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man Garg\Desktop\Data Science Classes\Module files\Advanced Excel\"/>
    </mc:Choice>
  </mc:AlternateContent>
  <xr:revisionPtr revIDLastSave="0" documentId="13_ncr:1_{E97A592A-230C-4C37-B342-C5CF6ABF5E08}" xr6:coauthVersionLast="47" xr6:coauthVersionMax="47" xr10:uidLastSave="{00000000-0000-0000-0000-000000000000}"/>
  <bookViews>
    <workbookView xWindow="-120" yWindow="-120" windowWidth="20730" windowHeight="11160" tabRatio="648" xr2:uid="{F0EC3952-15AF-4E8C-88E3-077717A646CC}"/>
  </bookViews>
  <sheets>
    <sheet name="Introduction" sheetId="6" r:id="rId1"/>
    <sheet name="Applicants' data" sheetId="1" r:id="rId2"/>
    <sheet name="AFCAT 01_2022" sheetId="2" r:id="rId3"/>
    <sheet name="AFSB (Day 1)" sheetId="3" r:id="rId4"/>
    <sheet name="AFSB (Day 2-5)" sheetId="4" r:id="rId5"/>
    <sheet name="Final Results"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H5" i="4" l="1"/>
  <c r="AH6" i="4"/>
  <c r="AH7" i="4"/>
  <c r="AH8" i="4"/>
  <c r="AH9" i="4"/>
  <c r="AH10" i="4"/>
  <c r="AH11" i="4"/>
  <c r="AH12" i="4"/>
  <c r="AH13" i="4"/>
  <c r="AH14" i="4"/>
  <c r="AH15" i="4"/>
  <c r="AH16" i="4"/>
  <c r="AH17" i="4"/>
  <c r="AH18" i="4"/>
  <c r="AH19" i="4"/>
  <c r="AH20" i="4"/>
  <c r="AH21" i="4"/>
  <c r="AH22" i="4"/>
  <c r="AH23" i="4"/>
  <c r="AH24" i="4"/>
  <c r="AH25" i="4"/>
  <c r="AH26" i="4"/>
  <c r="AH27" i="4"/>
  <c r="AH4" i="4"/>
  <c r="Y5" i="4"/>
  <c r="Y6" i="4"/>
  <c r="Y7" i="4"/>
  <c r="Y8" i="4"/>
  <c r="Y9" i="4"/>
  <c r="Y10" i="4"/>
  <c r="Y11" i="4"/>
  <c r="Y12" i="4"/>
  <c r="Y13" i="4"/>
  <c r="Y14" i="4"/>
  <c r="Y15" i="4"/>
  <c r="Y16" i="4"/>
  <c r="Y17" i="4"/>
  <c r="Y18" i="4"/>
  <c r="Y19" i="4"/>
  <c r="Y20" i="4"/>
  <c r="Y21" i="4"/>
  <c r="Y22" i="4"/>
  <c r="Y23" i="4"/>
  <c r="Y24" i="4"/>
  <c r="Y25" i="4"/>
  <c r="Y26" i="4"/>
  <c r="Y27" i="4"/>
  <c r="Y4" i="4"/>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5" i="3"/>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3" i="2"/>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4" i="1"/>
  <c r="G4" i="4"/>
  <c r="H4" i="4" s="1"/>
  <c r="AG8" i="4"/>
  <c r="AG12" i="4"/>
  <c r="AG16" i="4"/>
  <c r="AG20" i="4"/>
  <c r="E19" i="5" s="1"/>
  <c r="AG24" i="4"/>
  <c r="AG5" i="4"/>
  <c r="E4" i="5" s="1"/>
  <c r="AG9" i="4"/>
  <c r="E8" i="5" s="1"/>
  <c r="AG15" i="4"/>
  <c r="E14" i="5" s="1"/>
  <c r="AG17" i="4"/>
  <c r="E16" i="5" s="1"/>
  <c r="AG21" i="4"/>
  <c r="E20" i="5" s="1"/>
  <c r="AG19" i="4"/>
  <c r="E18" i="5" s="1"/>
  <c r="AG7" i="4"/>
  <c r="E6" i="5" s="1"/>
  <c r="AG27" i="4"/>
  <c r="AG4" i="4"/>
  <c r="E3" i="5" s="1"/>
  <c r="AG11" i="4"/>
  <c r="E10" i="5" s="1"/>
  <c r="AG13" i="4"/>
  <c r="E12" i="5" s="1"/>
  <c r="AG23" i="4"/>
  <c r="AG25" i="4"/>
  <c r="E24" i="5" s="1"/>
  <c r="AG6" i="4"/>
  <c r="E5" i="5" s="1"/>
  <c r="AG10" i="4"/>
  <c r="E9" i="5" s="1"/>
  <c r="AG14" i="4"/>
  <c r="E13" i="5" s="1"/>
  <c r="AG18" i="4"/>
  <c r="E17" i="5" s="1"/>
  <c r="AG22" i="4"/>
  <c r="E21" i="5" s="1"/>
  <c r="AG26" i="4"/>
  <c r="E25" i="5" s="1"/>
  <c r="X21" i="4"/>
  <c r="X24" i="4"/>
  <c r="X13" i="4"/>
  <c r="X5" i="4"/>
  <c r="N5"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E15" i="5" l="1"/>
  <c r="E11" i="5"/>
  <c r="E22" i="5"/>
  <c r="E26" i="5"/>
  <c r="E23" i="5"/>
  <c r="E7" i="5"/>
  <c r="X25" i="4"/>
  <c r="X17" i="4"/>
  <c r="X9" i="4"/>
  <c r="D8" i="5" s="1"/>
  <c r="X26" i="4"/>
  <c r="D25" i="5" s="1"/>
  <c r="X23" i="4"/>
  <c r="X22" i="4"/>
  <c r="X19" i="4"/>
  <c r="D18" i="5" s="1"/>
  <c r="X18" i="4"/>
  <c r="D17" i="5" s="1"/>
  <c r="X15" i="4"/>
  <c r="X14" i="4"/>
  <c r="D13" i="5" s="1"/>
  <c r="X11" i="4"/>
  <c r="D10" i="5" s="1"/>
  <c r="X10" i="4"/>
  <c r="D9" i="5" s="1"/>
  <c r="X7" i="4"/>
  <c r="D6" i="5" s="1"/>
  <c r="X6" i="4"/>
  <c r="D5" i="5" s="1"/>
  <c r="X27" i="4"/>
  <c r="D26" i="5" s="1"/>
  <c r="X20" i="4"/>
  <c r="D19" i="5" s="1"/>
  <c r="X16" i="4"/>
  <c r="D15" i="5" s="1"/>
  <c r="X12" i="4"/>
  <c r="D11" i="5" s="1"/>
  <c r="X8" i="4"/>
  <c r="D7" i="5" s="1"/>
  <c r="X4" i="4"/>
  <c r="D3" i="5" s="1"/>
  <c r="D22" i="5"/>
  <c r="D21" i="5"/>
  <c r="D14" i="5"/>
  <c r="D4" i="5"/>
  <c r="D24" i="5"/>
  <c r="D23" i="5"/>
  <c r="D20" i="5"/>
  <c r="D16" i="5"/>
  <c r="D12" i="5"/>
  <c r="G10" i="4"/>
  <c r="G6" i="4"/>
  <c r="G27" i="4"/>
  <c r="G23" i="4"/>
  <c r="G15" i="4"/>
  <c r="G11" i="4"/>
  <c r="G7" i="4"/>
  <c r="G12" i="4"/>
  <c r="G8" i="4"/>
  <c r="G19" i="4"/>
  <c r="G25" i="4"/>
  <c r="G21" i="4"/>
  <c r="G17" i="4"/>
  <c r="G13" i="4"/>
  <c r="G9" i="4"/>
  <c r="G5" i="4"/>
  <c r="C3" i="5"/>
  <c r="G24" i="4"/>
  <c r="G20" i="4"/>
  <c r="G16" i="4"/>
  <c r="G26" i="4"/>
  <c r="G22" i="4"/>
  <c r="G18" i="4"/>
  <c r="G14" i="4"/>
  <c r="F79" i="1"/>
  <c r="F103" i="1"/>
  <c r="F50" i="1"/>
  <c r="F12" i="1"/>
  <c r="F96" i="1"/>
  <c r="F40" i="1"/>
  <c r="F24" i="1"/>
  <c r="F87" i="1"/>
  <c r="F23" i="1"/>
  <c r="F19" i="1"/>
  <c r="F16" i="1"/>
  <c r="F68" i="1"/>
  <c r="F90" i="1"/>
  <c r="F71" i="1"/>
  <c r="F86" i="1"/>
  <c r="F94" i="1"/>
  <c r="F20" i="1"/>
  <c r="F93" i="1"/>
  <c r="F38" i="1"/>
  <c r="F39" i="1"/>
  <c r="F47" i="1"/>
  <c r="F8" i="1"/>
  <c r="F58" i="1"/>
  <c r="F70" i="1"/>
  <c r="F4" i="1"/>
  <c r="F31" i="1"/>
  <c r="F26" i="1"/>
  <c r="F18" i="1"/>
  <c r="F49" i="1"/>
  <c r="F76" i="1"/>
  <c r="F64" i="1"/>
  <c r="F92" i="1"/>
  <c r="F97" i="1"/>
  <c r="F17" i="1"/>
  <c r="F15" i="1"/>
  <c r="F77" i="1"/>
  <c r="F11" i="1"/>
  <c r="F73" i="1"/>
  <c r="F88" i="1"/>
  <c r="F55" i="1"/>
  <c r="F66" i="1"/>
  <c r="F95" i="1"/>
  <c r="F60" i="1"/>
  <c r="F33" i="1"/>
  <c r="F32" i="1"/>
  <c r="F6" i="1"/>
  <c r="F91" i="1"/>
  <c r="F27" i="1"/>
  <c r="F99" i="1"/>
  <c r="F35" i="1"/>
  <c r="F48" i="1"/>
  <c r="F72" i="1"/>
  <c r="F61" i="1"/>
  <c r="F28" i="1"/>
  <c r="F21" i="1"/>
  <c r="F7" i="1"/>
  <c r="F5" i="1"/>
  <c r="F30" i="1"/>
  <c r="F52" i="1"/>
  <c r="F83" i="1"/>
  <c r="F42" i="1"/>
  <c r="F82" i="1"/>
  <c r="F51" i="1"/>
  <c r="F84" i="1"/>
  <c r="F62" i="1"/>
  <c r="F36" i="1"/>
  <c r="F53" i="1"/>
  <c r="F29" i="1"/>
  <c r="F101" i="1"/>
  <c r="F59" i="1"/>
  <c r="F75" i="1"/>
  <c r="F78" i="1"/>
  <c r="F34" i="1"/>
  <c r="F41" i="1"/>
  <c r="F80" i="1"/>
  <c r="F46" i="1"/>
  <c r="F63" i="1"/>
  <c r="F54" i="1"/>
  <c r="F10" i="1"/>
  <c r="F9" i="1"/>
  <c r="F89" i="1"/>
  <c r="F44" i="1"/>
  <c r="F57" i="1"/>
  <c r="F81" i="1"/>
  <c r="F74" i="1"/>
  <c r="F22" i="1"/>
  <c r="F65" i="1"/>
  <c r="F43" i="1"/>
  <c r="F56" i="1"/>
  <c r="F98" i="1"/>
  <c r="F67" i="1"/>
  <c r="F25" i="1"/>
  <c r="F14" i="1"/>
  <c r="F69" i="1"/>
  <c r="F37" i="1"/>
  <c r="F100" i="1"/>
  <c r="F85" i="1"/>
  <c r="F102" i="1"/>
  <c r="F45" i="1"/>
  <c r="F13" i="1"/>
  <c r="H18" i="4" l="1"/>
  <c r="C17" i="5" s="1"/>
  <c r="F17" i="5" s="1"/>
  <c r="H20" i="4"/>
  <c r="C19" i="5" s="1"/>
  <c r="F19" i="5" s="1"/>
  <c r="H9" i="4"/>
  <c r="C8" i="5" s="1"/>
  <c r="F8" i="5" s="1"/>
  <c r="H25" i="4"/>
  <c r="C24" i="5" s="1"/>
  <c r="F24" i="5" s="1"/>
  <c r="H7" i="4"/>
  <c r="C6" i="5" s="1"/>
  <c r="F6" i="5" s="1"/>
  <c r="H27" i="4"/>
  <c r="C26" i="5" s="1"/>
  <c r="F26" i="5" s="1"/>
  <c r="H22" i="4"/>
  <c r="C21" i="5" s="1"/>
  <c r="F21" i="5" s="1"/>
  <c r="H24" i="4"/>
  <c r="C23" i="5" s="1"/>
  <c r="F23" i="5" s="1"/>
  <c r="H19" i="4"/>
  <c r="C18" i="5" s="1"/>
  <c r="F18" i="5" s="1"/>
  <c r="H11" i="4"/>
  <c r="C10" i="5" s="1"/>
  <c r="F10" i="5" s="1"/>
  <c r="H6" i="4"/>
  <c r="C5" i="5" s="1"/>
  <c r="F5" i="5" s="1"/>
  <c r="H26" i="4"/>
  <c r="C25" i="5" s="1"/>
  <c r="F25" i="5" s="1"/>
  <c r="H15" i="4"/>
  <c r="C14" i="5" s="1"/>
  <c r="F14" i="5" s="1"/>
  <c r="H13" i="4"/>
  <c r="C12" i="5" s="1"/>
  <c r="F12" i="5" s="1"/>
  <c r="H17" i="4"/>
  <c r="C16" i="5" s="1"/>
  <c r="F16" i="5" s="1"/>
  <c r="H8" i="4"/>
  <c r="C7" i="5" s="1"/>
  <c r="F7" i="5" s="1"/>
  <c r="H10" i="4"/>
  <c r="C9" i="5" s="1"/>
  <c r="F9" i="5" s="1"/>
  <c r="H14" i="4"/>
  <c r="C13" i="5" s="1"/>
  <c r="F13" i="5" s="1"/>
  <c r="H16" i="4"/>
  <c r="C15" i="5" s="1"/>
  <c r="F15" i="5" s="1"/>
  <c r="H5" i="4"/>
  <c r="C4" i="5" s="1"/>
  <c r="F4" i="5" s="1"/>
  <c r="H21" i="4"/>
  <c r="C20" i="5" s="1"/>
  <c r="F20" i="5" s="1"/>
  <c r="H12" i="4"/>
  <c r="C11" i="5" s="1"/>
  <c r="F11" i="5" s="1"/>
  <c r="H23" i="4"/>
  <c r="C22" i="5" s="1"/>
  <c r="F22" i="5" s="1"/>
  <c r="F3" i="5"/>
  <c r="L4" i="2"/>
  <c r="N7" i="1"/>
  <c r="M11" i="1" s="1"/>
  <c r="M13" i="5" l="1"/>
</calcChain>
</file>

<file path=xl/sharedStrings.xml><?xml version="1.0" encoding="utf-8"?>
<sst xmlns="http://schemas.openxmlformats.org/spreadsheetml/2006/main" count="543" uniqueCount="253">
  <si>
    <t xml:space="preserve">Name </t>
  </si>
  <si>
    <t>Age</t>
  </si>
  <si>
    <t>kushagra mishra</t>
  </si>
  <si>
    <t>Anil   kumar</t>
  </si>
  <si>
    <t>Prateek Pandey</t>
  </si>
  <si>
    <t>manvi Goyal</t>
  </si>
  <si>
    <t>Kapil yadav</t>
  </si>
  <si>
    <t>Roshan   Singh</t>
  </si>
  <si>
    <t>bablu  TRIPATHI</t>
  </si>
  <si>
    <t>DiLjEeT SiNgH</t>
  </si>
  <si>
    <t>ashoK Kumar</t>
  </si>
  <si>
    <t>Soumya singh</t>
  </si>
  <si>
    <t>harshit   bANSAL</t>
  </si>
  <si>
    <t>SHIVANGI MISHRA</t>
  </si>
  <si>
    <t>Neeraj    mishrA</t>
  </si>
  <si>
    <t>Mohammad AArif</t>
  </si>
  <si>
    <t>SHIvam verma</t>
  </si>
  <si>
    <t>atul biswaS</t>
  </si>
  <si>
    <t>KAUSHIK swaroop</t>
  </si>
  <si>
    <t xml:space="preserve">anmol gupta   </t>
  </si>
  <si>
    <t>Nikhil Kenvetil</t>
  </si>
  <si>
    <t xml:space="preserve">sasank </t>
  </si>
  <si>
    <t xml:space="preserve">AMRIT KUMAR GUPTA </t>
  </si>
  <si>
    <t>Mahesh Durgam</t>
  </si>
  <si>
    <t xml:space="preserve">Deepti </t>
  </si>
  <si>
    <t>Bhargava Pally</t>
  </si>
  <si>
    <t>Naresh Kumar  Mattaparthi</t>
  </si>
  <si>
    <t xml:space="preserve">Subhasish </t>
  </si>
  <si>
    <t xml:space="preserve">Krishna Murthi Bhuvaraga </t>
  </si>
  <si>
    <t>Anusha  Sridhar</t>
  </si>
  <si>
    <t xml:space="preserve">Ayushi Ghosh </t>
  </si>
  <si>
    <t xml:space="preserve">Suprateem Burman </t>
  </si>
  <si>
    <t>Racha Hemanth Reddy Hemanth Reddy</t>
  </si>
  <si>
    <t>RAJIV KUMAR  PANT</t>
  </si>
  <si>
    <t xml:space="preserve">Girish </t>
  </si>
  <si>
    <t xml:space="preserve">Anwesha Mukherjee </t>
  </si>
  <si>
    <t>Suhas  Karkada Suresh</t>
  </si>
  <si>
    <t xml:space="preserve">Harishankar </t>
  </si>
  <si>
    <t>Lohith Arcot</t>
  </si>
  <si>
    <t xml:space="preserve">Arvind Abraham </t>
  </si>
  <si>
    <t>Mohit Kumar  Verma</t>
  </si>
  <si>
    <t xml:space="preserve">RAJENDRAN KAMARAJ </t>
  </si>
  <si>
    <t>Mahesh PRASAD SATANKAR</t>
  </si>
  <si>
    <t xml:space="preserve">Sukoon </t>
  </si>
  <si>
    <t>Jyotshney Naupada</t>
  </si>
  <si>
    <t xml:space="preserve">AshishVicky </t>
  </si>
  <si>
    <t>Sridhar Chowdhary</t>
  </si>
  <si>
    <t>Manoj Kiran</t>
  </si>
  <si>
    <t xml:space="preserve">Sourodeep </t>
  </si>
  <si>
    <t xml:space="preserve">Naini  Venkat Sai </t>
  </si>
  <si>
    <t xml:space="preserve">Sourabh </t>
  </si>
  <si>
    <t>Tanuj Maitra</t>
  </si>
  <si>
    <t xml:space="preserve">Rahul Ranjan </t>
  </si>
  <si>
    <t xml:space="preserve">Sudhanshu </t>
  </si>
  <si>
    <t xml:space="preserve">Priyanshu </t>
  </si>
  <si>
    <t xml:space="preserve">Ravi Tejasvy Srinivasan </t>
  </si>
  <si>
    <t xml:space="preserve">Omkar Patil </t>
  </si>
  <si>
    <t xml:space="preserve">Trilok </t>
  </si>
  <si>
    <t xml:space="preserve">Amit Mohan Sharma </t>
  </si>
  <si>
    <t>PIYUSH KANT  BHARTI</t>
  </si>
  <si>
    <t xml:space="preserve">Rakshitha </t>
  </si>
  <si>
    <t xml:space="preserve">RAJAT </t>
  </si>
  <si>
    <t>Josvin Mathew</t>
  </si>
  <si>
    <t>Prince  Omanakuttan</t>
  </si>
  <si>
    <t xml:space="preserve">Rakhi Karmakar </t>
  </si>
  <si>
    <t xml:space="preserve">syed </t>
  </si>
  <si>
    <t>HARIKRISHNAN Govindasamy</t>
  </si>
  <si>
    <t xml:space="preserve">Himanish         DEy </t>
  </si>
  <si>
    <t xml:space="preserve">Pramod Gupta </t>
  </si>
  <si>
    <t>PROMOD MANI mani</t>
  </si>
  <si>
    <t xml:space="preserve">Senthil Kumar     </t>
  </si>
  <si>
    <t xml:space="preserve">shakir khan   Pathan </t>
  </si>
  <si>
    <t xml:space="preserve">Aswin  Kumar </t>
  </si>
  <si>
    <t xml:space="preserve">yaseen shaik </t>
  </si>
  <si>
    <t xml:space="preserve">Lalatendu Sahoo </t>
  </si>
  <si>
    <t xml:space="preserve">Pranathi     Moola </t>
  </si>
  <si>
    <t xml:space="preserve">Pralhad DholE </t>
  </si>
  <si>
    <t>Sunny Goel</t>
  </si>
  <si>
    <t>Dev Kishore S</t>
  </si>
  <si>
    <t>Kamal Lochan  Panda</t>
  </si>
  <si>
    <t xml:space="preserve">Aditya Kansara </t>
  </si>
  <si>
    <t xml:space="preserve">Mounika Govindappagari </t>
  </si>
  <si>
    <t xml:space="preserve">Raja Gopalan </t>
  </si>
  <si>
    <t xml:space="preserve">Asmita </t>
  </si>
  <si>
    <t>Bhaskar Ramu</t>
  </si>
  <si>
    <t xml:space="preserve">Adithya Sharma </t>
  </si>
  <si>
    <t xml:space="preserve">Ramya Dekkapati </t>
  </si>
  <si>
    <t xml:space="preserve">Manisha </t>
  </si>
  <si>
    <t xml:space="preserve">Manikandan Np </t>
  </si>
  <si>
    <t xml:space="preserve">Vishnu Priya A </t>
  </si>
  <si>
    <t xml:space="preserve">Krishna Pillai </t>
  </si>
  <si>
    <t xml:space="preserve">sharath   </t>
  </si>
  <si>
    <t xml:space="preserve">Banoth Anucharan Naik </t>
  </si>
  <si>
    <t xml:space="preserve">Isha Narang Gulati </t>
  </si>
  <si>
    <t xml:space="preserve">Falguni Khamesra </t>
  </si>
  <si>
    <t xml:space="preserve">Ahamed Ibrahim </t>
  </si>
  <si>
    <t xml:space="preserve">Gayatri   Rai </t>
  </si>
  <si>
    <t xml:space="preserve">Pankaj Tiwari </t>
  </si>
  <si>
    <t xml:space="preserve">Sahith Kumar  </t>
  </si>
  <si>
    <t xml:space="preserve">Hitesh Khatri </t>
  </si>
  <si>
    <t xml:space="preserve">Tejas    Malkhede </t>
  </si>
  <si>
    <t xml:space="preserve">Scariah Jacob </t>
  </si>
  <si>
    <t>Name</t>
  </si>
  <si>
    <t>Remarks</t>
  </si>
  <si>
    <t>Total no. of applicants who are ELIGIBLE</t>
  </si>
  <si>
    <t>=</t>
  </si>
  <si>
    <t>Adithya Sharma</t>
  </si>
  <si>
    <t>Aditya Kansara</t>
  </si>
  <si>
    <t>Ahamed Ibrahim</t>
  </si>
  <si>
    <t>Amit Mohan Sharma</t>
  </si>
  <si>
    <t>Anil Kumar</t>
  </si>
  <si>
    <t>Anmol Gupta</t>
  </si>
  <si>
    <t>Anusha Sridhar</t>
  </si>
  <si>
    <t>Anwesha Mukherjee</t>
  </si>
  <si>
    <t>Arvind Abraham</t>
  </si>
  <si>
    <t>Ashishvicky</t>
  </si>
  <si>
    <t>Ashok Kumar</t>
  </si>
  <si>
    <t>Asmita</t>
  </si>
  <si>
    <t>Aswin Kumar</t>
  </si>
  <si>
    <t>Atul Biswas</t>
  </si>
  <si>
    <t>Bablu Tripathi</t>
  </si>
  <si>
    <t>Banoth Anucharan Naik</t>
  </si>
  <si>
    <t>Deepti</t>
  </si>
  <si>
    <t>Diljeet Singh</t>
  </si>
  <si>
    <t>Gayatri Rai</t>
  </si>
  <si>
    <t>Girish</t>
  </si>
  <si>
    <t>Harikrishnan Govindasamy</t>
  </si>
  <si>
    <t>Harishankar</t>
  </si>
  <si>
    <t>Harshit Bansal</t>
  </si>
  <si>
    <t>Hitesh Khatri</t>
  </si>
  <si>
    <t>Isha Narang Gulati</t>
  </si>
  <si>
    <t>Kamal Lochan Panda</t>
  </si>
  <si>
    <t>Kapil Yadav</t>
  </si>
  <si>
    <t>Krishna Pillai</t>
  </si>
  <si>
    <t>Kushagra Mishra</t>
  </si>
  <si>
    <t>Lalatendu Sahoo</t>
  </si>
  <si>
    <t>Mahesh Prasad Satankar</t>
  </si>
  <si>
    <t>Manikandan Np</t>
  </si>
  <si>
    <t>Manvi Goyal</t>
  </si>
  <si>
    <t>Mohammad Aarif</t>
  </si>
  <si>
    <t>Mohit Kumar Verma</t>
  </si>
  <si>
    <t>Naini Venkat Sai</t>
  </si>
  <si>
    <t>Naresh Kumar Mattaparthi</t>
  </si>
  <si>
    <t>Omkar Patil</t>
  </si>
  <si>
    <t>Pankaj Tiwari</t>
  </si>
  <si>
    <t>Piyush Kant Bharti</t>
  </si>
  <si>
    <t>Pralhad Dhole</t>
  </si>
  <si>
    <t>Pramod Gupta</t>
  </si>
  <si>
    <t>Pranathi Moola</t>
  </si>
  <si>
    <t>Prince Omanakuttan</t>
  </si>
  <si>
    <t>Priyanshu</t>
  </si>
  <si>
    <t>Promod Mani Mani</t>
  </si>
  <si>
    <t>Raja Gopalan</t>
  </si>
  <si>
    <t>Rajendran Kamaraj</t>
  </si>
  <si>
    <t>Rajiv Kumar Pant</t>
  </si>
  <si>
    <t>Rakshitha</t>
  </si>
  <si>
    <t>Ramya Dekkapati</t>
  </si>
  <si>
    <t>Ravi Tejasvy Srinivasan</t>
  </si>
  <si>
    <t>Sahith Kumar</t>
  </si>
  <si>
    <t>Scariah Jacob</t>
  </si>
  <si>
    <t>Shakir Khan Pathan</t>
  </si>
  <si>
    <t>Sharath</t>
  </si>
  <si>
    <t>Shivam Verma</t>
  </si>
  <si>
    <t>Shivangi Mishra</t>
  </si>
  <si>
    <t>Soumya Singh</t>
  </si>
  <si>
    <t>Sourabh</t>
  </si>
  <si>
    <t>Sourodeep</t>
  </si>
  <si>
    <t>Subhasish</t>
  </si>
  <si>
    <t>Sudhanshu</t>
  </si>
  <si>
    <t>Suhas Karkada Suresh</t>
  </si>
  <si>
    <t>Sukoon</t>
  </si>
  <si>
    <t>Suprateem Burman</t>
  </si>
  <si>
    <t>Syed</t>
  </si>
  <si>
    <t>Tejas Malkhede</t>
  </si>
  <si>
    <t>Yaseen Shaik</t>
  </si>
  <si>
    <t>Average age of ELIGIBLE applicants</t>
  </si>
  <si>
    <t>years</t>
  </si>
  <si>
    <t>Total no. of applicants who got selected for AFSB</t>
  </si>
  <si>
    <t>Day 1 (Screening)</t>
  </si>
  <si>
    <t>PPDT (Picture Perception and Description Test)</t>
  </si>
  <si>
    <t>Group Discussion</t>
  </si>
  <si>
    <t>Aptitude
(05 Marks)</t>
  </si>
  <si>
    <t>Narration
(05 Marks)</t>
  </si>
  <si>
    <t>Group Discussion
(05 Marks)</t>
  </si>
  <si>
    <t>Results</t>
  </si>
  <si>
    <t>Total no. of SCREENED IN candidates</t>
  </si>
  <si>
    <t>Day 2 (Psychological Testing)</t>
  </si>
  <si>
    <t>TAT</t>
  </si>
  <si>
    <t>WAT</t>
  </si>
  <si>
    <t>SRT</t>
  </si>
  <si>
    <t>SDT</t>
  </si>
  <si>
    <t>TAT
(12x5 = 60 Marks)</t>
  </si>
  <si>
    <t>WAT
(1x60 = 60 Marks)</t>
  </si>
  <si>
    <t>SRT
(1x60 = 60 Marks)</t>
  </si>
  <si>
    <t>SDT
(5x4 = 20 Marks)</t>
  </si>
  <si>
    <t>Day 3 &amp; 4 (Group Testing)</t>
  </si>
  <si>
    <t>Abbreviations:-</t>
  </si>
  <si>
    <t>Thematic Appreciation Test</t>
  </si>
  <si>
    <t>Word Association Test</t>
  </si>
  <si>
    <t>Situation Reaction Test</t>
  </si>
  <si>
    <t>Self Description Test</t>
  </si>
  <si>
    <t>GOR</t>
  </si>
  <si>
    <t>IO</t>
  </si>
  <si>
    <t>CT</t>
  </si>
  <si>
    <t>Lecturette</t>
  </si>
  <si>
    <t>FGT</t>
  </si>
  <si>
    <t>GD</t>
  </si>
  <si>
    <t>GPE</t>
  </si>
  <si>
    <t>PGT</t>
  </si>
  <si>
    <t>HGT</t>
  </si>
  <si>
    <t>GD
(20 Marks)</t>
  </si>
  <si>
    <t>GPE
(20 Marks)</t>
  </si>
  <si>
    <t>PGT
(40 Marks)</t>
  </si>
  <si>
    <t>HGT
(10 Marks)</t>
  </si>
  <si>
    <t>GOR
(10 Marks)</t>
  </si>
  <si>
    <t>IO
(50 Marks)</t>
  </si>
  <si>
    <t>CT
(10 Marks)</t>
  </si>
  <si>
    <t>FGT
(10 Marks)</t>
  </si>
  <si>
    <t>Total Marks
(15)</t>
  </si>
  <si>
    <t>Total Marks
(200)</t>
  </si>
  <si>
    <t>Lect.
(30 Marks)</t>
  </si>
  <si>
    <t>Lect.</t>
  </si>
  <si>
    <t>Group Planning Exercise</t>
  </si>
  <si>
    <t>Progressive Group Task</t>
  </si>
  <si>
    <t>Half Group Task</t>
  </si>
  <si>
    <t>Group Obstacle Race</t>
  </si>
  <si>
    <t>Individual Obstacles</t>
  </si>
  <si>
    <t>Command Task</t>
  </si>
  <si>
    <t>Final Group task</t>
  </si>
  <si>
    <t>Day 5 (Interview and Conference)</t>
  </si>
  <si>
    <t>Interview and Conference
(200 Marks)</t>
  </si>
  <si>
    <t>Psychological Testing</t>
  </si>
  <si>
    <t>Interview and Conference</t>
  </si>
  <si>
    <t>Group 
Testing</t>
  </si>
  <si>
    <t>Final Results</t>
  </si>
  <si>
    <t>Qualifying Criteria:</t>
  </si>
  <si>
    <r>
      <t>1. Candidate must "</t>
    </r>
    <r>
      <rPr>
        <sz val="14"/>
        <color rgb="FF00B050"/>
        <rFont val="Calibri"/>
        <family val="2"/>
        <scheme val="minor"/>
      </rPr>
      <t>Passed</t>
    </r>
    <r>
      <rPr>
        <sz val="14"/>
        <color theme="1"/>
        <rFont val="Calibri"/>
        <family val="2"/>
        <scheme val="minor"/>
      </rPr>
      <t>" the Psychological Testing round.</t>
    </r>
  </si>
  <si>
    <r>
      <t>2. Candidate must "</t>
    </r>
    <r>
      <rPr>
        <sz val="14"/>
        <color rgb="FF00B050"/>
        <rFont val="Calibri"/>
        <family val="2"/>
        <scheme val="minor"/>
      </rPr>
      <t>Passed</t>
    </r>
    <r>
      <rPr>
        <sz val="14"/>
        <color theme="1"/>
        <rFont val="Calibri"/>
        <family val="2"/>
        <scheme val="minor"/>
      </rPr>
      <t>" either one of Group Testing or Interview round.</t>
    </r>
  </si>
  <si>
    <t>Total no. of RECOMMENDED candidates</t>
  </si>
  <si>
    <t>Eligibility Criteria:</t>
  </si>
  <si>
    <t>AFCAT Score (300 Marks)</t>
  </si>
  <si>
    <t>2. Maximum age</t>
  </si>
  <si>
    <t>1. Minimum age</t>
  </si>
  <si>
    <t>1. Cutoff marks</t>
  </si>
  <si>
    <t>1. Min. marks in Aptitude</t>
  </si>
  <si>
    <t>2. Min. marks in Narration</t>
  </si>
  <si>
    <t>3. Min. marks in Group Discussion</t>
  </si>
  <si>
    <t>4. Min. total marks</t>
  </si>
  <si>
    <t>1. Min. passing marks</t>
  </si>
  <si>
    <t>Candidates' Personal Details</t>
  </si>
  <si>
    <t>Gender</t>
  </si>
  <si>
    <t>M</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</si>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</sst>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sz val="14"/>
      <color rgb="FF00B050"/>
      <name val="Calibri"/>
      <family val="2"/>
      <scheme val="minor"/>
    </font>
  </fonts>
  <fills count="14">
    <fill>
      <patternFill patternType="none"/>
    </fill>
    <fill>
      <patternFill patternType="gray125"/>
    </fill>
    <fill>
      <patternFill patternType="solid">
        <fgColor theme="9" tint="0.399975585192419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rgb="FFF9F9F9"/>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134">
    <xf numFmtId="0" fontId="0" fillId="0" borderId="0" xfId="0"/>
    <xf numFmtId="0" fontId="0" fillId="0" borderId="1" xfId="0" applyBorder="1"/>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xf>
    <xf numFmtId="0" fontId="0" fillId="4" borderId="2" xfId="0" applyFill="1" applyBorder="1"/>
    <xf numFmtId="0" fontId="0" fillId="4" borderId="3" xfId="0" applyFill="1" applyBorder="1"/>
    <xf numFmtId="0" fontId="0" fillId="4" borderId="3" xfId="0" applyFill="1" applyBorder="1" applyAlignment="1">
      <alignment horizontal="center"/>
    </xf>
    <xf numFmtId="0" fontId="0" fillId="4" borderId="4" xfId="0" applyFill="1" applyBorder="1" applyAlignment="1">
      <alignment horizontal="center"/>
    </xf>
    <xf numFmtId="0" fontId="0" fillId="4" borderId="4" xfId="0" applyFill="1" applyBorder="1"/>
    <xf numFmtId="0" fontId="0" fillId="0" borderId="0" xfId="0" applyFill="1" applyBorder="1"/>
    <xf numFmtId="0" fontId="0" fillId="0" borderId="0" xfId="0" applyFill="1" applyBorder="1" applyAlignment="1">
      <alignment horizontal="center"/>
    </xf>
    <xf numFmtId="0" fontId="1" fillId="5" borderId="5" xfId="0" applyFont="1" applyFill="1" applyBorder="1"/>
    <xf numFmtId="0" fontId="1" fillId="5" borderId="6" xfId="0" applyFont="1" applyFill="1" applyBorder="1" applyAlignment="1">
      <alignment horizontal="center" vertical="center"/>
    </xf>
    <xf numFmtId="0" fontId="1" fillId="5" borderId="7" xfId="0" applyFont="1" applyFill="1" applyBorder="1" applyAlignment="1">
      <alignment horizontal="center" vertical="center"/>
    </xf>
    <xf numFmtId="0" fontId="0" fillId="0" borderId="8" xfId="0" applyBorder="1"/>
    <xf numFmtId="0" fontId="0" fillId="0" borderId="9" xfId="0" applyBorder="1" applyAlignment="1">
      <alignment horizontal="center"/>
    </xf>
    <xf numFmtId="0" fontId="0" fillId="0" borderId="10" xfId="0" applyBorder="1"/>
    <xf numFmtId="0" fontId="0" fillId="0" borderId="11" xfId="0" applyBorder="1"/>
    <xf numFmtId="0" fontId="0" fillId="0" borderId="12" xfId="0" applyBorder="1" applyAlignment="1">
      <alignment horizontal="center"/>
    </xf>
    <xf numFmtId="0" fontId="0" fillId="0" borderId="9" xfId="0" applyBorder="1" applyAlignment="1">
      <alignment horizontal="center" vertical="center"/>
    </xf>
    <xf numFmtId="0" fontId="0" fillId="0" borderId="12" xfId="0" applyBorder="1" applyAlignment="1">
      <alignment horizontal="center" vertical="center"/>
    </xf>
    <xf numFmtId="0" fontId="2" fillId="4" borderId="1" xfId="0" applyFont="1" applyFill="1" applyBorder="1" applyAlignment="1">
      <alignment horizontal="center" vertical="center" wrapText="1"/>
    </xf>
    <xf numFmtId="0" fontId="4" fillId="6" borderId="8" xfId="0" applyFont="1" applyFill="1" applyBorder="1"/>
    <xf numFmtId="0" fontId="3" fillId="6" borderId="1" xfId="0" applyFont="1" applyFill="1" applyBorder="1" applyAlignment="1">
      <alignment horizontal="center" vertical="center"/>
    </xf>
    <xf numFmtId="0" fontId="2" fillId="6" borderId="1" xfId="0" applyFont="1" applyFill="1" applyBorder="1" applyAlignment="1">
      <alignment horizontal="center" vertical="center"/>
    </xf>
    <xf numFmtId="0" fontId="4" fillId="6" borderId="10" xfId="0" applyFont="1" applyFill="1" applyBorder="1"/>
    <xf numFmtId="0" fontId="3" fillId="6" borderId="11" xfId="0" applyFont="1" applyFill="1" applyBorder="1" applyAlignment="1">
      <alignment horizontal="center" vertical="center"/>
    </xf>
    <xf numFmtId="0" fontId="2" fillId="6" borderId="11" xfId="0" applyFont="1" applyFill="1" applyBorder="1" applyAlignment="1">
      <alignment horizontal="center" vertical="center"/>
    </xf>
    <xf numFmtId="0" fontId="2" fillId="7" borderId="2" xfId="0" applyFont="1" applyFill="1" applyBorder="1"/>
    <xf numFmtId="0" fontId="2" fillId="7" borderId="3" xfId="0" applyFont="1" applyFill="1" applyBorder="1"/>
    <xf numFmtId="0" fontId="2" fillId="7" borderId="3" xfId="0" applyFont="1" applyFill="1" applyBorder="1" applyAlignment="1">
      <alignment horizontal="center"/>
    </xf>
    <xf numFmtId="0" fontId="2" fillId="7" borderId="4" xfId="0" applyFont="1" applyFill="1" applyBorder="1" applyAlignment="1">
      <alignment horizontal="center"/>
    </xf>
    <xf numFmtId="0" fontId="1" fillId="0" borderId="9" xfId="0" applyFont="1" applyFill="1" applyBorder="1" applyAlignment="1">
      <alignment horizontal="center"/>
    </xf>
    <xf numFmtId="0" fontId="0" fillId="0" borderId="0" xfId="0" applyFill="1"/>
    <xf numFmtId="0" fontId="2" fillId="8" borderId="1" xfId="0" applyFont="1" applyFill="1" applyBorder="1" applyAlignment="1">
      <alignment horizontal="center" vertical="center" wrapText="1"/>
    </xf>
    <xf numFmtId="0" fontId="0" fillId="0" borderId="11" xfId="0" applyBorder="1" applyAlignment="1">
      <alignment horizontal="center"/>
    </xf>
    <xf numFmtId="0" fontId="0" fillId="7" borderId="8" xfId="0" applyFill="1" applyBorder="1"/>
    <xf numFmtId="0" fontId="0" fillId="7" borderId="9" xfId="0" applyFill="1" applyBorder="1"/>
    <xf numFmtId="0" fontId="0" fillId="10" borderId="8" xfId="0" applyFill="1" applyBorder="1"/>
    <xf numFmtId="0" fontId="0" fillId="10" borderId="9" xfId="0" applyFill="1" applyBorder="1"/>
    <xf numFmtId="0" fontId="0" fillId="10" borderId="10" xfId="0" applyFill="1" applyBorder="1"/>
    <xf numFmtId="0" fontId="0" fillId="10" borderId="12" xfId="0" applyFill="1" applyBorder="1"/>
    <xf numFmtId="0" fontId="2" fillId="10"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6" xfId="0" applyFont="1" applyFill="1" applyBorder="1" applyAlignment="1">
      <alignment horizontal="center" vertical="center"/>
    </xf>
    <xf numFmtId="0" fontId="0" fillId="6" borderId="1" xfId="0" applyFill="1" applyBorder="1" applyAlignment="1">
      <alignment horizontal="center"/>
    </xf>
    <xf numFmtId="0" fontId="0" fillId="6" borderId="11" xfId="0" applyFill="1" applyBorder="1" applyAlignment="1">
      <alignment horizontal="center"/>
    </xf>
    <xf numFmtId="0" fontId="0" fillId="7" borderId="10" xfId="0" applyFill="1" applyBorder="1"/>
    <xf numFmtId="0" fontId="0" fillId="7" borderId="12" xfId="0" applyFill="1" applyBorder="1"/>
    <xf numFmtId="0" fontId="2" fillId="4" borderId="15"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0" borderId="0" xfId="0" applyFont="1" applyFill="1" applyBorder="1" applyAlignment="1"/>
    <xf numFmtId="0" fontId="5" fillId="0" borderId="0" xfId="0" applyFont="1" applyFill="1" applyBorder="1" applyAlignment="1"/>
    <xf numFmtId="0" fontId="2" fillId="12" borderId="2" xfId="0" applyFont="1" applyFill="1" applyBorder="1"/>
    <xf numFmtId="0" fontId="2" fillId="12" borderId="3" xfId="0" applyFont="1" applyFill="1" applyBorder="1"/>
    <xf numFmtId="0" fontId="2" fillId="12" borderId="3" xfId="0" applyFont="1" applyFill="1" applyBorder="1" applyAlignment="1">
      <alignment horizontal="center"/>
    </xf>
    <xf numFmtId="0" fontId="2" fillId="12" borderId="4" xfId="0" applyFont="1" applyFill="1" applyBorder="1" applyAlignment="1">
      <alignment horizontal="center"/>
    </xf>
    <xf numFmtId="0" fontId="2" fillId="11" borderId="5" xfId="0" applyFont="1" applyFill="1" applyBorder="1" applyAlignment="1">
      <alignment horizontal="left"/>
    </xf>
    <xf numFmtId="0" fontId="2" fillId="11" borderId="6" xfId="0" applyFont="1" applyFill="1" applyBorder="1" applyAlignment="1">
      <alignment horizontal="left"/>
    </xf>
    <xf numFmtId="0" fontId="2" fillId="11" borderId="7" xfId="0" applyFont="1" applyFill="1" applyBorder="1" applyAlignment="1">
      <alignment horizontal="left"/>
    </xf>
    <xf numFmtId="0" fontId="3" fillId="11" borderId="5" xfId="0" applyFont="1" applyFill="1" applyBorder="1" applyAlignment="1">
      <alignment horizontal="left"/>
    </xf>
    <xf numFmtId="0" fontId="3" fillId="11" borderId="6" xfId="0" applyFont="1" applyFill="1" applyBorder="1" applyAlignment="1">
      <alignment horizontal="left"/>
    </xf>
    <xf numFmtId="0" fontId="3" fillId="11" borderId="7" xfId="0" applyFont="1" applyFill="1" applyBorder="1" applyAlignment="1">
      <alignment horizontal="left"/>
    </xf>
    <xf numFmtId="0" fontId="5" fillId="11" borderId="10" xfId="0" applyFont="1" applyFill="1" applyBorder="1" applyAlignment="1">
      <alignment horizontal="left"/>
    </xf>
    <xf numFmtId="0" fontId="5" fillId="11" borderId="11" xfId="0" applyFont="1" applyFill="1" applyBorder="1" applyAlignment="1">
      <alignment horizontal="left"/>
    </xf>
    <xf numFmtId="0" fontId="2" fillId="4" borderId="5"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1" fillId="9" borderId="5" xfId="0" applyFont="1" applyFill="1" applyBorder="1" applyAlignment="1">
      <alignment horizontal="left"/>
    </xf>
    <xf numFmtId="0" fontId="1" fillId="9" borderId="7" xfId="0" applyFont="1" applyFill="1" applyBorder="1" applyAlignment="1">
      <alignment horizontal="left"/>
    </xf>
    <xf numFmtId="0" fontId="2" fillId="8" borderId="16" xfId="0" applyFont="1" applyFill="1" applyBorder="1" applyAlignment="1">
      <alignment horizontal="center" vertical="center"/>
    </xf>
    <xf numFmtId="0" fontId="2" fillId="8" borderId="13" xfId="0" applyFont="1" applyFill="1" applyBorder="1" applyAlignment="1">
      <alignment horizontal="center" vertical="center"/>
    </xf>
    <xf numFmtId="0" fontId="2" fillId="8" borderId="14" xfId="0" applyFont="1" applyFill="1" applyBorder="1" applyAlignment="1">
      <alignment horizontal="center" vertical="center"/>
    </xf>
    <xf numFmtId="0" fontId="2" fillId="8" borderId="5" xfId="0" applyFont="1" applyFill="1" applyBorder="1" applyAlignment="1">
      <alignment horizontal="center" vertical="center"/>
    </xf>
    <xf numFmtId="0" fontId="2" fillId="8" borderId="8" xfId="0" applyFont="1" applyFill="1" applyBorder="1" applyAlignment="1">
      <alignment horizontal="center" vertical="center"/>
    </xf>
    <xf numFmtId="0" fontId="2" fillId="8" borderId="6"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6" xfId="0" applyFont="1" applyFill="1" applyBorder="1" applyAlignment="1">
      <alignment horizontal="center" vertical="center"/>
    </xf>
    <xf numFmtId="0" fontId="5" fillId="10" borderId="8" xfId="0" applyFont="1" applyFill="1" applyBorder="1" applyAlignment="1">
      <alignment horizontal="left" wrapText="1"/>
    </xf>
    <xf numFmtId="0" fontId="5" fillId="10" borderId="1" xfId="0" applyFont="1" applyFill="1" applyBorder="1" applyAlignment="1">
      <alignment horizontal="left" wrapText="1"/>
    </xf>
    <xf numFmtId="0" fontId="5" fillId="10" borderId="9" xfId="0" applyFont="1" applyFill="1" applyBorder="1" applyAlignment="1">
      <alignment horizontal="left" wrapText="1"/>
    </xf>
    <xf numFmtId="0" fontId="5" fillId="10" borderId="10" xfId="0" applyFont="1" applyFill="1" applyBorder="1" applyAlignment="1">
      <alignment horizontal="left" wrapText="1"/>
    </xf>
    <xf numFmtId="0" fontId="5" fillId="10" borderId="11" xfId="0" applyFont="1" applyFill="1" applyBorder="1" applyAlignment="1">
      <alignment horizontal="left" wrapText="1"/>
    </xf>
    <xf numFmtId="0" fontId="5" fillId="10" borderId="12" xfId="0" applyFont="1" applyFill="1" applyBorder="1" applyAlignment="1">
      <alignment horizontal="left" wrapText="1"/>
    </xf>
    <xf numFmtId="0" fontId="3" fillId="10" borderId="5" xfId="0" applyFont="1" applyFill="1" applyBorder="1" applyAlignment="1">
      <alignment horizontal="left"/>
    </xf>
    <xf numFmtId="0" fontId="3" fillId="10" borderId="6" xfId="0" applyFont="1" applyFill="1" applyBorder="1" applyAlignment="1">
      <alignment horizontal="left"/>
    </xf>
    <xf numFmtId="0" fontId="3" fillId="10" borderId="7" xfId="0" applyFont="1" applyFill="1" applyBorder="1" applyAlignment="1">
      <alignment horizontal="left"/>
    </xf>
    <xf numFmtId="0" fontId="4" fillId="11" borderId="8" xfId="0" applyFont="1" applyFill="1" applyBorder="1" applyAlignment="1"/>
    <xf numFmtId="0" fontId="4" fillId="11" borderId="1" xfId="0" applyFont="1" applyFill="1" applyBorder="1" applyAlignment="1"/>
    <xf numFmtId="0" fontId="4" fillId="11" borderId="9" xfId="0" applyFont="1" applyFill="1" applyBorder="1" applyAlignment="1"/>
    <xf numFmtId="0" fontId="4" fillId="11" borderId="10" xfId="0" applyFont="1" applyFill="1" applyBorder="1" applyAlignment="1"/>
    <xf numFmtId="0" fontId="4" fillId="11" borderId="11" xfId="0" applyFont="1" applyFill="1" applyBorder="1" applyAlignment="1"/>
    <xf numFmtId="0" fontId="4" fillId="11" borderId="12" xfId="0" applyFont="1" applyFill="1" applyBorder="1" applyAlignment="1"/>
    <xf numFmtId="0" fontId="4" fillId="11" borderId="12" xfId="0" applyFont="1" applyFill="1" applyBorder="1" applyAlignment="1">
      <alignment horizontal="center"/>
    </xf>
    <xf numFmtId="0" fontId="4" fillId="11" borderId="1" xfId="0" applyFont="1" applyFill="1" applyBorder="1" applyAlignment="1">
      <alignment horizontal="center"/>
    </xf>
    <xf numFmtId="0" fontId="4" fillId="11" borderId="11" xfId="0" applyFont="1" applyFill="1" applyBorder="1" applyAlignment="1">
      <alignment horizontal="center"/>
    </xf>
    <xf numFmtId="0" fontId="4" fillId="11" borderId="20" xfId="0" applyFont="1" applyFill="1" applyBorder="1" applyAlignment="1">
      <alignment horizontal="left"/>
    </xf>
    <xf numFmtId="0" fontId="4" fillId="11" borderId="21" xfId="0" applyFont="1" applyFill="1" applyBorder="1" applyAlignment="1">
      <alignment horizontal="left"/>
    </xf>
    <xf numFmtId="0" fontId="5" fillId="11" borderId="10" xfId="0" applyFont="1" applyFill="1" applyBorder="1" applyAlignment="1"/>
    <xf numFmtId="0" fontId="5" fillId="11" borderId="22" xfId="0" applyFont="1" applyFill="1" applyBorder="1" applyAlignment="1">
      <alignment horizontal="left"/>
    </xf>
    <xf numFmtId="0" fontId="5" fillId="11" borderId="23" xfId="0" applyFont="1" applyFill="1" applyBorder="1" applyAlignment="1">
      <alignment horizontal="left"/>
    </xf>
    <xf numFmtId="0" fontId="5" fillId="11" borderId="24" xfId="0" applyFont="1" applyFill="1" applyBorder="1" applyAlignment="1">
      <alignment horizontal="left"/>
    </xf>
    <xf numFmtId="0" fontId="5" fillId="11" borderId="20" xfId="0" applyFont="1" applyFill="1" applyBorder="1" applyAlignment="1">
      <alignment horizontal="left"/>
    </xf>
    <xf numFmtId="0" fontId="5" fillId="11" borderId="25" xfId="0" applyFont="1" applyFill="1" applyBorder="1" applyAlignment="1">
      <alignment horizontal="left"/>
    </xf>
    <xf numFmtId="0" fontId="5" fillId="11" borderId="21" xfId="0" applyFont="1" applyFill="1" applyBorder="1" applyAlignment="1">
      <alignment horizontal="left"/>
    </xf>
    <xf numFmtId="0" fontId="5" fillId="11" borderId="9" xfId="0" applyFont="1" applyFill="1" applyBorder="1" applyAlignment="1">
      <alignment horizontal="center"/>
    </xf>
    <xf numFmtId="0" fontId="5" fillId="11" borderId="12" xfId="0" applyFont="1" applyFill="1" applyBorder="1" applyAlignment="1">
      <alignment horizontal="center"/>
    </xf>
    <xf numFmtId="0" fontId="1" fillId="0" borderId="0" xfId="0" applyFont="1" applyFill="1" applyBorder="1" applyAlignment="1">
      <alignment horizontal="left"/>
    </xf>
    <xf numFmtId="0" fontId="1" fillId="2" borderId="8" xfId="0" applyFont="1" applyFill="1" applyBorder="1" applyAlignment="1">
      <alignment horizontal="left"/>
    </xf>
    <xf numFmtId="0" fontId="1" fillId="2" borderId="9"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3" xfId="0" applyFont="1" applyFill="1" applyBorder="1" applyAlignment="1">
      <alignment horizontal="center" vertical="center"/>
    </xf>
    <xf numFmtId="0" fontId="1" fillId="2" borderId="23" xfId="0" applyFont="1" applyFill="1"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2" fillId="0" borderId="0" xfId="0" applyFont="1" applyFill="1" applyBorder="1" applyAlignment="1">
      <alignment vertical="center"/>
    </xf>
    <xf numFmtId="0" fontId="1" fillId="3" borderId="8" xfId="0" applyFont="1" applyFill="1" applyBorder="1"/>
    <xf numFmtId="0" fontId="1" fillId="3" borderId="9"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19" xfId="0" applyBorder="1"/>
    <xf numFmtId="0" fontId="0" fillId="13" borderId="0" xfId="0" applyFill="1"/>
  </cellXfs>
  <cellStyles count="1">
    <cellStyle name="Normal" xfId="0" builtinId="0"/>
  </cellStyles>
  <dxfs count="46">
    <dxf>
      <font>
        <b/>
        <i val="0"/>
        <strike val="0"/>
        <color rgb="FF00B050"/>
      </font>
    </dxf>
    <dxf>
      <font>
        <b/>
        <i val="0"/>
        <strike/>
        <color rgb="FFFF0000"/>
      </font>
    </dxf>
    <dxf>
      <font>
        <color rgb="FF006100"/>
      </font>
      <fill>
        <patternFill>
          <bgColor rgb="FFC6EFCE"/>
        </patternFill>
      </fill>
    </dxf>
    <dxf>
      <font>
        <strike/>
        <color rgb="FFFF0000"/>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strike/>
        <color rgb="FFFF0000"/>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color rgb="FFFF0000"/>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color rgb="FFFF0000"/>
      </font>
    </dxf>
    <dxf>
      <font>
        <color rgb="FF006100"/>
      </font>
      <fill>
        <patternFill>
          <bgColor rgb="FFC6EFCE"/>
        </patternFill>
      </fill>
    </dxf>
    <dxf>
      <font>
        <strike val="0"/>
        <color rgb="FF00B050"/>
      </font>
    </dxf>
    <dxf>
      <font>
        <strike/>
        <color rgb="FFFF0000"/>
      </font>
    </dxf>
    <dxf>
      <font>
        <color theme="7" tint="-0.24994659260841701"/>
      </font>
    </dxf>
    <dxf>
      <font>
        <strike val="0"/>
        <color rgb="FF00B050"/>
      </font>
    </dxf>
    <dxf>
      <font>
        <strike/>
        <color rgb="FFFF0000"/>
      </font>
    </dxf>
    <dxf>
      <font>
        <strike val="0"/>
        <color theme="7" tint="-0.24994659260841701"/>
      </font>
    </dxf>
    <dxf>
      <font>
        <color rgb="FF9C0006"/>
      </font>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7</xdr:col>
      <xdr:colOff>142875</xdr:colOff>
      <xdr:row>2</xdr:row>
      <xdr:rowOff>133350</xdr:rowOff>
    </xdr:from>
    <xdr:to>
      <xdr:col>14</xdr:col>
      <xdr:colOff>57150</xdr:colOff>
      <xdr:row>11</xdr:row>
      <xdr:rowOff>171450</xdr:rowOff>
    </xdr:to>
    <xdr:pic>
      <xdr:nvPicPr>
        <xdr:cNvPr id="11" name="Picture 10">
          <a:extLst>
            <a:ext uri="{FF2B5EF4-FFF2-40B4-BE49-F238E27FC236}">
              <a16:creationId xmlns:a16="http://schemas.microsoft.com/office/drawing/2014/main" id="{30163BF7-959F-E188-F14A-97209354E53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857" t="8860" r="4556" b="12025"/>
        <a:stretch/>
      </xdr:blipFill>
      <xdr:spPr>
        <a:xfrm>
          <a:off x="4410075" y="133350"/>
          <a:ext cx="4181475" cy="1752600"/>
        </a:xfrm>
        <a:prstGeom prst="rect">
          <a:avLst/>
        </a:prstGeom>
      </xdr:spPr>
    </xdr:pic>
    <xdr:clientData/>
  </xdr:twoCellAnchor>
  <xdr:twoCellAnchor editAs="oneCell">
    <xdr:from>
      <xdr:col>0</xdr:col>
      <xdr:colOff>190499</xdr:colOff>
      <xdr:row>2</xdr:row>
      <xdr:rowOff>152400</xdr:rowOff>
    </xdr:from>
    <xdr:to>
      <xdr:col>6</xdr:col>
      <xdr:colOff>276224</xdr:colOff>
      <xdr:row>13</xdr:row>
      <xdr:rowOff>114300</xdr:rowOff>
    </xdr:to>
    <xdr:pic>
      <xdr:nvPicPr>
        <xdr:cNvPr id="13" name="Picture 12">
          <a:extLst>
            <a:ext uri="{FF2B5EF4-FFF2-40B4-BE49-F238E27FC236}">
              <a16:creationId xmlns:a16="http://schemas.microsoft.com/office/drawing/2014/main" id="{99805F8F-87CB-5C54-03CD-86188E6C9F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499" y="152400"/>
          <a:ext cx="3743325" cy="2057400"/>
        </a:xfrm>
        <a:prstGeom prst="rect">
          <a:avLst/>
        </a:prstGeom>
      </xdr:spPr>
    </xdr:pic>
    <xdr:clientData/>
  </xdr:twoCellAnchor>
  <xdr:twoCellAnchor editAs="oneCell">
    <xdr:from>
      <xdr:col>14</xdr:col>
      <xdr:colOff>380999</xdr:colOff>
      <xdr:row>3</xdr:row>
      <xdr:rowOff>0</xdr:rowOff>
    </xdr:from>
    <xdr:to>
      <xdr:col>20</xdr:col>
      <xdr:colOff>123824</xdr:colOff>
      <xdr:row>25</xdr:row>
      <xdr:rowOff>114300</xdr:rowOff>
    </xdr:to>
    <xdr:pic>
      <xdr:nvPicPr>
        <xdr:cNvPr id="15" name="Picture 14">
          <a:extLst>
            <a:ext uri="{FF2B5EF4-FFF2-40B4-BE49-F238E27FC236}">
              <a16:creationId xmlns:a16="http://schemas.microsoft.com/office/drawing/2014/main" id="{4D21C58D-9A90-AC0B-0D3F-BFBFFEFFDE6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15399" y="190500"/>
          <a:ext cx="3400425" cy="4305300"/>
        </a:xfrm>
        <a:prstGeom prst="rect">
          <a:avLst/>
        </a:prstGeom>
      </xdr:spPr>
    </xdr:pic>
    <xdr:clientData/>
  </xdr:twoCellAnchor>
  <xdr:twoCellAnchor editAs="oneCell">
    <xdr:from>
      <xdr:col>0</xdr:col>
      <xdr:colOff>171450</xdr:colOff>
      <xdr:row>14</xdr:row>
      <xdr:rowOff>152400</xdr:rowOff>
    </xdr:from>
    <xdr:to>
      <xdr:col>6</xdr:col>
      <xdr:colOff>266700</xdr:colOff>
      <xdr:row>25</xdr:row>
      <xdr:rowOff>152400</xdr:rowOff>
    </xdr:to>
    <xdr:pic>
      <xdr:nvPicPr>
        <xdr:cNvPr id="17" name="Picture 16">
          <a:extLst>
            <a:ext uri="{FF2B5EF4-FFF2-40B4-BE49-F238E27FC236}">
              <a16:creationId xmlns:a16="http://schemas.microsoft.com/office/drawing/2014/main" id="{8F2FAE36-7571-4251-2014-C363D2D58DF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1450" y="2438400"/>
          <a:ext cx="3752850" cy="2095500"/>
        </a:xfrm>
        <a:prstGeom prst="rect">
          <a:avLst/>
        </a:prstGeom>
      </xdr:spPr>
    </xdr:pic>
    <xdr:clientData/>
  </xdr:twoCellAnchor>
  <xdr:twoCellAnchor>
    <xdr:from>
      <xdr:col>7</xdr:col>
      <xdr:colOff>123825</xdr:colOff>
      <xdr:row>13</xdr:row>
      <xdr:rowOff>38100</xdr:rowOff>
    </xdr:from>
    <xdr:to>
      <xdr:col>14</xdr:col>
      <xdr:colOff>0</xdr:colOff>
      <xdr:row>25</xdr:row>
      <xdr:rowOff>152400</xdr:rowOff>
    </xdr:to>
    <xdr:sp macro="" textlink="">
      <xdr:nvSpPr>
        <xdr:cNvPr id="18" name="Rectangle: Rounded Corners 17">
          <a:extLst>
            <a:ext uri="{FF2B5EF4-FFF2-40B4-BE49-F238E27FC236}">
              <a16:creationId xmlns:a16="http://schemas.microsoft.com/office/drawing/2014/main" id="{FD360CC2-B3C8-C847-1FA1-1F0B92B4CDAE}"/>
            </a:ext>
          </a:extLst>
        </xdr:cNvPr>
        <xdr:cNvSpPr/>
      </xdr:nvSpPr>
      <xdr:spPr>
        <a:xfrm>
          <a:off x="4391025" y="2133600"/>
          <a:ext cx="4143375" cy="2400300"/>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sz="1400" b="0">
              <a:solidFill>
                <a:schemeClr val="accent2">
                  <a:lumMod val="50000"/>
                </a:schemeClr>
              </a:solidFill>
              <a:latin typeface="Comic Sans MS" panose="030F0702030302020204" pitchFamily="66" charset="0"/>
            </a:rPr>
            <a:t>PS:</a:t>
          </a:r>
          <a:r>
            <a:rPr lang="en-US" sz="1400" b="0" baseline="0">
              <a:solidFill>
                <a:schemeClr val="accent2">
                  <a:lumMod val="50000"/>
                </a:schemeClr>
              </a:solidFill>
              <a:latin typeface="Comic Sans MS" panose="030F0702030302020204" pitchFamily="66" charset="0"/>
            </a:rPr>
            <a:t> </a:t>
          </a:r>
          <a:r>
            <a:rPr lang="en-US" sz="1400" b="0">
              <a:solidFill>
                <a:schemeClr val="accent2">
                  <a:lumMod val="50000"/>
                </a:schemeClr>
              </a:solidFill>
              <a:latin typeface="Comic Sans MS" panose="030F0702030302020204" pitchFamily="66" charset="0"/>
            </a:rPr>
            <a:t>YOU</a:t>
          </a:r>
          <a:r>
            <a:rPr lang="en-US" sz="1400" b="0" baseline="0">
              <a:solidFill>
                <a:schemeClr val="accent2">
                  <a:lumMod val="50000"/>
                </a:schemeClr>
              </a:solidFill>
              <a:latin typeface="Comic Sans MS" panose="030F0702030302020204" pitchFamily="66" charset="0"/>
            </a:rPr>
            <a:t> ARE A JUNIOR COMMISSIONED                     OFFICER IN INDIAN AIR FORCE AND YOU NEED TO MAINTAIN THE RECORD OF 100 CANDIDATES WHO APPLIED FOR THE ADVERTISED POST AND TO  REPORT THE FINAL RESULTS TO THE PRESIDENT OF CORRESPONDING AIR FORCE SELECTION BOARD.</a:t>
          </a:r>
          <a:endParaRPr lang="en-US" sz="1400" b="0">
            <a:solidFill>
              <a:schemeClr val="accent2">
                <a:lumMod val="50000"/>
              </a:schemeClr>
            </a:solidFill>
            <a:latin typeface="Comic Sans MS" panose="030F0702030302020204" pitchFamily="66"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1F7C-ED0B-43BA-A095-9879B43897F0}">
  <dimension ref="A1:A3"/>
  <sheetViews>
    <sheetView tabSelected="1" workbookViewId="0">
      <selection activeCell="B4" sqref="B4"/>
    </sheetView>
  </sheetViews>
  <sheetFormatPr defaultRowHeight="15" x14ac:dyDescent="0.25"/>
  <cols>
    <col min="1" max="16384" width="9.140625" style="133"/>
  </cols>
  <sheetData>
    <row r="1" s="133" customFormat="1" x14ac:dyDescent="0.25"/>
    <row r="2" s="133" customFormat="1" x14ac:dyDescent="0.25"/>
    <row r="3" s="133" customFormat="1"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11809-0E80-4E80-8007-9C006382E642}">
  <dimension ref="B1:N103"/>
  <sheetViews>
    <sheetView zoomScaleNormal="100" workbookViewId="0">
      <selection activeCell="M16" sqref="M16"/>
    </sheetView>
  </sheetViews>
  <sheetFormatPr defaultRowHeight="15" x14ac:dyDescent="0.25"/>
  <cols>
    <col min="2" max="2" width="34.5703125" customWidth="1"/>
    <col min="3" max="3" width="10.42578125" style="2" customWidth="1"/>
    <col min="4" max="4" width="9.140625" style="3"/>
    <col min="5" max="5" width="6.7109375" customWidth="1"/>
    <col min="6" max="6" width="30.5703125" customWidth="1"/>
    <col min="7" max="7" width="14.42578125" style="3" customWidth="1"/>
    <col min="8" max="8" width="7.5703125" customWidth="1"/>
    <col min="10" max="10" width="12.5703125" customWidth="1"/>
    <col min="11" max="11" width="9.5703125" customWidth="1"/>
    <col min="12" max="12" width="6.5703125" customWidth="1"/>
    <col min="13" max="13" width="7.28515625" customWidth="1"/>
  </cols>
  <sheetData>
    <row r="1" spans="2:14" ht="15.75" thickBot="1" x14ac:dyDescent="0.3"/>
    <row r="2" spans="2:14" ht="20.25" customHeight="1" x14ac:dyDescent="0.25">
      <c r="B2" s="119" t="s">
        <v>249</v>
      </c>
      <c r="C2" s="121"/>
      <c r="D2" s="120"/>
      <c r="F2" s="128" t="s">
        <v>249</v>
      </c>
      <c r="G2" s="129"/>
      <c r="H2" s="125"/>
    </row>
    <row r="3" spans="2:14" x14ac:dyDescent="0.25">
      <c r="B3" s="117" t="s">
        <v>0</v>
      </c>
      <c r="C3" s="122" t="s">
        <v>250</v>
      </c>
      <c r="D3" s="118" t="s">
        <v>1</v>
      </c>
      <c r="F3" s="126" t="s">
        <v>102</v>
      </c>
      <c r="G3" s="127" t="s">
        <v>103</v>
      </c>
    </row>
    <row r="4" spans="2:14" x14ac:dyDescent="0.25">
      <c r="B4" s="15" t="s">
        <v>85</v>
      </c>
      <c r="C4" s="123" t="s">
        <v>251</v>
      </c>
      <c r="D4" s="20">
        <v>25</v>
      </c>
      <c r="F4" s="15" t="str">
        <f t="shared" ref="F4:F35" si="0">PROPER(TRIM(B4))</f>
        <v>Adithya Sharma</v>
      </c>
      <c r="G4" s="20" t="str">
        <f>IF(AND(D4&gt;=$K$15,D4&lt;=$K$16),"ELIGIBLE","NOT ELIGIBLE")</f>
        <v>ELIGIBLE</v>
      </c>
    </row>
    <row r="5" spans="2:14" x14ac:dyDescent="0.25">
      <c r="B5" s="15" t="s">
        <v>80</v>
      </c>
      <c r="C5" s="123" t="s">
        <v>251</v>
      </c>
      <c r="D5" s="20">
        <v>23</v>
      </c>
      <c r="F5" s="15" t="str">
        <f t="shared" si="0"/>
        <v>Aditya Kansara</v>
      </c>
      <c r="G5" s="20" t="str">
        <f t="shared" ref="G5:G68" si="1">IF(AND(D5&gt;=$K$15,D5&lt;=$K$16),"ELIGIBLE","NOT ELIGIBLE")</f>
        <v>ELIGIBLE</v>
      </c>
    </row>
    <row r="6" spans="2:14" ht="15.75" thickBot="1" x14ac:dyDescent="0.3">
      <c r="B6" s="15" t="s">
        <v>95</v>
      </c>
      <c r="C6" s="123" t="s">
        <v>251</v>
      </c>
      <c r="D6" s="20">
        <v>22</v>
      </c>
      <c r="F6" s="15" t="str">
        <f t="shared" si="0"/>
        <v>Ahamed Ibrahim</v>
      </c>
      <c r="G6" s="20" t="str">
        <f t="shared" si="1"/>
        <v>ELIGIBLE</v>
      </c>
    </row>
    <row r="7" spans="2:14" ht="15.75" thickBot="1" x14ac:dyDescent="0.3">
      <c r="B7" s="15" t="s">
        <v>58</v>
      </c>
      <c r="C7" s="123" t="s">
        <v>251</v>
      </c>
      <c r="D7" s="20">
        <v>22</v>
      </c>
      <c r="F7" s="15" t="str">
        <f t="shared" si="0"/>
        <v>Amit Mohan Sharma</v>
      </c>
      <c r="G7" s="20" t="str">
        <f t="shared" si="1"/>
        <v>ELIGIBLE</v>
      </c>
      <c r="I7" s="5" t="s">
        <v>104</v>
      </c>
      <c r="J7" s="6"/>
      <c r="K7" s="6"/>
      <c r="L7" s="6"/>
      <c r="M7" s="7" t="s">
        <v>105</v>
      </c>
      <c r="N7" s="130">
        <f>COUNTIF(G4:G103,"ELIGIBLE")</f>
        <v>80</v>
      </c>
    </row>
    <row r="8" spans="2:14" x14ac:dyDescent="0.25">
      <c r="B8" s="15" t="s">
        <v>22</v>
      </c>
      <c r="C8" s="123" t="s">
        <v>251</v>
      </c>
      <c r="D8" s="20">
        <v>19</v>
      </c>
      <c r="F8" s="15" t="str">
        <f t="shared" si="0"/>
        <v>Amrit Kumar Gupta</v>
      </c>
      <c r="G8" s="20" t="str">
        <f t="shared" si="1"/>
        <v>NOT ELIGIBLE</v>
      </c>
    </row>
    <row r="9" spans="2:14" x14ac:dyDescent="0.25">
      <c r="B9" s="15" t="s">
        <v>3</v>
      </c>
      <c r="C9" s="123" t="s">
        <v>251</v>
      </c>
      <c r="D9" s="20">
        <v>24</v>
      </c>
      <c r="F9" s="15" t="str">
        <f t="shared" si="0"/>
        <v>Anil Kumar</v>
      </c>
      <c r="G9" s="20" t="str">
        <f t="shared" si="1"/>
        <v>ELIGIBLE</v>
      </c>
    </row>
    <row r="10" spans="2:14" ht="15.75" thickBot="1" x14ac:dyDescent="0.3">
      <c r="B10" s="15" t="s">
        <v>19</v>
      </c>
      <c r="C10" s="123" t="s">
        <v>251</v>
      </c>
      <c r="D10" s="20">
        <v>22</v>
      </c>
      <c r="F10" s="15" t="str">
        <f t="shared" si="0"/>
        <v>Anmol Gupta</v>
      </c>
      <c r="G10" s="20" t="str">
        <f t="shared" si="1"/>
        <v>ELIGIBLE</v>
      </c>
    </row>
    <row r="11" spans="2:14" ht="15.75" thickBot="1" x14ac:dyDescent="0.3">
      <c r="B11" s="15" t="s">
        <v>29</v>
      </c>
      <c r="C11" s="123" t="s">
        <v>252</v>
      </c>
      <c r="D11" s="20">
        <v>24</v>
      </c>
      <c r="F11" s="15" t="str">
        <f t="shared" si="0"/>
        <v>Anusha Sridhar</v>
      </c>
      <c r="G11" s="20" t="str">
        <f t="shared" si="1"/>
        <v>ELIGIBLE</v>
      </c>
      <c r="I11" s="5" t="s">
        <v>175</v>
      </c>
      <c r="J11" s="6"/>
      <c r="K11" s="6"/>
      <c r="L11" s="7" t="s">
        <v>105</v>
      </c>
      <c r="M11" s="131">
        <f>(SUMIF(G4:G103,"ELIGIBLE",D4:D103))/N7</f>
        <v>22.55</v>
      </c>
      <c r="N11" s="9" t="s">
        <v>176</v>
      </c>
    </row>
    <row r="12" spans="2:14" x14ac:dyDescent="0.25">
      <c r="B12" s="15" t="s">
        <v>35</v>
      </c>
      <c r="C12" s="123" t="s">
        <v>252</v>
      </c>
      <c r="D12" s="20">
        <v>23</v>
      </c>
      <c r="F12" s="15" t="str">
        <f t="shared" si="0"/>
        <v>Anwesha Mukherjee</v>
      </c>
      <c r="G12" s="20" t="str">
        <f t="shared" si="1"/>
        <v>ELIGIBLE</v>
      </c>
    </row>
    <row r="13" spans="2:14" ht="15.75" thickBot="1" x14ac:dyDescent="0.3">
      <c r="B13" s="15" t="s">
        <v>39</v>
      </c>
      <c r="C13" s="123" t="s">
        <v>251</v>
      </c>
      <c r="D13" s="20">
        <v>25</v>
      </c>
      <c r="F13" s="15" t="str">
        <f t="shared" si="0"/>
        <v>Arvind Abraham</v>
      </c>
      <c r="G13" s="20" t="str">
        <f t="shared" si="1"/>
        <v>ELIGIBLE</v>
      </c>
    </row>
    <row r="14" spans="2:14" ht="15.75" x14ac:dyDescent="0.25">
      <c r="B14" s="15" t="s">
        <v>45</v>
      </c>
      <c r="C14" s="123" t="s">
        <v>251</v>
      </c>
      <c r="D14" s="20">
        <v>25</v>
      </c>
      <c r="F14" s="15" t="str">
        <f t="shared" si="0"/>
        <v>Ashishvicky</v>
      </c>
      <c r="G14" s="20" t="str">
        <f t="shared" si="1"/>
        <v>ELIGIBLE</v>
      </c>
      <c r="I14" s="59" t="s">
        <v>239</v>
      </c>
      <c r="J14" s="60"/>
      <c r="K14" s="60"/>
      <c r="L14" s="61"/>
    </row>
    <row r="15" spans="2:14" ht="15.75" x14ac:dyDescent="0.25">
      <c r="B15" s="15" t="s">
        <v>10</v>
      </c>
      <c r="C15" s="123" t="s">
        <v>251</v>
      </c>
      <c r="D15" s="20">
        <v>22</v>
      </c>
      <c r="F15" s="15" t="str">
        <f t="shared" si="0"/>
        <v>Ashok Kumar</v>
      </c>
      <c r="G15" s="20" t="str">
        <f t="shared" si="1"/>
        <v>ELIGIBLE</v>
      </c>
      <c r="I15" s="96" t="s">
        <v>242</v>
      </c>
      <c r="J15" s="97"/>
      <c r="K15" s="103">
        <v>20</v>
      </c>
      <c r="L15" s="98" t="s">
        <v>176</v>
      </c>
    </row>
    <row r="16" spans="2:14" ht="16.5" thickBot="1" x14ac:dyDescent="0.3">
      <c r="B16" s="15" t="s">
        <v>83</v>
      </c>
      <c r="C16" s="123" t="s">
        <v>252</v>
      </c>
      <c r="D16" s="20">
        <v>24</v>
      </c>
      <c r="F16" s="15" t="str">
        <f t="shared" si="0"/>
        <v>Asmita</v>
      </c>
      <c r="G16" s="20" t="str">
        <f t="shared" si="1"/>
        <v>ELIGIBLE</v>
      </c>
      <c r="I16" s="99" t="s">
        <v>241</v>
      </c>
      <c r="J16" s="100"/>
      <c r="K16" s="104">
        <v>25</v>
      </c>
      <c r="L16" s="101" t="s">
        <v>176</v>
      </c>
    </row>
    <row r="17" spans="2:7" x14ac:dyDescent="0.25">
      <c r="B17" s="15" t="s">
        <v>72</v>
      </c>
      <c r="C17" s="123" t="s">
        <v>251</v>
      </c>
      <c r="D17" s="20">
        <v>25</v>
      </c>
      <c r="F17" s="15" t="str">
        <f t="shared" si="0"/>
        <v>Aswin Kumar</v>
      </c>
      <c r="G17" s="20" t="str">
        <f t="shared" si="1"/>
        <v>ELIGIBLE</v>
      </c>
    </row>
    <row r="18" spans="2:7" x14ac:dyDescent="0.25">
      <c r="B18" s="15" t="s">
        <v>17</v>
      </c>
      <c r="C18" s="123" t="s">
        <v>251</v>
      </c>
      <c r="D18" s="20">
        <v>20</v>
      </c>
      <c r="F18" s="15" t="str">
        <f t="shared" si="0"/>
        <v>Atul Biswas</v>
      </c>
      <c r="G18" s="20" t="str">
        <f t="shared" si="1"/>
        <v>ELIGIBLE</v>
      </c>
    </row>
    <row r="19" spans="2:7" x14ac:dyDescent="0.25">
      <c r="B19" s="15" t="s">
        <v>30</v>
      </c>
      <c r="C19" s="123" t="s">
        <v>252</v>
      </c>
      <c r="D19" s="20">
        <v>26</v>
      </c>
      <c r="F19" s="15" t="str">
        <f t="shared" si="0"/>
        <v>Ayushi Ghosh</v>
      </c>
      <c r="G19" s="20" t="str">
        <f t="shared" si="1"/>
        <v>NOT ELIGIBLE</v>
      </c>
    </row>
    <row r="20" spans="2:7" x14ac:dyDescent="0.25">
      <c r="B20" s="15" t="s">
        <v>8</v>
      </c>
      <c r="C20" s="123" t="s">
        <v>251</v>
      </c>
      <c r="D20" s="20">
        <v>21</v>
      </c>
      <c r="F20" s="15" t="str">
        <f t="shared" si="0"/>
        <v>Bablu Tripathi</v>
      </c>
      <c r="G20" s="20" t="str">
        <f t="shared" si="1"/>
        <v>ELIGIBLE</v>
      </c>
    </row>
    <row r="21" spans="2:7" x14ac:dyDescent="0.25">
      <c r="B21" s="15" t="s">
        <v>92</v>
      </c>
      <c r="C21" s="123" t="s">
        <v>251</v>
      </c>
      <c r="D21" s="20">
        <v>25</v>
      </c>
      <c r="F21" s="15" t="str">
        <f t="shared" si="0"/>
        <v>Banoth Anucharan Naik</v>
      </c>
      <c r="G21" s="20" t="str">
        <f t="shared" si="1"/>
        <v>ELIGIBLE</v>
      </c>
    </row>
    <row r="22" spans="2:7" x14ac:dyDescent="0.25">
      <c r="B22" s="15" t="s">
        <v>25</v>
      </c>
      <c r="C22" s="123" t="s">
        <v>251</v>
      </c>
      <c r="D22" s="20">
        <v>18</v>
      </c>
      <c r="F22" s="15" t="str">
        <f t="shared" si="0"/>
        <v>Bhargava Pally</v>
      </c>
      <c r="G22" s="20" t="str">
        <f t="shared" si="1"/>
        <v>NOT ELIGIBLE</v>
      </c>
    </row>
    <row r="23" spans="2:7" x14ac:dyDescent="0.25">
      <c r="B23" s="15" t="s">
        <v>84</v>
      </c>
      <c r="C23" s="123" t="s">
        <v>251</v>
      </c>
      <c r="D23" s="20">
        <v>22</v>
      </c>
      <c r="F23" s="15" t="str">
        <f t="shared" si="0"/>
        <v>Bhaskar Ramu</v>
      </c>
      <c r="G23" s="20" t="str">
        <f t="shared" si="1"/>
        <v>ELIGIBLE</v>
      </c>
    </row>
    <row r="24" spans="2:7" x14ac:dyDescent="0.25">
      <c r="B24" s="15" t="s">
        <v>24</v>
      </c>
      <c r="C24" s="123" t="s">
        <v>252</v>
      </c>
      <c r="D24" s="20">
        <v>20</v>
      </c>
      <c r="F24" s="15" t="str">
        <f t="shared" si="0"/>
        <v>Deepti</v>
      </c>
      <c r="G24" s="20" t="str">
        <f t="shared" si="1"/>
        <v>ELIGIBLE</v>
      </c>
    </row>
    <row r="25" spans="2:7" x14ac:dyDescent="0.25">
      <c r="B25" s="15" t="s">
        <v>78</v>
      </c>
      <c r="C25" s="123" t="s">
        <v>251</v>
      </c>
      <c r="D25" s="20">
        <v>23</v>
      </c>
      <c r="F25" s="15" t="str">
        <f t="shared" si="0"/>
        <v>Dev Kishore S</v>
      </c>
      <c r="G25" s="20" t="str">
        <f t="shared" si="1"/>
        <v>ELIGIBLE</v>
      </c>
    </row>
    <row r="26" spans="2:7" x14ac:dyDescent="0.25">
      <c r="B26" s="15" t="s">
        <v>9</v>
      </c>
      <c r="C26" s="123" t="s">
        <v>251</v>
      </c>
      <c r="D26" s="20">
        <v>25</v>
      </c>
      <c r="F26" s="15" t="str">
        <f t="shared" si="0"/>
        <v>Diljeet Singh</v>
      </c>
      <c r="G26" s="20" t="str">
        <f t="shared" si="1"/>
        <v>ELIGIBLE</v>
      </c>
    </row>
    <row r="27" spans="2:7" x14ac:dyDescent="0.25">
      <c r="B27" s="15" t="s">
        <v>94</v>
      </c>
      <c r="C27" s="123" t="s">
        <v>252</v>
      </c>
      <c r="D27" s="20">
        <v>27</v>
      </c>
      <c r="F27" s="15" t="str">
        <f t="shared" si="0"/>
        <v>Falguni Khamesra</v>
      </c>
      <c r="G27" s="20" t="str">
        <f t="shared" si="1"/>
        <v>NOT ELIGIBLE</v>
      </c>
    </row>
    <row r="28" spans="2:7" x14ac:dyDescent="0.25">
      <c r="B28" s="15" t="s">
        <v>96</v>
      </c>
      <c r="C28" s="123" t="s">
        <v>252</v>
      </c>
      <c r="D28" s="20">
        <v>22</v>
      </c>
      <c r="F28" s="15" t="str">
        <f t="shared" si="0"/>
        <v>Gayatri Rai</v>
      </c>
      <c r="G28" s="20" t="str">
        <f t="shared" si="1"/>
        <v>ELIGIBLE</v>
      </c>
    </row>
    <row r="29" spans="2:7" x14ac:dyDescent="0.25">
      <c r="B29" s="15" t="s">
        <v>34</v>
      </c>
      <c r="C29" s="123" t="s">
        <v>251</v>
      </c>
      <c r="D29" s="20">
        <v>25</v>
      </c>
      <c r="F29" s="15" t="str">
        <f t="shared" si="0"/>
        <v>Girish</v>
      </c>
      <c r="G29" s="20" t="str">
        <f t="shared" si="1"/>
        <v>ELIGIBLE</v>
      </c>
    </row>
    <row r="30" spans="2:7" x14ac:dyDescent="0.25">
      <c r="B30" s="15" t="s">
        <v>66</v>
      </c>
      <c r="C30" s="123" t="s">
        <v>251</v>
      </c>
      <c r="D30" s="20">
        <v>23</v>
      </c>
      <c r="F30" s="15" t="str">
        <f t="shared" si="0"/>
        <v>Harikrishnan Govindasamy</v>
      </c>
      <c r="G30" s="20" t="str">
        <f t="shared" si="1"/>
        <v>ELIGIBLE</v>
      </c>
    </row>
    <row r="31" spans="2:7" x14ac:dyDescent="0.25">
      <c r="B31" s="15" t="s">
        <v>37</v>
      </c>
      <c r="C31" s="123" t="s">
        <v>251</v>
      </c>
      <c r="D31" s="20">
        <v>25</v>
      </c>
      <c r="F31" s="15" t="str">
        <f t="shared" si="0"/>
        <v>Harishankar</v>
      </c>
      <c r="G31" s="20" t="str">
        <f t="shared" si="1"/>
        <v>ELIGIBLE</v>
      </c>
    </row>
    <row r="32" spans="2:7" x14ac:dyDescent="0.25">
      <c r="B32" s="15" t="s">
        <v>12</v>
      </c>
      <c r="C32" s="123" t="s">
        <v>251</v>
      </c>
      <c r="D32" s="20">
        <v>23</v>
      </c>
      <c r="F32" s="15" t="str">
        <f t="shared" si="0"/>
        <v>Harshit Bansal</v>
      </c>
      <c r="G32" s="20" t="str">
        <f t="shared" si="1"/>
        <v>ELIGIBLE</v>
      </c>
    </row>
    <row r="33" spans="2:7" x14ac:dyDescent="0.25">
      <c r="B33" s="15" t="s">
        <v>67</v>
      </c>
      <c r="C33" s="123" t="s">
        <v>251</v>
      </c>
      <c r="D33" s="20">
        <v>18</v>
      </c>
      <c r="F33" s="15" t="str">
        <f t="shared" si="0"/>
        <v>Himanish Dey</v>
      </c>
      <c r="G33" s="20" t="str">
        <f t="shared" si="1"/>
        <v>NOT ELIGIBLE</v>
      </c>
    </row>
    <row r="34" spans="2:7" x14ac:dyDescent="0.25">
      <c r="B34" s="15" t="s">
        <v>99</v>
      </c>
      <c r="C34" s="123" t="s">
        <v>251</v>
      </c>
      <c r="D34" s="20">
        <v>24</v>
      </c>
      <c r="F34" s="15" t="str">
        <f t="shared" si="0"/>
        <v>Hitesh Khatri</v>
      </c>
      <c r="G34" s="20" t="str">
        <f t="shared" si="1"/>
        <v>ELIGIBLE</v>
      </c>
    </row>
    <row r="35" spans="2:7" x14ac:dyDescent="0.25">
      <c r="B35" s="15" t="s">
        <v>93</v>
      </c>
      <c r="C35" s="123" t="s">
        <v>252</v>
      </c>
      <c r="D35" s="20">
        <v>22</v>
      </c>
      <c r="F35" s="15" t="str">
        <f t="shared" si="0"/>
        <v>Isha Narang Gulati</v>
      </c>
      <c r="G35" s="20" t="str">
        <f t="shared" si="1"/>
        <v>ELIGIBLE</v>
      </c>
    </row>
    <row r="36" spans="2:7" x14ac:dyDescent="0.25">
      <c r="B36" s="15" t="s">
        <v>62</v>
      </c>
      <c r="C36" s="123" t="s">
        <v>251</v>
      </c>
      <c r="D36" s="20">
        <v>28</v>
      </c>
      <c r="F36" s="15" t="str">
        <f t="shared" ref="F36:F67" si="2">PROPER(TRIM(B36))</f>
        <v>Josvin Mathew</v>
      </c>
      <c r="G36" s="20" t="str">
        <f t="shared" si="1"/>
        <v>NOT ELIGIBLE</v>
      </c>
    </row>
    <row r="37" spans="2:7" x14ac:dyDescent="0.25">
      <c r="B37" s="15" t="s">
        <v>44</v>
      </c>
      <c r="C37" s="123" t="s">
        <v>251</v>
      </c>
      <c r="D37" s="20">
        <v>23</v>
      </c>
      <c r="F37" s="15" t="str">
        <f t="shared" si="2"/>
        <v>Jyotshney Naupada</v>
      </c>
      <c r="G37" s="20" t="str">
        <f t="shared" si="1"/>
        <v>ELIGIBLE</v>
      </c>
    </row>
    <row r="38" spans="2:7" x14ac:dyDescent="0.25">
      <c r="B38" s="15" t="s">
        <v>79</v>
      </c>
      <c r="C38" s="123" t="s">
        <v>251</v>
      </c>
      <c r="D38" s="20">
        <v>21</v>
      </c>
      <c r="F38" s="15" t="str">
        <f t="shared" si="2"/>
        <v>Kamal Lochan Panda</v>
      </c>
      <c r="G38" s="20" t="str">
        <f t="shared" si="1"/>
        <v>ELIGIBLE</v>
      </c>
    </row>
    <row r="39" spans="2:7" x14ac:dyDescent="0.25">
      <c r="B39" s="15" t="s">
        <v>6</v>
      </c>
      <c r="C39" s="123" t="s">
        <v>251</v>
      </c>
      <c r="D39" s="20">
        <v>20</v>
      </c>
      <c r="F39" s="15" t="str">
        <f t="shared" si="2"/>
        <v>Kapil Yadav</v>
      </c>
      <c r="G39" s="20" t="str">
        <f t="shared" si="1"/>
        <v>ELIGIBLE</v>
      </c>
    </row>
    <row r="40" spans="2:7" x14ac:dyDescent="0.25">
      <c r="B40" s="15" t="s">
        <v>18</v>
      </c>
      <c r="C40" s="123" t="s">
        <v>251</v>
      </c>
      <c r="D40" s="20">
        <v>27</v>
      </c>
      <c r="F40" s="15" t="str">
        <f t="shared" si="2"/>
        <v>Kaushik Swaroop</v>
      </c>
      <c r="G40" s="20" t="str">
        <f t="shared" si="1"/>
        <v>NOT ELIGIBLE</v>
      </c>
    </row>
    <row r="41" spans="2:7" x14ac:dyDescent="0.25">
      <c r="B41" s="15" t="s">
        <v>28</v>
      </c>
      <c r="C41" s="123" t="s">
        <v>251</v>
      </c>
      <c r="D41" s="20">
        <v>27</v>
      </c>
      <c r="F41" s="15" t="str">
        <f t="shared" si="2"/>
        <v>Krishna Murthi Bhuvaraga</v>
      </c>
      <c r="G41" s="20" t="str">
        <f t="shared" si="1"/>
        <v>NOT ELIGIBLE</v>
      </c>
    </row>
    <row r="42" spans="2:7" x14ac:dyDescent="0.25">
      <c r="B42" s="15" t="s">
        <v>90</v>
      </c>
      <c r="C42" s="123" t="s">
        <v>251</v>
      </c>
      <c r="D42" s="20">
        <v>20</v>
      </c>
      <c r="F42" s="15" t="str">
        <f t="shared" si="2"/>
        <v>Krishna Pillai</v>
      </c>
      <c r="G42" s="20" t="str">
        <f t="shared" si="1"/>
        <v>ELIGIBLE</v>
      </c>
    </row>
    <row r="43" spans="2:7" x14ac:dyDescent="0.25">
      <c r="B43" s="15" t="s">
        <v>2</v>
      </c>
      <c r="C43" s="123" t="s">
        <v>251</v>
      </c>
      <c r="D43" s="20">
        <v>20</v>
      </c>
      <c r="F43" s="15" t="str">
        <f t="shared" si="2"/>
        <v>Kushagra Mishra</v>
      </c>
      <c r="G43" s="20" t="str">
        <f t="shared" si="1"/>
        <v>ELIGIBLE</v>
      </c>
    </row>
    <row r="44" spans="2:7" x14ac:dyDescent="0.25">
      <c r="B44" s="15" t="s">
        <v>74</v>
      </c>
      <c r="C44" s="123" t="s">
        <v>251</v>
      </c>
      <c r="D44" s="20">
        <v>24</v>
      </c>
      <c r="F44" s="15" t="str">
        <f t="shared" si="2"/>
        <v>Lalatendu Sahoo</v>
      </c>
      <c r="G44" s="20" t="str">
        <f t="shared" si="1"/>
        <v>ELIGIBLE</v>
      </c>
    </row>
    <row r="45" spans="2:7" x14ac:dyDescent="0.25">
      <c r="B45" s="15" t="s">
        <v>38</v>
      </c>
      <c r="C45" s="123" t="s">
        <v>251</v>
      </c>
      <c r="D45" s="20">
        <v>28</v>
      </c>
      <c r="F45" s="15" t="str">
        <f t="shared" si="2"/>
        <v>Lohith Arcot</v>
      </c>
      <c r="G45" s="20" t="str">
        <f t="shared" si="1"/>
        <v>NOT ELIGIBLE</v>
      </c>
    </row>
    <row r="46" spans="2:7" x14ac:dyDescent="0.25">
      <c r="B46" s="15" t="s">
        <v>23</v>
      </c>
      <c r="C46" s="123" t="s">
        <v>251</v>
      </c>
      <c r="D46" s="20">
        <v>23</v>
      </c>
      <c r="F46" s="15" t="str">
        <f t="shared" si="2"/>
        <v>Mahesh Durgam</v>
      </c>
      <c r="G46" s="20" t="str">
        <f t="shared" si="1"/>
        <v>ELIGIBLE</v>
      </c>
    </row>
    <row r="47" spans="2:7" x14ac:dyDescent="0.25">
      <c r="B47" s="15" t="s">
        <v>42</v>
      </c>
      <c r="C47" s="123" t="s">
        <v>251</v>
      </c>
      <c r="D47" s="20">
        <v>22</v>
      </c>
      <c r="F47" s="15" t="str">
        <f t="shared" si="2"/>
        <v>Mahesh Prasad Satankar</v>
      </c>
      <c r="G47" s="20" t="str">
        <f t="shared" si="1"/>
        <v>ELIGIBLE</v>
      </c>
    </row>
    <row r="48" spans="2:7" x14ac:dyDescent="0.25">
      <c r="B48" s="15" t="s">
        <v>88</v>
      </c>
      <c r="C48" s="123" t="s">
        <v>251</v>
      </c>
      <c r="D48" s="20">
        <v>25</v>
      </c>
      <c r="F48" s="15" t="str">
        <f t="shared" si="2"/>
        <v>Manikandan Np</v>
      </c>
      <c r="G48" s="20" t="str">
        <f t="shared" si="1"/>
        <v>ELIGIBLE</v>
      </c>
    </row>
    <row r="49" spans="2:14" x14ac:dyDescent="0.25">
      <c r="B49" s="15" t="s">
        <v>87</v>
      </c>
      <c r="C49" s="123" t="s">
        <v>252</v>
      </c>
      <c r="D49" s="20">
        <v>26</v>
      </c>
      <c r="F49" s="15" t="str">
        <f t="shared" si="2"/>
        <v>Manisha</v>
      </c>
      <c r="G49" s="20" t="str">
        <f t="shared" si="1"/>
        <v>NOT ELIGIBLE</v>
      </c>
    </row>
    <row r="50" spans="2:14" x14ac:dyDescent="0.25">
      <c r="B50" s="15" t="s">
        <v>47</v>
      </c>
      <c r="C50" s="123" t="s">
        <v>251</v>
      </c>
      <c r="D50" s="20">
        <v>25</v>
      </c>
      <c r="F50" s="15" t="str">
        <f t="shared" si="2"/>
        <v>Manoj Kiran</v>
      </c>
      <c r="G50" s="20" t="str">
        <f t="shared" si="1"/>
        <v>ELIGIBLE</v>
      </c>
    </row>
    <row r="51" spans="2:14" x14ac:dyDescent="0.25">
      <c r="B51" s="15" t="s">
        <v>5</v>
      </c>
      <c r="C51" s="123" t="s">
        <v>252</v>
      </c>
      <c r="D51" s="20">
        <v>22</v>
      </c>
      <c r="F51" s="15" t="str">
        <f t="shared" si="2"/>
        <v>Manvi Goyal</v>
      </c>
      <c r="G51" s="20" t="str">
        <f t="shared" si="1"/>
        <v>ELIGIBLE</v>
      </c>
      <c r="I51" s="10"/>
      <c r="J51" s="10"/>
      <c r="K51" s="10"/>
      <c r="L51" s="10"/>
      <c r="M51" s="11"/>
      <c r="N51" s="11"/>
    </row>
    <row r="52" spans="2:14" x14ac:dyDescent="0.25">
      <c r="B52" s="15" t="s">
        <v>15</v>
      </c>
      <c r="C52" s="123" t="s">
        <v>251</v>
      </c>
      <c r="D52" s="20">
        <v>21</v>
      </c>
      <c r="F52" s="15" t="str">
        <f t="shared" si="2"/>
        <v>Mohammad Aarif</v>
      </c>
      <c r="G52" s="20" t="str">
        <f t="shared" si="1"/>
        <v>ELIGIBLE</v>
      </c>
    </row>
    <row r="53" spans="2:14" x14ac:dyDescent="0.25">
      <c r="B53" s="15" t="s">
        <v>40</v>
      </c>
      <c r="C53" s="123" t="s">
        <v>251</v>
      </c>
      <c r="D53" s="20">
        <v>24</v>
      </c>
      <c r="F53" s="15" t="str">
        <f t="shared" si="2"/>
        <v>Mohit Kumar Verma</v>
      </c>
      <c r="G53" s="20" t="str">
        <f t="shared" si="1"/>
        <v>ELIGIBLE</v>
      </c>
    </row>
    <row r="54" spans="2:14" x14ac:dyDescent="0.25">
      <c r="B54" s="15" t="s">
        <v>81</v>
      </c>
      <c r="C54" s="123" t="s">
        <v>252</v>
      </c>
      <c r="D54" s="20">
        <v>19</v>
      </c>
      <c r="F54" s="15" t="str">
        <f t="shared" si="2"/>
        <v>Mounika Govindappagari</v>
      </c>
      <c r="G54" s="20" t="str">
        <f t="shared" si="1"/>
        <v>NOT ELIGIBLE</v>
      </c>
    </row>
    <row r="55" spans="2:14" x14ac:dyDescent="0.25">
      <c r="B55" s="15" t="s">
        <v>49</v>
      </c>
      <c r="C55" s="123" t="s">
        <v>251</v>
      </c>
      <c r="D55" s="20">
        <v>25</v>
      </c>
      <c r="F55" s="15" t="str">
        <f t="shared" si="2"/>
        <v>Naini Venkat Sai</v>
      </c>
      <c r="G55" s="20" t="str">
        <f t="shared" si="1"/>
        <v>ELIGIBLE</v>
      </c>
    </row>
    <row r="56" spans="2:14" x14ac:dyDescent="0.25">
      <c r="B56" s="15" t="s">
        <v>26</v>
      </c>
      <c r="C56" s="123" t="s">
        <v>251</v>
      </c>
      <c r="D56" s="20">
        <v>24</v>
      </c>
      <c r="F56" s="15" t="str">
        <f t="shared" si="2"/>
        <v>Naresh Kumar Mattaparthi</v>
      </c>
      <c r="G56" s="20" t="str">
        <f t="shared" si="1"/>
        <v>ELIGIBLE</v>
      </c>
    </row>
    <row r="57" spans="2:14" x14ac:dyDescent="0.25">
      <c r="B57" s="15" t="s">
        <v>14</v>
      </c>
      <c r="C57" s="123" t="s">
        <v>251</v>
      </c>
      <c r="D57" s="20">
        <v>26</v>
      </c>
      <c r="F57" s="15" t="str">
        <f t="shared" si="2"/>
        <v>Neeraj Mishra</v>
      </c>
      <c r="G57" s="20" t="str">
        <f t="shared" si="1"/>
        <v>NOT ELIGIBLE</v>
      </c>
    </row>
    <row r="58" spans="2:14" x14ac:dyDescent="0.25">
      <c r="B58" s="15" t="s">
        <v>20</v>
      </c>
      <c r="C58" s="123" t="s">
        <v>251</v>
      </c>
      <c r="D58" s="20">
        <v>20</v>
      </c>
      <c r="F58" s="15" t="str">
        <f t="shared" si="2"/>
        <v>Nikhil Kenvetil</v>
      </c>
      <c r="G58" s="20" t="str">
        <f t="shared" si="1"/>
        <v>ELIGIBLE</v>
      </c>
    </row>
    <row r="59" spans="2:14" x14ac:dyDescent="0.25">
      <c r="B59" s="15" t="s">
        <v>56</v>
      </c>
      <c r="C59" s="123" t="s">
        <v>251</v>
      </c>
      <c r="D59" s="20">
        <v>24</v>
      </c>
      <c r="F59" s="15" t="str">
        <f t="shared" si="2"/>
        <v>Omkar Patil</v>
      </c>
      <c r="G59" s="20" t="str">
        <f t="shared" si="1"/>
        <v>ELIGIBLE</v>
      </c>
    </row>
    <row r="60" spans="2:14" x14ac:dyDescent="0.25">
      <c r="B60" s="15" t="s">
        <v>97</v>
      </c>
      <c r="C60" s="123" t="s">
        <v>251</v>
      </c>
      <c r="D60" s="20">
        <v>24</v>
      </c>
      <c r="F60" s="15" t="str">
        <f t="shared" si="2"/>
        <v>Pankaj Tiwari</v>
      </c>
      <c r="G60" s="20" t="str">
        <f t="shared" si="1"/>
        <v>ELIGIBLE</v>
      </c>
    </row>
    <row r="61" spans="2:14" x14ac:dyDescent="0.25">
      <c r="B61" s="15" t="s">
        <v>59</v>
      </c>
      <c r="C61" s="123" t="s">
        <v>251</v>
      </c>
      <c r="D61" s="20">
        <v>21</v>
      </c>
      <c r="F61" s="15" t="str">
        <f t="shared" si="2"/>
        <v>Piyush Kant Bharti</v>
      </c>
      <c r="G61" s="20" t="str">
        <f t="shared" si="1"/>
        <v>ELIGIBLE</v>
      </c>
    </row>
    <row r="62" spans="2:14" x14ac:dyDescent="0.25">
      <c r="B62" s="15" t="s">
        <v>76</v>
      </c>
      <c r="C62" s="123" t="s">
        <v>251</v>
      </c>
      <c r="D62" s="20">
        <v>24</v>
      </c>
      <c r="F62" s="15" t="str">
        <f t="shared" si="2"/>
        <v>Pralhad Dhole</v>
      </c>
      <c r="G62" s="20" t="str">
        <f t="shared" si="1"/>
        <v>ELIGIBLE</v>
      </c>
    </row>
    <row r="63" spans="2:14" x14ac:dyDescent="0.25">
      <c r="B63" s="15" t="s">
        <v>68</v>
      </c>
      <c r="C63" s="123" t="s">
        <v>251</v>
      </c>
      <c r="D63" s="20">
        <v>21</v>
      </c>
      <c r="F63" s="15" t="str">
        <f t="shared" si="2"/>
        <v>Pramod Gupta</v>
      </c>
      <c r="G63" s="20" t="str">
        <f t="shared" si="1"/>
        <v>ELIGIBLE</v>
      </c>
    </row>
    <row r="64" spans="2:14" x14ac:dyDescent="0.25">
      <c r="B64" s="15" t="s">
        <v>75</v>
      </c>
      <c r="C64" s="123" t="s">
        <v>252</v>
      </c>
      <c r="D64" s="20">
        <v>22</v>
      </c>
      <c r="F64" s="15" t="str">
        <f t="shared" si="2"/>
        <v>Pranathi Moola</v>
      </c>
      <c r="G64" s="20" t="str">
        <f t="shared" si="1"/>
        <v>ELIGIBLE</v>
      </c>
    </row>
    <row r="65" spans="2:7" x14ac:dyDescent="0.25">
      <c r="B65" s="15" t="s">
        <v>4</v>
      </c>
      <c r="C65" s="123" t="s">
        <v>251</v>
      </c>
      <c r="D65" s="20">
        <v>21</v>
      </c>
      <c r="F65" s="15" t="str">
        <f t="shared" si="2"/>
        <v>Prateek Pandey</v>
      </c>
      <c r="G65" s="20" t="str">
        <f t="shared" si="1"/>
        <v>ELIGIBLE</v>
      </c>
    </row>
    <row r="66" spans="2:7" x14ac:dyDescent="0.25">
      <c r="B66" s="15" t="s">
        <v>63</v>
      </c>
      <c r="C66" s="123" t="s">
        <v>251</v>
      </c>
      <c r="D66" s="20">
        <v>23</v>
      </c>
      <c r="F66" s="15" t="str">
        <f t="shared" si="2"/>
        <v>Prince Omanakuttan</v>
      </c>
      <c r="G66" s="20" t="str">
        <f t="shared" si="1"/>
        <v>ELIGIBLE</v>
      </c>
    </row>
    <row r="67" spans="2:7" x14ac:dyDescent="0.25">
      <c r="B67" s="15" t="s">
        <v>54</v>
      </c>
      <c r="C67" s="123" t="s">
        <v>251</v>
      </c>
      <c r="D67" s="20">
        <v>22</v>
      </c>
      <c r="F67" s="15" t="str">
        <f t="shared" si="2"/>
        <v>Priyanshu</v>
      </c>
      <c r="G67" s="20" t="str">
        <f t="shared" si="1"/>
        <v>ELIGIBLE</v>
      </c>
    </row>
    <row r="68" spans="2:7" x14ac:dyDescent="0.25">
      <c r="B68" s="15" t="s">
        <v>69</v>
      </c>
      <c r="C68" s="123" t="s">
        <v>251</v>
      </c>
      <c r="D68" s="20">
        <v>22</v>
      </c>
      <c r="F68" s="15" t="str">
        <f t="shared" ref="F68:F103" si="3">PROPER(TRIM(B68))</f>
        <v>Promod Mani Mani</v>
      </c>
      <c r="G68" s="20" t="str">
        <f t="shared" si="1"/>
        <v>ELIGIBLE</v>
      </c>
    </row>
    <row r="69" spans="2:7" x14ac:dyDescent="0.25">
      <c r="B69" s="15" t="s">
        <v>32</v>
      </c>
      <c r="C69" s="123" t="s">
        <v>251</v>
      </c>
      <c r="D69" s="20">
        <v>24</v>
      </c>
      <c r="F69" s="15" t="str">
        <f t="shared" si="3"/>
        <v>Racha Hemanth Reddy Hemanth Reddy</v>
      </c>
      <c r="G69" s="20" t="str">
        <f t="shared" ref="G69:G103" si="4">IF(AND(D69&gt;=$K$15,D69&lt;=$K$16),"ELIGIBLE","NOT ELIGIBLE")</f>
        <v>ELIGIBLE</v>
      </c>
    </row>
    <row r="70" spans="2:7" x14ac:dyDescent="0.25">
      <c r="B70" s="15" t="s">
        <v>52</v>
      </c>
      <c r="C70" s="123" t="s">
        <v>251</v>
      </c>
      <c r="D70" s="20">
        <v>27</v>
      </c>
      <c r="F70" s="15" t="str">
        <f t="shared" si="3"/>
        <v>Rahul Ranjan</v>
      </c>
      <c r="G70" s="20" t="str">
        <f t="shared" si="4"/>
        <v>NOT ELIGIBLE</v>
      </c>
    </row>
    <row r="71" spans="2:7" x14ac:dyDescent="0.25">
      <c r="B71" s="15" t="s">
        <v>82</v>
      </c>
      <c r="C71" s="123" t="s">
        <v>251</v>
      </c>
      <c r="D71" s="20">
        <v>25</v>
      </c>
      <c r="F71" s="15" t="str">
        <f t="shared" si="3"/>
        <v>Raja Gopalan</v>
      </c>
      <c r="G71" s="20" t="str">
        <f t="shared" si="4"/>
        <v>ELIGIBLE</v>
      </c>
    </row>
    <row r="72" spans="2:7" x14ac:dyDescent="0.25">
      <c r="B72" s="15" t="s">
        <v>61</v>
      </c>
      <c r="C72" s="123" t="s">
        <v>251</v>
      </c>
      <c r="D72" s="20">
        <v>27</v>
      </c>
      <c r="F72" s="15" t="str">
        <f t="shared" si="3"/>
        <v>Rajat</v>
      </c>
      <c r="G72" s="20" t="str">
        <f t="shared" si="4"/>
        <v>NOT ELIGIBLE</v>
      </c>
    </row>
    <row r="73" spans="2:7" x14ac:dyDescent="0.25">
      <c r="B73" s="15" t="s">
        <v>41</v>
      </c>
      <c r="C73" s="123" t="s">
        <v>251</v>
      </c>
      <c r="D73" s="20">
        <v>20</v>
      </c>
      <c r="F73" s="15" t="str">
        <f t="shared" si="3"/>
        <v>Rajendran Kamaraj</v>
      </c>
      <c r="G73" s="20" t="str">
        <f t="shared" si="4"/>
        <v>ELIGIBLE</v>
      </c>
    </row>
    <row r="74" spans="2:7" x14ac:dyDescent="0.25">
      <c r="B74" s="15" t="s">
        <v>33</v>
      </c>
      <c r="C74" s="123" t="s">
        <v>251</v>
      </c>
      <c r="D74" s="20">
        <v>22</v>
      </c>
      <c r="F74" s="15" t="str">
        <f t="shared" si="3"/>
        <v>Rajiv Kumar Pant</v>
      </c>
      <c r="G74" s="20" t="str">
        <f t="shared" si="4"/>
        <v>ELIGIBLE</v>
      </c>
    </row>
    <row r="75" spans="2:7" x14ac:dyDescent="0.25">
      <c r="B75" s="15" t="s">
        <v>64</v>
      </c>
      <c r="C75" s="123" t="s">
        <v>252</v>
      </c>
      <c r="D75" s="20">
        <v>26</v>
      </c>
      <c r="F75" s="15" t="str">
        <f t="shared" si="3"/>
        <v>Rakhi Karmakar</v>
      </c>
      <c r="G75" s="20" t="str">
        <f t="shared" si="4"/>
        <v>NOT ELIGIBLE</v>
      </c>
    </row>
    <row r="76" spans="2:7" x14ac:dyDescent="0.25">
      <c r="B76" s="15" t="s">
        <v>60</v>
      </c>
      <c r="C76" s="123" t="s">
        <v>252</v>
      </c>
      <c r="D76" s="20">
        <v>22</v>
      </c>
      <c r="F76" s="15" t="str">
        <f t="shared" si="3"/>
        <v>Rakshitha</v>
      </c>
      <c r="G76" s="20" t="str">
        <f t="shared" si="4"/>
        <v>ELIGIBLE</v>
      </c>
    </row>
    <row r="77" spans="2:7" x14ac:dyDescent="0.25">
      <c r="B77" s="15" t="s">
        <v>86</v>
      </c>
      <c r="C77" s="123" t="s">
        <v>252</v>
      </c>
      <c r="D77" s="20">
        <v>25</v>
      </c>
      <c r="F77" s="15" t="str">
        <f t="shared" si="3"/>
        <v>Ramya Dekkapati</v>
      </c>
      <c r="G77" s="20" t="str">
        <f t="shared" si="4"/>
        <v>ELIGIBLE</v>
      </c>
    </row>
    <row r="78" spans="2:7" x14ac:dyDescent="0.25">
      <c r="B78" s="15" t="s">
        <v>55</v>
      </c>
      <c r="C78" s="123" t="s">
        <v>251</v>
      </c>
      <c r="D78" s="20">
        <v>22</v>
      </c>
      <c r="F78" s="15" t="str">
        <f t="shared" si="3"/>
        <v>Ravi Tejasvy Srinivasan</v>
      </c>
      <c r="G78" s="20" t="str">
        <f t="shared" si="4"/>
        <v>ELIGIBLE</v>
      </c>
    </row>
    <row r="79" spans="2:7" x14ac:dyDescent="0.25">
      <c r="B79" s="15" t="s">
        <v>7</v>
      </c>
      <c r="C79" s="123" t="s">
        <v>251</v>
      </c>
      <c r="D79" s="20">
        <v>19</v>
      </c>
      <c r="F79" s="15" t="str">
        <f t="shared" si="3"/>
        <v>Roshan Singh</v>
      </c>
      <c r="G79" s="20" t="str">
        <f t="shared" si="4"/>
        <v>NOT ELIGIBLE</v>
      </c>
    </row>
    <row r="80" spans="2:7" x14ac:dyDescent="0.25">
      <c r="B80" s="15" t="s">
        <v>98</v>
      </c>
      <c r="C80" s="123" t="s">
        <v>251</v>
      </c>
      <c r="D80" s="20">
        <v>22</v>
      </c>
      <c r="F80" s="15" t="str">
        <f t="shared" si="3"/>
        <v>Sahith Kumar</v>
      </c>
      <c r="G80" s="20" t="str">
        <f t="shared" si="4"/>
        <v>ELIGIBLE</v>
      </c>
    </row>
    <row r="81" spans="2:7" x14ac:dyDescent="0.25">
      <c r="B81" s="15" t="s">
        <v>21</v>
      </c>
      <c r="C81" s="123" t="s">
        <v>251</v>
      </c>
      <c r="D81" s="20">
        <v>27</v>
      </c>
      <c r="F81" s="15" t="str">
        <f t="shared" si="3"/>
        <v>Sasank</v>
      </c>
      <c r="G81" s="20" t="str">
        <f t="shared" si="4"/>
        <v>NOT ELIGIBLE</v>
      </c>
    </row>
    <row r="82" spans="2:7" x14ac:dyDescent="0.25">
      <c r="B82" s="15" t="s">
        <v>101</v>
      </c>
      <c r="C82" s="123" t="s">
        <v>251</v>
      </c>
      <c r="D82" s="20">
        <v>20</v>
      </c>
      <c r="F82" s="15" t="str">
        <f t="shared" si="3"/>
        <v>Scariah Jacob</v>
      </c>
      <c r="G82" s="20" t="str">
        <f t="shared" si="4"/>
        <v>ELIGIBLE</v>
      </c>
    </row>
    <row r="83" spans="2:7" x14ac:dyDescent="0.25">
      <c r="B83" s="15" t="s">
        <v>70</v>
      </c>
      <c r="C83" s="123" t="s">
        <v>251</v>
      </c>
      <c r="D83" s="20">
        <v>19</v>
      </c>
      <c r="F83" s="15" t="str">
        <f t="shared" si="3"/>
        <v>Senthil Kumar</v>
      </c>
      <c r="G83" s="20" t="str">
        <f t="shared" si="4"/>
        <v>NOT ELIGIBLE</v>
      </c>
    </row>
    <row r="84" spans="2:7" x14ac:dyDescent="0.25">
      <c r="B84" s="15" t="s">
        <v>71</v>
      </c>
      <c r="C84" s="123" t="s">
        <v>251</v>
      </c>
      <c r="D84" s="20">
        <v>22</v>
      </c>
      <c r="F84" s="15" t="str">
        <f t="shared" si="3"/>
        <v>Shakir Khan Pathan</v>
      </c>
      <c r="G84" s="20" t="str">
        <f t="shared" si="4"/>
        <v>ELIGIBLE</v>
      </c>
    </row>
    <row r="85" spans="2:7" x14ac:dyDescent="0.25">
      <c r="B85" s="15" t="s">
        <v>91</v>
      </c>
      <c r="C85" s="123" t="s">
        <v>251</v>
      </c>
      <c r="D85" s="20">
        <v>22</v>
      </c>
      <c r="F85" s="15" t="str">
        <f t="shared" si="3"/>
        <v>Sharath</v>
      </c>
      <c r="G85" s="20" t="str">
        <f t="shared" si="4"/>
        <v>ELIGIBLE</v>
      </c>
    </row>
    <row r="86" spans="2:7" x14ac:dyDescent="0.25">
      <c r="B86" s="15" t="s">
        <v>16</v>
      </c>
      <c r="C86" s="123" t="s">
        <v>251</v>
      </c>
      <c r="D86" s="20">
        <v>23</v>
      </c>
      <c r="F86" s="15" t="str">
        <f t="shared" si="3"/>
        <v>Shivam Verma</v>
      </c>
      <c r="G86" s="20" t="str">
        <f t="shared" si="4"/>
        <v>ELIGIBLE</v>
      </c>
    </row>
    <row r="87" spans="2:7" x14ac:dyDescent="0.25">
      <c r="B87" s="15" t="s">
        <v>13</v>
      </c>
      <c r="C87" s="123" t="s">
        <v>252</v>
      </c>
      <c r="D87" s="20">
        <v>20</v>
      </c>
      <c r="F87" s="15" t="str">
        <f t="shared" si="3"/>
        <v>Shivangi Mishra</v>
      </c>
      <c r="G87" s="20" t="str">
        <f t="shared" si="4"/>
        <v>ELIGIBLE</v>
      </c>
    </row>
    <row r="88" spans="2:7" x14ac:dyDescent="0.25">
      <c r="B88" s="15" t="s">
        <v>11</v>
      </c>
      <c r="C88" s="123" t="s">
        <v>252</v>
      </c>
      <c r="D88" s="20">
        <v>23</v>
      </c>
      <c r="F88" s="15" t="str">
        <f t="shared" si="3"/>
        <v>Soumya Singh</v>
      </c>
      <c r="G88" s="20" t="str">
        <f t="shared" si="4"/>
        <v>ELIGIBLE</v>
      </c>
    </row>
    <row r="89" spans="2:7" x14ac:dyDescent="0.25">
      <c r="B89" s="15" t="s">
        <v>50</v>
      </c>
      <c r="C89" s="123" t="s">
        <v>251</v>
      </c>
      <c r="D89" s="20">
        <v>24</v>
      </c>
      <c r="F89" s="15" t="str">
        <f t="shared" si="3"/>
        <v>Sourabh</v>
      </c>
      <c r="G89" s="20" t="str">
        <f t="shared" si="4"/>
        <v>ELIGIBLE</v>
      </c>
    </row>
    <row r="90" spans="2:7" x14ac:dyDescent="0.25">
      <c r="B90" s="15" t="s">
        <v>48</v>
      </c>
      <c r="C90" s="123" t="s">
        <v>251</v>
      </c>
      <c r="D90" s="20">
        <v>23</v>
      </c>
      <c r="F90" s="15" t="str">
        <f t="shared" si="3"/>
        <v>Sourodeep</v>
      </c>
      <c r="G90" s="20" t="str">
        <f t="shared" si="4"/>
        <v>ELIGIBLE</v>
      </c>
    </row>
    <row r="91" spans="2:7" x14ac:dyDescent="0.25">
      <c r="B91" s="15" t="s">
        <v>46</v>
      </c>
      <c r="C91" s="123" t="s">
        <v>251</v>
      </c>
      <c r="D91" s="20">
        <v>23</v>
      </c>
      <c r="F91" s="15" t="str">
        <f t="shared" si="3"/>
        <v>Sridhar Chowdhary</v>
      </c>
      <c r="G91" s="20" t="str">
        <f t="shared" si="4"/>
        <v>ELIGIBLE</v>
      </c>
    </row>
    <row r="92" spans="2:7" x14ac:dyDescent="0.25">
      <c r="B92" s="15" t="s">
        <v>27</v>
      </c>
      <c r="C92" s="123" t="s">
        <v>251</v>
      </c>
      <c r="D92" s="20">
        <v>25</v>
      </c>
      <c r="F92" s="15" t="str">
        <f t="shared" si="3"/>
        <v>Subhasish</v>
      </c>
      <c r="G92" s="20" t="str">
        <f t="shared" si="4"/>
        <v>ELIGIBLE</v>
      </c>
    </row>
    <row r="93" spans="2:7" x14ac:dyDescent="0.25">
      <c r="B93" s="15" t="s">
        <v>53</v>
      </c>
      <c r="C93" s="123" t="s">
        <v>251</v>
      </c>
      <c r="D93" s="20">
        <v>20</v>
      </c>
      <c r="F93" s="15" t="str">
        <f t="shared" si="3"/>
        <v>Sudhanshu</v>
      </c>
      <c r="G93" s="20" t="str">
        <f t="shared" si="4"/>
        <v>ELIGIBLE</v>
      </c>
    </row>
    <row r="94" spans="2:7" x14ac:dyDescent="0.25">
      <c r="B94" s="15" t="s">
        <v>36</v>
      </c>
      <c r="C94" s="123" t="s">
        <v>251</v>
      </c>
      <c r="D94" s="20">
        <v>21</v>
      </c>
      <c r="F94" s="15" t="str">
        <f t="shared" si="3"/>
        <v>Suhas Karkada Suresh</v>
      </c>
      <c r="G94" s="20" t="str">
        <f t="shared" si="4"/>
        <v>ELIGIBLE</v>
      </c>
    </row>
    <row r="95" spans="2:7" x14ac:dyDescent="0.25">
      <c r="B95" s="15" t="s">
        <v>43</v>
      </c>
      <c r="C95" s="123" t="s">
        <v>251</v>
      </c>
      <c r="D95" s="20">
        <v>20</v>
      </c>
      <c r="F95" s="15" t="str">
        <f t="shared" si="3"/>
        <v>Sukoon</v>
      </c>
      <c r="G95" s="20" t="str">
        <f t="shared" si="4"/>
        <v>ELIGIBLE</v>
      </c>
    </row>
    <row r="96" spans="2:7" x14ac:dyDescent="0.25">
      <c r="B96" s="15" t="s">
        <v>77</v>
      </c>
      <c r="C96" s="123" t="s">
        <v>251</v>
      </c>
      <c r="D96" s="20">
        <v>23</v>
      </c>
      <c r="F96" s="15" t="str">
        <f t="shared" si="3"/>
        <v>Sunny Goel</v>
      </c>
      <c r="G96" s="20" t="str">
        <f t="shared" si="4"/>
        <v>ELIGIBLE</v>
      </c>
    </row>
    <row r="97" spans="2:7" x14ac:dyDescent="0.25">
      <c r="B97" s="15" t="s">
        <v>31</v>
      </c>
      <c r="C97" s="123" t="s">
        <v>251</v>
      </c>
      <c r="D97" s="20">
        <v>20</v>
      </c>
      <c r="F97" s="15" t="str">
        <f t="shared" si="3"/>
        <v>Suprateem Burman</v>
      </c>
      <c r="G97" s="20" t="str">
        <f t="shared" si="4"/>
        <v>ELIGIBLE</v>
      </c>
    </row>
    <row r="98" spans="2:7" x14ac:dyDescent="0.25">
      <c r="B98" s="15" t="s">
        <v>65</v>
      </c>
      <c r="C98" s="123" t="s">
        <v>251</v>
      </c>
      <c r="D98" s="20">
        <v>22</v>
      </c>
      <c r="F98" s="15" t="str">
        <f t="shared" si="3"/>
        <v>Syed</v>
      </c>
      <c r="G98" s="20" t="str">
        <f t="shared" si="4"/>
        <v>ELIGIBLE</v>
      </c>
    </row>
    <row r="99" spans="2:7" x14ac:dyDescent="0.25">
      <c r="B99" s="15" t="s">
        <v>51</v>
      </c>
      <c r="C99" s="123" t="s">
        <v>251</v>
      </c>
      <c r="D99" s="20">
        <v>20</v>
      </c>
      <c r="F99" s="15" t="str">
        <f t="shared" si="3"/>
        <v>Tanuj Maitra</v>
      </c>
      <c r="G99" s="20" t="str">
        <f t="shared" si="4"/>
        <v>ELIGIBLE</v>
      </c>
    </row>
    <row r="100" spans="2:7" x14ac:dyDescent="0.25">
      <c r="B100" s="15" t="s">
        <v>100</v>
      </c>
      <c r="C100" s="123" t="s">
        <v>251</v>
      </c>
      <c r="D100" s="20">
        <v>20</v>
      </c>
      <c r="F100" s="15" t="str">
        <f t="shared" si="3"/>
        <v>Tejas Malkhede</v>
      </c>
      <c r="G100" s="20" t="str">
        <f t="shared" si="4"/>
        <v>ELIGIBLE</v>
      </c>
    </row>
    <row r="101" spans="2:7" x14ac:dyDescent="0.25">
      <c r="B101" s="15" t="s">
        <v>57</v>
      </c>
      <c r="C101" s="123" t="s">
        <v>251</v>
      </c>
      <c r="D101" s="20">
        <v>27</v>
      </c>
      <c r="F101" s="15" t="str">
        <f t="shared" si="3"/>
        <v>Trilok</v>
      </c>
      <c r="G101" s="20" t="str">
        <f t="shared" si="4"/>
        <v>NOT ELIGIBLE</v>
      </c>
    </row>
    <row r="102" spans="2:7" x14ac:dyDescent="0.25">
      <c r="B102" s="15" t="s">
        <v>89</v>
      </c>
      <c r="C102" s="123" t="s">
        <v>251</v>
      </c>
      <c r="D102" s="20">
        <v>26</v>
      </c>
      <c r="F102" s="15" t="str">
        <f t="shared" si="3"/>
        <v>Vishnu Priya A</v>
      </c>
      <c r="G102" s="20" t="str">
        <f t="shared" si="4"/>
        <v>NOT ELIGIBLE</v>
      </c>
    </row>
    <row r="103" spans="2:7" ht="15.75" thickBot="1" x14ac:dyDescent="0.3">
      <c r="B103" s="17" t="s">
        <v>73</v>
      </c>
      <c r="C103" s="124" t="s">
        <v>251</v>
      </c>
      <c r="D103" s="21">
        <v>22</v>
      </c>
      <c r="F103" s="17" t="str">
        <f t="shared" si="3"/>
        <v>Yaseen Shaik</v>
      </c>
      <c r="G103" s="21" t="str">
        <f t="shared" si="4"/>
        <v>ELIGIBLE</v>
      </c>
    </row>
  </sheetData>
  <sortState xmlns:xlrd2="http://schemas.microsoft.com/office/spreadsheetml/2017/richdata2" ref="B4:N104">
    <sortCondition ref="B4:B104"/>
  </sortState>
  <mergeCells count="3">
    <mergeCell ref="I14:L14"/>
    <mergeCell ref="B2:D2"/>
    <mergeCell ref="F2:G2"/>
  </mergeCells>
  <conditionalFormatting sqref="G4:G103">
    <cfRule type="containsText" dxfId="45" priority="1" operator="containsText" text="NOT ELIGIBLE">
      <formula>NOT(ISERROR(SEARCH("NOT ELIGIBLE",G4)))</formula>
    </cfRule>
    <cfRule type="containsText" dxfId="44" priority="2" operator="containsText" text="ELIGIBLE">
      <formula>NOT(ISERROR(SEARCH("ELIGIBLE",G4)))</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107CD-EDF2-42E7-8097-BAE1B7CF5C16}">
  <dimension ref="B1:L82"/>
  <sheetViews>
    <sheetView workbookViewId="0">
      <selection activeCell="H17" sqref="H17"/>
    </sheetView>
  </sheetViews>
  <sheetFormatPr defaultRowHeight="15" x14ac:dyDescent="0.25"/>
  <cols>
    <col min="2" max="2" width="36.140625" bestFit="1" customWidth="1"/>
    <col min="3" max="3" width="30.42578125" customWidth="1"/>
    <col min="4" max="4" width="28.42578125" style="2" customWidth="1"/>
    <col min="7" max="7" width="11.5703125" customWidth="1"/>
    <col min="8" max="8" width="8.7109375" customWidth="1"/>
    <col min="10" max="10" width="5.140625" customWidth="1"/>
    <col min="11" max="11" width="5" customWidth="1"/>
    <col min="12" max="12" width="5.140625" customWidth="1"/>
  </cols>
  <sheetData>
    <row r="1" spans="2:12" ht="15.75" thickBot="1" x14ac:dyDescent="0.3"/>
    <row r="2" spans="2:12" x14ac:dyDescent="0.25">
      <c r="B2" s="12" t="s">
        <v>102</v>
      </c>
      <c r="C2" s="13" t="s">
        <v>240</v>
      </c>
      <c r="D2" s="14" t="s">
        <v>103</v>
      </c>
    </row>
    <row r="3" spans="2:12" ht="15.75" thickBot="1" x14ac:dyDescent="0.3">
      <c r="B3" s="15" t="s">
        <v>106</v>
      </c>
      <c r="C3" s="1">
        <v>192</v>
      </c>
      <c r="D3" s="16" t="str">
        <f>IF(C3&lt;$H$9,"Not Selected","Selected for AFSB")</f>
        <v>Selected for AFSB</v>
      </c>
    </row>
    <row r="4" spans="2:12" ht="15.75" thickBot="1" x14ac:dyDescent="0.3">
      <c r="B4" s="15" t="s">
        <v>107</v>
      </c>
      <c r="C4" s="1">
        <v>199</v>
      </c>
      <c r="D4" s="16" t="str">
        <f t="shared" ref="D4:D67" si="0">IF(C4&lt;$H$9,"Not Selected","Selected for AFSB")</f>
        <v>Selected for AFSB</v>
      </c>
      <c r="F4" s="5" t="s">
        <v>177</v>
      </c>
      <c r="G4" s="6"/>
      <c r="H4" s="6"/>
      <c r="I4" s="6"/>
      <c r="J4" s="7"/>
      <c r="K4" s="7" t="s">
        <v>105</v>
      </c>
      <c r="L4" s="8">
        <f>COUNTIF(D3:D82,"Selected for AFSB")</f>
        <v>58</v>
      </c>
    </row>
    <row r="5" spans="2:12" x14ac:dyDescent="0.25">
      <c r="B5" s="15" t="s">
        <v>108</v>
      </c>
      <c r="C5" s="1">
        <v>274</v>
      </c>
      <c r="D5" s="16" t="str">
        <f t="shared" si="0"/>
        <v>Selected for AFSB</v>
      </c>
    </row>
    <row r="6" spans="2:12" x14ac:dyDescent="0.25">
      <c r="B6" s="15" t="s">
        <v>109</v>
      </c>
      <c r="C6" s="1">
        <v>189</v>
      </c>
      <c r="D6" s="16" t="str">
        <f t="shared" si="0"/>
        <v>Selected for AFSB</v>
      </c>
    </row>
    <row r="7" spans="2:12" ht="15.75" thickBot="1" x14ac:dyDescent="0.3">
      <c r="B7" s="15" t="s">
        <v>110</v>
      </c>
      <c r="C7" s="1">
        <v>115</v>
      </c>
      <c r="D7" s="16" t="str">
        <f t="shared" si="0"/>
        <v>Not Selected</v>
      </c>
    </row>
    <row r="8" spans="2:12" ht="15" customHeight="1" x14ac:dyDescent="0.25">
      <c r="B8" s="15" t="s">
        <v>111</v>
      </c>
      <c r="C8" s="1">
        <v>168</v>
      </c>
      <c r="D8" s="16" t="str">
        <f t="shared" si="0"/>
        <v>Selected for AFSB</v>
      </c>
      <c r="F8" s="59" t="s">
        <v>235</v>
      </c>
      <c r="G8" s="60"/>
      <c r="H8" s="61"/>
    </row>
    <row r="9" spans="2:12" ht="15" customHeight="1" thickBot="1" x14ac:dyDescent="0.3">
      <c r="B9" s="15" t="s">
        <v>112</v>
      </c>
      <c r="C9" s="1">
        <v>234</v>
      </c>
      <c r="D9" s="16" t="str">
        <f t="shared" si="0"/>
        <v>Selected for AFSB</v>
      </c>
      <c r="F9" s="105" t="s">
        <v>243</v>
      </c>
      <c r="G9" s="106"/>
      <c r="H9" s="102">
        <v>163</v>
      </c>
    </row>
    <row r="10" spans="2:12" x14ac:dyDescent="0.25">
      <c r="B10" s="15" t="s">
        <v>113</v>
      </c>
      <c r="C10" s="1">
        <v>142</v>
      </c>
      <c r="D10" s="16" t="str">
        <f t="shared" si="0"/>
        <v>Not Selected</v>
      </c>
    </row>
    <row r="11" spans="2:12" x14ac:dyDescent="0.25">
      <c r="B11" s="15" t="s">
        <v>114</v>
      </c>
      <c r="C11" s="1">
        <v>191</v>
      </c>
      <c r="D11" s="16" t="str">
        <f t="shared" si="0"/>
        <v>Selected for AFSB</v>
      </c>
    </row>
    <row r="12" spans="2:12" x14ac:dyDescent="0.25">
      <c r="B12" s="15" t="s">
        <v>115</v>
      </c>
      <c r="C12" s="1">
        <v>199</v>
      </c>
      <c r="D12" s="16" t="str">
        <f t="shared" si="0"/>
        <v>Selected for AFSB</v>
      </c>
    </row>
    <row r="13" spans="2:12" x14ac:dyDescent="0.25">
      <c r="B13" s="15" t="s">
        <v>116</v>
      </c>
      <c r="C13" s="1">
        <v>151</v>
      </c>
      <c r="D13" s="16" t="str">
        <f t="shared" si="0"/>
        <v>Not Selected</v>
      </c>
    </row>
    <row r="14" spans="2:12" x14ac:dyDescent="0.25">
      <c r="B14" s="15" t="s">
        <v>117</v>
      </c>
      <c r="C14" s="1">
        <v>240</v>
      </c>
      <c r="D14" s="16" t="str">
        <f t="shared" si="0"/>
        <v>Selected for AFSB</v>
      </c>
    </row>
    <row r="15" spans="2:12" x14ac:dyDescent="0.25">
      <c r="B15" s="15" t="s">
        <v>118</v>
      </c>
      <c r="C15" s="1">
        <v>123</v>
      </c>
      <c r="D15" s="16" t="str">
        <f t="shared" si="0"/>
        <v>Not Selected</v>
      </c>
    </row>
    <row r="16" spans="2:12" x14ac:dyDescent="0.25">
      <c r="B16" s="15" t="s">
        <v>119</v>
      </c>
      <c r="C16" s="1">
        <v>191</v>
      </c>
      <c r="D16" s="16" t="str">
        <f t="shared" si="0"/>
        <v>Selected for AFSB</v>
      </c>
    </row>
    <row r="17" spans="2:4" x14ac:dyDescent="0.25">
      <c r="B17" s="15" t="s">
        <v>120</v>
      </c>
      <c r="C17" s="1">
        <v>146</v>
      </c>
      <c r="D17" s="16" t="str">
        <f t="shared" si="0"/>
        <v>Not Selected</v>
      </c>
    </row>
    <row r="18" spans="2:4" x14ac:dyDescent="0.25">
      <c r="B18" s="15" t="s">
        <v>121</v>
      </c>
      <c r="C18" s="1">
        <v>196</v>
      </c>
      <c r="D18" s="16" t="str">
        <f t="shared" si="0"/>
        <v>Selected for AFSB</v>
      </c>
    </row>
    <row r="19" spans="2:4" x14ac:dyDescent="0.25">
      <c r="B19" s="15" t="s">
        <v>84</v>
      </c>
      <c r="C19" s="1">
        <v>203</v>
      </c>
      <c r="D19" s="16" t="str">
        <f t="shared" si="0"/>
        <v>Selected for AFSB</v>
      </c>
    </row>
    <row r="20" spans="2:4" x14ac:dyDescent="0.25">
      <c r="B20" s="15" t="s">
        <v>122</v>
      </c>
      <c r="C20" s="1">
        <v>128</v>
      </c>
      <c r="D20" s="16" t="str">
        <f t="shared" si="0"/>
        <v>Not Selected</v>
      </c>
    </row>
    <row r="21" spans="2:4" x14ac:dyDescent="0.25">
      <c r="B21" s="15" t="s">
        <v>78</v>
      </c>
      <c r="C21" s="1">
        <v>170</v>
      </c>
      <c r="D21" s="16" t="str">
        <f t="shared" si="0"/>
        <v>Selected for AFSB</v>
      </c>
    </row>
    <row r="22" spans="2:4" x14ac:dyDescent="0.25">
      <c r="B22" s="15" t="s">
        <v>123</v>
      </c>
      <c r="C22" s="1">
        <v>208</v>
      </c>
      <c r="D22" s="16" t="str">
        <f t="shared" si="0"/>
        <v>Selected for AFSB</v>
      </c>
    </row>
    <row r="23" spans="2:4" x14ac:dyDescent="0.25">
      <c r="B23" s="15" t="s">
        <v>124</v>
      </c>
      <c r="C23" s="1">
        <v>271</v>
      </c>
      <c r="D23" s="16" t="str">
        <f t="shared" si="0"/>
        <v>Selected for AFSB</v>
      </c>
    </row>
    <row r="24" spans="2:4" x14ac:dyDescent="0.25">
      <c r="B24" s="15" t="s">
        <v>125</v>
      </c>
      <c r="C24" s="1">
        <v>142</v>
      </c>
      <c r="D24" s="16" t="str">
        <f t="shared" si="0"/>
        <v>Not Selected</v>
      </c>
    </row>
    <row r="25" spans="2:4" x14ac:dyDescent="0.25">
      <c r="B25" s="15" t="s">
        <v>126</v>
      </c>
      <c r="C25" s="1">
        <v>285</v>
      </c>
      <c r="D25" s="16" t="str">
        <f t="shared" si="0"/>
        <v>Selected for AFSB</v>
      </c>
    </row>
    <row r="26" spans="2:4" x14ac:dyDescent="0.25">
      <c r="B26" s="15" t="s">
        <v>127</v>
      </c>
      <c r="C26" s="1">
        <v>108</v>
      </c>
      <c r="D26" s="16" t="str">
        <f t="shared" si="0"/>
        <v>Not Selected</v>
      </c>
    </row>
    <row r="27" spans="2:4" x14ac:dyDescent="0.25">
      <c r="B27" s="15" t="s">
        <v>128</v>
      </c>
      <c r="C27" s="1">
        <v>142</v>
      </c>
      <c r="D27" s="16" t="str">
        <f t="shared" si="0"/>
        <v>Not Selected</v>
      </c>
    </row>
    <row r="28" spans="2:4" x14ac:dyDescent="0.25">
      <c r="B28" s="15" t="s">
        <v>129</v>
      </c>
      <c r="C28" s="1">
        <v>202</v>
      </c>
      <c r="D28" s="16" t="str">
        <f t="shared" si="0"/>
        <v>Selected for AFSB</v>
      </c>
    </row>
    <row r="29" spans="2:4" x14ac:dyDescent="0.25">
      <c r="B29" s="15" t="s">
        <v>130</v>
      </c>
      <c r="C29" s="1">
        <v>298</v>
      </c>
      <c r="D29" s="16" t="str">
        <f t="shared" si="0"/>
        <v>Selected for AFSB</v>
      </c>
    </row>
    <row r="30" spans="2:4" x14ac:dyDescent="0.25">
      <c r="B30" s="15" t="s">
        <v>44</v>
      </c>
      <c r="C30" s="1">
        <v>133</v>
      </c>
      <c r="D30" s="16" t="str">
        <f t="shared" si="0"/>
        <v>Not Selected</v>
      </c>
    </row>
    <row r="31" spans="2:4" x14ac:dyDescent="0.25">
      <c r="B31" s="15" t="s">
        <v>131</v>
      </c>
      <c r="C31" s="1">
        <v>262</v>
      </c>
      <c r="D31" s="16" t="str">
        <f t="shared" si="0"/>
        <v>Selected for AFSB</v>
      </c>
    </row>
    <row r="32" spans="2:4" x14ac:dyDescent="0.25">
      <c r="B32" s="15" t="s">
        <v>132</v>
      </c>
      <c r="C32" s="1">
        <v>178</v>
      </c>
      <c r="D32" s="16" t="str">
        <f t="shared" si="0"/>
        <v>Selected for AFSB</v>
      </c>
    </row>
    <row r="33" spans="2:4" x14ac:dyDescent="0.25">
      <c r="B33" s="15" t="s">
        <v>133</v>
      </c>
      <c r="C33" s="1">
        <v>233</v>
      </c>
      <c r="D33" s="16" t="str">
        <f t="shared" si="0"/>
        <v>Selected for AFSB</v>
      </c>
    </row>
    <row r="34" spans="2:4" x14ac:dyDescent="0.25">
      <c r="B34" s="15" t="s">
        <v>134</v>
      </c>
      <c r="C34" s="1">
        <v>162</v>
      </c>
      <c r="D34" s="16" t="str">
        <f t="shared" si="0"/>
        <v>Not Selected</v>
      </c>
    </row>
    <row r="35" spans="2:4" x14ac:dyDescent="0.25">
      <c r="B35" s="15" t="s">
        <v>135</v>
      </c>
      <c r="C35" s="1">
        <v>221</v>
      </c>
      <c r="D35" s="16" t="str">
        <f t="shared" si="0"/>
        <v>Selected for AFSB</v>
      </c>
    </row>
    <row r="36" spans="2:4" x14ac:dyDescent="0.25">
      <c r="B36" s="15" t="s">
        <v>23</v>
      </c>
      <c r="C36" s="1">
        <v>201</v>
      </c>
      <c r="D36" s="16" t="str">
        <f t="shared" si="0"/>
        <v>Selected for AFSB</v>
      </c>
    </row>
    <row r="37" spans="2:4" x14ac:dyDescent="0.25">
      <c r="B37" s="15" t="s">
        <v>136</v>
      </c>
      <c r="C37" s="1">
        <v>151</v>
      </c>
      <c r="D37" s="16" t="str">
        <f t="shared" si="0"/>
        <v>Not Selected</v>
      </c>
    </row>
    <row r="38" spans="2:4" x14ac:dyDescent="0.25">
      <c r="B38" s="15" t="s">
        <v>137</v>
      </c>
      <c r="C38" s="1">
        <v>163</v>
      </c>
      <c r="D38" s="16" t="str">
        <f t="shared" si="0"/>
        <v>Selected for AFSB</v>
      </c>
    </row>
    <row r="39" spans="2:4" x14ac:dyDescent="0.25">
      <c r="B39" s="15" t="s">
        <v>47</v>
      </c>
      <c r="C39" s="1">
        <v>210</v>
      </c>
      <c r="D39" s="16" t="str">
        <f t="shared" si="0"/>
        <v>Selected for AFSB</v>
      </c>
    </row>
    <row r="40" spans="2:4" x14ac:dyDescent="0.25">
      <c r="B40" s="15" t="s">
        <v>138</v>
      </c>
      <c r="C40" s="1">
        <v>170</v>
      </c>
      <c r="D40" s="16" t="str">
        <f t="shared" si="0"/>
        <v>Selected for AFSB</v>
      </c>
    </row>
    <row r="41" spans="2:4" x14ac:dyDescent="0.25">
      <c r="B41" s="15" t="s">
        <v>139</v>
      </c>
      <c r="C41" s="1">
        <v>145</v>
      </c>
      <c r="D41" s="16" t="str">
        <f t="shared" si="0"/>
        <v>Not Selected</v>
      </c>
    </row>
    <row r="42" spans="2:4" x14ac:dyDescent="0.25">
      <c r="B42" s="15" t="s">
        <v>140</v>
      </c>
      <c r="C42" s="1">
        <v>239</v>
      </c>
      <c r="D42" s="16" t="str">
        <f t="shared" si="0"/>
        <v>Selected for AFSB</v>
      </c>
    </row>
    <row r="43" spans="2:4" x14ac:dyDescent="0.25">
      <c r="B43" s="15" t="s">
        <v>141</v>
      </c>
      <c r="C43" s="1">
        <v>297</v>
      </c>
      <c r="D43" s="16" t="str">
        <f t="shared" si="0"/>
        <v>Selected for AFSB</v>
      </c>
    </row>
    <row r="44" spans="2:4" x14ac:dyDescent="0.25">
      <c r="B44" s="15" t="s">
        <v>142</v>
      </c>
      <c r="C44" s="1">
        <v>104</v>
      </c>
      <c r="D44" s="16" t="str">
        <f t="shared" si="0"/>
        <v>Not Selected</v>
      </c>
    </row>
    <row r="45" spans="2:4" x14ac:dyDescent="0.25">
      <c r="B45" s="15" t="s">
        <v>20</v>
      </c>
      <c r="C45" s="1">
        <v>141</v>
      </c>
      <c r="D45" s="16" t="str">
        <f t="shared" si="0"/>
        <v>Not Selected</v>
      </c>
    </row>
    <row r="46" spans="2:4" x14ac:dyDescent="0.25">
      <c r="B46" s="15" t="s">
        <v>143</v>
      </c>
      <c r="C46" s="1">
        <v>213</v>
      </c>
      <c r="D46" s="16" t="str">
        <f t="shared" si="0"/>
        <v>Selected for AFSB</v>
      </c>
    </row>
    <row r="47" spans="2:4" x14ac:dyDescent="0.25">
      <c r="B47" s="15" t="s">
        <v>144</v>
      </c>
      <c r="C47" s="1">
        <v>199</v>
      </c>
      <c r="D47" s="16" t="str">
        <f t="shared" si="0"/>
        <v>Selected for AFSB</v>
      </c>
    </row>
    <row r="48" spans="2:4" x14ac:dyDescent="0.25">
      <c r="B48" s="15" t="s">
        <v>145</v>
      </c>
      <c r="C48" s="1">
        <v>199</v>
      </c>
      <c r="D48" s="16" t="str">
        <f t="shared" si="0"/>
        <v>Selected for AFSB</v>
      </c>
    </row>
    <row r="49" spans="2:4" x14ac:dyDescent="0.25">
      <c r="B49" s="15" t="s">
        <v>146</v>
      </c>
      <c r="C49" s="1">
        <v>265</v>
      </c>
      <c r="D49" s="16" t="str">
        <f t="shared" si="0"/>
        <v>Selected for AFSB</v>
      </c>
    </row>
    <row r="50" spans="2:4" x14ac:dyDescent="0.25">
      <c r="B50" s="15" t="s">
        <v>147</v>
      </c>
      <c r="C50" s="1">
        <v>293</v>
      </c>
      <c r="D50" s="16" t="str">
        <f t="shared" si="0"/>
        <v>Selected for AFSB</v>
      </c>
    </row>
    <row r="51" spans="2:4" x14ac:dyDescent="0.25">
      <c r="B51" s="15" t="s">
        <v>148</v>
      </c>
      <c r="C51" s="1">
        <v>233</v>
      </c>
      <c r="D51" s="16" t="str">
        <f t="shared" si="0"/>
        <v>Selected for AFSB</v>
      </c>
    </row>
    <row r="52" spans="2:4" x14ac:dyDescent="0.25">
      <c r="B52" s="15" t="s">
        <v>4</v>
      </c>
      <c r="C52" s="1">
        <v>256</v>
      </c>
      <c r="D52" s="16" t="str">
        <f t="shared" si="0"/>
        <v>Selected for AFSB</v>
      </c>
    </row>
    <row r="53" spans="2:4" x14ac:dyDescent="0.25">
      <c r="B53" s="15" t="s">
        <v>149</v>
      </c>
      <c r="C53" s="1">
        <v>211</v>
      </c>
      <c r="D53" s="16" t="str">
        <f t="shared" si="0"/>
        <v>Selected for AFSB</v>
      </c>
    </row>
    <row r="54" spans="2:4" x14ac:dyDescent="0.25">
      <c r="B54" s="15" t="s">
        <v>150</v>
      </c>
      <c r="C54" s="1">
        <v>294</v>
      </c>
      <c r="D54" s="16" t="str">
        <f t="shared" si="0"/>
        <v>Selected for AFSB</v>
      </c>
    </row>
    <row r="55" spans="2:4" x14ac:dyDescent="0.25">
      <c r="B55" s="15" t="s">
        <v>151</v>
      </c>
      <c r="C55" s="1">
        <v>137</v>
      </c>
      <c r="D55" s="16" t="str">
        <f t="shared" si="0"/>
        <v>Not Selected</v>
      </c>
    </row>
    <row r="56" spans="2:4" x14ac:dyDescent="0.25">
      <c r="B56" s="15" t="s">
        <v>32</v>
      </c>
      <c r="C56" s="1">
        <v>105</v>
      </c>
      <c r="D56" s="16" t="str">
        <f t="shared" si="0"/>
        <v>Not Selected</v>
      </c>
    </row>
    <row r="57" spans="2:4" x14ac:dyDescent="0.25">
      <c r="B57" s="15" t="s">
        <v>152</v>
      </c>
      <c r="C57" s="1">
        <v>293</v>
      </c>
      <c r="D57" s="16" t="str">
        <f t="shared" si="0"/>
        <v>Selected for AFSB</v>
      </c>
    </row>
    <row r="58" spans="2:4" x14ac:dyDescent="0.25">
      <c r="B58" s="15" t="s">
        <v>153</v>
      </c>
      <c r="C58" s="1">
        <v>136</v>
      </c>
      <c r="D58" s="16" t="str">
        <f t="shared" si="0"/>
        <v>Not Selected</v>
      </c>
    </row>
    <row r="59" spans="2:4" x14ac:dyDescent="0.25">
      <c r="B59" s="15" t="s">
        <v>154</v>
      </c>
      <c r="C59" s="1">
        <v>178</v>
      </c>
      <c r="D59" s="16" t="str">
        <f t="shared" si="0"/>
        <v>Selected for AFSB</v>
      </c>
    </row>
    <row r="60" spans="2:4" x14ac:dyDescent="0.25">
      <c r="B60" s="15" t="s">
        <v>155</v>
      </c>
      <c r="C60" s="1">
        <v>299</v>
      </c>
      <c r="D60" s="16" t="str">
        <f t="shared" si="0"/>
        <v>Selected for AFSB</v>
      </c>
    </row>
    <row r="61" spans="2:4" x14ac:dyDescent="0.25">
      <c r="B61" s="15" t="s">
        <v>156</v>
      </c>
      <c r="C61" s="1">
        <v>231</v>
      </c>
      <c r="D61" s="16" t="str">
        <f t="shared" si="0"/>
        <v>Selected for AFSB</v>
      </c>
    </row>
    <row r="62" spans="2:4" x14ac:dyDescent="0.25">
      <c r="B62" s="15" t="s">
        <v>157</v>
      </c>
      <c r="C62" s="1">
        <v>256</v>
      </c>
      <c r="D62" s="16" t="str">
        <f t="shared" si="0"/>
        <v>Selected for AFSB</v>
      </c>
    </row>
    <row r="63" spans="2:4" x14ac:dyDescent="0.25">
      <c r="B63" s="15" t="s">
        <v>158</v>
      </c>
      <c r="C63" s="1">
        <v>292</v>
      </c>
      <c r="D63" s="16" t="str">
        <f t="shared" si="0"/>
        <v>Selected for AFSB</v>
      </c>
    </row>
    <row r="64" spans="2:4" x14ac:dyDescent="0.25">
      <c r="B64" s="15" t="s">
        <v>159</v>
      </c>
      <c r="C64" s="1">
        <v>166</v>
      </c>
      <c r="D64" s="16" t="str">
        <f t="shared" si="0"/>
        <v>Selected for AFSB</v>
      </c>
    </row>
    <row r="65" spans="2:4" x14ac:dyDescent="0.25">
      <c r="B65" s="15" t="s">
        <v>160</v>
      </c>
      <c r="C65" s="1">
        <v>187</v>
      </c>
      <c r="D65" s="16" t="str">
        <f t="shared" si="0"/>
        <v>Selected for AFSB</v>
      </c>
    </row>
    <row r="66" spans="2:4" x14ac:dyDescent="0.25">
      <c r="B66" s="15" t="s">
        <v>161</v>
      </c>
      <c r="C66" s="1">
        <v>118</v>
      </c>
      <c r="D66" s="16" t="str">
        <f t="shared" si="0"/>
        <v>Not Selected</v>
      </c>
    </row>
    <row r="67" spans="2:4" x14ac:dyDescent="0.25">
      <c r="B67" s="15" t="s">
        <v>162</v>
      </c>
      <c r="C67" s="1">
        <v>187</v>
      </c>
      <c r="D67" s="16" t="str">
        <f t="shared" si="0"/>
        <v>Selected for AFSB</v>
      </c>
    </row>
    <row r="68" spans="2:4" x14ac:dyDescent="0.25">
      <c r="B68" s="15" t="s">
        <v>163</v>
      </c>
      <c r="C68" s="1">
        <v>241</v>
      </c>
      <c r="D68" s="16" t="str">
        <f t="shared" ref="D68:D82" si="1">IF(C68&lt;$H$9,"Not Selected","Selected for AFSB")</f>
        <v>Selected for AFSB</v>
      </c>
    </row>
    <row r="69" spans="2:4" x14ac:dyDescent="0.25">
      <c r="B69" s="15" t="s">
        <v>164</v>
      </c>
      <c r="C69" s="1">
        <v>187</v>
      </c>
      <c r="D69" s="16" t="str">
        <f t="shared" si="1"/>
        <v>Selected for AFSB</v>
      </c>
    </row>
    <row r="70" spans="2:4" x14ac:dyDescent="0.25">
      <c r="B70" s="15" t="s">
        <v>165</v>
      </c>
      <c r="C70" s="1">
        <v>177</v>
      </c>
      <c r="D70" s="16" t="str">
        <f t="shared" si="1"/>
        <v>Selected for AFSB</v>
      </c>
    </row>
    <row r="71" spans="2:4" x14ac:dyDescent="0.25">
      <c r="B71" s="15" t="s">
        <v>166</v>
      </c>
      <c r="C71" s="1">
        <v>216</v>
      </c>
      <c r="D71" s="16" t="str">
        <f t="shared" si="1"/>
        <v>Selected for AFSB</v>
      </c>
    </row>
    <row r="72" spans="2:4" x14ac:dyDescent="0.25">
      <c r="B72" s="15" t="s">
        <v>46</v>
      </c>
      <c r="C72" s="1">
        <v>260</v>
      </c>
      <c r="D72" s="16" t="str">
        <f t="shared" si="1"/>
        <v>Selected for AFSB</v>
      </c>
    </row>
    <row r="73" spans="2:4" x14ac:dyDescent="0.25">
      <c r="B73" s="15" t="s">
        <v>167</v>
      </c>
      <c r="C73" s="1">
        <v>194</v>
      </c>
      <c r="D73" s="16" t="str">
        <f t="shared" si="1"/>
        <v>Selected for AFSB</v>
      </c>
    </row>
    <row r="74" spans="2:4" x14ac:dyDescent="0.25">
      <c r="B74" s="15" t="s">
        <v>168</v>
      </c>
      <c r="C74" s="1">
        <v>169</v>
      </c>
      <c r="D74" s="16" t="str">
        <f t="shared" si="1"/>
        <v>Selected for AFSB</v>
      </c>
    </row>
    <row r="75" spans="2:4" x14ac:dyDescent="0.25">
      <c r="B75" s="15" t="s">
        <v>169</v>
      </c>
      <c r="C75" s="1">
        <v>97</v>
      </c>
      <c r="D75" s="16" t="str">
        <f t="shared" si="1"/>
        <v>Not Selected</v>
      </c>
    </row>
    <row r="76" spans="2:4" x14ac:dyDescent="0.25">
      <c r="B76" s="15" t="s">
        <v>170</v>
      </c>
      <c r="C76" s="1">
        <v>195</v>
      </c>
      <c r="D76" s="16" t="str">
        <f t="shared" si="1"/>
        <v>Selected for AFSB</v>
      </c>
    </row>
    <row r="77" spans="2:4" x14ac:dyDescent="0.25">
      <c r="B77" s="15" t="s">
        <v>77</v>
      </c>
      <c r="C77" s="1">
        <v>124</v>
      </c>
      <c r="D77" s="16" t="str">
        <f t="shared" si="1"/>
        <v>Not Selected</v>
      </c>
    </row>
    <row r="78" spans="2:4" x14ac:dyDescent="0.25">
      <c r="B78" s="15" t="s">
        <v>171</v>
      </c>
      <c r="C78" s="1">
        <v>183</v>
      </c>
      <c r="D78" s="16" t="str">
        <f t="shared" si="1"/>
        <v>Selected for AFSB</v>
      </c>
    </row>
    <row r="79" spans="2:4" x14ac:dyDescent="0.25">
      <c r="B79" s="15" t="s">
        <v>172</v>
      </c>
      <c r="C79" s="1">
        <v>157</v>
      </c>
      <c r="D79" s="16" t="str">
        <f t="shared" si="1"/>
        <v>Not Selected</v>
      </c>
    </row>
    <row r="80" spans="2:4" x14ac:dyDescent="0.25">
      <c r="B80" s="15" t="s">
        <v>51</v>
      </c>
      <c r="C80" s="1">
        <v>182</v>
      </c>
      <c r="D80" s="16" t="str">
        <f t="shared" si="1"/>
        <v>Selected for AFSB</v>
      </c>
    </row>
    <row r="81" spans="2:4" x14ac:dyDescent="0.25">
      <c r="B81" s="15" t="s">
        <v>173</v>
      </c>
      <c r="C81" s="1">
        <v>240</v>
      </c>
      <c r="D81" s="16" t="str">
        <f t="shared" si="1"/>
        <v>Selected for AFSB</v>
      </c>
    </row>
    <row r="82" spans="2:4" ht="15.75" thickBot="1" x14ac:dyDescent="0.3">
      <c r="B82" s="17" t="s">
        <v>174</v>
      </c>
      <c r="C82" s="18">
        <v>296</v>
      </c>
      <c r="D82" s="16" t="str">
        <f t="shared" si="1"/>
        <v>Selected for AFSB</v>
      </c>
    </row>
  </sheetData>
  <mergeCells count="2">
    <mergeCell ref="F8:H8"/>
    <mergeCell ref="F9:G9"/>
  </mergeCells>
  <conditionalFormatting sqref="C3:C82">
    <cfRule type="dataBar" priority="4">
      <dataBar>
        <cfvo type="min"/>
        <cfvo type="max"/>
        <color rgb="FF638EC6"/>
      </dataBar>
      <extLst>
        <ext xmlns:x14="http://schemas.microsoft.com/office/spreadsheetml/2009/9/main" uri="{B025F937-C7B1-47D3-B67F-A62EFF666E3E}">
          <x14:id>{CE91935C-19C2-4130-9340-7891724F34CD}</x14:id>
        </ext>
      </extLst>
    </cfRule>
  </conditionalFormatting>
  <conditionalFormatting sqref="D3:D82">
    <cfRule type="iconSet" priority="1">
      <iconSet iconSet="3Symbols2">
        <cfvo type="percent" val="0"/>
        <cfvo type="percent" val="33"/>
        <cfvo type="percent" val="67"/>
      </iconSet>
    </cfRule>
    <cfRule type="containsText" dxfId="43" priority="2" operator="containsText" text="Selected for AFSB">
      <formula>NOT(ISERROR(SEARCH("Selected for AFSB",D3)))</formula>
    </cfRule>
    <cfRule type="containsText" dxfId="42" priority="3" operator="containsText" text="Not Selected">
      <formula>NOT(ISERROR(SEARCH("Not Selected",D3)))</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E91935C-19C2-4130-9340-7891724F34CD}">
            <x14:dataBar minLength="0" maxLength="100">
              <x14:cfvo type="autoMin"/>
              <x14:cfvo type="autoMax"/>
              <x14:negativeFillColor rgb="FFFF0000"/>
              <x14:axisColor rgb="FF000000"/>
            </x14:dataBar>
          </x14:cfRule>
          <xm:sqref>C3:C82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1AF63-9901-4C9A-B567-3DEA0B764857}">
  <dimension ref="B1:N62"/>
  <sheetViews>
    <sheetView zoomScale="85" zoomScaleNormal="85" workbookViewId="0">
      <selection activeCell="I16" sqref="I16"/>
    </sheetView>
  </sheetViews>
  <sheetFormatPr defaultRowHeight="15" x14ac:dyDescent="0.25"/>
  <cols>
    <col min="2" max="2" width="24.85546875" bestFit="1" customWidth="1"/>
    <col min="3" max="3" width="19.7109375" customWidth="1"/>
    <col min="4" max="4" width="31.5703125" customWidth="1"/>
    <col min="5" max="5" width="26.5703125" customWidth="1"/>
    <col min="6" max="6" width="17.140625" customWidth="1"/>
    <col min="7" max="7" width="24" style="2" customWidth="1"/>
    <col min="8" max="8" width="7.28515625" customWidth="1"/>
    <col min="12" max="12" width="13.28515625" customWidth="1"/>
  </cols>
  <sheetData>
    <row r="1" spans="2:14" ht="15.75" thickBot="1" x14ac:dyDescent="0.3"/>
    <row r="2" spans="2:14" ht="15.75" customHeight="1" x14ac:dyDescent="0.25">
      <c r="B2" s="67" t="s">
        <v>102</v>
      </c>
      <c r="C2" s="71" t="s">
        <v>178</v>
      </c>
      <c r="D2" s="71"/>
      <c r="E2" s="71"/>
      <c r="F2" s="72" t="s">
        <v>218</v>
      </c>
      <c r="G2" s="73" t="s">
        <v>184</v>
      </c>
    </row>
    <row r="3" spans="2:14" ht="15.75" x14ac:dyDescent="0.25">
      <c r="B3" s="68"/>
      <c r="C3" s="69" t="s">
        <v>181</v>
      </c>
      <c r="D3" s="70" t="s">
        <v>179</v>
      </c>
      <c r="E3" s="70"/>
      <c r="F3" s="69"/>
      <c r="G3" s="74"/>
    </row>
    <row r="4" spans="2:14" ht="32.25" thickBot="1" x14ac:dyDescent="0.3">
      <c r="B4" s="68"/>
      <c r="C4" s="70"/>
      <c r="D4" s="22" t="s">
        <v>182</v>
      </c>
      <c r="E4" s="22" t="s">
        <v>183</v>
      </c>
      <c r="F4" s="69"/>
      <c r="G4" s="74"/>
    </row>
    <row r="5" spans="2:14" ht="19.5" thickBot="1" x14ac:dyDescent="0.3">
      <c r="B5" s="23" t="s">
        <v>106</v>
      </c>
      <c r="C5" s="24">
        <v>1</v>
      </c>
      <c r="D5" s="24">
        <v>3</v>
      </c>
      <c r="E5" s="24">
        <v>2</v>
      </c>
      <c r="F5" s="25">
        <f>SUM(C5:E5)</f>
        <v>6</v>
      </c>
      <c r="G5" s="33" t="str">
        <f>IF(OR(C5&lt;$M$10,D5&lt;$M$11,E5&lt;$M$12),"SCREENED OUT",IF(F5&lt;$M$13,"SCREENED OUT","SCREENED IN"))</f>
        <v>SCREENED OUT</v>
      </c>
      <c r="I5" s="29" t="s">
        <v>185</v>
      </c>
      <c r="J5" s="30"/>
      <c r="K5" s="30"/>
      <c r="L5" s="30"/>
      <c r="M5" s="31" t="s">
        <v>105</v>
      </c>
      <c r="N5" s="32">
        <f>COUNTIF(G5:G62,"SCREENED IN")</f>
        <v>24</v>
      </c>
    </row>
    <row r="6" spans="2:14" ht="18.75" x14ac:dyDescent="0.25">
      <c r="B6" s="23" t="s">
        <v>107</v>
      </c>
      <c r="C6" s="24">
        <v>3</v>
      </c>
      <c r="D6" s="24">
        <v>4</v>
      </c>
      <c r="E6" s="24">
        <v>5</v>
      </c>
      <c r="F6" s="25">
        <f t="shared" ref="F6:F62" si="0">SUM(C6:E6)</f>
        <v>12</v>
      </c>
      <c r="G6" s="33" t="str">
        <f t="shared" ref="G6:G62" si="1">IF(OR(C6&lt;$M$10,D6&lt;$M$11,E6&lt;$M$12),"SCREENED OUT",IF(F6&lt;$M$13,"SCREENED OUT","SCREENED IN"))</f>
        <v>SCREENED IN</v>
      </c>
    </row>
    <row r="7" spans="2:14" ht="18.75" x14ac:dyDescent="0.25">
      <c r="B7" s="23" t="s">
        <v>108</v>
      </c>
      <c r="C7" s="24">
        <v>4</v>
      </c>
      <c r="D7" s="24">
        <v>4</v>
      </c>
      <c r="E7" s="24">
        <v>4</v>
      </c>
      <c r="F7" s="25">
        <f t="shared" si="0"/>
        <v>12</v>
      </c>
      <c r="G7" s="33" t="str">
        <f t="shared" si="1"/>
        <v>SCREENED IN</v>
      </c>
    </row>
    <row r="8" spans="2:14" ht="19.5" thickBot="1" x14ac:dyDescent="0.3">
      <c r="B8" s="23" t="s">
        <v>109</v>
      </c>
      <c r="C8" s="24">
        <v>2</v>
      </c>
      <c r="D8" s="24">
        <v>3</v>
      </c>
      <c r="E8" s="24">
        <v>3</v>
      </c>
      <c r="F8" s="25">
        <f t="shared" si="0"/>
        <v>8</v>
      </c>
      <c r="G8" s="33" t="str">
        <f t="shared" si="1"/>
        <v>SCREENED OUT</v>
      </c>
    </row>
    <row r="9" spans="2:14" ht="18.75" x14ac:dyDescent="0.3">
      <c r="B9" s="23" t="s">
        <v>111</v>
      </c>
      <c r="C9" s="24">
        <v>3</v>
      </c>
      <c r="D9" s="24">
        <v>1</v>
      </c>
      <c r="E9" s="24">
        <v>1</v>
      </c>
      <c r="F9" s="25">
        <f t="shared" si="0"/>
        <v>5</v>
      </c>
      <c r="G9" s="33" t="str">
        <f t="shared" si="1"/>
        <v>SCREENED OUT</v>
      </c>
      <c r="I9" s="62" t="s">
        <v>235</v>
      </c>
      <c r="J9" s="63"/>
      <c r="K9" s="63"/>
      <c r="L9" s="63"/>
      <c r="M9" s="64"/>
    </row>
    <row r="10" spans="2:14" ht="18.75" x14ac:dyDescent="0.3">
      <c r="B10" s="23" t="s">
        <v>112</v>
      </c>
      <c r="C10" s="24">
        <v>3</v>
      </c>
      <c r="D10" s="24">
        <v>4</v>
      </c>
      <c r="E10" s="24">
        <v>3</v>
      </c>
      <c r="F10" s="25">
        <f t="shared" si="0"/>
        <v>10</v>
      </c>
      <c r="G10" s="33" t="str">
        <f t="shared" si="1"/>
        <v>SCREENED IN</v>
      </c>
      <c r="I10" s="108" t="s">
        <v>244</v>
      </c>
      <c r="J10" s="109"/>
      <c r="K10" s="109"/>
      <c r="L10" s="110"/>
      <c r="M10" s="114">
        <v>2</v>
      </c>
    </row>
    <row r="11" spans="2:14" ht="18.75" x14ac:dyDescent="0.3">
      <c r="B11" s="23" t="s">
        <v>114</v>
      </c>
      <c r="C11" s="24">
        <v>1</v>
      </c>
      <c r="D11" s="24">
        <v>0</v>
      </c>
      <c r="E11" s="24">
        <v>5</v>
      </c>
      <c r="F11" s="25">
        <f t="shared" si="0"/>
        <v>6</v>
      </c>
      <c r="G11" s="33" t="str">
        <f t="shared" si="1"/>
        <v>SCREENED OUT</v>
      </c>
      <c r="I11" s="108" t="s">
        <v>245</v>
      </c>
      <c r="J11" s="109"/>
      <c r="K11" s="109"/>
      <c r="L11" s="110"/>
      <c r="M11" s="114">
        <v>3</v>
      </c>
    </row>
    <row r="12" spans="2:14" ht="18.75" x14ac:dyDescent="0.3">
      <c r="B12" s="23" t="s">
        <v>115</v>
      </c>
      <c r="C12" s="24">
        <v>4</v>
      </c>
      <c r="D12" s="24">
        <v>0</v>
      </c>
      <c r="E12" s="24">
        <v>3</v>
      </c>
      <c r="F12" s="25">
        <f t="shared" si="0"/>
        <v>7</v>
      </c>
      <c r="G12" s="33" t="str">
        <f t="shared" si="1"/>
        <v>SCREENED OUT</v>
      </c>
      <c r="I12" s="108" t="s">
        <v>246</v>
      </c>
      <c r="J12" s="109"/>
      <c r="K12" s="109"/>
      <c r="L12" s="110"/>
      <c r="M12" s="114">
        <v>3</v>
      </c>
    </row>
    <row r="13" spans="2:14" ht="19.5" thickBot="1" x14ac:dyDescent="0.35">
      <c r="B13" s="23" t="s">
        <v>117</v>
      </c>
      <c r="C13" s="24">
        <v>5</v>
      </c>
      <c r="D13" s="24">
        <v>5</v>
      </c>
      <c r="E13" s="24">
        <v>4</v>
      </c>
      <c r="F13" s="25">
        <f t="shared" si="0"/>
        <v>14</v>
      </c>
      <c r="G13" s="33" t="str">
        <f t="shared" si="1"/>
        <v>SCREENED IN</v>
      </c>
      <c r="I13" s="111" t="s">
        <v>247</v>
      </c>
      <c r="J13" s="112"/>
      <c r="K13" s="112"/>
      <c r="L13" s="113"/>
      <c r="M13" s="115">
        <v>10</v>
      </c>
    </row>
    <row r="14" spans="2:14" ht="18.75" x14ac:dyDescent="0.25">
      <c r="B14" s="23" t="s">
        <v>119</v>
      </c>
      <c r="C14" s="24">
        <v>5</v>
      </c>
      <c r="D14" s="24">
        <v>0</v>
      </c>
      <c r="E14" s="24">
        <v>3</v>
      </c>
      <c r="F14" s="25">
        <f t="shared" si="0"/>
        <v>8</v>
      </c>
      <c r="G14" s="33" t="str">
        <f t="shared" si="1"/>
        <v>SCREENED OUT</v>
      </c>
      <c r="I14" s="34"/>
      <c r="J14" s="34"/>
      <c r="K14" s="34"/>
      <c r="L14" s="34"/>
      <c r="M14" s="34"/>
    </row>
    <row r="15" spans="2:14" ht="18.75" x14ac:dyDescent="0.25">
      <c r="B15" s="23" t="s">
        <v>121</v>
      </c>
      <c r="C15" s="24">
        <v>2</v>
      </c>
      <c r="D15" s="24">
        <v>5</v>
      </c>
      <c r="E15" s="24">
        <v>3</v>
      </c>
      <c r="F15" s="25">
        <f t="shared" si="0"/>
        <v>10</v>
      </c>
      <c r="G15" s="33" t="str">
        <f t="shared" si="1"/>
        <v>SCREENED IN</v>
      </c>
    </row>
    <row r="16" spans="2:14" ht="18.75" x14ac:dyDescent="0.25">
      <c r="B16" s="23" t="s">
        <v>84</v>
      </c>
      <c r="C16" s="24">
        <v>1</v>
      </c>
      <c r="D16" s="24">
        <v>5</v>
      </c>
      <c r="E16" s="24">
        <v>1</v>
      </c>
      <c r="F16" s="25">
        <f t="shared" si="0"/>
        <v>7</v>
      </c>
      <c r="G16" s="33" t="str">
        <f t="shared" si="1"/>
        <v>SCREENED OUT</v>
      </c>
    </row>
    <row r="17" spans="2:7" ht="18.75" x14ac:dyDescent="0.25">
      <c r="B17" s="23" t="s">
        <v>78</v>
      </c>
      <c r="C17" s="24">
        <v>3</v>
      </c>
      <c r="D17" s="24">
        <v>4</v>
      </c>
      <c r="E17" s="24">
        <v>2</v>
      </c>
      <c r="F17" s="25">
        <f t="shared" si="0"/>
        <v>9</v>
      </c>
      <c r="G17" s="33" t="str">
        <f t="shared" si="1"/>
        <v>SCREENED OUT</v>
      </c>
    </row>
    <row r="18" spans="2:7" ht="18.75" x14ac:dyDescent="0.25">
      <c r="B18" s="23" t="s">
        <v>123</v>
      </c>
      <c r="C18" s="24">
        <v>2</v>
      </c>
      <c r="D18" s="24">
        <v>4</v>
      </c>
      <c r="E18" s="24">
        <v>4</v>
      </c>
      <c r="F18" s="25">
        <f t="shared" si="0"/>
        <v>10</v>
      </c>
      <c r="G18" s="33" t="str">
        <f t="shared" si="1"/>
        <v>SCREENED IN</v>
      </c>
    </row>
    <row r="19" spans="2:7" ht="18.75" x14ac:dyDescent="0.25">
      <c r="B19" s="23" t="s">
        <v>124</v>
      </c>
      <c r="C19" s="24">
        <v>1</v>
      </c>
      <c r="D19" s="24">
        <v>3</v>
      </c>
      <c r="E19" s="24">
        <v>3</v>
      </c>
      <c r="F19" s="25">
        <f t="shared" si="0"/>
        <v>7</v>
      </c>
      <c r="G19" s="33" t="str">
        <f t="shared" si="1"/>
        <v>SCREENED OUT</v>
      </c>
    </row>
    <row r="20" spans="2:7" ht="18.75" x14ac:dyDescent="0.25">
      <c r="B20" s="23" t="s">
        <v>126</v>
      </c>
      <c r="C20" s="24">
        <v>4</v>
      </c>
      <c r="D20" s="24">
        <v>1</v>
      </c>
      <c r="E20" s="24">
        <v>0</v>
      </c>
      <c r="F20" s="25">
        <f t="shared" si="0"/>
        <v>5</v>
      </c>
      <c r="G20" s="33" t="str">
        <f t="shared" si="1"/>
        <v>SCREENED OUT</v>
      </c>
    </row>
    <row r="21" spans="2:7" ht="18.75" x14ac:dyDescent="0.25">
      <c r="B21" s="23" t="s">
        <v>129</v>
      </c>
      <c r="C21" s="24">
        <v>5</v>
      </c>
      <c r="D21" s="24">
        <v>5</v>
      </c>
      <c r="E21" s="24">
        <v>3</v>
      </c>
      <c r="F21" s="25">
        <f t="shared" si="0"/>
        <v>13</v>
      </c>
      <c r="G21" s="33" t="str">
        <f t="shared" si="1"/>
        <v>SCREENED IN</v>
      </c>
    </row>
    <row r="22" spans="2:7" ht="18.75" x14ac:dyDescent="0.25">
      <c r="B22" s="23" t="s">
        <v>130</v>
      </c>
      <c r="C22" s="24">
        <v>4</v>
      </c>
      <c r="D22" s="24">
        <v>2</v>
      </c>
      <c r="E22" s="24">
        <v>1</v>
      </c>
      <c r="F22" s="25">
        <f t="shared" si="0"/>
        <v>7</v>
      </c>
      <c r="G22" s="33" t="str">
        <f t="shared" si="1"/>
        <v>SCREENED OUT</v>
      </c>
    </row>
    <row r="23" spans="2:7" ht="18.75" x14ac:dyDescent="0.25">
      <c r="B23" s="23" t="s">
        <v>131</v>
      </c>
      <c r="C23" s="24">
        <v>0</v>
      </c>
      <c r="D23" s="24">
        <v>2</v>
      </c>
      <c r="E23" s="24">
        <v>0</v>
      </c>
      <c r="F23" s="25">
        <f t="shared" si="0"/>
        <v>2</v>
      </c>
      <c r="G23" s="33" t="str">
        <f t="shared" si="1"/>
        <v>SCREENED OUT</v>
      </c>
    </row>
    <row r="24" spans="2:7" ht="18.75" x14ac:dyDescent="0.25">
      <c r="B24" s="23" t="s">
        <v>132</v>
      </c>
      <c r="C24" s="24">
        <v>4</v>
      </c>
      <c r="D24" s="24">
        <v>3</v>
      </c>
      <c r="E24" s="24">
        <v>4</v>
      </c>
      <c r="F24" s="25">
        <f t="shared" si="0"/>
        <v>11</v>
      </c>
      <c r="G24" s="33" t="str">
        <f t="shared" si="1"/>
        <v>SCREENED IN</v>
      </c>
    </row>
    <row r="25" spans="2:7" ht="18.75" x14ac:dyDescent="0.25">
      <c r="B25" s="23" t="s">
        <v>133</v>
      </c>
      <c r="C25" s="24">
        <v>3</v>
      </c>
      <c r="D25" s="24">
        <v>5</v>
      </c>
      <c r="E25" s="24">
        <v>2</v>
      </c>
      <c r="F25" s="25">
        <f t="shared" si="0"/>
        <v>10</v>
      </c>
      <c r="G25" s="33" t="str">
        <f t="shared" si="1"/>
        <v>SCREENED OUT</v>
      </c>
    </row>
    <row r="26" spans="2:7" ht="18.75" x14ac:dyDescent="0.25">
      <c r="B26" s="23" t="s">
        <v>135</v>
      </c>
      <c r="C26" s="24">
        <v>5</v>
      </c>
      <c r="D26" s="24">
        <v>3</v>
      </c>
      <c r="E26" s="24">
        <v>4</v>
      </c>
      <c r="F26" s="25">
        <f t="shared" si="0"/>
        <v>12</v>
      </c>
      <c r="G26" s="33" t="str">
        <f t="shared" si="1"/>
        <v>SCREENED IN</v>
      </c>
    </row>
    <row r="27" spans="2:7" ht="18.75" x14ac:dyDescent="0.25">
      <c r="B27" s="23" t="s">
        <v>23</v>
      </c>
      <c r="C27" s="24">
        <v>1</v>
      </c>
      <c r="D27" s="24">
        <v>4</v>
      </c>
      <c r="E27" s="24">
        <v>0</v>
      </c>
      <c r="F27" s="25">
        <f t="shared" si="0"/>
        <v>5</v>
      </c>
      <c r="G27" s="33" t="str">
        <f t="shared" si="1"/>
        <v>SCREENED OUT</v>
      </c>
    </row>
    <row r="28" spans="2:7" ht="18.75" x14ac:dyDescent="0.25">
      <c r="B28" s="23" t="s">
        <v>137</v>
      </c>
      <c r="C28" s="24">
        <v>4</v>
      </c>
      <c r="D28" s="24">
        <v>1</v>
      </c>
      <c r="E28" s="24">
        <v>5</v>
      </c>
      <c r="F28" s="25">
        <f t="shared" si="0"/>
        <v>10</v>
      </c>
      <c r="G28" s="33" t="str">
        <f t="shared" si="1"/>
        <v>SCREENED OUT</v>
      </c>
    </row>
    <row r="29" spans="2:7" ht="18.75" x14ac:dyDescent="0.25">
      <c r="B29" s="23" t="s">
        <v>47</v>
      </c>
      <c r="C29" s="24">
        <v>3</v>
      </c>
      <c r="D29" s="24">
        <v>4</v>
      </c>
      <c r="E29" s="24">
        <v>3</v>
      </c>
      <c r="F29" s="25">
        <f t="shared" si="0"/>
        <v>10</v>
      </c>
      <c r="G29" s="33" t="str">
        <f t="shared" si="1"/>
        <v>SCREENED IN</v>
      </c>
    </row>
    <row r="30" spans="2:7" ht="18.75" x14ac:dyDescent="0.25">
      <c r="B30" s="23" t="s">
        <v>138</v>
      </c>
      <c r="C30" s="24">
        <v>1</v>
      </c>
      <c r="D30" s="24">
        <v>5</v>
      </c>
      <c r="E30" s="24">
        <v>0</v>
      </c>
      <c r="F30" s="25">
        <f t="shared" si="0"/>
        <v>6</v>
      </c>
      <c r="G30" s="33" t="str">
        <f t="shared" si="1"/>
        <v>SCREENED OUT</v>
      </c>
    </row>
    <row r="31" spans="2:7" ht="18.75" x14ac:dyDescent="0.25">
      <c r="B31" s="23" t="s">
        <v>140</v>
      </c>
      <c r="C31" s="24">
        <v>4</v>
      </c>
      <c r="D31" s="24">
        <v>4</v>
      </c>
      <c r="E31" s="24">
        <v>5</v>
      </c>
      <c r="F31" s="25">
        <f t="shared" si="0"/>
        <v>13</v>
      </c>
      <c r="G31" s="33" t="str">
        <f t="shared" si="1"/>
        <v>SCREENED IN</v>
      </c>
    </row>
    <row r="32" spans="2:7" ht="18.75" x14ac:dyDescent="0.25">
      <c r="B32" s="23" t="s">
        <v>141</v>
      </c>
      <c r="C32" s="24">
        <v>3</v>
      </c>
      <c r="D32" s="24">
        <v>5</v>
      </c>
      <c r="E32" s="24">
        <v>4</v>
      </c>
      <c r="F32" s="25">
        <f t="shared" si="0"/>
        <v>12</v>
      </c>
      <c r="G32" s="33" t="str">
        <f t="shared" si="1"/>
        <v>SCREENED IN</v>
      </c>
    </row>
    <row r="33" spans="2:7" ht="18.75" x14ac:dyDescent="0.25">
      <c r="B33" s="23" t="s">
        <v>143</v>
      </c>
      <c r="C33" s="24">
        <v>4</v>
      </c>
      <c r="D33" s="24">
        <v>1</v>
      </c>
      <c r="E33" s="24">
        <v>2</v>
      </c>
      <c r="F33" s="25">
        <f t="shared" si="0"/>
        <v>7</v>
      </c>
      <c r="G33" s="33" t="str">
        <f t="shared" si="1"/>
        <v>SCREENED OUT</v>
      </c>
    </row>
    <row r="34" spans="2:7" ht="18.75" x14ac:dyDescent="0.25">
      <c r="B34" s="23" t="s">
        <v>144</v>
      </c>
      <c r="C34" s="24">
        <v>4</v>
      </c>
      <c r="D34" s="24">
        <v>1</v>
      </c>
      <c r="E34" s="24">
        <v>5</v>
      </c>
      <c r="F34" s="25">
        <f t="shared" si="0"/>
        <v>10</v>
      </c>
      <c r="G34" s="33" t="str">
        <f t="shared" si="1"/>
        <v>SCREENED OUT</v>
      </c>
    </row>
    <row r="35" spans="2:7" ht="18.75" x14ac:dyDescent="0.25">
      <c r="B35" s="23" t="s">
        <v>145</v>
      </c>
      <c r="C35" s="24">
        <v>4</v>
      </c>
      <c r="D35" s="24">
        <v>3</v>
      </c>
      <c r="E35" s="24">
        <v>3</v>
      </c>
      <c r="F35" s="25">
        <f t="shared" si="0"/>
        <v>10</v>
      </c>
      <c r="G35" s="33" t="str">
        <f t="shared" si="1"/>
        <v>SCREENED IN</v>
      </c>
    </row>
    <row r="36" spans="2:7" ht="18.75" x14ac:dyDescent="0.25">
      <c r="B36" s="23" t="s">
        <v>146</v>
      </c>
      <c r="C36" s="24">
        <v>5</v>
      </c>
      <c r="D36" s="24">
        <v>4</v>
      </c>
      <c r="E36" s="24">
        <v>4</v>
      </c>
      <c r="F36" s="25">
        <f t="shared" si="0"/>
        <v>13</v>
      </c>
      <c r="G36" s="33" t="str">
        <f t="shared" si="1"/>
        <v>SCREENED IN</v>
      </c>
    </row>
    <row r="37" spans="2:7" ht="18.75" x14ac:dyDescent="0.25">
      <c r="B37" s="23" t="s">
        <v>147</v>
      </c>
      <c r="C37" s="24">
        <v>3</v>
      </c>
      <c r="D37" s="24">
        <v>4</v>
      </c>
      <c r="E37" s="24">
        <v>2</v>
      </c>
      <c r="F37" s="25">
        <f t="shared" si="0"/>
        <v>9</v>
      </c>
      <c r="G37" s="33" t="str">
        <f t="shared" si="1"/>
        <v>SCREENED OUT</v>
      </c>
    </row>
    <row r="38" spans="2:7" ht="18.75" x14ac:dyDescent="0.25">
      <c r="B38" s="23" t="s">
        <v>148</v>
      </c>
      <c r="C38" s="24">
        <v>0</v>
      </c>
      <c r="D38" s="24">
        <v>1</v>
      </c>
      <c r="E38" s="24">
        <v>5</v>
      </c>
      <c r="F38" s="25">
        <f t="shared" si="0"/>
        <v>6</v>
      </c>
      <c r="G38" s="33" t="str">
        <f t="shared" si="1"/>
        <v>SCREENED OUT</v>
      </c>
    </row>
    <row r="39" spans="2:7" ht="18.75" x14ac:dyDescent="0.25">
      <c r="B39" s="23" t="s">
        <v>4</v>
      </c>
      <c r="C39" s="24">
        <v>4</v>
      </c>
      <c r="D39" s="24">
        <v>5</v>
      </c>
      <c r="E39" s="24">
        <v>5</v>
      </c>
      <c r="F39" s="25">
        <f t="shared" si="0"/>
        <v>14</v>
      </c>
      <c r="G39" s="33" t="str">
        <f t="shared" si="1"/>
        <v>SCREENED IN</v>
      </c>
    </row>
    <row r="40" spans="2:7" ht="18.75" x14ac:dyDescent="0.25">
      <c r="B40" s="23" t="s">
        <v>149</v>
      </c>
      <c r="C40" s="24">
        <v>5</v>
      </c>
      <c r="D40" s="24">
        <v>5</v>
      </c>
      <c r="E40" s="24">
        <v>3</v>
      </c>
      <c r="F40" s="25">
        <f t="shared" si="0"/>
        <v>13</v>
      </c>
      <c r="G40" s="33" t="str">
        <f t="shared" si="1"/>
        <v>SCREENED IN</v>
      </c>
    </row>
    <row r="41" spans="2:7" ht="18.75" x14ac:dyDescent="0.25">
      <c r="B41" s="23" t="s">
        <v>150</v>
      </c>
      <c r="C41" s="24">
        <v>5</v>
      </c>
      <c r="D41" s="24">
        <v>0</v>
      </c>
      <c r="E41" s="24">
        <v>4</v>
      </c>
      <c r="F41" s="25">
        <f t="shared" si="0"/>
        <v>9</v>
      </c>
      <c r="G41" s="33" t="str">
        <f t="shared" si="1"/>
        <v>SCREENED OUT</v>
      </c>
    </row>
    <row r="42" spans="2:7" ht="18.75" x14ac:dyDescent="0.25">
      <c r="B42" s="23" t="s">
        <v>152</v>
      </c>
      <c r="C42" s="24">
        <v>4</v>
      </c>
      <c r="D42" s="24">
        <v>5</v>
      </c>
      <c r="E42" s="24">
        <v>3</v>
      </c>
      <c r="F42" s="25">
        <f t="shared" si="0"/>
        <v>12</v>
      </c>
      <c r="G42" s="33" t="str">
        <f t="shared" si="1"/>
        <v>SCREENED IN</v>
      </c>
    </row>
    <row r="43" spans="2:7" ht="18.75" x14ac:dyDescent="0.25">
      <c r="B43" s="23" t="s">
        <v>154</v>
      </c>
      <c r="C43" s="24">
        <v>3</v>
      </c>
      <c r="D43" s="24">
        <v>2</v>
      </c>
      <c r="E43" s="24">
        <v>4</v>
      </c>
      <c r="F43" s="25">
        <f t="shared" si="0"/>
        <v>9</v>
      </c>
      <c r="G43" s="33" t="str">
        <f t="shared" si="1"/>
        <v>SCREENED OUT</v>
      </c>
    </row>
    <row r="44" spans="2:7" ht="18.75" x14ac:dyDescent="0.25">
      <c r="B44" s="23" t="s">
        <v>155</v>
      </c>
      <c r="C44" s="24">
        <v>0</v>
      </c>
      <c r="D44" s="24">
        <v>4</v>
      </c>
      <c r="E44" s="24">
        <v>1</v>
      </c>
      <c r="F44" s="25">
        <f t="shared" si="0"/>
        <v>5</v>
      </c>
      <c r="G44" s="33" t="str">
        <f t="shared" si="1"/>
        <v>SCREENED OUT</v>
      </c>
    </row>
    <row r="45" spans="2:7" ht="18.75" x14ac:dyDescent="0.25">
      <c r="B45" s="23" t="s">
        <v>156</v>
      </c>
      <c r="C45" s="24">
        <v>0</v>
      </c>
      <c r="D45" s="24">
        <v>5</v>
      </c>
      <c r="E45" s="24">
        <v>4</v>
      </c>
      <c r="F45" s="25">
        <f t="shared" si="0"/>
        <v>9</v>
      </c>
      <c r="G45" s="33" t="str">
        <f t="shared" si="1"/>
        <v>SCREENED OUT</v>
      </c>
    </row>
    <row r="46" spans="2:7" ht="18.75" x14ac:dyDescent="0.25">
      <c r="B46" s="23" t="s">
        <v>157</v>
      </c>
      <c r="C46" s="24">
        <v>5</v>
      </c>
      <c r="D46" s="24">
        <v>3</v>
      </c>
      <c r="E46" s="24">
        <v>3</v>
      </c>
      <c r="F46" s="25">
        <f t="shared" si="0"/>
        <v>11</v>
      </c>
      <c r="G46" s="33" t="str">
        <f t="shared" si="1"/>
        <v>SCREENED IN</v>
      </c>
    </row>
    <row r="47" spans="2:7" ht="18.75" x14ac:dyDescent="0.25">
      <c r="B47" s="23" t="s">
        <v>158</v>
      </c>
      <c r="C47" s="24">
        <v>4</v>
      </c>
      <c r="D47" s="24">
        <v>3</v>
      </c>
      <c r="E47" s="24">
        <v>1</v>
      </c>
      <c r="F47" s="25">
        <f t="shared" si="0"/>
        <v>8</v>
      </c>
      <c r="G47" s="33" t="str">
        <f t="shared" si="1"/>
        <v>SCREENED OUT</v>
      </c>
    </row>
    <row r="48" spans="2:7" ht="18.75" x14ac:dyDescent="0.25">
      <c r="B48" s="23" t="s">
        <v>159</v>
      </c>
      <c r="C48" s="24">
        <v>4</v>
      </c>
      <c r="D48" s="24">
        <v>3</v>
      </c>
      <c r="E48" s="24">
        <v>4</v>
      </c>
      <c r="F48" s="25">
        <f t="shared" si="0"/>
        <v>11</v>
      </c>
      <c r="G48" s="33" t="str">
        <f t="shared" si="1"/>
        <v>SCREENED IN</v>
      </c>
    </row>
    <row r="49" spans="2:7" ht="18.75" x14ac:dyDescent="0.25">
      <c r="B49" s="23" t="s">
        <v>160</v>
      </c>
      <c r="C49" s="24">
        <v>4</v>
      </c>
      <c r="D49" s="24">
        <v>0</v>
      </c>
      <c r="E49" s="24">
        <v>1</v>
      </c>
      <c r="F49" s="25">
        <f t="shared" si="0"/>
        <v>5</v>
      </c>
      <c r="G49" s="33" t="str">
        <f t="shared" si="1"/>
        <v>SCREENED OUT</v>
      </c>
    </row>
    <row r="50" spans="2:7" ht="18.75" x14ac:dyDescent="0.25">
      <c r="B50" s="23" t="s">
        <v>162</v>
      </c>
      <c r="C50" s="24">
        <v>3</v>
      </c>
      <c r="D50" s="24">
        <v>5</v>
      </c>
      <c r="E50" s="24">
        <v>4</v>
      </c>
      <c r="F50" s="25">
        <f t="shared" si="0"/>
        <v>12</v>
      </c>
      <c r="G50" s="33" t="str">
        <f t="shared" si="1"/>
        <v>SCREENED IN</v>
      </c>
    </row>
    <row r="51" spans="2:7" ht="18.75" x14ac:dyDescent="0.25">
      <c r="B51" s="23" t="s">
        <v>163</v>
      </c>
      <c r="C51" s="24">
        <v>2</v>
      </c>
      <c r="D51" s="24">
        <v>4</v>
      </c>
      <c r="E51" s="24">
        <v>2</v>
      </c>
      <c r="F51" s="25">
        <f t="shared" si="0"/>
        <v>8</v>
      </c>
      <c r="G51" s="33" t="str">
        <f t="shared" si="1"/>
        <v>SCREENED OUT</v>
      </c>
    </row>
    <row r="52" spans="2:7" ht="18.75" x14ac:dyDescent="0.25">
      <c r="B52" s="23" t="s">
        <v>164</v>
      </c>
      <c r="C52" s="24">
        <v>1</v>
      </c>
      <c r="D52" s="24">
        <v>5</v>
      </c>
      <c r="E52" s="24">
        <v>3</v>
      </c>
      <c r="F52" s="25">
        <f t="shared" si="0"/>
        <v>9</v>
      </c>
      <c r="G52" s="33" t="str">
        <f t="shared" si="1"/>
        <v>SCREENED OUT</v>
      </c>
    </row>
    <row r="53" spans="2:7" ht="18.75" x14ac:dyDescent="0.25">
      <c r="B53" s="23" t="s">
        <v>165</v>
      </c>
      <c r="C53" s="24">
        <v>3</v>
      </c>
      <c r="D53" s="24">
        <v>4</v>
      </c>
      <c r="E53" s="24">
        <v>4</v>
      </c>
      <c r="F53" s="25">
        <f t="shared" si="0"/>
        <v>11</v>
      </c>
      <c r="G53" s="33" t="str">
        <f t="shared" si="1"/>
        <v>SCREENED IN</v>
      </c>
    </row>
    <row r="54" spans="2:7" ht="18.75" x14ac:dyDescent="0.25">
      <c r="B54" s="23" t="s">
        <v>166</v>
      </c>
      <c r="C54" s="24">
        <v>4</v>
      </c>
      <c r="D54" s="24">
        <v>3</v>
      </c>
      <c r="E54" s="24">
        <v>0</v>
      </c>
      <c r="F54" s="25">
        <f t="shared" si="0"/>
        <v>7</v>
      </c>
      <c r="G54" s="33" t="str">
        <f t="shared" si="1"/>
        <v>SCREENED OUT</v>
      </c>
    </row>
    <row r="55" spans="2:7" ht="18.75" x14ac:dyDescent="0.25">
      <c r="B55" s="23" t="s">
        <v>46</v>
      </c>
      <c r="C55" s="24">
        <v>2</v>
      </c>
      <c r="D55" s="24">
        <v>3</v>
      </c>
      <c r="E55" s="24">
        <v>4</v>
      </c>
      <c r="F55" s="25">
        <f t="shared" si="0"/>
        <v>9</v>
      </c>
      <c r="G55" s="33" t="str">
        <f t="shared" si="1"/>
        <v>SCREENED OUT</v>
      </c>
    </row>
    <row r="56" spans="2:7" ht="18.75" x14ac:dyDescent="0.25">
      <c r="B56" s="23" t="s">
        <v>167</v>
      </c>
      <c r="C56" s="24">
        <v>5</v>
      </c>
      <c r="D56" s="24">
        <v>4</v>
      </c>
      <c r="E56" s="24">
        <v>5</v>
      </c>
      <c r="F56" s="25">
        <f t="shared" si="0"/>
        <v>14</v>
      </c>
      <c r="G56" s="33" t="str">
        <f t="shared" si="1"/>
        <v>SCREENED IN</v>
      </c>
    </row>
    <row r="57" spans="2:7" ht="18.75" x14ac:dyDescent="0.25">
      <c r="B57" s="23" t="s">
        <v>168</v>
      </c>
      <c r="C57" s="24">
        <v>3</v>
      </c>
      <c r="D57" s="24">
        <v>3</v>
      </c>
      <c r="E57" s="24">
        <v>0</v>
      </c>
      <c r="F57" s="25">
        <f t="shared" si="0"/>
        <v>6</v>
      </c>
      <c r="G57" s="33" t="str">
        <f t="shared" si="1"/>
        <v>SCREENED OUT</v>
      </c>
    </row>
    <row r="58" spans="2:7" ht="18.75" x14ac:dyDescent="0.25">
      <c r="B58" s="23" t="s">
        <v>170</v>
      </c>
      <c r="C58" s="24">
        <v>3</v>
      </c>
      <c r="D58" s="24">
        <v>5</v>
      </c>
      <c r="E58" s="24">
        <v>3</v>
      </c>
      <c r="F58" s="25">
        <f t="shared" si="0"/>
        <v>11</v>
      </c>
      <c r="G58" s="33" t="str">
        <f t="shared" si="1"/>
        <v>SCREENED IN</v>
      </c>
    </row>
    <row r="59" spans="2:7" ht="18.75" x14ac:dyDescent="0.25">
      <c r="B59" s="23" t="s">
        <v>171</v>
      </c>
      <c r="C59" s="24">
        <v>1</v>
      </c>
      <c r="D59" s="24">
        <v>5</v>
      </c>
      <c r="E59" s="24">
        <v>1</v>
      </c>
      <c r="F59" s="25">
        <f t="shared" si="0"/>
        <v>7</v>
      </c>
      <c r="G59" s="33" t="str">
        <f t="shared" si="1"/>
        <v>SCREENED OUT</v>
      </c>
    </row>
    <row r="60" spans="2:7" ht="18.75" x14ac:dyDescent="0.25">
      <c r="B60" s="23" t="s">
        <v>51</v>
      </c>
      <c r="C60" s="24">
        <v>3</v>
      </c>
      <c r="D60" s="24">
        <v>3</v>
      </c>
      <c r="E60" s="24">
        <v>4</v>
      </c>
      <c r="F60" s="25">
        <f t="shared" si="0"/>
        <v>10</v>
      </c>
      <c r="G60" s="33" t="str">
        <f t="shared" si="1"/>
        <v>SCREENED IN</v>
      </c>
    </row>
    <row r="61" spans="2:7" ht="18.75" x14ac:dyDescent="0.25">
      <c r="B61" s="23" t="s">
        <v>173</v>
      </c>
      <c r="C61" s="24">
        <v>4</v>
      </c>
      <c r="D61" s="24">
        <v>3</v>
      </c>
      <c r="E61" s="24">
        <v>0</v>
      </c>
      <c r="F61" s="25">
        <f t="shared" si="0"/>
        <v>7</v>
      </c>
      <c r="G61" s="33" t="str">
        <f t="shared" si="1"/>
        <v>SCREENED OUT</v>
      </c>
    </row>
    <row r="62" spans="2:7" ht="19.5" thickBot="1" x14ac:dyDescent="0.3">
      <c r="B62" s="26" t="s">
        <v>174</v>
      </c>
      <c r="C62" s="27">
        <v>4</v>
      </c>
      <c r="D62" s="27">
        <v>3</v>
      </c>
      <c r="E62" s="27">
        <v>2</v>
      </c>
      <c r="F62" s="28">
        <f t="shared" si="0"/>
        <v>9</v>
      </c>
      <c r="G62" s="33" t="str">
        <f t="shared" si="1"/>
        <v>SCREENED OUT</v>
      </c>
    </row>
  </sheetData>
  <mergeCells count="11">
    <mergeCell ref="G2:G4"/>
    <mergeCell ref="I10:L10"/>
    <mergeCell ref="I11:L11"/>
    <mergeCell ref="I12:L12"/>
    <mergeCell ref="I13:L13"/>
    <mergeCell ref="B2:B4"/>
    <mergeCell ref="C3:C4"/>
    <mergeCell ref="D3:E3"/>
    <mergeCell ref="C2:E2"/>
    <mergeCell ref="F2:F4"/>
    <mergeCell ref="I9:M9"/>
  </mergeCells>
  <conditionalFormatting sqref="C5:C62">
    <cfRule type="cellIs" dxfId="41" priority="12" operator="equal">
      <formula>2</formula>
    </cfRule>
    <cfRule type="cellIs" dxfId="40" priority="13" operator="lessThan">
      <formula>2</formula>
    </cfRule>
    <cfRule type="cellIs" dxfId="39" priority="14" operator="greaterThan">
      <formula>2</formula>
    </cfRule>
  </conditionalFormatting>
  <conditionalFormatting sqref="D5:E62">
    <cfRule type="cellIs" dxfId="38" priority="9" operator="equal">
      <formula>3</formula>
    </cfRule>
    <cfRule type="cellIs" dxfId="37" priority="10" operator="lessThan">
      <formula>3</formula>
    </cfRule>
    <cfRule type="cellIs" dxfId="36" priority="11" operator="greaterThan">
      <formula>3</formula>
    </cfRule>
  </conditionalFormatting>
  <conditionalFormatting sqref="G5:G62">
    <cfRule type="containsText" dxfId="35" priority="2" operator="containsText" text="SCREENED IN">
      <formula>NOT(ISERROR(SEARCH("SCREENED IN",G5)))</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6DE17-FB45-4A5B-8C07-A9BB0922AED4}">
  <dimension ref="B1:AS39"/>
  <sheetViews>
    <sheetView zoomScale="85" zoomScaleNormal="85" workbookViewId="0">
      <selection activeCell="F4" sqref="F4"/>
    </sheetView>
  </sheetViews>
  <sheetFormatPr defaultRowHeight="15" x14ac:dyDescent="0.25"/>
  <cols>
    <col min="2" max="2" width="26.28515625" style="34" bestFit="1" customWidth="1"/>
    <col min="3" max="3" width="12.42578125" customWidth="1"/>
    <col min="4" max="4" width="11.5703125" customWidth="1"/>
    <col min="5" max="5" width="12.42578125" customWidth="1"/>
    <col min="6" max="6" width="12.28515625" customWidth="1"/>
    <col min="8" max="8" width="14.5703125" customWidth="1"/>
    <col min="10" max="10" width="8" customWidth="1"/>
    <col min="11" max="11" width="27.85546875" customWidth="1"/>
    <col min="12" max="12" width="9.140625" customWidth="1"/>
    <col min="14" max="14" width="25.28515625" customWidth="1"/>
    <col min="15" max="15" width="9.140625" customWidth="1"/>
    <col min="16" max="16" width="9.42578125" customWidth="1"/>
    <col min="17" max="17" width="9.7109375" customWidth="1"/>
    <col min="18" max="18" width="9" customWidth="1"/>
    <col min="19" max="19" width="9.42578125" customWidth="1"/>
    <col min="20" max="20" width="8.85546875" customWidth="1"/>
    <col min="21" max="21" width="9.140625" customWidth="1"/>
    <col min="22" max="22" width="10.28515625" customWidth="1"/>
    <col min="23" max="23" width="9.85546875" customWidth="1"/>
    <col min="24" max="24" width="15" customWidth="1"/>
    <col min="25" max="25" width="15.5703125" customWidth="1"/>
    <col min="28" max="28" width="24.85546875" customWidth="1"/>
    <col min="29" max="29" width="10" customWidth="1"/>
    <col min="31" max="31" width="27.5703125" customWidth="1"/>
    <col min="32" max="32" width="44.7109375" customWidth="1"/>
    <col min="33" max="33" width="11.42578125" customWidth="1"/>
    <col min="34" max="34" width="12.85546875" customWidth="1"/>
    <col min="36" max="36" width="26.85546875" customWidth="1"/>
    <col min="37" max="37" width="8.42578125" customWidth="1"/>
  </cols>
  <sheetData>
    <row r="1" spans="2:45" ht="15.75" thickBot="1" x14ac:dyDescent="0.3"/>
    <row r="2" spans="2:45" ht="19.5" customHeight="1" x14ac:dyDescent="0.25">
      <c r="B2" s="82" t="s">
        <v>102</v>
      </c>
      <c r="C2" s="86" t="s">
        <v>186</v>
      </c>
      <c r="D2" s="86"/>
      <c r="E2" s="86"/>
      <c r="F2" s="86"/>
      <c r="G2" s="84" t="s">
        <v>219</v>
      </c>
      <c r="H2" s="75" t="s">
        <v>103</v>
      </c>
      <c r="N2" s="82" t="s">
        <v>102</v>
      </c>
      <c r="O2" s="79" t="s">
        <v>195</v>
      </c>
      <c r="P2" s="80"/>
      <c r="Q2" s="80"/>
      <c r="R2" s="80"/>
      <c r="S2" s="80"/>
      <c r="T2" s="80"/>
      <c r="U2" s="80"/>
      <c r="V2" s="80"/>
      <c r="W2" s="81"/>
      <c r="X2" s="84" t="s">
        <v>219</v>
      </c>
      <c r="Y2" s="75" t="s">
        <v>103</v>
      </c>
      <c r="AE2" s="82" t="s">
        <v>102</v>
      </c>
      <c r="AF2" s="45" t="s">
        <v>229</v>
      </c>
      <c r="AG2" s="84" t="s">
        <v>219</v>
      </c>
      <c r="AH2" s="75" t="s">
        <v>103</v>
      </c>
    </row>
    <row r="3" spans="2:45" ht="57.75" customHeight="1" thickBot="1" x14ac:dyDescent="0.3">
      <c r="B3" s="83"/>
      <c r="C3" s="44" t="s">
        <v>191</v>
      </c>
      <c r="D3" s="43" t="s">
        <v>192</v>
      </c>
      <c r="E3" s="44" t="s">
        <v>193</v>
      </c>
      <c r="F3" s="43" t="s">
        <v>194</v>
      </c>
      <c r="G3" s="85"/>
      <c r="H3" s="76"/>
      <c r="N3" s="83"/>
      <c r="O3" s="44" t="s">
        <v>210</v>
      </c>
      <c r="P3" s="43" t="s">
        <v>211</v>
      </c>
      <c r="Q3" s="44" t="s">
        <v>212</v>
      </c>
      <c r="R3" s="43" t="s">
        <v>213</v>
      </c>
      <c r="S3" s="44" t="s">
        <v>214</v>
      </c>
      <c r="T3" s="43" t="s">
        <v>215</v>
      </c>
      <c r="U3" s="44" t="s">
        <v>216</v>
      </c>
      <c r="V3" s="43" t="s">
        <v>220</v>
      </c>
      <c r="W3" s="44" t="s">
        <v>217</v>
      </c>
      <c r="X3" s="85"/>
      <c r="Y3" s="76"/>
      <c r="AE3" s="83"/>
      <c r="AF3" s="35" t="s">
        <v>230</v>
      </c>
      <c r="AG3" s="85"/>
      <c r="AH3" s="76"/>
    </row>
    <row r="4" spans="2:45" ht="15.75" x14ac:dyDescent="0.25">
      <c r="B4" s="23" t="s">
        <v>107</v>
      </c>
      <c r="C4" s="4">
        <v>16</v>
      </c>
      <c r="D4" s="4">
        <v>54</v>
      </c>
      <c r="E4" s="4">
        <v>55</v>
      </c>
      <c r="F4" s="4">
        <v>13</v>
      </c>
      <c r="G4" s="46">
        <f>SUM(C4:F4)</f>
        <v>138</v>
      </c>
      <c r="H4" s="16" t="str">
        <f>IF(G4&gt;=$L$13,"Pass","Fail")</f>
        <v>Pass</v>
      </c>
      <c r="J4" s="77" t="s">
        <v>196</v>
      </c>
      <c r="K4" s="78"/>
      <c r="L4" s="116"/>
      <c r="N4" s="23" t="s">
        <v>107</v>
      </c>
      <c r="O4" s="4">
        <v>17</v>
      </c>
      <c r="P4" s="4">
        <v>14</v>
      </c>
      <c r="Q4" s="4">
        <v>31</v>
      </c>
      <c r="R4" s="4">
        <v>7</v>
      </c>
      <c r="S4" s="4">
        <v>2</v>
      </c>
      <c r="T4" s="4">
        <v>43</v>
      </c>
      <c r="U4" s="4">
        <v>7</v>
      </c>
      <c r="V4" s="4">
        <v>25</v>
      </c>
      <c r="W4" s="4">
        <v>3</v>
      </c>
      <c r="X4" s="46">
        <f>SUM(O4:W4)</f>
        <v>149</v>
      </c>
      <c r="Y4" s="16" t="str">
        <f>IF(X4&gt;=$AC$17,"Pass","Fail")</f>
        <v>Pass</v>
      </c>
      <c r="AA4" s="77" t="s">
        <v>196</v>
      </c>
      <c r="AB4" s="78"/>
      <c r="AC4" s="116"/>
      <c r="AE4" s="23" t="s">
        <v>107</v>
      </c>
      <c r="AF4" s="4">
        <v>124</v>
      </c>
      <c r="AG4" s="46">
        <f>AF4</f>
        <v>124</v>
      </c>
      <c r="AH4" s="16" t="str">
        <f>IF(AG4&gt;=$AK$8,"Pass","Fail")</f>
        <v>Fail</v>
      </c>
    </row>
    <row r="5" spans="2:45" ht="15.75" x14ac:dyDescent="0.25">
      <c r="B5" s="23" t="s">
        <v>108</v>
      </c>
      <c r="C5" s="4">
        <v>58</v>
      </c>
      <c r="D5" s="4">
        <v>37</v>
      </c>
      <c r="E5" s="4">
        <v>13</v>
      </c>
      <c r="F5" s="4">
        <v>5</v>
      </c>
      <c r="G5" s="46">
        <f t="shared" ref="G5:G27" si="0">SUM(C5:F5)</f>
        <v>113</v>
      </c>
      <c r="H5" s="16" t="str">
        <f t="shared" ref="H5:H27" si="1">IF(G5&gt;=$L$13,"Pass","Fail")</f>
        <v>Fail</v>
      </c>
      <c r="J5" s="37" t="s">
        <v>187</v>
      </c>
      <c r="K5" s="38" t="s">
        <v>197</v>
      </c>
      <c r="L5" s="10"/>
      <c r="N5" s="23" t="s">
        <v>108</v>
      </c>
      <c r="O5" s="4">
        <v>11</v>
      </c>
      <c r="P5" s="4">
        <v>6</v>
      </c>
      <c r="Q5" s="4">
        <v>33</v>
      </c>
      <c r="R5" s="4">
        <v>5</v>
      </c>
      <c r="S5" s="4">
        <v>2</v>
      </c>
      <c r="T5" s="4">
        <v>30</v>
      </c>
      <c r="U5" s="4">
        <v>5</v>
      </c>
      <c r="V5" s="4">
        <v>24</v>
      </c>
      <c r="W5" s="4">
        <v>5</v>
      </c>
      <c r="X5" s="46">
        <f t="shared" ref="X5:X27" si="2">SUM(O5:W5)</f>
        <v>121</v>
      </c>
      <c r="Y5" s="16" t="str">
        <f t="shared" ref="Y5:Y27" si="3">IF(X5&gt;=$AC$17,"Pass","Fail")</f>
        <v>Fail</v>
      </c>
      <c r="AA5" s="37" t="s">
        <v>206</v>
      </c>
      <c r="AB5" s="38" t="s">
        <v>180</v>
      </c>
      <c r="AC5" s="10"/>
      <c r="AE5" s="23" t="s">
        <v>108</v>
      </c>
      <c r="AF5" s="4">
        <v>187</v>
      </c>
      <c r="AG5" s="46">
        <f t="shared" ref="AG5:AG27" si="4">AF5</f>
        <v>187</v>
      </c>
      <c r="AH5" s="16" t="str">
        <f t="shared" ref="AH5:AH27" si="5">IF(AG5&gt;=$AK$8,"Pass","Fail")</f>
        <v>Pass</v>
      </c>
    </row>
    <row r="6" spans="2:45" ht="16.5" thickBot="1" x14ac:dyDescent="0.3">
      <c r="B6" s="23" t="s">
        <v>112</v>
      </c>
      <c r="C6" s="4">
        <v>25</v>
      </c>
      <c r="D6" s="4">
        <v>26</v>
      </c>
      <c r="E6" s="4">
        <v>57</v>
      </c>
      <c r="F6" s="4">
        <v>9</v>
      </c>
      <c r="G6" s="46">
        <f t="shared" si="0"/>
        <v>117</v>
      </c>
      <c r="H6" s="16" t="str">
        <f t="shared" si="1"/>
        <v>Fail</v>
      </c>
      <c r="J6" s="39" t="s">
        <v>188</v>
      </c>
      <c r="K6" s="40" t="s">
        <v>198</v>
      </c>
      <c r="L6" s="10"/>
      <c r="N6" s="23" t="s">
        <v>112</v>
      </c>
      <c r="O6" s="4">
        <v>9</v>
      </c>
      <c r="P6" s="4">
        <v>19</v>
      </c>
      <c r="Q6" s="4">
        <v>26</v>
      </c>
      <c r="R6" s="4">
        <v>2</v>
      </c>
      <c r="S6" s="4">
        <v>7</v>
      </c>
      <c r="T6" s="4">
        <v>48</v>
      </c>
      <c r="U6" s="4">
        <v>4</v>
      </c>
      <c r="V6" s="4">
        <v>30</v>
      </c>
      <c r="W6" s="4">
        <v>6</v>
      </c>
      <c r="X6" s="46">
        <f t="shared" si="2"/>
        <v>151</v>
      </c>
      <c r="Y6" s="16" t="str">
        <f t="shared" si="3"/>
        <v>Pass</v>
      </c>
      <c r="AA6" s="39" t="s">
        <v>207</v>
      </c>
      <c r="AB6" s="40" t="s">
        <v>222</v>
      </c>
      <c r="AC6" s="10"/>
      <c r="AE6" s="23" t="s">
        <v>112</v>
      </c>
      <c r="AF6" s="4">
        <v>133</v>
      </c>
      <c r="AG6" s="46">
        <f t="shared" si="4"/>
        <v>133</v>
      </c>
      <c r="AH6" s="16" t="str">
        <f t="shared" si="5"/>
        <v>Fail</v>
      </c>
    </row>
    <row r="7" spans="2:45" ht="18.75" x14ac:dyDescent="0.3">
      <c r="B7" s="23" t="s">
        <v>117</v>
      </c>
      <c r="C7" s="4">
        <v>41</v>
      </c>
      <c r="D7" s="4">
        <v>13</v>
      </c>
      <c r="E7" s="4">
        <v>12</v>
      </c>
      <c r="F7" s="4">
        <v>5</v>
      </c>
      <c r="G7" s="46">
        <f t="shared" si="0"/>
        <v>71</v>
      </c>
      <c r="H7" s="16" t="str">
        <f t="shared" si="1"/>
        <v>Fail</v>
      </c>
      <c r="J7" s="37" t="s">
        <v>189</v>
      </c>
      <c r="K7" s="38" t="s">
        <v>199</v>
      </c>
      <c r="L7" s="10"/>
      <c r="N7" s="23" t="s">
        <v>117</v>
      </c>
      <c r="O7" s="4">
        <v>16</v>
      </c>
      <c r="P7" s="4">
        <v>18</v>
      </c>
      <c r="Q7" s="4">
        <v>18</v>
      </c>
      <c r="R7" s="4">
        <v>6</v>
      </c>
      <c r="S7" s="4">
        <v>10</v>
      </c>
      <c r="T7" s="4">
        <v>10</v>
      </c>
      <c r="U7" s="4">
        <v>10</v>
      </c>
      <c r="V7" s="4">
        <v>24</v>
      </c>
      <c r="W7" s="4">
        <v>10</v>
      </c>
      <c r="X7" s="46">
        <f t="shared" si="2"/>
        <v>122</v>
      </c>
      <c r="Y7" s="16" t="str">
        <f t="shared" si="3"/>
        <v>Fail</v>
      </c>
      <c r="AA7" s="37" t="s">
        <v>208</v>
      </c>
      <c r="AB7" s="38" t="s">
        <v>223</v>
      </c>
      <c r="AC7" s="10"/>
      <c r="AE7" s="23" t="s">
        <v>117</v>
      </c>
      <c r="AF7" s="4">
        <v>112</v>
      </c>
      <c r="AG7" s="46">
        <f t="shared" si="4"/>
        <v>112</v>
      </c>
      <c r="AH7" s="16" t="str">
        <f t="shared" si="5"/>
        <v>Fail</v>
      </c>
      <c r="AJ7" s="62" t="s">
        <v>235</v>
      </c>
      <c r="AK7" s="64"/>
    </row>
    <row r="8" spans="2:45" ht="19.5" thickBot="1" x14ac:dyDescent="0.35">
      <c r="B8" s="23" t="s">
        <v>121</v>
      </c>
      <c r="C8" s="4">
        <v>34</v>
      </c>
      <c r="D8" s="4">
        <v>58</v>
      </c>
      <c r="E8" s="4">
        <v>59</v>
      </c>
      <c r="F8" s="4">
        <v>11</v>
      </c>
      <c r="G8" s="46">
        <f t="shared" si="0"/>
        <v>162</v>
      </c>
      <c r="H8" s="16" t="str">
        <f t="shared" si="1"/>
        <v>Pass</v>
      </c>
      <c r="J8" s="41" t="s">
        <v>190</v>
      </c>
      <c r="K8" s="42" t="s">
        <v>200</v>
      </c>
      <c r="L8" s="10"/>
      <c r="N8" s="23" t="s">
        <v>121</v>
      </c>
      <c r="O8" s="4">
        <v>11</v>
      </c>
      <c r="P8" s="4">
        <v>13</v>
      </c>
      <c r="Q8" s="4">
        <v>30</v>
      </c>
      <c r="R8" s="4">
        <v>5</v>
      </c>
      <c r="S8" s="4">
        <v>6</v>
      </c>
      <c r="T8" s="4">
        <v>32</v>
      </c>
      <c r="U8" s="4">
        <v>4</v>
      </c>
      <c r="V8" s="4">
        <v>30</v>
      </c>
      <c r="W8" s="4">
        <v>2</v>
      </c>
      <c r="X8" s="46">
        <f t="shared" si="2"/>
        <v>133</v>
      </c>
      <c r="Y8" s="16" t="str">
        <f t="shared" si="3"/>
        <v>Fail</v>
      </c>
      <c r="AA8" s="39" t="s">
        <v>209</v>
      </c>
      <c r="AB8" s="40" t="s">
        <v>224</v>
      </c>
      <c r="AC8" s="10"/>
      <c r="AE8" s="23" t="s">
        <v>121</v>
      </c>
      <c r="AF8" s="4">
        <v>149</v>
      </c>
      <c r="AG8" s="46">
        <f t="shared" si="4"/>
        <v>149</v>
      </c>
      <c r="AH8" s="16" t="str">
        <f t="shared" si="5"/>
        <v>Fail</v>
      </c>
      <c r="AJ8" s="107" t="s">
        <v>248</v>
      </c>
      <c r="AK8" s="115">
        <v>151</v>
      </c>
    </row>
    <row r="9" spans="2:45" ht="15.75" x14ac:dyDescent="0.25">
      <c r="B9" s="23" t="s">
        <v>123</v>
      </c>
      <c r="C9" s="4">
        <v>45</v>
      </c>
      <c r="D9" s="4">
        <v>28</v>
      </c>
      <c r="E9" s="4">
        <v>43</v>
      </c>
      <c r="F9" s="4">
        <v>7</v>
      </c>
      <c r="G9" s="46">
        <f t="shared" si="0"/>
        <v>123</v>
      </c>
      <c r="H9" s="16" t="str">
        <f t="shared" si="1"/>
        <v>Fail</v>
      </c>
      <c r="N9" s="23" t="s">
        <v>123</v>
      </c>
      <c r="O9" s="4">
        <v>13</v>
      </c>
      <c r="P9" s="4">
        <v>19</v>
      </c>
      <c r="Q9" s="4">
        <v>16</v>
      </c>
      <c r="R9" s="4">
        <v>10</v>
      </c>
      <c r="S9" s="4">
        <v>3</v>
      </c>
      <c r="T9" s="4">
        <v>34</v>
      </c>
      <c r="U9" s="4">
        <v>7</v>
      </c>
      <c r="V9" s="4">
        <v>26</v>
      </c>
      <c r="W9" s="4">
        <v>9</v>
      </c>
      <c r="X9" s="46">
        <f t="shared" si="2"/>
        <v>137</v>
      </c>
      <c r="Y9" s="16" t="str">
        <f t="shared" si="3"/>
        <v>Pass</v>
      </c>
      <c r="AA9" s="37" t="s">
        <v>201</v>
      </c>
      <c r="AB9" s="38" t="s">
        <v>225</v>
      </c>
      <c r="AC9" s="10"/>
      <c r="AE9" s="23" t="s">
        <v>123</v>
      </c>
      <c r="AF9" s="4">
        <v>109</v>
      </c>
      <c r="AG9" s="46">
        <f t="shared" si="4"/>
        <v>109</v>
      </c>
      <c r="AH9" s="16" t="str">
        <f t="shared" si="5"/>
        <v>Fail</v>
      </c>
    </row>
    <row r="10" spans="2:45" ht="16.5" thickBot="1" x14ac:dyDescent="0.3">
      <c r="B10" s="23" t="s">
        <v>129</v>
      </c>
      <c r="C10" s="4">
        <v>39</v>
      </c>
      <c r="D10" s="4">
        <v>53</v>
      </c>
      <c r="E10" s="4">
        <v>19</v>
      </c>
      <c r="F10" s="4">
        <v>16</v>
      </c>
      <c r="G10" s="46">
        <f t="shared" si="0"/>
        <v>127</v>
      </c>
      <c r="H10" s="16" t="str">
        <f t="shared" si="1"/>
        <v>Fail</v>
      </c>
      <c r="N10" s="23" t="s">
        <v>129</v>
      </c>
      <c r="O10" s="4">
        <v>15</v>
      </c>
      <c r="P10" s="4">
        <v>17</v>
      </c>
      <c r="Q10" s="4">
        <v>10</v>
      </c>
      <c r="R10" s="4">
        <v>7</v>
      </c>
      <c r="S10" s="4">
        <v>10</v>
      </c>
      <c r="T10" s="4">
        <v>31</v>
      </c>
      <c r="U10" s="4">
        <v>9</v>
      </c>
      <c r="V10" s="4">
        <v>18</v>
      </c>
      <c r="W10" s="4">
        <v>3</v>
      </c>
      <c r="X10" s="46">
        <f t="shared" si="2"/>
        <v>120</v>
      </c>
      <c r="Y10" s="16" t="str">
        <f t="shared" si="3"/>
        <v>Fail</v>
      </c>
      <c r="AA10" s="39" t="s">
        <v>202</v>
      </c>
      <c r="AB10" s="40" t="s">
        <v>226</v>
      </c>
      <c r="AC10" s="10"/>
      <c r="AE10" s="23" t="s">
        <v>129</v>
      </c>
      <c r="AF10" s="4">
        <v>144</v>
      </c>
      <c r="AG10" s="46">
        <f t="shared" si="4"/>
        <v>144</v>
      </c>
      <c r="AH10" s="16" t="str">
        <f t="shared" si="5"/>
        <v>Fail</v>
      </c>
    </row>
    <row r="11" spans="2:45" ht="16.5" thickBot="1" x14ac:dyDescent="0.3">
      <c r="B11" s="23" t="s">
        <v>132</v>
      </c>
      <c r="C11" s="4">
        <v>49</v>
      </c>
      <c r="D11" s="4">
        <v>23</v>
      </c>
      <c r="E11" s="4">
        <v>56</v>
      </c>
      <c r="F11" s="4">
        <v>10</v>
      </c>
      <c r="G11" s="46">
        <f t="shared" si="0"/>
        <v>138</v>
      </c>
      <c r="H11" s="16" t="str">
        <f t="shared" si="1"/>
        <v>Pass</v>
      </c>
      <c r="N11" s="23" t="s">
        <v>132</v>
      </c>
      <c r="O11" s="4">
        <v>13</v>
      </c>
      <c r="P11" s="4">
        <v>19</v>
      </c>
      <c r="Q11" s="4">
        <v>14</v>
      </c>
      <c r="R11" s="4">
        <v>6</v>
      </c>
      <c r="S11" s="4">
        <v>6</v>
      </c>
      <c r="T11" s="4">
        <v>48</v>
      </c>
      <c r="U11" s="4">
        <v>4</v>
      </c>
      <c r="V11" s="4">
        <v>21</v>
      </c>
      <c r="W11" s="4">
        <v>6</v>
      </c>
      <c r="X11" s="46">
        <f t="shared" si="2"/>
        <v>137</v>
      </c>
      <c r="Y11" s="16" t="str">
        <f t="shared" si="3"/>
        <v>Pass</v>
      </c>
      <c r="AA11" s="37" t="s">
        <v>203</v>
      </c>
      <c r="AB11" s="38" t="s">
        <v>227</v>
      </c>
      <c r="AC11" s="10"/>
      <c r="AE11" s="23" t="s">
        <v>132</v>
      </c>
      <c r="AF11" s="4">
        <v>189</v>
      </c>
      <c r="AG11" s="46">
        <f t="shared" si="4"/>
        <v>189</v>
      </c>
      <c r="AH11" s="16" t="str">
        <f t="shared" si="5"/>
        <v>Pass</v>
      </c>
      <c r="AS11" s="132"/>
    </row>
    <row r="12" spans="2:45" ht="18.75" x14ac:dyDescent="0.3">
      <c r="B12" s="23" t="s">
        <v>135</v>
      </c>
      <c r="C12" s="4">
        <v>40</v>
      </c>
      <c r="D12" s="4">
        <v>59</v>
      </c>
      <c r="E12" s="4">
        <v>52</v>
      </c>
      <c r="F12" s="4">
        <v>18</v>
      </c>
      <c r="G12" s="46">
        <f t="shared" si="0"/>
        <v>169</v>
      </c>
      <c r="H12" s="16" t="str">
        <f t="shared" si="1"/>
        <v>Pass</v>
      </c>
      <c r="J12" s="62" t="s">
        <v>235</v>
      </c>
      <c r="K12" s="63"/>
      <c r="L12" s="64"/>
      <c r="N12" s="23" t="s">
        <v>135</v>
      </c>
      <c r="O12" s="4">
        <v>12</v>
      </c>
      <c r="P12" s="4">
        <v>16</v>
      </c>
      <c r="Q12" s="4">
        <v>25</v>
      </c>
      <c r="R12" s="4">
        <v>5</v>
      </c>
      <c r="S12" s="4">
        <v>8</v>
      </c>
      <c r="T12" s="4">
        <v>15</v>
      </c>
      <c r="U12" s="4">
        <v>9</v>
      </c>
      <c r="V12" s="4">
        <v>24</v>
      </c>
      <c r="W12" s="4">
        <v>8</v>
      </c>
      <c r="X12" s="46">
        <f t="shared" si="2"/>
        <v>122</v>
      </c>
      <c r="Y12" s="16" t="str">
        <f t="shared" si="3"/>
        <v>Fail</v>
      </c>
      <c r="AA12" s="39" t="s">
        <v>221</v>
      </c>
      <c r="AB12" s="40" t="s">
        <v>204</v>
      </c>
      <c r="AC12" s="10"/>
      <c r="AE12" s="23" t="s">
        <v>135</v>
      </c>
      <c r="AF12" s="4">
        <v>99</v>
      </c>
      <c r="AG12" s="46">
        <f t="shared" si="4"/>
        <v>99</v>
      </c>
      <c r="AH12" s="16" t="str">
        <f t="shared" si="5"/>
        <v>Fail</v>
      </c>
    </row>
    <row r="13" spans="2:45" ht="19.5" thickBot="1" x14ac:dyDescent="0.35">
      <c r="B13" s="23" t="s">
        <v>47</v>
      </c>
      <c r="C13" s="4">
        <v>42</v>
      </c>
      <c r="D13" s="4">
        <v>38</v>
      </c>
      <c r="E13" s="4">
        <v>20</v>
      </c>
      <c r="F13" s="4">
        <v>12</v>
      </c>
      <c r="G13" s="46">
        <f t="shared" si="0"/>
        <v>112</v>
      </c>
      <c r="H13" s="16" t="str">
        <f t="shared" si="1"/>
        <v>Fail</v>
      </c>
      <c r="J13" s="65" t="s">
        <v>248</v>
      </c>
      <c r="K13" s="66"/>
      <c r="L13" s="115">
        <v>136</v>
      </c>
      <c r="N13" s="23" t="s">
        <v>47</v>
      </c>
      <c r="O13" s="4">
        <v>10</v>
      </c>
      <c r="P13" s="4">
        <v>17</v>
      </c>
      <c r="Q13" s="4">
        <v>21</v>
      </c>
      <c r="R13" s="4">
        <v>5</v>
      </c>
      <c r="S13" s="4">
        <v>2</v>
      </c>
      <c r="T13" s="4">
        <v>34</v>
      </c>
      <c r="U13" s="4">
        <v>10</v>
      </c>
      <c r="V13" s="4">
        <v>29</v>
      </c>
      <c r="W13" s="4">
        <v>2</v>
      </c>
      <c r="X13" s="46">
        <f t="shared" si="2"/>
        <v>130</v>
      </c>
      <c r="Y13" s="16" t="str">
        <f t="shared" si="3"/>
        <v>Fail</v>
      </c>
      <c r="AA13" s="48" t="s">
        <v>205</v>
      </c>
      <c r="AB13" s="49" t="s">
        <v>228</v>
      </c>
      <c r="AC13" s="10"/>
      <c r="AE13" s="23" t="s">
        <v>47</v>
      </c>
      <c r="AF13" s="4">
        <v>168</v>
      </c>
      <c r="AG13" s="46">
        <f t="shared" si="4"/>
        <v>168</v>
      </c>
      <c r="AH13" s="16" t="str">
        <f t="shared" si="5"/>
        <v>Pass</v>
      </c>
    </row>
    <row r="14" spans="2:45" ht="18.75" x14ac:dyDescent="0.3">
      <c r="B14" s="23" t="s">
        <v>140</v>
      </c>
      <c r="C14" s="4">
        <v>53</v>
      </c>
      <c r="D14" s="4">
        <v>31</v>
      </c>
      <c r="E14" s="4">
        <v>54</v>
      </c>
      <c r="F14" s="4">
        <v>13</v>
      </c>
      <c r="G14" s="46">
        <f t="shared" si="0"/>
        <v>151</v>
      </c>
      <c r="H14" s="16" t="str">
        <f t="shared" si="1"/>
        <v>Pass</v>
      </c>
      <c r="J14" s="54"/>
      <c r="K14" s="54"/>
      <c r="L14" s="54"/>
      <c r="N14" s="23" t="s">
        <v>140</v>
      </c>
      <c r="O14" s="4">
        <v>13</v>
      </c>
      <c r="P14" s="4">
        <v>7</v>
      </c>
      <c r="Q14" s="4">
        <v>22</v>
      </c>
      <c r="R14" s="4">
        <v>3</v>
      </c>
      <c r="S14" s="4">
        <v>6</v>
      </c>
      <c r="T14" s="4">
        <v>22</v>
      </c>
      <c r="U14" s="4">
        <v>5</v>
      </c>
      <c r="V14" s="4">
        <v>25</v>
      </c>
      <c r="W14" s="4">
        <v>4</v>
      </c>
      <c r="X14" s="46">
        <f t="shared" si="2"/>
        <v>107</v>
      </c>
      <c r="Y14" s="16" t="str">
        <f t="shared" si="3"/>
        <v>Fail</v>
      </c>
      <c r="AE14" s="23" t="s">
        <v>140</v>
      </c>
      <c r="AF14" s="4">
        <v>85</v>
      </c>
      <c r="AG14" s="46">
        <f t="shared" si="4"/>
        <v>85</v>
      </c>
      <c r="AH14" s="16" t="str">
        <f t="shared" si="5"/>
        <v>Fail</v>
      </c>
    </row>
    <row r="15" spans="2:45" ht="19.5" thickBot="1" x14ac:dyDescent="0.35">
      <c r="B15" s="23" t="s">
        <v>141</v>
      </c>
      <c r="C15" s="4">
        <v>48</v>
      </c>
      <c r="D15" s="4">
        <v>34</v>
      </c>
      <c r="E15" s="4">
        <v>37</v>
      </c>
      <c r="F15" s="4">
        <v>6</v>
      </c>
      <c r="G15" s="46">
        <f t="shared" si="0"/>
        <v>125</v>
      </c>
      <c r="H15" s="16" t="str">
        <f t="shared" si="1"/>
        <v>Fail</v>
      </c>
      <c r="J15" s="54"/>
      <c r="K15" s="54"/>
      <c r="L15" s="54"/>
      <c r="N15" s="23" t="s">
        <v>141</v>
      </c>
      <c r="O15" s="4">
        <v>6</v>
      </c>
      <c r="P15" s="4">
        <v>10</v>
      </c>
      <c r="Q15" s="4">
        <v>39</v>
      </c>
      <c r="R15" s="4">
        <v>5</v>
      </c>
      <c r="S15" s="4">
        <v>7</v>
      </c>
      <c r="T15" s="4">
        <v>45</v>
      </c>
      <c r="U15" s="4">
        <v>7</v>
      </c>
      <c r="V15" s="4">
        <v>16</v>
      </c>
      <c r="W15" s="4">
        <v>9</v>
      </c>
      <c r="X15" s="46">
        <f t="shared" si="2"/>
        <v>144</v>
      </c>
      <c r="Y15" s="16" t="str">
        <f t="shared" si="3"/>
        <v>Pass</v>
      </c>
      <c r="AE15" s="23" t="s">
        <v>141</v>
      </c>
      <c r="AF15" s="4">
        <v>100</v>
      </c>
      <c r="AG15" s="46">
        <f t="shared" si="4"/>
        <v>100</v>
      </c>
      <c r="AH15" s="16" t="str">
        <f t="shared" si="5"/>
        <v>Fail</v>
      </c>
    </row>
    <row r="16" spans="2:45" ht="18.75" x14ac:dyDescent="0.3">
      <c r="B16" s="23" t="s">
        <v>145</v>
      </c>
      <c r="C16" s="4">
        <v>16</v>
      </c>
      <c r="D16" s="4">
        <v>60</v>
      </c>
      <c r="E16" s="4">
        <v>22</v>
      </c>
      <c r="F16" s="4">
        <v>11</v>
      </c>
      <c r="G16" s="46">
        <f t="shared" si="0"/>
        <v>109</v>
      </c>
      <c r="H16" s="16" t="str">
        <f t="shared" si="1"/>
        <v>Fail</v>
      </c>
      <c r="J16" s="54"/>
      <c r="K16" s="54"/>
      <c r="L16" s="54"/>
      <c r="N16" s="23" t="s">
        <v>145</v>
      </c>
      <c r="O16" s="4">
        <v>12</v>
      </c>
      <c r="P16" s="4">
        <v>9</v>
      </c>
      <c r="Q16" s="4">
        <v>28</v>
      </c>
      <c r="R16" s="4">
        <v>8</v>
      </c>
      <c r="S16" s="4">
        <v>8</v>
      </c>
      <c r="T16" s="4">
        <v>19</v>
      </c>
      <c r="U16" s="4">
        <v>3</v>
      </c>
      <c r="V16" s="4">
        <v>10</v>
      </c>
      <c r="W16" s="4">
        <v>10</v>
      </c>
      <c r="X16" s="46">
        <f t="shared" si="2"/>
        <v>107</v>
      </c>
      <c r="Y16" s="16" t="str">
        <f t="shared" si="3"/>
        <v>Fail</v>
      </c>
      <c r="AA16" s="62" t="s">
        <v>235</v>
      </c>
      <c r="AB16" s="63"/>
      <c r="AC16" s="64"/>
      <c r="AE16" s="23" t="s">
        <v>145</v>
      </c>
      <c r="AF16" s="4">
        <v>135</v>
      </c>
      <c r="AG16" s="46">
        <f t="shared" si="4"/>
        <v>135</v>
      </c>
      <c r="AH16" s="16" t="str">
        <f t="shared" si="5"/>
        <v>Fail</v>
      </c>
    </row>
    <row r="17" spans="2:34" ht="19.5" thickBot="1" x14ac:dyDescent="0.35">
      <c r="B17" s="23" t="s">
        <v>146</v>
      </c>
      <c r="C17" s="4">
        <v>28</v>
      </c>
      <c r="D17" s="4">
        <v>34</v>
      </c>
      <c r="E17" s="4">
        <v>52</v>
      </c>
      <c r="F17" s="4">
        <v>11</v>
      </c>
      <c r="G17" s="46">
        <f t="shared" si="0"/>
        <v>125</v>
      </c>
      <c r="H17" s="16" t="str">
        <f t="shared" si="1"/>
        <v>Fail</v>
      </c>
      <c r="N17" s="23" t="s">
        <v>146</v>
      </c>
      <c r="O17" s="4">
        <v>20</v>
      </c>
      <c r="P17" s="4">
        <v>14</v>
      </c>
      <c r="Q17" s="4">
        <v>34</v>
      </c>
      <c r="R17" s="4">
        <v>9</v>
      </c>
      <c r="S17" s="4">
        <v>7</v>
      </c>
      <c r="T17" s="4">
        <v>12</v>
      </c>
      <c r="U17" s="4">
        <v>7</v>
      </c>
      <c r="V17" s="4">
        <v>11</v>
      </c>
      <c r="W17" s="4">
        <v>7</v>
      </c>
      <c r="X17" s="46">
        <f t="shared" si="2"/>
        <v>121</v>
      </c>
      <c r="Y17" s="16" t="str">
        <f t="shared" si="3"/>
        <v>Fail</v>
      </c>
      <c r="AA17" s="65" t="s">
        <v>248</v>
      </c>
      <c r="AB17" s="66"/>
      <c r="AC17" s="115">
        <v>136</v>
      </c>
      <c r="AE17" s="23" t="s">
        <v>146</v>
      </c>
      <c r="AF17" s="4">
        <v>96</v>
      </c>
      <c r="AG17" s="46">
        <f t="shared" si="4"/>
        <v>96</v>
      </c>
      <c r="AH17" s="16" t="str">
        <f t="shared" si="5"/>
        <v>Fail</v>
      </c>
    </row>
    <row r="18" spans="2:34" ht="15.75" x14ac:dyDescent="0.25">
      <c r="B18" s="23" t="s">
        <v>4</v>
      </c>
      <c r="C18" s="4">
        <v>15</v>
      </c>
      <c r="D18" s="4">
        <v>37</v>
      </c>
      <c r="E18" s="4">
        <v>16</v>
      </c>
      <c r="F18" s="4">
        <v>9</v>
      </c>
      <c r="G18" s="46">
        <f t="shared" si="0"/>
        <v>77</v>
      </c>
      <c r="H18" s="16" t="str">
        <f t="shared" si="1"/>
        <v>Fail</v>
      </c>
      <c r="N18" s="23" t="s">
        <v>4</v>
      </c>
      <c r="O18" s="4">
        <v>15</v>
      </c>
      <c r="P18" s="4">
        <v>18</v>
      </c>
      <c r="Q18" s="4">
        <v>21</v>
      </c>
      <c r="R18" s="4">
        <v>10</v>
      </c>
      <c r="S18" s="4">
        <v>6</v>
      </c>
      <c r="T18" s="4">
        <v>38</v>
      </c>
      <c r="U18" s="4">
        <v>10</v>
      </c>
      <c r="V18" s="4">
        <v>18</v>
      </c>
      <c r="W18" s="4">
        <v>4</v>
      </c>
      <c r="X18" s="46">
        <f t="shared" si="2"/>
        <v>140</v>
      </c>
      <c r="Y18" s="16" t="str">
        <f t="shared" si="3"/>
        <v>Pass</v>
      </c>
      <c r="AE18" s="23" t="s">
        <v>4</v>
      </c>
      <c r="AF18" s="4">
        <v>189</v>
      </c>
      <c r="AG18" s="46">
        <f t="shared" si="4"/>
        <v>189</v>
      </c>
      <c r="AH18" s="16" t="str">
        <f t="shared" si="5"/>
        <v>Pass</v>
      </c>
    </row>
    <row r="19" spans="2:34" ht="15.75" x14ac:dyDescent="0.25">
      <c r="B19" s="23" t="s">
        <v>149</v>
      </c>
      <c r="C19" s="4">
        <v>39</v>
      </c>
      <c r="D19" s="4">
        <v>11</v>
      </c>
      <c r="E19" s="4">
        <v>33</v>
      </c>
      <c r="F19" s="4">
        <v>9</v>
      </c>
      <c r="G19" s="46">
        <f t="shared" si="0"/>
        <v>92</v>
      </c>
      <c r="H19" s="16" t="str">
        <f t="shared" si="1"/>
        <v>Fail</v>
      </c>
      <c r="N19" s="23" t="s">
        <v>149</v>
      </c>
      <c r="O19" s="4">
        <v>17</v>
      </c>
      <c r="P19" s="4">
        <v>18</v>
      </c>
      <c r="Q19" s="4">
        <v>35</v>
      </c>
      <c r="R19" s="4">
        <v>3</v>
      </c>
      <c r="S19" s="4">
        <v>7</v>
      </c>
      <c r="T19" s="4">
        <v>43</v>
      </c>
      <c r="U19" s="4">
        <v>10</v>
      </c>
      <c r="V19" s="4">
        <v>30</v>
      </c>
      <c r="W19" s="4">
        <v>7</v>
      </c>
      <c r="X19" s="46">
        <f t="shared" si="2"/>
        <v>170</v>
      </c>
      <c r="Y19" s="16" t="str">
        <f t="shared" si="3"/>
        <v>Pass</v>
      </c>
      <c r="AE19" s="23" t="s">
        <v>149</v>
      </c>
      <c r="AF19" s="4">
        <v>135</v>
      </c>
      <c r="AG19" s="46">
        <f t="shared" si="4"/>
        <v>135</v>
      </c>
      <c r="AH19" s="16" t="str">
        <f t="shared" si="5"/>
        <v>Fail</v>
      </c>
    </row>
    <row r="20" spans="2:34" ht="15.75" x14ac:dyDescent="0.25">
      <c r="B20" s="23" t="s">
        <v>152</v>
      </c>
      <c r="C20" s="4">
        <v>26</v>
      </c>
      <c r="D20" s="4">
        <v>60</v>
      </c>
      <c r="E20" s="4">
        <v>53</v>
      </c>
      <c r="F20" s="4">
        <v>10</v>
      </c>
      <c r="G20" s="46">
        <f t="shared" si="0"/>
        <v>149</v>
      </c>
      <c r="H20" s="16" t="str">
        <f t="shared" si="1"/>
        <v>Pass</v>
      </c>
      <c r="N20" s="23" t="s">
        <v>152</v>
      </c>
      <c r="O20" s="4">
        <v>17</v>
      </c>
      <c r="P20" s="4">
        <v>5</v>
      </c>
      <c r="Q20" s="4">
        <v>39</v>
      </c>
      <c r="R20" s="4">
        <v>5</v>
      </c>
      <c r="S20" s="4">
        <v>8</v>
      </c>
      <c r="T20" s="4">
        <v>28</v>
      </c>
      <c r="U20" s="4">
        <v>8</v>
      </c>
      <c r="V20" s="4">
        <v>13</v>
      </c>
      <c r="W20" s="4">
        <v>5</v>
      </c>
      <c r="X20" s="46">
        <f t="shared" si="2"/>
        <v>128</v>
      </c>
      <c r="Y20" s="16" t="str">
        <f t="shared" si="3"/>
        <v>Fail</v>
      </c>
      <c r="AE20" s="23" t="s">
        <v>152</v>
      </c>
      <c r="AF20" s="4">
        <v>185</v>
      </c>
      <c r="AG20" s="46">
        <f t="shared" si="4"/>
        <v>185</v>
      </c>
      <c r="AH20" s="16" t="str">
        <f t="shared" si="5"/>
        <v>Pass</v>
      </c>
    </row>
    <row r="21" spans="2:34" ht="15.75" x14ac:dyDescent="0.25">
      <c r="B21" s="23" t="s">
        <v>157</v>
      </c>
      <c r="C21" s="4">
        <v>12</v>
      </c>
      <c r="D21" s="4">
        <v>57</v>
      </c>
      <c r="E21" s="4">
        <v>40</v>
      </c>
      <c r="F21" s="4">
        <v>6</v>
      </c>
      <c r="G21" s="46">
        <f t="shared" si="0"/>
        <v>115</v>
      </c>
      <c r="H21" s="16" t="str">
        <f t="shared" si="1"/>
        <v>Fail</v>
      </c>
      <c r="N21" s="23" t="s">
        <v>157</v>
      </c>
      <c r="O21" s="4">
        <v>19</v>
      </c>
      <c r="P21" s="4">
        <v>20</v>
      </c>
      <c r="Q21" s="4">
        <v>27</v>
      </c>
      <c r="R21" s="4">
        <v>9</v>
      </c>
      <c r="S21" s="4">
        <v>7</v>
      </c>
      <c r="T21" s="4">
        <v>42</v>
      </c>
      <c r="U21" s="4">
        <v>8</v>
      </c>
      <c r="V21" s="4">
        <v>22</v>
      </c>
      <c r="W21" s="4">
        <v>3</v>
      </c>
      <c r="X21" s="46">
        <f t="shared" si="2"/>
        <v>157</v>
      </c>
      <c r="Y21" s="16" t="str">
        <f t="shared" si="3"/>
        <v>Pass</v>
      </c>
      <c r="AE21" s="23" t="s">
        <v>157</v>
      </c>
      <c r="AF21" s="4">
        <v>184</v>
      </c>
      <c r="AG21" s="46">
        <f t="shared" si="4"/>
        <v>184</v>
      </c>
      <c r="AH21" s="16" t="str">
        <f t="shared" si="5"/>
        <v>Pass</v>
      </c>
    </row>
    <row r="22" spans="2:34" ht="15.75" x14ac:dyDescent="0.25">
      <c r="B22" s="23" t="s">
        <v>159</v>
      </c>
      <c r="C22" s="4">
        <v>28</v>
      </c>
      <c r="D22" s="4">
        <v>40</v>
      </c>
      <c r="E22" s="4">
        <v>21</v>
      </c>
      <c r="F22" s="4">
        <v>18</v>
      </c>
      <c r="G22" s="46">
        <f t="shared" si="0"/>
        <v>107</v>
      </c>
      <c r="H22" s="16" t="str">
        <f t="shared" si="1"/>
        <v>Fail</v>
      </c>
      <c r="N22" s="23" t="s">
        <v>159</v>
      </c>
      <c r="O22" s="4">
        <v>15</v>
      </c>
      <c r="P22" s="4">
        <v>20</v>
      </c>
      <c r="Q22" s="4">
        <v>20</v>
      </c>
      <c r="R22" s="4">
        <v>9</v>
      </c>
      <c r="S22" s="4">
        <v>2</v>
      </c>
      <c r="T22" s="4">
        <v>31</v>
      </c>
      <c r="U22" s="4">
        <v>10</v>
      </c>
      <c r="V22" s="4">
        <v>12</v>
      </c>
      <c r="W22" s="4">
        <v>4</v>
      </c>
      <c r="X22" s="46">
        <f t="shared" si="2"/>
        <v>123</v>
      </c>
      <c r="Y22" s="16" t="str">
        <f t="shared" si="3"/>
        <v>Fail</v>
      </c>
      <c r="AE22" s="23" t="s">
        <v>159</v>
      </c>
      <c r="AF22" s="4">
        <v>82</v>
      </c>
      <c r="AG22" s="46">
        <f t="shared" si="4"/>
        <v>82</v>
      </c>
      <c r="AH22" s="16" t="str">
        <f t="shared" si="5"/>
        <v>Fail</v>
      </c>
    </row>
    <row r="23" spans="2:34" ht="15.75" x14ac:dyDescent="0.25">
      <c r="B23" s="23" t="s">
        <v>162</v>
      </c>
      <c r="C23" s="4">
        <v>42</v>
      </c>
      <c r="D23" s="4">
        <v>18</v>
      </c>
      <c r="E23" s="4">
        <v>11</v>
      </c>
      <c r="F23" s="4">
        <v>5</v>
      </c>
      <c r="G23" s="46">
        <f t="shared" si="0"/>
        <v>76</v>
      </c>
      <c r="H23" s="16" t="str">
        <f t="shared" si="1"/>
        <v>Fail</v>
      </c>
      <c r="N23" s="23" t="s">
        <v>162</v>
      </c>
      <c r="O23" s="4">
        <v>14</v>
      </c>
      <c r="P23" s="4">
        <v>13</v>
      </c>
      <c r="Q23" s="4">
        <v>36</v>
      </c>
      <c r="R23" s="4">
        <v>10</v>
      </c>
      <c r="S23" s="4">
        <v>8</v>
      </c>
      <c r="T23" s="4">
        <v>31</v>
      </c>
      <c r="U23" s="4">
        <v>7</v>
      </c>
      <c r="V23" s="4">
        <v>20</v>
      </c>
      <c r="W23" s="4">
        <v>5</v>
      </c>
      <c r="X23" s="46">
        <f t="shared" si="2"/>
        <v>144</v>
      </c>
      <c r="Y23" s="16" t="str">
        <f t="shared" si="3"/>
        <v>Pass</v>
      </c>
      <c r="AE23" s="23" t="s">
        <v>162</v>
      </c>
      <c r="AF23" s="4">
        <v>129</v>
      </c>
      <c r="AG23" s="46">
        <f t="shared" si="4"/>
        <v>129</v>
      </c>
      <c r="AH23" s="16" t="str">
        <f t="shared" si="5"/>
        <v>Fail</v>
      </c>
    </row>
    <row r="24" spans="2:34" ht="15.75" x14ac:dyDescent="0.25">
      <c r="B24" s="23" t="s">
        <v>165</v>
      </c>
      <c r="C24" s="4">
        <v>45</v>
      </c>
      <c r="D24" s="4">
        <v>50</v>
      </c>
      <c r="E24" s="4">
        <v>10</v>
      </c>
      <c r="F24" s="4">
        <v>16</v>
      </c>
      <c r="G24" s="46">
        <f t="shared" si="0"/>
        <v>121</v>
      </c>
      <c r="H24" s="16" t="str">
        <f t="shared" si="1"/>
        <v>Fail</v>
      </c>
      <c r="N24" s="23" t="s">
        <v>165</v>
      </c>
      <c r="O24" s="4">
        <v>20</v>
      </c>
      <c r="P24" s="4">
        <v>18</v>
      </c>
      <c r="Q24" s="4">
        <v>33</v>
      </c>
      <c r="R24" s="4">
        <v>10</v>
      </c>
      <c r="S24" s="4">
        <v>2</v>
      </c>
      <c r="T24" s="4">
        <v>45</v>
      </c>
      <c r="U24" s="4">
        <v>5</v>
      </c>
      <c r="V24" s="4">
        <v>27</v>
      </c>
      <c r="W24" s="4">
        <v>5</v>
      </c>
      <c r="X24" s="46">
        <f t="shared" si="2"/>
        <v>165</v>
      </c>
      <c r="Y24" s="16" t="str">
        <f t="shared" si="3"/>
        <v>Pass</v>
      </c>
      <c r="AE24" s="23" t="s">
        <v>165</v>
      </c>
      <c r="AF24" s="4">
        <v>167</v>
      </c>
      <c r="AG24" s="46">
        <f t="shared" si="4"/>
        <v>167</v>
      </c>
      <c r="AH24" s="16" t="str">
        <f t="shared" si="5"/>
        <v>Pass</v>
      </c>
    </row>
    <row r="25" spans="2:34" ht="15.75" x14ac:dyDescent="0.25">
      <c r="B25" s="23" t="s">
        <v>167</v>
      </c>
      <c r="C25" s="4">
        <v>21</v>
      </c>
      <c r="D25" s="4">
        <v>10</v>
      </c>
      <c r="E25" s="4">
        <v>46</v>
      </c>
      <c r="F25" s="4">
        <v>12</v>
      </c>
      <c r="G25" s="46">
        <f t="shared" si="0"/>
        <v>89</v>
      </c>
      <c r="H25" s="16" t="str">
        <f t="shared" si="1"/>
        <v>Fail</v>
      </c>
      <c r="N25" s="23" t="s">
        <v>167</v>
      </c>
      <c r="O25" s="4">
        <v>17</v>
      </c>
      <c r="P25" s="4">
        <v>18</v>
      </c>
      <c r="Q25" s="4">
        <v>13</v>
      </c>
      <c r="R25" s="4">
        <v>3</v>
      </c>
      <c r="S25" s="4">
        <v>4</v>
      </c>
      <c r="T25" s="4">
        <v>46</v>
      </c>
      <c r="U25" s="4">
        <v>5</v>
      </c>
      <c r="V25" s="4">
        <v>20</v>
      </c>
      <c r="W25" s="4">
        <v>9</v>
      </c>
      <c r="X25" s="46">
        <f t="shared" si="2"/>
        <v>135</v>
      </c>
      <c r="Y25" s="16" t="str">
        <f t="shared" si="3"/>
        <v>Fail</v>
      </c>
      <c r="AE25" s="23" t="s">
        <v>167</v>
      </c>
      <c r="AF25" s="4">
        <v>196</v>
      </c>
      <c r="AG25" s="46">
        <f t="shared" si="4"/>
        <v>196</v>
      </c>
      <c r="AH25" s="16" t="str">
        <f t="shared" si="5"/>
        <v>Pass</v>
      </c>
    </row>
    <row r="26" spans="2:34" ht="15.75" x14ac:dyDescent="0.25">
      <c r="B26" s="23" t="s">
        <v>170</v>
      </c>
      <c r="C26" s="4">
        <v>27</v>
      </c>
      <c r="D26" s="4">
        <v>42</v>
      </c>
      <c r="E26" s="4">
        <v>49</v>
      </c>
      <c r="F26" s="4">
        <v>5</v>
      </c>
      <c r="G26" s="46">
        <f t="shared" si="0"/>
        <v>123</v>
      </c>
      <c r="H26" s="16" t="str">
        <f t="shared" si="1"/>
        <v>Fail</v>
      </c>
      <c r="N26" s="23" t="s">
        <v>170</v>
      </c>
      <c r="O26" s="4">
        <v>11</v>
      </c>
      <c r="P26" s="4">
        <v>8</v>
      </c>
      <c r="Q26" s="4">
        <v>34</v>
      </c>
      <c r="R26" s="4">
        <v>6</v>
      </c>
      <c r="S26" s="4">
        <v>4</v>
      </c>
      <c r="T26" s="4">
        <v>45</v>
      </c>
      <c r="U26" s="4">
        <v>9</v>
      </c>
      <c r="V26" s="4">
        <v>29</v>
      </c>
      <c r="W26" s="4">
        <v>9</v>
      </c>
      <c r="X26" s="46">
        <f t="shared" si="2"/>
        <v>155</v>
      </c>
      <c r="Y26" s="16" t="str">
        <f t="shared" si="3"/>
        <v>Pass</v>
      </c>
      <c r="AE26" s="23" t="s">
        <v>170</v>
      </c>
      <c r="AF26" s="4">
        <v>193</v>
      </c>
      <c r="AG26" s="46">
        <f t="shared" si="4"/>
        <v>193</v>
      </c>
      <c r="AH26" s="16" t="str">
        <f t="shared" si="5"/>
        <v>Pass</v>
      </c>
    </row>
    <row r="27" spans="2:34" ht="16.5" thickBot="1" x14ac:dyDescent="0.3">
      <c r="B27" s="26" t="s">
        <v>51</v>
      </c>
      <c r="C27" s="36">
        <v>58</v>
      </c>
      <c r="D27" s="36">
        <v>45</v>
      </c>
      <c r="E27" s="36">
        <v>18</v>
      </c>
      <c r="F27" s="36">
        <v>17</v>
      </c>
      <c r="G27" s="47">
        <f t="shared" si="0"/>
        <v>138</v>
      </c>
      <c r="H27" s="16" t="str">
        <f t="shared" si="1"/>
        <v>Pass</v>
      </c>
      <c r="N27" s="26" t="s">
        <v>51</v>
      </c>
      <c r="O27" s="36">
        <v>16</v>
      </c>
      <c r="P27" s="36">
        <v>12</v>
      </c>
      <c r="Q27" s="36">
        <v>32</v>
      </c>
      <c r="R27" s="36">
        <v>5</v>
      </c>
      <c r="S27" s="36">
        <v>10</v>
      </c>
      <c r="T27" s="36">
        <v>30</v>
      </c>
      <c r="U27" s="36">
        <v>8</v>
      </c>
      <c r="V27" s="36">
        <v>22</v>
      </c>
      <c r="W27" s="36">
        <v>7</v>
      </c>
      <c r="X27" s="47">
        <f t="shared" si="2"/>
        <v>142</v>
      </c>
      <c r="Y27" s="16" t="str">
        <f t="shared" si="3"/>
        <v>Pass</v>
      </c>
      <c r="AE27" s="26" t="s">
        <v>51</v>
      </c>
      <c r="AF27" s="36">
        <v>111</v>
      </c>
      <c r="AG27" s="47">
        <f t="shared" si="4"/>
        <v>111</v>
      </c>
      <c r="AH27" s="16" t="str">
        <f t="shared" si="5"/>
        <v>Fail</v>
      </c>
    </row>
    <row r="32" spans="2:34" x14ac:dyDescent="0.25">
      <c r="D32" s="10"/>
      <c r="E32" s="10"/>
      <c r="F32" s="10"/>
      <c r="G32" s="10"/>
      <c r="H32" s="10"/>
      <c r="I32" s="10"/>
      <c r="J32" s="10"/>
      <c r="K32" s="10"/>
      <c r="L32" s="10"/>
    </row>
    <row r="33" spans="4:12" x14ac:dyDescent="0.25">
      <c r="D33" s="10"/>
      <c r="E33" s="10"/>
      <c r="F33" s="10"/>
      <c r="G33" s="10"/>
      <c r="H33" s="10"/>
      <c r="I33" s="10"/>
      <c r="J33" s="10"/>
      <c r="K33" s="10"/>
      <c r="L33" s="10"/>
    </row>
    <row r="34" spans="4:12" ht="18.75" x14ac:dyDescent="0.3">
      <c r="D34" s="10"/>
      <c r="E34" s="53"/>
      <c r="F34" s="53"/>
      <c r="G34" s="53"/>
      <c r="H34" s="53"/>
      <c r="I34" s="53"/>
      <c r="J34" s="10"/>
      <c r="K34" s="10"/>
      <c r="L34" s="10"/>
    </row>
    <row r="35" spans="4:12" ht="18.75" x14ac:dyDescent="0.3">
      <c r="D35" s="10"/>
      <c r="E35" s="54"/>
      <c r="F35" s="54"/>
      <c r="G35" s="54"/>
      <c r="H35" s="54"/>
      <c r="I35" s="54"/>
      <c r="J35" s="10"/>
      <c r="K35" s="10"/>
      <c r="L35" s="10"/>
    </row>
    <row r="36" spans="4:12" ht="18.75" x14ac:dyDescent="0.3">
      <c r="D36" s="10"/>
      <c r="E36" s="54"/>
      <c r="F36" s="54"/>
      <c r="G36" s="54"/>
      <c r="H36" s="54"/>
      <c r="I36" s="54"/>
      <c r="J36" s="10"/>
      <c r="K36" s="10"/>
      <c r="L36" s="10"/>
    </row>
    <row r="37" spans="4:12" ht="18.75" x14ac:dyDescent="0.3">
      <c r="D37" s="10"/>
      <c r="E37" s="54"/>
      <c r="F37" s="54"/>
      <c r="G37" s="54"/>
      <c r="H37" s="54"/>
      <c r="I37" s="54"/>
      <c r="J37" s="10"/>
      <c r="K37" s="10"/>
      <c r="L37" s="10"/>
    </row>
    <row r="38" spans="4:12" ht="18.75" x14ac:dyDescent="0.3">
      <c r="D38" s="10"/>
      <c r="E38" s="54"/>
      <c r="F38" s="54"/>
      <c r="G38" s="54"/>
      <c r="H38" s="54"/>
      <c r="I38" s="54"/>
      <c r="J38" s="10"/>
      <c r="K38" s="10"/>
      <c r="L38" s="10"/>
    </row>
    <row r="39" spans="4:12" x14ac:dyDescent="0.25">
      <c r="D39" s="10"/>
      <c r="E39" s="10"/>
      <c r="F39" s="10"/>
      <c r="G39" s="10"/>
      <c r="H39" s="10"/>
      <c r="I39" s="10"/>
      <c r="J39" s="10"/>
      <c r="K39" s="10"/>
      <c r="L39" s="10"/>
    </row>
  </sheetData>
  <mergeCells count="18">
    <mergeCell ref="B2:B3"/>
    <mergeCell ref="C2:F2"/>
    <mergeCell ref="J12:L12"/>
    <mergeCell ref="AA16:AC16"/>
    <mergeCell ref="G2:G3"/>
    <mergeCell ref="H2:H3"/>
    <mergeCell ref="N2:N3"/>
    <mergeCell ref="X2:X3"/>
    <mergeCell ref="Y2:Y3"/>
    <mergeCell ref="J13:K13"/>
    <mergeCell ref="J4:K4"/>
    <mergeCell ref="O2:W2"/>
    <mergeCell ref="AA4:AB4"/>
    <mergeCell ref="AA17:AB17"/>
    <mergeCell ref="AJ7:AK7"/>
    <mergeCell ref="AH2:AH3"/>
    <mergeCell ref="AE2:AE3"/>
    <mergeCell ref="AG2:AG3"/>
  </mergeCells>
  <conditionalFormatting sqref="H4:H27">
    <cfRule type="containsText" dxfId="34" priority="56" operator="containsText" text="Fail">
      <formula>NOT(ISERROR(SEARCH("Fail",H4)))</formula>
    </cfRule>
    <cfRule type="containsText" dxfId="33" priority="57" operator="containsText" text="Pass">
      <formula>NOT(ISERROR(SEARCH("Pass",H4)))</formula>
    </cfRule>
  </conditionalFormatting>
  <conditionalFormatting sqref="C4:E27">
    <cfRule type="cellIs" dxfId="32" priority="50" operator="between">
      <formula>21</formula>
      <formula>40</formula>
    </cfRule>
    <cfRule type="cellIs" dxfId="31" priority="51" operator="lessThan">
      <formula>21</formula>
    </cfRule>
    <cfRule type="cellIs" dxfId="30" priority="52" operator="greaterThan">
      <formula>40</formula>
    </cfRule>
  </conditionalFormatting>
  <conditionalFormatting sqref="F4:F27">
    <cfRule type="cellIs" dxfId="29" priority="47" operator="between">
      <formula>8</formula>
      <formula>14</formula>
    </cfRule>
    <cfRule type="cellIs" dxfId="28" priority="48" operator="lessThan">
      <formula>8</formula>
    </cfRule>
    <cfRule type="cellIs" dxfId="27" priority="49" operator="greaterThan">
      <formula>14</formula>
    </cfRule>
  </conditionalFormatting>
  <conditionalFormatting sqref="Y4:Y27">
    <cfRule type="containsText" dxfId="26" priority="45" operator="containsText" text="Fail">
      <formula>NOT(ISERROR(SEARCH("Fail",Y4)))</formula>
    </cfRule>
    <cfRule type="containsText" dxfId="25" priority="46" operator="containsText" text="Pass">
      <formula>NOT(ISERROR(SEARCH("Pass",Y4)))</formula>
    </cfRule>
  </conditionalFormatting>
  <conditionalFormatting sqref="O4:P27">
    <cfRule type="cellIs" dxfId="24" priority="36" operator="between">
      <formula>8</formula>
      <formula>14</formula>
    </cfRule>
    <cfRule type="cellIs" dxfId="23" priority="37" operator="lessThan">
      <formula>8</formula>
    </cfRule>
    <cfRule type="cellIs" dxfId="22" priority="38" operator="greaterThan">
      <formula>14</formula>
    </cfRule>
  </conditionalFormatting>
  <conditionalFormatting sqref="Q4:Q27">
    <cfRule type="cellIs" dxfId="21" priority="33" operator="between">
      <formula>16</formula>
      <formula>30</formula>
    </cfRule>
    <cfRule type="cellIs" dxfId="20" priority="34" operator="lessThan">
      <formula>16</formula>
    </cfRule>
    <cfRule type="cellIs" dxfId="19" priority="35" operator="greaterThan">
      <formula>30</formula>
    </cfRule>
  </conditionalFormatting>
  <conditionalFormatting sqref="R4:S27 U4:U27 W4:W27">
    <cfRule type="cellIs" dxfId="18" priority="30" operator="between">
      <formula>5</formula>
      <formula>7</formula>
    </cfRule>
    <cfRule type="cellIs" dxfId="17" priority="31" operator="lessThan">
      <formula>5</formula>
    </cfRule>
    <cfRule type="cellIs" dxfId="16" priority="32" operator="greaterThan">
      <formula>7</formula>
    </cfRule>
  </conditionalFormatting>
  <conditionalFormatting sqref="T4:T27">
    <cfRule type="cellIs" dxfId="15" priority="27" operator="between">
      <formula>21</formula>
      <formula>35</formula>
    </cfRule>
    <cfRule type="cellIs" dxfId="14" priority="28" operator="lessThan">
      <formula>21</formula>
    </cfRule>
    <cfRule type="cellIs" dxfId="13" priority="29" operator="greaterThan">
      <formula>35</formula>
    </cfRule>
  </conditionalFormatting>
  <conditionalFormatting sqref="V4:V27">
    <cfRule type="cellIs" dxfId="12" priority="24" operator="between">
      <formula>11</formula>
      <formula>20</formula>
    </cfRule>
    <cfRule type="cellIs" dxfId="11" priority="25" operator="lessThan">
      <formula>11</formula>
    </cfRule>
    <cfRule type="cellIs" dxfId="10" priority="26" operator="greaterThan">
      <formula>20</formula>
    </cfRule>
  </conditionalFormatting>
  <conditionalFormatting sqref="AH4:AH27">
    <cfRule type="containsText" dxfId="9" priority="22" operator="containsText" text="Fail">
      <formula>NOT(ISERROR(SEARCH("Fail",AH4)))</formula>
    </cfRule>
    <cfRule type="containsText" dxfId="8" priority="23" operator="containsText" text="Pass">
      <formula>NOT(ISERROR(SEARCH("Pass",AH4)))</formula>
    </cfRule>
  </conditionalFormatting>
  <conditionalFormatting sqref="AF4:AF27">
    <cfRule type="cellIs" dxfId="7" priority="1" operator="lessThan">
      <formula>151</formula>
    </cfRule>
    <cfRule type="cellIs" dxfId="6" priority="2" operator="greaterThan">
      <formula>150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99DA-77B6-4B72-B753-47C06398CA32}">
  <dimension ref="B1:M26"/>
  <sheetViews>
    <sheetView zoomScale="85" zoomScaleNormal="85" workbookViewId="0">
      <selection activeCell="M13" sqref="M13"/>
    </sheetView>
  </sheetViews>
  <sheetFormatPr defaultRowHeight="15" x14ac:dyDescent="0.25"/>
  <cols>
    <col min="2" max="2" width="30.85546875" customWidth="1"/>
    <col min="3" max="3" width="19.28515625" customWidth="1"/>
    <col min="4" max="4" width="15.7109375" customWidth="1"/>
    <col min="5" max="5" width="18" customWidth="1"/>
    <col min="6" max="6" width="47.7109375" customWidth="1"/>
    <col min="8" max="8" width="9.140625" customWidth="1"/>
    <col min="11" max="11" width="14.5703125" customWidth="1"/>
    <col min="12" max="12" width="11" customWidth="1"/>
    <col min="13" max="13" width="15.5703125" customWidth="1"/>
  </cols>
  <sheetData>
    <row r="1" spans="2:13" ht="15.75" thickBot="1" x14ac:dyDescent="0.3"/>
    <row r="2" spans="2:13" ht="53.25" customHeight="1" x14ac:dyDescent="0.25">
      <c r="B2" s="50" t="s">
        <v>102</v>
      </c>
      <c r="C2" s="51" t="s">
        <v>231</v>
      </c>
      <c r="D2" s="51" t="s">
        <v>233</v>
      </c>
      <c r="E2" s="51" t="s">
        <v>232</v>
      </c>
      <c r="F2" s="52" t="s">
        <v>234</v>
      </c>
    </row>
    <row r="3" spans="2:13" ht="15.75" x14ac:dyDescent="0.25">
      <c r="B3" s="23" t="s">
        <v>107</v>
      </c>
      <c r="C3" s="4" t="str">
        <f>INDEX('AFSB (Day 2-5)'!B2:H27,MATCH('Final Results'!B3,'AFSB (Day 2-5)'!B2:B27,0),7)</f>
        <v>Pass</v>
      </c>
      <c r="D3" s="4" t="str">
        <f>INDEX('AFSB (Day 2-5)'!N2:Y27,MATCH('Final Results'!B3,'AFSB (Day 2-5)'!N2:N27,0),12)</f>
        <v>Pass</v>
      </c>
      <c r="E3" s="4" t="str">
        <f>INDEX('AFSB (Day 2-5)'!AE2:AH27,MATCH('Final Results'!B3,'AFSB (Day 2-5)'!AE2:AE27,0),4)</f>
        <v>Fail</v>
      </c>
      <c r="F3" s="16" t="str">
        <f>IF(C3="Fail","CONFERENCED OUT / NOT RECOMMENDED",IF(OR(D3="Pass",E3="Pass"),"RECOMMENDED","CONFERENCED OUT / NOT RECOMMENDED"))</f>
        <v>RECOMMENDED</v>
      </c>
    </row>
    <row r="4" spans="2:13" ht="15.75" x14ac:dyDescent="0.25">
      <c r="B4" s="23" t="s">
        <v>108</v>
      </c>
      <c r="C4" s="4" t="str">
        <f>INDEX('AFSB (Day 2-5)'!B3:H28,MATCH('Final Results'!B4,'AFSB (Day 2-5)'!B3:B28,0),7)</f>
        <v>Fail</v>
      </c>
      <c r="D4" s="4" t="str">
        <f>INDEX('AFSB (Day 2-5)'!N3:Y28,MATCH('Final Results'!B4,'AFSB (Day 2-5)'!N3:N28,0),12)</f>
        <v>Fail</v>
      </c>
      <c r="E4" s="4" t="str">
        <f>INDEX('AFSB (Day 2-5)'!AE3:AH28,MATCH('Final Results'!B4,'AFSB (Day 2-5)'!AE3:AE28,0),4)</f>
        <v>Pass</v>
      </c>
      <c r="F4" s="16" t="str">
        <f t="shared" ref="F4:F26" si="0">IF(C4="Fail","CONFERENCED OUT / NOT RECOMMENDED",IF(OR(D4="Pass",E4="Pass"),"RECOMMENDED","CONFERENCED OUT / NOT RECOMMENDED"))</f>
        <v>CONFERENCED OUT / NOT RECOMMENDED</v>
      </c>
    </row>
    <row r="5" spans="2:13" ht="16.5" thickBot="1" x14ac:dyDescent="0.3">
      <c r="B5" s="23" t="s">
        <v>112</v>
      </c>
      <c r="C5" s="4" t="str">
        <f>INDEX('AFSB (Day 2-5)'!B4:H29,MATCH('Final Results'!B5,'AFSB (Day 2-5)'!B4:B29,0),7)</f>
        <v>Fail</v>
      </c>
      <c r="D5" s="4" t="str">
        <f>INDEX('AFSB (Day 2-5)'!N4:Y29,MATCH('Final Results'!B5,'AFSB (Day 2-5)'!N4:N29,0),12)</f>
        <v>Pass</v>
      </c>
      <c r="E5" s="4" t="str">
        <f>INDEX('AFSB (Day 2-5)'!AE4:AH29,MATCH('Final Results'!B5,'AFSB (Day 2-5)'!AE4:AE29,0),4)</f>
        <v>Fail</v>
      </c>
      <c r="F5" s="16" t="str">
        <f t="shared" si="0"/>
        <v>CONFERENCED OUT / NOT RECOMMENDED</v>
      </c>
    </row>
    <row r="6" spans="2:13" ht="18.75" x14ac:dyDescent="0.3">
      <c r="B6" s="23" t="s">
        <v>117</v>
      </c>
      <c r="C6" s="4" t="str">
        <f>INDEX('AFSB (Day 2-5)'!B5:H30,MATCH('Final Results'!B6,'AFSB (Day 2-5)'!B5:B30,0),7)</f>
        <v>Fail</v>
      </c>
      <c r="D6" s="4" t="str">
        <f>INDEX('AFSB (Day 2-5)'!N5:Y30,MATCH('Final Results'!B6,'AFSB (Day 2-5)'!N5:N30,0),12)</f>
        <v>Fail</v>
      </c>
      <c r="E6" s="4" t="str">
        <f>INDEX('AFSB (Day 2-5)'!AE5:AH30,MATCH('Final Results'!B6,'AFSB (Day 2-5)'!AE5:AE30,0),4)</f>
        <v>Fail</v>
      </c>
      <c r="F6" s="16" t="str">
        <f t="shared" si="0"/>
        <v>CONFERENCED OUT / NOT RECOMMENDED</v>
      </c>
      <c r="H6" s="93" t="s">
        <v>235</v>
      </c>
      <c r="I6" s="94"/>
      <c r="J6" s="94"/>
      <c r="K6" s="94"/>
      <c r="L6" s="95"/>
    </row>
    <row r="7" spans="2:13" ht="18.75" customHeight="1" x14ac:dyDescent="0.25">
      <c r="B7" s="23" t="s">
        <v>121</v>
      </c>
      <c r="C7" s="4" t="str">
        <f>INDEX('AFSB (Day 2-5)'!B6:H31,MATCH('Final Results'!B7,'AFSB (Day 2-5)'!B6:B31,0),7)</f>
        <v>Pass</v>
      </c>
      <c r="D7" s="4" t="str">
        <f>INDEX('AFSB (Day 2-5)'!N6:Y31,MATCH('Final Results'!B7,'AFSB (Day 2-5)'!N6:N31,0),12)</f>
        <v>Fail</v>
      </c>
      <c r="E7" s="4" t="str">
        <f>INDEX('AFSB (Day 2-5)'!AE6:AH31,MATCH('Final Results'!B7,'AFSB (Day 2-5)'!AE6:AE31,0),4)</f>
        <v>Fail</v>
      </c>
      <c r="F7" s="16" t="str">
        <f t="shared" si="0"/>
        <v>CONFERENCED OUT / NOT RECOMMENDED</v>
      </c>
      <c r="H7" s="87" t="s">
        <v>236</v>
      </c>
      <c r="I7" s="88"/>
      <c r="J7" s="88"/>
      <c r="K7" s="88"/>
      <c r="L7" s="89"/>
    </row>
    <row r="8" spans="2:13" ht="18.75" customHeight="1" x14ac:dyDescent="0.25">
      <c r="B8" s="23" t="s">
        <v>123</v>
      </c>
      <c r="C8" s="4" t="str">
        <f>INDEX('AFSB (Day 2-5)'!B7:H32,MATCH('Final Results'!B8,'AFSB (Day 2-5)'!B7:B32,0),7)</f>
        <v>Fail</v>
      </c>
      <c r="D8" s="4" t="str">
        <f>INDEX('AFSB (Day 2-5)'!N7:Y32,MATCH('Final Results'!B8,'AFSB (Day 2-5)'!N7:N32,0),12)</f>
        <v>Pass</v>
      </c>
      <c r="E8" s="4" t="str">
        <f>INDEX('AFSB (Day 2-5)'!AE7:AH32,MATCH('Final Results'!B8,'AFSB (Day 2-5)'!AE7:AE32,0),4)</f>
        <v>Fail</v>
      </c>
      <c r="F8" s="16" t="str">
        <f t="shared" si="0"/>
        <v>CONFERENCED OUT / NOT RECOMMENDED</v>
      </c>
      <c r="H8" s="87"/>
      <c r="I8" s="88"/>
      <c r="J8" s="88"/>
      <c r="K8" s="88"/>
      <c r="L8" s="89"/>
    </row>
    <row r="9" spans="2:13" ht="18.75" customHeight="1" x14ac:dyDescent="0.25">
      <c r="B9" s="23" t="s">
        <v>129</v>
      </c>
      <c r="C9" s="4" t="str">
        <f>INDEX('AFSB (Day 2-5)'!B8:H33,MATCH('Final Results'!B9,'AFSB (Day 2-5)'!B8:B33,0),7)</f>
        <v>Fail</v>
      </c>
      <c r="D9" s="4" t="str">
        <f>INDEX('AFSB (Day 2-5)'!N8:Y33,MATCH('Final Results'!B9,'AFSB (Day 2-5)'!N8:N33,0),12)</f>
        <v>Fail</v>
      </c>
      <c r="E9" s="4" t="str">
        <f>INDEX('AFSB (Day 2-5)'!AE8:AH33,MATCH('Final Results'!B9,'AFSB (Day 2-5)'!AE8:AE33,0),4)</f>
        <v>Fail</v>
      </c>
      <c r="F9" s="16" t="str">
        <f t="shared" si="0"/>
        <v>CONFERENCED OUT / NOT RECOMMENDED</v>
      </c>
      <c r="H9" s="87" t="s">
        <v>237</v>
      </c>
      <c r="I9" s="88"/>
      <c r="J9" s="88"/>
      <c r="K9" s="88"/>
      <c r="L9" s="89"/>
    </row>
    <row r="10" spans="2:13" ht="18.75" customHeight="1" thickBot="1" x14ac:dyDescent="0.3">
      <c r="B10" s="23" t="s">
        <v>132</v>
      </c>
      <c r="C10" s="4" t="str">
        <f>INDEX('AFSB (Day 2-5)'!B9:H34,MATCH('Final Results'!B10,'AFSB (Day 2-5)'!B9:B34,0),7)</f>
        <v>Pass</v>
      </c>
      <c r="D10" s="4" t="str">
        <f>INDEX('AFSB (Day 2-5)'!N9:Y34,MATCH('Final Results'!B10,'AFSB (Day 2-5)'!N9:N34,0),12)</f>
        <v>Pass</v>
      </c>
      <c r="E10" s="4" t="str">
        <f>INDEX('AFSB (Day 2-5)'!AE9:AH34,MATCH('Final Results'!B10,'AFSB (Day 2-5)'!AE9:AE34,0),4)</f>
        <v>Pass</v>
      </c>
      <c r="F10" s="16" t="str">
        <f t="shared" si="0"/>
        <v>RECOMMENDED</v>
      </c>
      <c r="H10" s="90"/>
      <c r="I10" s="91"/>
      <c r="J10" s="91"/>
      <c r="K10" s="91"/>
      <c r="L10" s="92"/>
    </row>
    <row r="11" spans="2:13" ht="15.75" x14ac:dyDescent="0.25">
      <c r="B11" s="23" t="s">
        <v>135</v>
      </c>
      <c r="C11" s="4" t="str">
        <f>INDEX('AFSB (Day 2-5)'!B10:H35,MATCH('Final Results'!B11,'AFSB (Day 2-5)'!B10:B35,0),7)</f>
        <v>Pass</v>
      </c>
      <c r="D11" s="4" t="str">
        <f>INDEX('AFSB (Day 2-5)'!N10:Y35,MATCH('Final Results'!B11,'AFSB (Day 2-5)'!N10:N35,0),12)</f>
        <v>Fail</v>
      </c>
      <c r="E11" s="4" t="str">
        <f>INDEX('AFSB (Day 2-5)'!AE10:AH35,MATCH('Final Results'!B11,'AFSB (Day 2-5)'!AE10:AE35,0),4)</f>
        <v>Fail</v>
      </c>
      <c r="F11" s="16" t="str">
        <f t="shared" si="0"/>
        <v>CONFERENCED OUT / NOT RECOMMENDED</v>
      </c>
    </row>
    <row r="12" spans="2:13" ht="16.5" thickBot="1" x14ac:dyDescent="0.3">
      <c r="B12" s="23" t="s">
        <v>47</v>
      </c>
      <c r="C12" s="4" t="str">
        <f>INDEX('AFSB (Day 2-5)'!B11:H36,MATCH('Final Results'!B12,'AFSB (Day 2-5)'!B11:B36,0),7)</f>
        <v>Fail</v>
      </c>
      <c r="D12" s="4" t="str">
        <f>INDEX('AFSB (Day 2-5)'!N11:Y36,MATCH('Final Results'!B12,'AFSB (Day 2-5)'!N11:N36,0),12)</f>
        <v>Fail</v>
      </c>
      <c r="E12" s="4" t="str">
        <f>INDEX('AFSB (Day 2-5)'!AE11:AH36,MATCH('Final Results'!B12,'AFSB (Day 2-5)'!AE11:AE36,0),4)</f>
        <v>Pass</v>
      </c>
      <c r="F12" s="16" t="str">
        <f t="shared" si="0"/>
        <v>CONFERENCED OUT / NOT RECOMMENDED</v>
      </c>
    </row>
    <row r="13" spans="2:13" ht="16.5" thickBot="1" x14ac:dyDescent="0.3">
      <c r="B13" s="23" t="s">
        <v>140</v>
      </c>
      <c r="C13" s="4" t="str">
        <f>INDEX('AFSB (Day 2-5)'!B12:H37,MATCH('Final Results'!B13,'AFSB (Day 2-5)'!B12:B37,0),7)</f>
        <v>Pass</v>
      </c>
      <c r="D13" s="4" t="str">
        <f>INDEX('AFSB (Day 2-5)'!N12:Y37,MATCH('Final Results'!B13,'AFSB (Day 2-5)'!N12:N37,0),12)</f>
        <v>Fail</v>
      </c>
      <c r="E13" s="4" t="str">
        <f>INDEX('AFSB (Day 2-5)'!AE12:AH37,MATCH('Final Results'!B13,'AFSB (Day 2-5)'!AE12:AE37,0),4)</f>
        <v>Fail</v>
      </c>
      <c r="F13" s="16" t="str">
        <f t="shared" si="0"/>
        <v>CONFERENCED OUT / NOT RECOMMENDED</v>
      </c>
      <c r="H13" s="55" t="s">
        <v>238</v>
      </c>
      <c r="I13" s="56"/>
      <c r="J13" s="56"/>
      <c r="K13" s="56"/>
      <c r="L13" s="57" t="s">
        <v>105</v>
      </c>
      <c r="M13" s="58">
        <f>COUNTIF(F3:F26,"RECOMMENDED")</f>
        <v>4</v>
      </c>
    </row>
    <row r="14" spans="2:13" ht="15.75" x14ac:dyDescent="0.25">
      <c r="B14" s="23" t="s">
        <v>141</v>
      </c>
      <c r="C14" s="4" t="str">
        <f>INDEX('AFSB (Day 2-5)'!B13:H38,MATCH('Final Results'!B14,'AFSB (Day 2-5)'!B13:B38,0),7)</f>
        <v>Fail</v>
      </c>
      <c r="D14" s="4" t="str">
        <f>INDEX('AFSB (Day 2-5)'!N13:Y38,MATCH('Final Results'!B14,'AFSB (Day 2-5)'!N13:N38,0),12)</f>
        <v>Pass</v>
      </c>
      <c r="E14" s="4" t="str">
        <f>INDEX('AFSB (Day 2-5)'!AE13:AH38,MATCH('Final Results'!B14,'AFSB (Day 2-5)'!AE13:AE38,0),4)</f>
        <v>Fail</v>
      </c>
      <c r="F14" s="16" t="str">
        <f t="shared" si="0"/>
        <v>CONFERENCED OUT / NOT RECOMMENDED</v>
      </c>
    </row>
    <row r="15" spans="2:13" ht="15.75" x14ac:dyDescent="0.25">
      <c r="B15" s="23" t="s">
        <v>145</v>
      </c>
      <c r="C15" s="4" t="str">
        <f>INDEX('AFSB (Day 2-5)'!B14:H39,MATCH('Final Results'!B15,'AFSB (Day 2-5)'!B14:B39,0),7)</f>
        <v>Fail</v>
      </c>
      <c r="D15" s="4" t="str">
        <f>INDEX('AFSB (Day 2-5)'!N14:Y39,MATCH('Final Results'!B15,'AFSB (Day 2-5)'!N14:N39,0),12)</f>
        <v>Fail</v>
      </c>
      <c r="E15" s="4" t="str">
        <f>INDEX('AFSB (Day 2-5)'!AE14:AH39,MATCH('Final Results'!B15,'AFSB (Day 2-5)'!AE14:AE39,0),4)</f>
        <v>Fail</v>
      </c>
      <c r="F15" s="16" t="str">
        <f t="shared" si="0"/>
        <v>CONFERENCED OUT / NOT RECOMMENDED</v>
      </c>
    </row>
    <row r="16" spans="2:13" ht="15.75" x14ac:dyDescent="0.25">
      <c r="B16" s="23" t="s">
        <v>146</v>
      </c>
      <c r="C16" s="4" t="str">
        <f>INDEX('AFSB (Day 2-5)'!B15:H40,MATCH('Final Results'!B16,'AFSB (Day 2-5)'!B15:B40,0),7)</f>
        <v>Fail</v>
      </c>
      <c r="D16" s="4" t="str">
        <f>INDEX('AFSB (Day 2-5)'!N15:Y40,MATCH('Final Results'!B16,'AFSB (Day 2-5)'!N15:N40,0),12)</f>
        <v>Fail</v>
      </c>
      <c r="E16" s="4" t="str">
        <f>INDEX('AFSB (Day 2-5)'!AE15:AH40,MATCH('Final Results'!B16,'AFSB (Day 2-5)'!AE15:AE40,0),4)</f>
        <v>Fail</v>
      </c>
      <c r="F16" s="16" t="str">
        <f t="shared" si="0"/>
        <v>CONFERENCED OUT / NOT RECOMMENDED</v>
      </c>
    </row>
    <row r="17" spans="2:6" ht="15.75" x14ac:dyDescent="0.25">
      <c r="B17" s="23" t="s">
        <v>4</v>
      </c>
      <c r="C17" s="4" t="str">
        <f>INDEX('AFSB (Day 2-5)'!B16:H41,MATCH('Final Results'!B17,'AFSB (Day 2-5)'!B16:B41,0),7)</f>
        <v>Fail</v>
      </c>
      <c r="D17" s="4" t="str">
        <f>INDEX('AFSB (Day 2-5)'!N16:Y41,MATCH('Final Results'!B17,'AFSB (Day 2-5)'!N16:N41,0),12)</f>
        <v>Pass</v>
      </c>
      <c r="E17" s="4" t="str">
        <f>INDEX('AFSB (Day 2-5)'!AE16:AH41,MATCH('Final Results'!B17,'AFSB (Day 2-5)'!AE16:AE41,0),4)</f>
        <v>Pass</v>
      </c>
      <c r="F17" s="16" t="str">
        <f t="shared" si="0"/>
        <v>CONFERENCED OUT / NOT RECOMMENDED</v>
      </c>
    </row>
    <row r="18" spans="2:6" ht="15.75" x14ac:dyDescent="0.25">
      <c r="B18" s="23" t="s">
        <v>149</v>
      </c>
      <c r="C18" s="4" t="str">
        <f>INDEX('AFSB (Day 2-5)'!B17:H42,MATCH('Final Results'!B18,'AFSB (Day 2-5)'!B17:B42,0),7)</f>
        <v>Fail</v>
      </c>
      <c r="D18" s="4" t="str">
        <f>INDEX('AFSB (Day 2-5)'!N17:Y42,MATCH('Final Results'!B18,'AFSB (Day 2-5)'!N17:N42,0),12)</f>
        <v>Pass</v>
      </c>
      <c r="E18" s="4" t="str">
        <f>INDEX('AFSB (Day 2-5)'!AE17:AH42,MATCH('Final Results'!B18,'AFSB (Day 2-5)'!AE17:AE42,0),4)</f>
        <v>Fail</v>
      </c>
      <c r="F18" s="16" t="str">
        <f t="shared" si="0"/>
        <v>CONFERENCED OUT / NOT RECOMMENDED</v>
      </c>
    </row>
    <row r="19" spans="2:6" ht="15.75" x14ac:dyDescent="0.25">
      <c r="B19" s="23" t="s">
        <v>152</v>
      </c>
      <c r="C19" s="4" t="str">
        <f>INDEX('AFSB (Day 2-5)'!B18:H43,MATCH('Final Results'!B19,'AFSB (Day 2-5)'!B18:B43,0),7)</f>
        <v>Pass</v>
      </c>
      <c r="D19" s="4" t="str">
        <f>INDEX('AFSB (Day 2-5)'!N18:Y43,MATCH('Final Results'!B19,'AFSB (Day 2-5)'!N18:N43,0),12)</f>
        <v>Fail</v>
      </c>
      <c r="E19" s="4" t="str">
        <f>INDEX('AFSB (Day 2-5)'!AE18:AH43,MATCH('Final Results'!B19,'AFSB (Day 2-5)'!AE18:AE43,0),4)</f>
        <v>Pass</v>
      </c>
      <c r="F19" s="16" t="str">
        <f t="shared" si="0"/>
        <v>RECOMMENDED</v>
      </c>
    </row>
    <row r="20" spans="2:6" ht="15.75" x14ac:dyDescent="0.25">
      <c r="B20" s="23" t="s">
        <v>157</v>
      </c>
      <c r="C20" s="4" t="str">
        <f>INDEX('AFSB (Day 2-5)'!B19:H44,MATCH('Final Results'!B20,'AFSB (Day 2-5)'!B19:B44,0),7)</f>
        <v>Fail</v>
      </c>
      <c r="D20" s="4" t="str">
        <f>INDEX('AFSB (Day 2-5)'!N19:Y44,MATCH('Final Results'!B20,'AFSB (Day 2-5)'!N19:N44,0),12)</f>
        <v>Pass</v>
      </c>
      <c r="E20" s="4" t="str">
        <f>INDEX('AFSB (Day 2-5)'!AE19:AH44,MATCH('Final Results'!B20,'AFSB (Day 2-5)'!AE19:AE44,0),4)</f>
        <v>Pass</v>
      </c>
      <c r="F20" s="16" t="str">
        <f t="shared" si="0"/>
        <v>CONFERENCED OUT / NOT RECOMMENDED</v>
      </c>
    </row>
    <row r="21" spans="2:6" ht="15.75" x14ac:dyDescent="0.25">
      <c r="B21" s="23" t="s">
        <v>159</v>
      </c>
      <c r="C21" s="4" t="str">
        <f>INDEX('AFSB (Day 2-5)'!B20:H45,MATCH('Final Results'!B21,'AFSB (Day 2-5)'!B20:B45,0),7)</f>
        <v>Fail</v>
      </c>
      <c r="D21" s="4" t="str">
        <f>INDEX('AFSB (Day 2-5)'!N20:Y45,MATCH('Final Results'!B21,'AFSB (Day 2-5)'!N20:N45,0),12)</f>
        <v>Fail</v>
      </c>
      <c r="E21" s="4" t="str">
        <f>INDEX('AFSB (Day 2-5)'!AE20:AH45,MATCH('Final Results'!B21,'AFSB (Day 2-5)'!AE20:AE45,0),4)</f>
        <v>Fail</v>
      </c>
      <c r="F21" s="16" t="str">
        <f t="shared" si="0"/>
        <v>CONFERENCED OUT / NOT RECOMMENDED</v>
      </c>
    </row>
    <row r="22" spans="2:6" ht="15.75" x14ac:dyDescent="0.25">
      <c r="B22" s="23" t="s">
        <v>162</v>
      </c>
      <c r="C22" s="4" t="str">
        <f>INDEX('AFSB (Day 2-5)'!B21:H46,MATCH('Final Results'!B22,'AFSB (Day 2-5)'!B21:B46,0),7)</f>
        <v>Fail</v>
      </c>
      <c r="D22" s="4" t="str">
        <f>INDEX('AFSB (Day 2-5)'!N21:Y46,MATCH('Final Results'!B22,'AFSB (Day 2-5)'!N21:N46,0),12)</f>
        <v>Pass</v>
      </c>
      <c r="E22" s="4" t="str">
        <f>INDEX('AFSB (Day 2-5)'!AE21:AH46,MATCH('Final Results'!B22,'AFSB (Day 2-5)'!AE21:AE46,0),4)</f>
        <v>Fail</v>
      </c>
      <c r="F22" s="16" t="str">
        <f t="shared" si="0"/>
        <v>CONFERENCED OUT / NOT RECOMMENDED</v>
      </c>
    </row>
    <row r="23" spans="2:6" ht="15.75" x14ac:dyDescent="0.25">
      <c r="B23" s="23" t="s">
        <v>165</v>
      </c>
      <c r="C23" s="4" t="str">
        <f>INDEX('AFSB (Day 2-5)'!B22:H47,MATCH('Final Results'!B23,'AFSB (Day 2-5)'!B22:B47,0),7)</f>
        <v>Fail</v>
      </c>
      <c r="D23" s="4" t="str">
        <f>INDEX('AFSB (Day 2-5)'!N22:Y47,MATCH('Final Results'!B23,'AFSB (Day 2-5)'!N22:N47,0),12)</f>
        <v>Pass</v>
      </c>
      <c r="E23" s="4" t="str">
        <f>INDEX('AFSB (Day 2-5)'!AE22:AH47,MATCH('Final Results'!B23,'AFSB (Day 2-5)'!AE22:AE47,0),4)</f>
        <v>Pass</v>
      </c>
      <c r="F23" s="16" t="str">
        <f t="shared" si="0"/>
        <v>CONFERENCED OUT / NOT RECOMMENDED</v>
      </c>
    </row>
    <row r="24" spans="2:6" ht="15.75" x14ac:dyDescent="0.25">
      <c r="B24" s="23" t="s">
        <v>167</v>
      </c>
      <c r="C24" s="4" t="str">
        <f>INDEX('AFSB (Day 2-5)'!B23:H48,MATCH('Final Results'!B24,'AFSB (Day 2-5)'!B23:B48,0),7)</f>
        <v>Fail</v>
      </c>
      <c r="D24" s="4" t="str">
        <f>INDEX('AFSB (Day 2-5)'!N23:Y48,MATCH('Final Results'!B24,'AFSB (Day 2-5)'!N23:N48,0),12)</f>
        <v>Fail</v>
      </c>
      <c r="E24" s="4" t="str">
        <f>INDEX('AFSB (Day 2-5)'!AE23:AH48,MATCH('Final Results'!B24,'AFSB (Day 2-5)'!AE23:AE48,0),4)</f>
        <v>Pass</v>
      </c>
      <c r="F24" s="16" t="str">
        <f t="shared" si="0"/>
        <v>CONFERENCED OUT / NOT RECOMMENDED</v>
      </c>
    </row>
    <row r="25" spans="2:6" ht="15.75" x14ac:dyDescent="0.25">
      <c r="B25" s="23" t="s">
        <v>170</v>
      </c>
      <c r="C25" s="4" t="str">
        <f>INDEX('AFSB (Day 2-5)'!B24:H49,MATCH('Final Results'!B25,'AFSB (Day 2-5)'!B24:B49,0),7)</f>
        <v>Fail</v>
      </c>
      <c r="D25" s="4" t="str">
        <f>INDEX('AFSB (Day 2-5)'!N24:Y49,MATCH('Final Results'!B25,'AFSB (Day 2-5)'!N24:N49,0),12)</f>
        <v>Pass</v>
      </c>
      <c r="E25" s="4" t="str">
        <f>INDEX('AFSB (Day 2-5)'!AE24:AH49,MATCH('Final Results'!B25,'AFSB (Day 2-5)'!AE24:AE49,0),4)</f>
        <v>Pass</v>
      </c>
      <c r="F25" s="16" t="str">
        <f t="shared" si="0"/>
        <v>CONFERENCED OUT / NOT RECOMMENDED</v>
      </c>
    </row>
    <row r="26" spans="2:6" ht="16.5" thickBot="1" x14ac:dyDescent="0.3">
      <c r="B26" s="26" t="s">
        <v>51</v>
      </c>
      <c r="C26" s="36" t="str">
        <f>INDEX('AFSB (Day 2-5)'!B25:H50,MATCH('Final Results'!B26,'AFSB (Day 2-5)'!B25:B50,0),7)</f>
        <v>Pass</v>
      </c>
      <c r="D26" s="36" t="str">
        <f>INDEX('AFSB (Day 2-5)'!N25:Y50,MATCH('Final Results'!B26,'AFSB (Day 2-5)'!N25:N50,0),12)</f>
        <v>Pass</v>
      </c>
      <c r="E26" s="36" t="str">
        <f>INDEX('AFSB (Day 2-5)'!AE25:AH50,MATCH('Final Results'!B26,'AFSB (Day 2-5)'!AE25:AE50,0),4)</f>
        <v>Fail</v>
      </c>
      <c r="F26" s="19" t="str">
        <f t="shared" si="0"/>
        <v>RECOMMENDED</v>
      </c>
    </row>
  </sheetData>
  <mergeCells count="3">
    <mergeCell ref="H9:L10"/>
    <mergeCell ref="H7:L8"/>
    <mergeCell ref="H6:L6"/>
  </mergeCells>
  <conditionalFormatting sqref="F3:F26">
    <cfRule type="iconSet" priority="1">
      <iconSet iconSet="3Symbols2">
        <cfvo type="percent" val="0"/>
        <cfvo type="percent" val="33"/>
        <cfvo type="percent" val="67"/>
      </iconSet>
    </cfRule>
    <cfRule type="containsText" dxfId="5" priority="2" operator="containsText" text="NOT">
      <formula>NOT(ISERROR(SEARCH("NOT",F3)))</formula>
    </cfRule>
    <cfRule type="containsText" dxfId="4" priority="3" operator="containsText" text="RECOMMENDED">
      <formula>NOT(ISERROR(SEARCH("RECOMMENDED",F3)))</formula>
    </cfRule>
    <cfRule type="containsText" dxfId="3" priority="9" operator="containsText" text="Fail">
      <formula>NOT(ISERROR(SEARCH("Fail",F3)))</formula>
    </cfRule>
    <cfRule type="containsText" dxfId="2" priority="10" operator="containsText" text="Pass">
      <formula>NOT(ISERROR(SEARCH("Pass",F3)))</formula>
    </cfRule>
  </conditionalFormatting>
  <conditionalFormatting sqref="C3:E26">
    <cfRule type="containsText" dxfId="1" priority="4" operator="containsText" text="Fail">
      <formula>NOT(ISERROR(SEARCH("Fail",C3)))</formula>
    </cfRule>
    <cfRule type="containsText" dxfId="0" priority="5" operator="containsText" text="Pass">
      <formula>NOT(ISERROR(SEARCH("Pass",C3)))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Applicants' data</vt:lpstr>
      <vt:lpstr>AFCAT 01_2022</vt:lpstr>
      <vt:lpstr>AFSB (Day 1)</vt:lpstr>
      <vt:lpstr>AFSB (Day 2-5)</vt:lpstr>
      <vt:lpstr>Final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Garg</dc:creator>
  <cp:lastModifiedBy>Aman Garg</cp:lastModifiedBy>
  <dcterms:created xsi:type="dcterms:W3CDTF">2022-07-16T11:23:22Z</dcterms:created>
  <dcterms:modified xsi:type="dcterms:W3CDTF">2022-07-17T14:03:11Z</dcterms:modified>
</cp:coreProperties>
</file>