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29285105-F776-4FF4-9E94-5C0BDAF75CAD}" xr6:coauthVersionLast="45" xr6:coauthVersionMax="45" xr10:uidLastSave="{00000000-0000-0000-0000-000000000000}"/>
  <bookViews>
    <workbookView xWindow="-110" yWindow="-110" windowWidth="19420" windowHeight="10420" activeTab="1" xr2:uid="{480A3EF8-E92D-4598-BD1F-36DCFC3830A8}"/>
  </bookViews>
  <sheets>
    <sheet name="Methodology" sheetId="1" r:id="rId1"/>
    <sheet name="Assign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2" l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62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38" i="2"/>
  <c r="B27" i="2"/>
  <c r="B28" i="2"/>
  <c r="B29" i="2"/>
  <c r="B30" i="2"/>
  <c r="B31" i="2"/>
  <c r="B32" i="2"/>
  <c r="B33" i="2"/>
  <c r="B34" i="2"/>
  <c r="B35" i="2"/>
  <c r="B36" i="2"/>
  <c r="B26" i="2"/>
  <c r="B15" i="2"/>
  <c r="B16" i="2"/>
  <c r="B17" i="2"/>
  <c r="B18" i="2"/>
  <c r="B19" i="2"/>
  <c r="B20" i="2"/>
  <c r="B21" i="2"/>
  <c r="B22" i="2"/>
  <c r="B23" i="2"/>
  <c r="B24" i="2"/>
  <c r="B14" i="2"/>
  <c r="B9" i="2"/>
  <c r="B10" i="2"/>
  <c r="B11" i="2"/>
  <c r="B12" i="2"/>
  <c r="B8" i="2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60" i="2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24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3" i="2"/>
  <c r="G14" i="2"/>
  <c r="G13" i="2"/>
  <c r="T2" i="1" l="1"/>
  <c r="C12" i="1"/>
  <c r="D12" i="1" s="1"/>
  <c r="C18" i="1"/>
  <c r="D18" i="1" s="1"/>
  <c r="G17" i="1"/>
  <c r="P7" i="1"/>
  <c r="Q7" i="1" s="1"/>
  <c r="H15" i="1" s="1"/>
  <c r="Q4" i="1"/>
  <c r="H12" i="1" s="1"/>
  <c r="Q10" i="1"/>
  <c r="Q11" i="1"/>
  <c r="C19" i="1" s="1"/>
  <c r="D19" i="1" s="1"/>
  <c r="Q12" i="1"/>
  <c r="Q14" i="1"/>
  <c r="Q15" i="1"/>
  <c r="Q16" i="1"/>
  <c r="Q17" i="1"/>
  <c r="Q18" i="1"/>
  <c r="Q19" i="1"/>
  <c r="Q20" i="1"/>
  <c r="P21" i="1"/>
  <c r="Q21" i="1" s="1"/>
  <c r="P17" i="1"/>
  <c r="P13" i="1"/>
  <c r="Q13" i="1" s="1"/>
  <c r="P9" i="1"/>
  <c r="Q9" i="1" s="1"/>
  <c r="P5" i="1"/>
  <c r="Q5" i="1" s="1"/>
  <c r="P3" i="1"/>
  <c r="P2" i="1" s="1"/>
  <c r="Q2" i="1" s="1"/>
  <c r="B19" i="1"/>
  <c r="B11" i="1"/>
  <c r="B12" i="1"/>
  <c r="B13" i="1"/>
  <c r="B14" i="1"/>
  <c r="B15" i="1"/>
  <c r="B16" i="1"/>
  <c r="B17" i="1"/>
  <c r="B18" i="1"/>
  <c r="B10" i="1"/>
  <c r="C13" i="1" l="1"/>
  <c r="D13" i="1" s="1"/>
  <c r="H13" i="1"/>
  <c r="Q3" i="1"/>
  <c r="C10" i="1"/>
  <c r="D10" i="1" s="1"/>
  <c r="H10" i="1"/>
  <c r="C17" i="1"/>
  <c r="D17" i="1" s="1"/>
  <c r="H17" i="1"/>
  <c r="P6" i="1"/>
  <c r="Q6" i="1" s="1"/>
  <c r="P8" i="1"/>
  <c r="Q8" i="1" s="1"/>
  <c r="C15" i="1"/>
  <c r="D15" i="1" s="1"/>
  <c r="H11" i="1" l="1"/>
  <c r="C11" i="1"/>
  <c r="D11" i="1" s="1"/>
  <c r="B6" i="1" s="1"/>
  <c r="H16" i="1"/>
  <c r="C16" i="1"/>
  <c r="D16" i="1" s="1"/>
  <c r="C14" i="1"/>
  <c r="D14" i="1" s="1"/>
  <c r="H14" i="1"/>
</calcChain>
</file>

<file path=xl/sharedStrings.xml><?xml version="1.0" encoding="utf-8"?>
<sst xmlns="http://schemas.openxmlformats.org/spreadsheetml/2006/main" count="34" uniqueCount="24">
  <si>
    <t>Time in Years</t>
  </si>
  <si>
    <t xml:space="preserve">Coupon </t>
  </si>
  <si>
    <t>Value</t>
  </si>
  <si>
    <t>Principal (or Par)</t>
  </si>
  <si>
    <t>Time</t>
  </si>
  <si>
    <t>Spot Rates</t>
  </si>
  <si>
    <t>m</t>
  </si>
  <si>
    <t>T</t>
  </si>
  <si>
    <t>Discount Factors (z)</t>
  </si>
  <si>
    <t>Cashflow (CF)</t>
  </si>
  <si>
    <t>Bond 1</t>
  </si>
  <si>
    <t>Bond 2</t>
  </si>
  <si>
    <t>Bond 3</t>
  </si>
  <si>
    <t>Bond 4</t>
  </si>
  <si>
    <t>Bond 5</t>
  </si>
  <si>
    <t>Coupon</t>
  </si>
  <si>
    <t>Time to Maturity</t>
  </si>
  <si>
    <t>m (freq) - nb of period in a year</t>
  </si>
  <si>
    <t>Time (yrs)</t>
  </si>
  <si>
    <t>y=2x</t>
  </si>
  <si>
    <t>y=1.5x+0.5</t>
  </si>
  <si>
    <t>y=.5x+2.5</t>
  </si>
  <si>
    <t>y=.1x+3.7</t>
  </si>
  <si>
    <t>y=0.18x+3.3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</si>
</sst>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 applyBorder="1"/>
    <xf numFmtId="165" fontId="0" fillId="5" borderId="0" xfId="0" applyNumberFormat="1" applyFill="1" applyBorder="1"/>
    <xf numFmtId="0" fontId="0" fillId="5" borderId="5" xfId="0" applyFill="1" applyBorder="1"/>
    <xf numFmtId="166" fontId="0" fillId="5" borderId="0" xfId="0" applyNumberFormat="1" applyFill="1" applyBorder="1"/>
    <xf numFmtId="0" fontId="0" fillId="5" borderId="6" xfId="0" applyFill="1" applyBorder="1"/>
    <xf numFmtId="0" fontId="0" fillId="5" borderId="7" xfId="0" applyFill="1" applyBorder="1"/>
    <xf numFmtId="165" fontId="0" fillId="5" borderId="7" xfId="0" applyNumberFormat="1" applyFill="1" applyBorder="1"/>
    <xf numFmtId="0" fontId="0" fillId="5" borderId="8" xfId="0" applyFill="1" applyBorder="1"/>
    <xf numFmtId="0" fontId="0" fillId="0" borderId="9" xfId="0" applyBorder="1"/>
    <xf numFmtId="9" fontId="0" fillId="0" borderId="9" xfId="0" applyNumberFormat="1" applyBorder="1"/>
    <xf numFmtId="0" fontId="1" fillId="6" borderId="9" xfId="0" applyFont="1" applyFill="1" applyBorder="1"/>
    <xf numFmtId="0" fontId="2" fillId="3" borderId="9" xfId="0" applyFont="1" applyFill="1" applyBorder="1"/>
    <xf numFmtId="0" fontId="0" fillId="4" borderId="9" xfId="0" applyFill="1" applyBorder="1"/>
    <xf numFmtId="10" fontId="0" fillId="4" borderId="9" xfId="0" applyNumberFormat="1" applyFill="1" applyBorder="1"/>
    <xf numFmtId="9" fontId="0" fillId="4" borderId="9" xfId="0" applyNumberFormat="1" applyFill="1" applyBorder="1"/>
    <xf numFmtId="164" fontId="0" fillId="0" borderId="9" xfId="0" applyNumberFormat="1" applyBorder="1"/>
    <xf numFmtId="10" fontId="0" fillId="0" borderId="9" xfId="0" applyNumberFormat="1" applyFill="1" applyBorder="1"/>
    <xf numFmtId="164" fontId="0" fillId="7" borderId="9" xfId="0" applyNumberFormat="1" applyFill="1" applyBorder="1"/>
    <xf numFmtId="10" fontId="0" fillId="7" borderId="9" xfId="0" applyNumberFormat="1" applyFill="1" applyBorder="1"/>
    <xf numFmtId="10" fontId="0" fillId="7" borderId="9" xfId="1" applyNumberFormat="1" applyFont="1" applyFill="1" applyBorder="1"/>
    <xf numFmtId="164" fontId="0" fillId="4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Methodology!$L$1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Methodology!$L$2:$L$7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D-4935-8F91-DDB04386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57912"/>
        <c:axId val="345756600"/>
      </c:lineChart>
      <c:catAx>
        <c:axId val="3457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6600"/>
        <c:crosses val="autoZero"/>
        <c:auto val="1"/>
        <c:lblAlgn val="ctr"/>
        <c:lblOffset val="100"/>
        <c:noMultiLvlLbl val="0"/>
      </c:catAx>
      <c:valAx>
        <c:axId val="3457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79375</xdr:colOff>
      <xdr:row>4</xdr:row>
      <xdr:rowOff>165100</xdr:rowOff>
    </xdr:from>
    <xdr:to>
      <xdr:col>28</xdr:col>
      <xdr:colOff>384175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D209C-577F-42A7-A97D-194FAA630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CCF3-E105-46E1-8BE5-002BF2A0917E}">
  <dimension ref="A1:T23"/>
  <sheetViews>
    <sheetView showGridLines="0" topLeftCell="A2" workbookViewId="0">
      <selection activeCell="Q2" sqref="Q2"/>
    </sheetView>
  </sheetViews>
  <sheetFormatPr defaultRowHeight="14.5" x14ac:dyDescent="0.35"/>
  <cols>
    <col min="1" max="1" width="18.453125" customWidth="1"/>
    <col min="2" max="2" width="21.54296875" customWidth="1"/>
    <col min="3" max="3" width="20.1796875" customWidth="1"/>
    <col min="6" max="6" width="14.7265625" bestFit="1" customWidth="1"/>
    <col min="14" max="14" width="14.6328125" customWidth="1"/>
  </cols>
  <sheetData>
    <row r="1" spans="1:20" x14ac:dyDescent="0.35">
      <c r="B1" s="1"/>
      <c r="G1" s="1"/>
      <c r="L1" s="5" t="s">
        <v>4</v>
      </c>
      <c r="M1" s="5" t="s">
        <v>5</v>
      </c>
    </row>
    <row r="2" spans="1:20" x14ac:dyDescent="0.35">
      <c r="A2" t="s">
        <v>1</v>
      </c>
      <c r="B2" s="1">
        <v>0.05</v>
      </c>
      <c r="F2" t="s">
        <v>1</v>
      </c>
      <c r="G2" s="1">
        <v>0.04</v>
      </c>
      <c r="L2" s="5">
        <v>0.5</v>
      </c>
      <c r="M2" s="6">
        <v>0.01</v>
      </c>
      <c r="O2">
        <v>0.25</v>
      </c>
      <c r="P2" s="1">
        <f>P3</f>
        <v>0.01</v>
      </c>
      <c r="Q2">
        <f>1/(1+P2/4)^(4*O2)</f>
        <v>0.99750623441396513</v>
      </c>
      <c r="S2">
        <v>0.5</v>
      </c>
      <c r="T2">
        <f>1/(1+M2/2)^(2*S2)</f>
        <v>0.99502487562189068</v>
      </c>
    </row>
    <row r="3" spans="1:20" x14ac:dyDescent="0.35">
      <c r="A3" s="21" t="s">
        <v>3</v>
      </c>
      <c r="B3" s="19">
        <v>1000</v>
      </c>
      <c r="F3" t="s">
        <v>3</v>
      </c>
      <c r="G3">
        <v>100</v>
      </c>
      <c r="L3" s="5">
        <v>1</v>
      </c>
      <c r="M3" s="6">
        <v>0.02</v>
      </c>
      <c r="O3">
        <v>0.5</v>
      </c>
      <c r="P3" s="1">
        <f>M2</f>
        <v>0.01</v>
      </c>
      <c r="Q3">
        <f t="shared" ref="Q3:Q21" si="0">1/(1+P3/4)^(4*O3)</f>
        <v>0.99501868769472834</v>
      </c>
      <c r="S3">
        <v>1</v>
      </c>
    </row>
    <row r="4" spans="1:20" x14ac:dyDescent="0.35">
      <c r="A4" s="21" t="s">
        <v>6</v>
      </c>
      <c r="B4" s="19">
        <v>4</v>
      </c>
      <c r="F4" t="s">
        <v>6</v>
      </c>
      <c r="G4">
        <v>4</v>
      </c>
      <c r="L4" s="5">
        <v>2</v>
      </c>
      <c r="M4" s="6">
        <v>3.5000000000000003E-2</v>
      </c>
      <c r="O4">
        <v>0.75</v>
      </c>
      <c r="P4" s="2">
        <v>1.4999999999999999E-2</v>
      </c>
      <c r="Q4">
        <f t="shared" si="0"/>
        <v>0.9888338506070633</v>
      </c>
      <c r="S4">
        <v>1.5</v>
      </c>
    </row>
    <row r="5" spans="1:20" x14ac:dyDescent="0.35">
      <c r="A5" s="21" t="s">
        <v>7</v>
      </c>
      <c r="B5" s="20">
        <v>0.05</v>
      </c>
      <c r="F5" t="s">
        <v>7</v>
      </c>
      <c r="G5">
        <v>2</v>
      </c>
      <c r="L5" s="5">
        <v>3</v>
      </c>
      <c r="M5" s="6">
        <v>0.04</v>
      </c>
      <c r="O5">
        <v>1</v>
      </c>
      <c r="P5" s="1">
        <f>M3</f>
        <v>0.02</v>
      </c>
      <c r="Q5">
        <f t="shared" si="0"/>
        <v>0.9802475217013038</v>
      </c>
      <c r="S5">
        <v>2</v>
      </c>
    </row>
    <row r="6" spans="1:20" x14ac:dyDescent="0.35">
      <c r="A6" s="21" t="s">
        <v>2</v>
      </c>
      <c r="B6" s="19">
        <f>SUM(D10:D117)</f>
        <v>1122.1478121805894</v>
      </c>
      <c r="L6" s="5">
        <v>5</v>
      </c>
      <c r="M6" s="6">
        <v>4.2000000000000003E-2</v>
      </c>
      <c r="O6">
        <v>1.25</v>
      </c>
      <c r="P6" s="1">
        <f>AVERAGE(P5,P7)</f>
        <v>2.375E-2</v>
      </c>
      <c r="Q6">
        <f t="shared" si="0"/>
        <v>0.97083406846932896</v>
      </c>
      <c r="S6">
        <v>2.5</v>
      </c>
    </row>
    <row r="7" spans="1:20" x14ac:dyDescent="0.35">
      <c r="L7" s="5">
        <v>10</v>
      </c>
      <c r="M7" s="6">
        <v>5.0999999999999997E-2</v>
      </c>
      <c r="O7">
        <v>1.5</v>
      </c>
      <c r="P7" s="1">
        <f>AVERAGE(M3,M4)</f>
        <v>2.7500000000000004E-2</v>
      </c>
      <c r="Q7" s="4">
        <f t="shared" si="0"/>
        <v>0.95972465852607036</v>
      </c>
      <c r="S7">
        <v>3</v>
      </c>
    </row>
    <row r="8" spans="1:20" ht="15" thickBot="1" x14ac:dyDescent="0.4">
      <c r="L8" s="5">
        <v>20</v>
      </c>
      <c r="M8" s="6">
        <v>5.5E-2</v>
      </c>
      <c r="O8">
        <v>1.75</v>
      </c>
      <c r="P8" s="1">
        <f>AVERAGE(P7,P9)</f>
        <v>3.125E-2</v>
      </c>
      <c r="Q8">
        <f t="shared" si="0"/>
        <v>0.94698219912579018</v>
      </c>
      <c r="S8">
        <v>3.5</v>
      </c>
    </row>
    <row r="9" spans="1:20" x14ac:dyDescent="0.35">
      <c r="A9" s="7" t="s">
        <v>0</v>
      </c>
      <c r="B9" s="8" t="s">
        <v>9</v>
      </c>
      <c r="C9" s="8" t="s">
        <v>8</v>
      </c>
      <c r="D9" s="9"/>
      <c r="L9" s="5">
        <v>30</v>
      </c>
      <c r="M9" s="6">
        <v>0.06</v>
      </c>
      <c r="O9">
        <v>2</v>
      </c>
      <c r="P9" s="2">
        <f>M4</f>
        <v>3.5000000000000003E-2</v>
      </c>
      <c r="Q9">
        <f t="shared" si="0"/>
        <v>0.93267775390889895</v>
      </c>
      <c r="S9">
        <v>4</v>
      </c>
    </row>
    <row r="10" spans="1:20" x14ac:dyDescent="0.35">
      <c r="A10" s="10">
        <v>0.25</v>
      </c>
      <c r="B10" s="11">
        <f>$B$2*$B$3/$B$4</f>
        <v>12.5</v>
      </c>
      <c r="C10" s="12">
        <f>VLOOKUP(A10,$O$2:$Q$21,3,0)</f>
        <v>0.99750623441396513</v>
      </c>
      <c r="D10" s="13">
        <f>B10*C10</f>
        <v>12.468827930174564</v>
      </c>
      <c r="F10">
        <v>0.25</v>
      </c>
      <c r="G10">
        <v>1</v>
      </c>
      <c r="H10" s="3">
        <f>VLOOKUP(F10,$O$2:$Q$21,3,0)</f>
        <v>0.99750623441396513</v>
      </c>
      <c r="O10">
        <v>2.25</v>
      </c>
      <c r="Q10">
        <f t="shared" si="0"/>
        <v>1</v>
      </c>
      <c r="S10">
        <v>4.5</v>
      </c>
    </row>
    <row r="11" spans="1:20" x14ac:dyDescent="0.35">
      <c r="A11" s="10">
        <v>0.5</v>
      </c>
      <c r="B11" s="11">
        <f t="shared" ref="B11:B18" si="1">$B$2*$B$3/$B$4</f>
        <v>12.5</v>
      </c>
      <c r="C11" s="14">
        <f t="shared" ref="C11:C19" si="2">VLOOKUP(A11,$O$2:$Q$21,3,0)</f>
        <v>0.99501868769472834</v>
      </c>
      <c r="D11" s="13">
        <f t="shared" ref="D11:D19" si="3">B11*C11</f>
        <v>12.437733596184104</v>
      </c>
      <c r="F11">
        <v>0.5</v>
      </c>
      <c r="G11">
        <v>1</v>
      </c>
      <c r="H11" s="3">
        <f t="shared" ref="H11:H17" si="4">VLOOKUP(F11,$O$2:$Q$21,3,0)</f>
        <v>0.99501868769472834</v>
      </c>
      <c r="O11">
        <v>2.5</v>
      </c>
      <c r="Q11">
        <f t="shared" si="0"/>
        <v>1</v>
      </c>
      <c r="S11">
        <v>5</v>
      </c>
    </row>
    <row r="12" spans="1:20" x14ac:dyDescent="0.35">
      <c r="A12" s="10">
        <v>0.75</v>
      </c>
      <c r="B12" s="11">
        <f t="shared" si="1"/>
        <v>12.5</v>
      </c>
      <c r="C12" s="12">
        <f t="shared" si="2"/>
        <v>0.9888338506070633</v>
      </c>
      <c r="D12" s="13">
        <f t="shared" si="3"/>
        <v>12.360423132588291</v>
      </c>
      <c r="F12">
        <v>0.75</v>
      </c>
      <c r="G12">
        <v>1</v>
      </c>
      <c r="H12" s="3">
        <f t="shared" si="4"/>
        <v>0.9888338506070633</v>
      </c>
      <c r="O12">
        <v>2.75</v>
      </c>
      <c r="Q12">
        <f t="shared" si="0"/>
        <v>1</v>
      </c>
    </row>
    <row r="13" spans="1:20" x14ac:dyDescent="0.35">
      <c r="A13" s="10">
        <v>1</v>
      </c>
      <c r="B13" s="11">
        <f t="shared" si="1"/>
        <v>12.5</v>
      </c>
      <c r="C13" s="12">
        <f t="shared" si="2"/>
        <v>0.9802475217013038</v>
      </c>
      <c r="D13" s="13">
        <f t="shared" si="3"/>
        <v>12.253094021266298</v>
      </c>
      <c r="F13">
        <v>1</v>
      </c>
      <c r="G13">
        <v>1</v>
      </c>
      <c r="H13" s="3">
        <f t="shared" si="4"/>
        <v>0.9802475217013038</v>
      </c>
      <c r="O13">
        <v>3</v>
      </c>
      <c r="P13" s="2">
        <f>M5</f>
        <v>0.04</v>
      </c>
      <c r="Q13">
        <f t="shared" si="0"/>
        <v>0.88744922526515368</v>
      </c>
    </row>
    <row r="14" spans="1:20" x14ac:dyDescent="0.35">
      <c r="A14" s="10">
        <v>1.25</v>
      </c>
      <c r="B14" s="11">
        <f t="shared" si="1"/>
        <v>12.5</v>
      </c>
      <c r="C14" s="12">
        <f t="shared" si="2"/>
        <v>0.97083406846932896</v>
      </c>
      <c r="D14" s="13">
        <f t="shared" si="3"/>
        <v>12.135425855866613</v>
      </c>
      <c r="F14">
        <v>1.25</v>
      </c>
      <c r="G14">
        <v>1</v>
      </c>
      <c r="H14" s="3">
        <f t="shared" si="4"/>
        <v>0.97083406846932896</v>
      </c>
      <c r="O14">
        <v>3.25</v>
      </c>
      <c r="Q14">
        <f t="shared" si="0"/>
        <v>1</v>
      </c>
    </row>
    <row r="15" spans="1:20" x14ac:dyDescent="0.35">
      <c r="A15" s="10">
        <v>1.5</v>
      </c>
      <c r="B15" s="11">
        <f t="shared" si="1"/>
        <v>12.5</v>
      </c>
      <c r="C15" s="12">
        <f t="shared" si="2"/>
        <v>0.95972465852607036</v>
      </c>
      <c r="D15" s="13">
        <f t="shared" si="3"/>
        <v>11.996558231575879</v>
      </c>
      <c r="F15">
        <v>1.5</v>
      </c>
      <c r="G15">
        <v>1</v>
      </c>
      <c r="H15" s="3">
        <f t="shared" si="4"/>
        <v>0.95972465852607036</v>
      </c>
      <c r="O15">
        <v>3.5</v>
      </c>
      <c r="Q15">
        <f t="shared" si="0"/>
        <v>1</v>
      </c>
    </row>
    <row r="16" spans="1:20" x14ac:dyDescent="0.35">
      <c r="A16" s="10">
        <v>1.75</v>
      </c>
      <c r="B16" s="11">
        <f t="shared" si="1"/>
        <v>12.5</v>
      </c>
      <c r="C16" s="12">
        <f t="shared" si="2"/>
        <v>0.94698219912579018</v>
      </c>
      <c r="D16" s="13">
        <f t="shared" si="3"/>
        <v>11.837277489072378</v>
      </c>
      <c r="F16">
        <v>1.75</v>
      </c>
      <c r="G16">
        <v>1</v>
      </c>
      <c r="H16" s="3">
        <f t="shared" si="4"/>
        <v>0.94698219912579018</v>
      </c>
      <c r="O16">
        <v>3.75</v>
      </c>
      <c r="Q16">
        <f t="shared" si="0"/>
        <v>1</v>
      </c>
    </row>
    <row r="17" spans="1:17" x14ac:dyDescent="0.35">
      <c r="A17" s="10">
        <v>2</v>
      </c>
      <c r="B17" s="11">
        <f t="shared" si="1"/>
        <v>12.5</v>
      </c>
      <c r="C17" s="12">
        <f t="shared" si="2"/>
        <v>0.93267775390889895</v>
      </c>
      <c r="D17" s="13">
        <f t="shared" si="3"/>
        <v>11.658471923861237</v>
      </c>
      <c r="F17">
        <v>2</v>
      </c>
      <c r="G17">
        <f>1+G3</f>
        <v>101</v>
      </c>
      <c r="H17" s="3">
        <f t="shared" si="4"/>
        <v>0.93267775390889895</v>
      </c>
      <c r="O17">
        <v>4</v>
      </c>
      <c r="P17" s="2">
        <f>M6</f>
        <v>4.2000000000000003E-2</v>
      </c>
      <c r="Q17">
        <f t="shared" si="0"/>
        <v>0.84609458266500515</v>
      </c>
    </row>
    <row r="18" spans="1:17" x14ac:dyDescent="0.35">
      <c r="A18" s="10">
        <v>2.25</v>
      </c>
      <c r="B18" s="11">
        <f t="shared" si="1"/>
        <v>12.5</v>
      </c>
      <c r="C18" s="12">
        <f t="shared" si="2"/>
        <v>1</v>
      </c>
      <c r="D18" s="13">
        <f t="shared" si="3"/>
        <v>12.5</v>
      </c>
      <c r="O18">
        <v>4.25</v>
      </c>
      <c r="Q18">
        <f t="shared" si="0"/>
        <v>1</v>
      </c>
    </row>
    <row r="19" spans="1:17" ht="15" thickBot="1" x14ac:dyDescent="0.4">
      <c r="A19" s="15">
        <v>2.5</v>
      </c>
      <c r="B19" s="16">
        <f>$B$2*$B$3/$B$4+B3</f>
        <v>1012.5</v>
      </c>
      <c r="C19" s="17">
        <f t="shared" si="2"/>
        <v>1</v>
      </c>
      <c r="D19" s="18">
        <f t="shared" si="3"/>
        <v>1012.5</v>
      </c>
      <c r="O19">
        <v>4.5</v>
      </c>
      <c r="Q19">
        <f t="shared" si="0"/>
        <v>1</v>
      </c>
    </row>
    <row r="20" spans="1:17" x14ac:dyDescent="0.35">
      <c r="A20">
        <v>2.75</v>
      </c>
      <c r="O20">
        <v>4.75</v>
      </c>
      <c r="Q20">
        <f t="shared" si="0"/>
        <v>1</v>
      </c>
    </row>
    <row r="21" spans="1:17" x14ac:dyDescent="0.35">
      <c r="A21">
        <v>3</v>
      </c>
      <c r="O21">
        <v>5</v>
      </c>
      <c r="P21" s="1">
        <f>M7</f>
        <v>5.0999999999999997E-2</v>
      </c>
      <c r="Q21">
        <f t="shared" si="0"/>
        <v>0.77616662259170011</v>
      </c>
    </row>
    <row r="22" spans="1:17" x14ac:dyDescent="0.35">
      <c r="A22">
        <v>3.25</v>
      </c>
    </row>
    <row r="23" spans="1:17" x14ac:dyDescent="0.35">
      <c r="A23">
        <v>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380A-2094-4D28-9E43-3FB9A6A64606}">
  <dimension ref="A1:I137"/>
  <sheetViews>
    <sheetView showGridLines="0" tabSelected="1" workbookViewId="0">
      <selection activeCell="D13" sqref="D13"/>
    </sheetView>
  </sheetViews>
  <sheetFormatPr defaultRowHeight="14.5" x14ac:dyDescent="0.35"/>
  <cols>
    <col min="1" max="1" width="8.7265625" style="19"/>
    <col min="2" max="2" width="11.1796875" style="19" customWidth="1"/>
    <col min="3" max="3" width="17.90625" style="19" customWidth="1"/>
    <col min="4" max="4" width="17.26953125" style="19" customWidth="1"/>
    <col min="5" max="5" width="8" style="19" customWidth="1"/>
    <col min="6" max="6" width="20.1796875" style="19" customWidth="1"/>
    <col min="7" max="7" width="13.90625" style="19" customWidth="1"/>
    <col min="8" max="8" width="17.90625" style="19" customWidth="1"/>
    <col min="9" max="9" width="29.1796875" style="19" customWidth="1"/>
    <col min="10" max="16384" width="8.7265625" style="19"/>
  </cols>
  <sheetData>
    <row r="1" spans="1:9" x14ac:dyDescent="0.35">
      <c r="A1" s="22" t="s">
        <v>4</v>
      </c>
      <c r="B1" s="22" t="s">
        <v>5</v>
      </c>
      <c r="F1" s="22" t="s">
        <v>3</v>
      </c>
      <c r="G1" s="22" t="s">
        <v>15</v>
      </c>
      <c r="H1" s="22" t="s">
        <v>16</v>
      </c>
      <c r="I1" s="22" t="s">
        <v>17</v>
      </c>
    </row>
    <row r="2" spans="1:9" x14ac:dyDescent="0.35">
      <c r="A2" s="28">
        <v>8.3333333333333329E-2</v>
      </c>
      <c r="B2" s="29">
        <v>0.01</v>
      </c>
      <c r="E2" s="22" t="s">
        <v>10</v>
      </c>
      <c r="F2" s="23">
        <v>1000000</v>
      </c>
      <c r="G2" s="25">
        <v>0.05</v>
      </c>
      <c r="H2" s="23">
        <v>2</v>
      </c>
      <c r="I2" s="23">
        <v>1</v>
      </c>
    </row>
    <row r="3" spans="1:9" x14ac:dyDescent="0.35">
      <c r="A3" s="28">
        <f>A2+1/12</f>
        <v>0.16666666666666666</v>
      </c>
      <c r="B3" s="29">
        <v>0.01</v>
      </c>
      <c r="E3" s="22" t="s">
        <v>11</v>
      </c>
      <c r="F3" s="23">
        <v>2000000</v>
      </c>
      <c r="G3" s="25">
        <v>0.04</v>
      </c>
      <c r="H3" s="23">
        <v>3.5</v>
      </c>
      <c r="I3" s="23">
        <v>2</v>
      </c>
    </row>
    <row r="4" spans="1:9" x14ac:dyDescent="0.35">
      <c r="A4" s="28">
        <f t="shared" ref="A4:A67" si="0">A3+1/12</f>
        <v>0.25</v>
      </c>
      <c r="B4" s="29">
        <v>0.01</v>
      </c>
      <c r="E4" s="22" t="s">
        <v>12</v>
      </c>
      <c r="F4" s="23">
        <v>1500000</v>
      </c>
      <c r="G4" s="25">
        <v>0.06</v>
      </c>
      <c r="H4" s="23">
        <v>4</v>
      </c>
      <c r="I4" s="23">
        <v>4</v>
      </c>
    </row>
    <row r="5" spans="1:9" x14ac:dyDescent="0.35">
      <c r="A5" s="28">
        <f t="shared" si="0"/>
        <v>0.33333333333333331</v>
      </c>
      <c r="B5" s="29">
        <v>0.01</v>
      </c>
      <c r="E5" s="22" t="s">
        <v>13</v>
      </c>
      <c r="F5" s="23">
        <v>500000</v>
      </c>
      <c r="G5" s="25">
        <v>0.04</v>
      </c>
      <c r="H5" s="23">
        <v>4</v>
      </c>
      <c r="I5" s="23">
        <v>2</v>
      </c>
    </row>
    <row r="6" spans="1:9" x14ac:dyDescent="0.35">
      <c r="A6" s="28">
        <f t="shared" si="0"/>
        <v>0.41666666666666663</v>
      </c>
      <c r="B6" s="29">
        <v>0.01</v>
      </c>
      <c r="E6" s="22" t="s">
        <v>14</v>
      </c>
      <c r="F6" s="23">
        <v>1000000</v>
      </c>
      <c r="G6" s="25">
        <v>0.05</v>
      </c>
      <c r="H6" s="23">
        <v>6</v>
      </c>
      <c r="I6" s="23">
        <v>12</v>
      </c>
    </row>
    <row r="7" spans="1:9" x14ac:dyDescent="0.35">
      <c r="A7" s="31">
        <f t="shared" si="0"/>
        <v>0.49999999999999994</v>
      </c>
      <c r="B7" s="24">
        <v>0.01</v>
      </c>
      <c r="C7" s="19" t="s">
        <v>19</v>
      </c>
    </row>
    <row r="8" spans="1:9" x14ac:dyDescent="0.35">
      <c r="A8" s="28">
        <f t="shared" si="0"/>
        <v>0.58333333333333326</v>
      </c>
      <c r="B8" s="30">
        <f>A8*2/100</f>
        <v>1.1666666666666665E-2</v>
      </c>
    </row>
    <row r="9" spans="1:9" x14ac:dyDescent="0.35">
      <c r="A9" s="28">
        <f t="shared" si="0"/>
        <v>0.66666666666666663</v>
      </c>
      <c r="B9" s="30">
        <f t="shared" ref="B9:B12" si="1">A9*2/100</f>
        <v>1.3333333333333332E-2</v>
      </c>
    </row>
    <row r="10" spans="1:9" x14ac:dyDescent="0.35">
      <c r="A10" s="28">
        <f t="shared" si="0"/>
        <v>0.75</v>
      </c>
      <c r="B10" s="30">
        <f t="shared" si="1"/>
        <v>1.4999999999999999E-2</v>
      </c>
    </row>
    <row r="11" spans="1:9" x14ac:dyDescent="0.35">
      <c r="A11" s="28">
        <f t="shared" si="0"/>
        <v>0.83333333333333337</v>
      </c>
      <c r="B11" s="30">
        <f t="shared" si="1"/>
        <v>1.6666666666666666E-2</v>
      </c>
    </row>
    <row r="12" spans="1:9" x14ac:dyDescent="0.35">
      <c r="A12" s="28">
        <f t="shared" si="0"/>
        <v>0.91666666666666674</v>
      </c>
      <c r="B12" s="30">
        <f t="shared" si="1"/>
        <v>1.8333333333333333E-2</v>
      </c>
      <c r="E12" s="19" t="s">
        <v>10</v>
      </c>
      <c r="F12" s="19" t="s">
        <v>18</v>
      </c>
      <c r="G12" s="19" t="s">
        <v>9</v>
      </c>
      <c r="H12" s="19" t="s">
        <v>8</v>
      </c>
    </row>
    <row r="13" spans="1:9" x14ac:dyDescent="0.35">
      <c r="A13" s="31">
        <f t="shared" si="0"/>
        <v>1</v>
      </c>
      <c r="B13" s="24">
        <v>0.02</v>
      </c>
      <c r="C13" s="19" t="s">
        <v>20</v>
      </c>
      <c r="F13" s="19">
        <v>1</v>
      </c>
      <c r="G13" s="19">
        <f>$G$2*$F$2 / $I$2</f>
        <v>50000</v>
      </c>
    </row>
    <row r="14" spans="1:9" x14ac:dyDescent="0.35">
      <c r="A14" s="28">
        <f t="shared" si="0"/>
        <v>1.0833333333333333</v>
      </c>
      <c r="B14" s="30">
        <f>(A14*1.5+0.5)/100</f>
        <v>2.1250000000000002E-2</v>
      </c>
      <c r="F14" s="19">
        <v>2</v>
      </c>
      <c r="G14" s="19">
        <f>$G$2*$F$2 / $I$2</f>
        <v>50000</v>
      </c>
    </row>
    <row r="15" spans="1:9" x14ac:dyDescent="0.35">
      <c r="A15" s="28">
        <f t="shared" si="0"/>
        <v>1.1666666666666665</v>
      </c>
      <c r="B15" s="30">
        <f t="shared" ref="B15:B24" si="2">(A15*1.5+0.5)/100</f>
        <v>2.2499999999999999E-2</v>
      </c>
    </row>
    <row r="16" spans="1:9" x14ac:dyDescent="0.35">
      <c r="A16" s="28">
        <f t="shared" si="0"/>
        <v>1.2499999999999998</v>
      </c>
      <c r="B16" s="30">
        <f t="shared" si="2"/>
        <v>2.3749999999999997E-2</v>
      </c>
    </row>
    <row r="17" spans="1:3" x14ac:dyDescent="0.35">
      <c r="A17" s="28">
        <f t="shared" si="0"/>
        <v>1.333333333333333</v>
      </c>
      <c r="B17" s="30">
        <f t="shared" si="2"/>
        <v>2.4999999999999994E-2</v>
      </c>
    </row>
    <row r="18" spans="1:3" x14ac:dyDescent="0.35">
      <c r="A18" s="28">
        <f t="shared" si="0"/>
        <v>1.4166666666666663</v>
      </c>
      <c r="B18" s="30">
        <f t="shared" si="2"/>
        <v>2.6249999999999996E-2</v>
      </c>
    </row>
    <row r="19" spans="1:3" x14ac:dyDescent="0.35">
      <c r="A19" s="28">
        <f t="shared" si="0"/>
        <v>1.4999999999999996</v>
      </c>
      <c r="B19" s="30">
        <f t="shared" si="2"/>
        <v>2.749999999999999E-2</v>
      </c>
    </row>
    <row r="20" spans="1:3" x14ac:dyDescent="0.35">
      <c r="A20" s="28">
        <f t="shared" si="0"/>
        <v>1.5833333333333328</v>
      </c>
      <c r="B20" s="30">
        <f t="shared" si="2"/>
        <v>2.8749999999999991E-2</v>
      </c>
    </row>
    <row r="21" spans="1:3" x14ac:dyDescent="0.35">
      <c r="A21" s="28">
        <f t="shared" si="0"/>
        <v>1.6666666666666661</v>
      </c>
      <c r="B21" s="30">
        <f t="shared" si="2"/>
        <v>2.9999999999999992E-2</v>
      </c>
    </row>
    <row r="22" spans="1:3" x14ac:dyDescent="0.35">
      <c r="A22" s="28">
        <f t="shared" si="0"/>
        <v>1.7499999999999993</v>
      </c>
      <c r="B22" s="30">
        <f t="shared" si="2"/>
        <v>3.124999999999999E-2</v>
      </c>
    </row>
    <row r="23" spans="1:3" x14ac:dyDescent="0.35">
      <c r="A23" s="28">
        <f t="shared" si="0"/>
        <v>1.8333333333333326</v>
      </c>
      <c r="B23" s="30">
        <f t="shared" si="2"/>
        <v>3.2499999999999994E-2</v>
      </c>
    </row>
    <row r="24" spans="1:3" x14ac:dyDescent="0.35">
      <c r="A24" s="28">
        <f t="shared" si="0"/>
        <v>1.9166666666666659</v>
      </c>
      <c r="B24" s="30">
        <f t="shared" si="2"/>
        <v>3.3749999999999988E-2</v>
      </c>
    </row>
    <row r="25" spans="1:3" x14ac:dyDescent="0.35">
      <c r="A25" s="31">
        <f t="shared" si="0"/>
        <v>1.9999999999999991</v>
      </c>
      <c r="B25" s="24">
        <v>3.5000000000000003E-2</v>
      </c>
      <c r="C25" s="19" t="s">
        <v>21</v>
      </c>
    </row>
    <row r="26" spans="1:3" x14ac:dyDescent="0.35">
      <c r="A26" s="28">
        <f t="shared" si="0"/>
        <v>2.0833333333333326</v>
      </c>
      <c r="B26" s="29">
        <f>(A26*0.5+2.5)/100</f>
        <v>3.5416666666666659E-2</v>
      </c>
    </row>
    <row r="27" spans="1:3" x14ac:dyDescent="0.35">
      <c r="A27" s="28">
        <f t="shared" si="0"/>
        <v>2.1666666666666661</v>
      </c>
      <c r="B27" s="29">
        <f t="shared" ref="B27:B36" si="3">(A27*0.5+2.5)/100</f>
        <v>3.5833333333333328E-2</v>
      </c>
    </row>
    <row r="28" spans="1:3" x14ac:dyDescent="0.35">
      <c r="A28" s="28">
        <f t="shared" si="0"/>
        <v>2.2499999999999996</v>
      </c>
      <c r="B28" s="29">
        <f t="shared" si="3"/>
        <v>3.6249999999999998E-2</v>
      </c>
    </row>
    <row r="29" spans="1:3" x14ac:dyDescent="0.35">
      <c r="A29" s="28">
        <f t="shared" si="0"/>
        <v>2.333333333333333</v>
      </c>
      <c r="B29" s="29">
        <f t="shared" si="3"/>
        <v>3.6666666666666667E-2</v>
      </c>
    </row>
    <row r="30" spans="1:3" x14ac:dyDescent="0.35">
      <c r="A30" s="28">
        <f t="shared" si="0"/>
        <v>2.4166666666666665</v>
      </c>
      <c r="B30" s="29">
        <f t="shared" si="3"/>
        <v>3.7083333333333329E-2</v>
      </c>
    </row>
    <row r="31" spans="1:3" x14ac:dyDescent="0.35">
      <c r="A31" s="28">
        <f t="shared" si="0"/>
        <v>2.5</v>
      </c>
      <c r="B31" s="29">
        <f t="shared" si="3"/>
        <v>3.7499999999999999E-2</v>
      </c>
    </row>
    <row r="32" spans="1:3" x14ac:dyDescent="0.35">
      <c r="A32" s="28">
        <f t="shared" si="0"/>
        <v>2.5833333333333335</v>
      </c>
      <c r="B32" s="29">
        <f t="shared" si="3"/>
        <v>3.7916666666666668E-2</v>
      </c>
    </row>
    <row r="33" spans="1:3" x14ac:dyDescent="0.35">
      <c r="A33" s="28">
        <f t="shared" si="0"/>
        <v>2.666666666666667</v>
      </c>
      <c r="B33" s="29">
        <f t="shared" si="3"/>
        <v>3.8333333333333337E-2</v>
      </c>
    </row>
    <row r="34" spans="1:3" x14ac:dyDescent="0.35">
      <c r="A34" s="28">
        <f t="shared" si="0"/>
        <v>2.7500000000000004</v>
      </c>
      <c r="B34" s="29">
        <f t="shared" si="3"/>
        <v>3.875E-2</v>
      </c>
    </row>
    <row r="35" spans="1:3" x14ac:dyDescent="0.35">
      <c r="A35" s="28">
        <f t="shared" si="0"/>
        <v>2.8333333333333339</v>
      </c>
      <c r="B35" s="29">
        <f t="shared" si="3"/>
        <v>3.9166666666666669E-2</v>
      </c>
    </row>
    <row r="36" spans="1:3" x14ac:dyDescent="0.35">
      <c r="A36" s="28">
        <f t="shared" si="0"/>
        <v>2.9166666666666674</v>
      </c>
      <c r="B36" s="29">
        <f t="shared" si="3"/>
        <v>3.9583333333333338E-2</v>
      </c>
    </row>
    <row r="37" spans="1:3" x14ac:dyDescent="0.35">
      <c r="A37" s="31">
        <f t="shared" si="0"/>
        <v>3.0000000000000009</v>
      </c>
      <c r="B37" s="24">
        <v>0.04</v>
      </c>
      <c r="C37" s="19" t="s">
        <v>22</v>
      </c>
    </row>
    <row r="38" spans="1:3" x14ac:dyDescent="0.35">
      <c r="A38" s="28">
        <f t="shared" si="0"/>
        <v>3.0833333333333344</v>
      </c>
      <c r="B38" s="29">
        <f>(A38*0.1+3.7)/100</f>
        <v>4.0083333333333339E-2</v>
      </c>
    </row>
    <row r="39" spans="1:3" x14ac:dyDescent="0.35">
      <c r="A39" s="28">
        <f t="shared" si="0"/>
        <v>3.1666666666666679</v>
      </c>
      <c r="B39" s="29">
        <f t="shared" ref="B39:B60" si="4">(A39*0.1+3.7)/100</f>
        <v>4.0166666666666663E-2</v>
      </c>
    </row>
    <row r="40" spans="1:3" x14ac:dyDescent="0.35">
      <c r="A40" s="28">
        <f t="shared" si="0"/>
        <v>3.2500000000000013</v>
      </c>
      <c r="B40" s="29">
        <f t="shared" si="4"/>
        <v>4.0250000000000001E-2</v>
      </c>
    </row>
    <row r="41" spans="1:3" x14ac:dyDescent="0.35">
      <c r="A41" s="28">
        <f t="shared" si="0"/>
        <v>3.3333333333333348</v>
      </c>
      <c r="B41" s="29">
        <f t="shared" si="4"/>
        <v>4.0333333333333332E-2</v>
      </c>
    </row>
    <row r="42" spans="1:3" x14ac:dyDescent="0.35">
      <c r="A42" s="28">
        <f t="shared" si="0"/>
        <v>3.4166666666666683</v>
      </c>
      <c r="B42" s="29">
        <f t="shared" si="4"/>
        <v>4.041666666666667E-2</v>
      </c>
    </row>
    <row r="43" spans="1:3" x14ac:dyDescent="0.35">
      <c r="A43" s="28">
        <f t="shared" si="0"/>
        <v>3.5000000000000018</v>
      </c>
      <c r="B43" s="29">
        <f t="shared" si="4"/>
        <v>4.0500000000000008E-2</v>
      </c>
    </row>
    <row r="44" spans="1:3" x14ac:dyDescent="0.35">
      <c r="A44" s="28">
        <f t="shared" si="0"/>
        <v>3.5833333333333353</v>
      </c>
      <c r="B44" s="29">
        <f t="shared" si="4"/>
        <v>4.0583333333333332E-2</v>
      </c>
    </row>
    <row r="45" spans="1:3" x14ac:dyDescent="0.35">
      <c r="A45" s="28">
        <f t="shared" si="0"/>
        <v>3.6666666666666687</v>
      </c>
      <c r="B45" s="29">
        <f t="shared" si="4"/>
        <v>4.066666666666667E-2</v>
      </c>
    </row>
    <row r="46" spans="1:3" x14ac:dyDescent="0.35">
      <c r="A46" s="28">
        <f t="shared" si="0"/>
        <v>3.7500000000000022</v>
      </c>
      <c r="B46" s="29">
        <f t="shared" si="4"/>
        <v>4.0750000000000001E-2</v>
      </c>
    </row>
    <row r="47" spans="1:3" x14ac:dyDescent="0.35">
      <c r="A47" s="28">
        <f t="shared" si="0"/>
        <v>3.8333333333333357</v>
      </c>
      <c r="B47" s="29">
        <f t="shared" si="4"/>
        <v>4.083333333333334E-2</v>
      </c>
    </row>
    <row r="48" spans="1:3" x14ac:dyDescent="0.35">
      <c r="A48" s="28">
        <f t="shared" si="0"/>
        <v>3.9166666666666692</v>
      </c>
      <c r="B48" s="29">
        <f t="shared" si="4"/>
        <v>4.0916666666666671E-2</v>
      </c>
    </row>
    <row r="49" spans="1:3" x14ac:dyDescent="0.35">
      <c r="A49" s="28">
        <f t="shared" si="0"/>
        <v>4.0000000000000027</v>
      </c>
      <c r="B49" s="29">
        <f t="shared" si="4"/>
        <v>4.1000000000000009E-2</v>
      </c>
    </row>
    <row r="50" spans="1:3" x14ac:dyDescent="0.35">
      <c r="A50" s="28">
        <f t="shared" si="0"/>
        <v>4.0833333333333357</v>
      </c>
      <c r="B50" s="29">
        <f t="shared" si="4"/>
        <v>4.1083333333333333E-2</v>
      </c>
    </row>
    <row r="51" spans="1:3" x14ac:dyDescent="0.35">
      <c r="A51" s="28">
        <f t="shared" si="0"/>
        <v>4.1666666666666687</v>
      </c>
      <c r="B51" s="29">
        <f t="shared" si="4"/>
        <v>4.1166666666666671E-2</v>
      </c>
    </row>
    <row r="52" spans="1:3" x14ac:dyDescent="0.35">
      <c r="A52" s="28">
        <f t="shared" si="0"/>
        <v>4.2500000000000018</v>
      </c>
      <c r="B52" s="29">
        <f t="shared" si="4"/>
        <v>4.1250000000000002E-2</v>
      </c>
    </row>
    <row r="53" spans="1:3" x14ac:dyDescent="0.35">
      <c r="A53" s="28">
        <f t="shared" si="0"/>
        <v>4.3333333333333348</v>
      </c>
      <c r="B53" s="29">
        <f t="shared" si="4"/>
        <v>4.133333333333334E-2</v>
      </c>
    </row>
    <row r="54" spans="1:3" x14ac:dyDescent="0.35">
      <c r="A54" s="28">
        <f t="shared" si="0"/>
        <v>4.4166666666666679</v>
      </c>
      <c r="B54" s="29">
        <f t="shared" si="4"/>
        <v>4.1416666666666664E-2</v>
      </c>
    </row>
    <row r="55" spans="1:3" x14ac:dyDescent="0.35">
      <c r="A55" s="28">
        <f t="shared" si="0"/>
        <v>4.5000000000000009</v>
      </c>
      <c r="B55" s="29">
        <f t="shared" si="4"/>
        <v>4.1500000000000002E-2</v>
      </c>
    </row>
    <row r="56" spans="1:3" x14ac:dyDescent="0.35">
      <c r="A56" s="28">
        <f t="shared" si="0"/>
        <v>4.5833333333333339</v>
      </c>
      <c r="B56" s="29">
        <f t="shared" si="4"/>
        <v>4.1583333333333333E-2</v>
      </c>
    </row>
    <row r="57" spans="1:3" x14ac:dyDescent="0.35">
      <c r="A57" s="28">
        <f t="shared" si="0"/>
        <v>4.666666666666667</v>
      </c>
      <c r="B57" s="29">
        <f t="shared" si="4"/>
        <v>4.1666666666666671E-2</v>
      </c>
    </row>
    <row r="58" spans="1:3" x14ac:dyDescent="0.35">
      <c r="A58" s="28">
        <f t="shared" si="0"/>
        <v>4.75</v>
      </c>
      <c r="B58" s="29">
        <f t="shared" si="4"/>
        <v>4.1749999999999995E-2</v>
      </c>
    </row>
    <row r="59" spans="1:3" x14ac:dyDescent="0.35">
      <c r="A59" s="28">
        <f t="shared" si="0"/>
        <v>4.833333333333333</v>
      </c>
      <c r="B59" s="29">
        <f t="shared" si="4"/>
        <v>4.1833333333333333E-2</v>
      </c>
    </row>
    <row r="60" spans="1:3" x14ac:dyDescent="0.35">
      <c r="A60" s="28">
        <f t="shared" si="0"/>
        <v>4.9166666666666661</v>
      </c>
      <c r="B60" s="29">
        <f t="shared" si="4"/>
        <v>4.1916666666666665E-2</v>
      </c>
    </row>
    <row r="61" spans="1:3" x14ac:dyDescent="0.35">
      <c r="A61" s="31">
        <f t="shared" si="0"/>
        <v>4.9999999999999991</v>
      </c>
      <c r="B61" s="24">
        <v>4.2000000000000003E-2</v>
      </c>
      <c r="C61" s="19" t="s">
        <v>23</v>
      </c>
    </row>
    <row r="62" spans="1:3" x14ac:dyDescent="0.35">
      <c r="A62" s="28">
        <f t="shared" si="0"/>
        <v>5.0833333333333321</v>
      </c>
      <c r="B62" s="29">
        <f>(A62*0.18+3.3)/100</f>
        <v>4.215E-2</v>
      </c>
    </row>
    <row r="63" spans="1:3" x14ac:dyDescent="0.35">
      <c r="A63" s="28">
        <f t="shared" si="0"/>
        <v>5.1666666666666652</v>
      </c>
      <c r="B63" s="29">
        <f t="shared" ref="B63:B120" si="5">(A63*0.18+3.3)/100</f>
        <v>4.2299999999999997E-2</v>
      </c>
    </row>
    <row r="64" spans="1:3" x14ac:dyDescent="0.35">
      <c r="A64" s="28">
        <f t="shared" si="0"/>
        <v>5.2499999999999982</v>
      </c>
      <c r="B64" s="29">
        <f t="shared" si="5"/>
        <v>4.2449999999999995E-2</v>
      </c>
    </row>
    <row r="65" spans="1:2" x14ac:dyDescent="0.35">
      <c r="A65" s="28">
        <f t="shared" si="0"/>
        <v>5.3333333333333313</v>
      </c>
      <c r="B65" s="29">
        <f t="shared" si="5"/>
        <v>4.2599999999999999E-2</v>
      </c>
    </row>
    <row r="66" spans="1:2" x14ac:dyDescent="0.35">
      <c r="A66" s="28">
        <f t="shared" si="0"/>
        <v>5.4166666666666643</v>
      </c>
      <c r="B66" s="29">
        <f t="shared" si="5"/>
        <v>4.2749999999999996E-2</v>
      </c>
    </row>
    <row r="67" spans="1:2" x14ac:dyDescent="0.35">
      <c r="A67" s="28">
        <f t="shared" si="0"/>
        <v>5.4999999999999973</v>
      </c>
      <c r="B67" s="29">
        <f t="shared" si="5"/>
        <v>4.2899999999999994E-2</v>
      </c>
    </row>
    <row r="68" spans="1:2" x14ac:dyDescent="0.35">
      <c r="A68" s="28">
        <f t="shared" ref="A68:A131" si="6">A67+1/12</f>
        <v>5.5833333333333304</v>
      </c>
      <c r="B68" s="29">
        <f t="shared" si="5"/>
        <v>4.3049999999999998E-2</v>
      </c>
    </row>
    <row r="69" spans="1:2" x14ac:dyDescent="0.35">
      <c r="A69" s="28">
        <f t="shared" si="6"/>
        <v>5.6666666666666634</v>
      </c>
      <c r="B69" s="29">
        <f t="shared" si="5"/>
        <v>4.3199999999999995E-2</v>
      </c>
    </row>
    <row r="70" spans="1:2" x14ac:dyDescent="0.35">
      <c r="A70" s="28">
        <f t="shared" si="6"/>
        <v>5.7499999999999964</v>
      </c>
      <c r="B70" s="29">
        <f t="shared" si="5"/>
        <v>4.3349999999999993E-2</v>
      </c>
    </row>
    <row r="71" spans="1:2" x14ac:dyDescent="0.35">
      <c r="A71" s="28">
        <f t="shared" si="6"/>
        <v>5.8333333333333295</v>
      </c>
      <c r="B71" s="29">
        <f t="shared" si="5"/>
        <v>4.3499999999999997E-2</v>
      </c>
    </row>
    <row r="72" spans="1:2" x14ac:dyDescent="0.35">
      <c r="A72" s="28">
        <f t="shared" si="6"/>
        <v>5.9166666666666625</v>
      </c>
      <c r="B72" s="29">
        <f t="shared" si="5"/>
        <v>4.3649999999999994E-2</v>
      </c>
    </row>
    <row r="73" spans="1:2" x14ac:dyDescent="0.35">
      <c r="A73" s="28">
        <f t="shared" si="6"/>
        <v>5.9999999999999956</v>
      </c>
      <c r="B73" s="29">
        <f t="shared" si="5"/>
        <v>4.3799999999999992E-2</v>
      </c>
    </row>
    <row r="74" spans="1:2" x14ac:dyDescent="0.35">
      <c r="A74" s="28">
        <f t="shared" si="6"/>
        <v>6.0833333333333286</v>
      </c>
      <c r="B74" s="29">
        <f t="shared" si="5"/>
        <v>4.3949999999999989E-2</v>
      </c>
    </row>
    <row r="75" spans="1:2" x14ac:dyDescent="0.35">
      <c r="A75" s="28">
        <f t="shared" si="6"/>
        <v>6.1666666666666616</v>
      </c>
      <c r="B75" s="29">
        <f t="shared" si="5"/>
        <v>4.4099999999999986E-2</v>
      </c>
    </row>
    <row r="76" spans="1:2" x14ac:dyDescent="0.35">
      <c r="A76" s="28">
        <f t="shared" si="6"/>
        <v>6.2499999999999947</v>
      </c>
      <c r="B76" s="29">
        <f t="shared" si="5"/>
        <v>4.4249999999999991E-2</v>
      </c>
    </row>
    <row r="77" spans="1:2" x14ac:dyDescent="0.35">
      <c r="A77" s="28">
        <f t="shared" si="6"/>
        <v>6.3333333333333277</v>
      </c>
      <c r="B77" s="29">
        <f t="shared" si="5"/>
        <v>4.4399999999999988E-2</v>
      </c>
    </row>
    <row r="78" spans="1:2" x14ac:dyDescent="0.35">
      <c r="A78" s="28">
        <f t="shared" si="6"/>
        <v>6.4166666666666607</v>
      </c>
      <c r="B78" s="29">
        <f t="shared" si="5"/>
        <v>4.4549999999999985E-2</v>
      </c>
    </row>
    <row r="79" spans="1:2" x14ac:dyDescent="0.35">
      <c r="A79" s="28">
        <f t="shared" si="6"/>
        <v>6.4999999999999938</v>
      </c>
      <c r="B79" s="29">
        <f t="shared" si="5"/>
        <v>4.469999999999999E-2</v>
      </c>
    </row>
    <row r="80" spans="1:2" x14ac:dyDescent="0.35">
      <c r="A80" s="28">
        <f t="shared" si="6"/>
        <v>6.5833333333333268</v>
      </c>
      <c r="B80" s="29">
        <f t="shared" si="5"/>
        <v>4.4849999999999987E-2</v>
      </c>
    </row>
    <row r="81" spans="1:2" x14ac:dyDescent="0.35">
      <c r="A81" s="28">
        <f t="shared" si="6"/>
        <v>6.6666666666666599</v>
      </c>
      <c r="B81" s="29">
        <f t="shared" si="5"/>
        <v>4.4999999999999984E-2</v>
      </c>
    </row>
    <row r="82" spans="1:2" x14ac:dyDescent="0.35">
      <c r="A82" s="28">
        <f t="shared" si="6"/>
        <v>6.7499999999999929</v>
      </c>
      <c r="B82" s="29">
        <f t="shared" si="5"/>
        <v>4.5149999999999989E-2</v>
      </c>
    </row>
    <row r="83" spans="1:2" x14ac:dyDescent="0.35">
      <c r="A83" s="28">
        <f t="shared" si="6"/>
        <v>6.8333333333333259</v>
      </c>
      <c r="B83" s="29">
        <f t="shared" si="5"/>
        <v>4.5299999999999986E-2</v>
      </c>
    </row>
    <row r="84" spans="1:2" x14ac:dyDescent="0.35">
      <c r="A84" s="28">
        <f t="shared" si="6"/>
        <v>6.916666666666659</v>
      </c>
      <c r="B84" s="29">
        <f t="shared" si="5"/>
        <v>4.5449999999999983E-2</v>
      </c>
    </row>
    <row r="85" spans="1:2" x14ac:dyDescent="0.35">
      <c r="A85" s="28">
        <f t="shared" si="6"/>
        <v>6.999999999999992</v>
      </c>
      <c r="B85" s="29">
        <f t="shared" si="5"/>
        <v>4.5599999999999988E-2</v>
      </c>
    </row>
    <row r="86" spans="1:2" x14ac:dyDescent="0.35">
      <c r="A86" s="28">
        <f t="shared" si="6"/>
        <v>7.083333333333325</v>
      </c>
      <c r="B86" s="29">
        <f t="shared" si="5"/>
        <v>4.5749999999999985E-2</v>
      </c>
    </row>
    <row r="87" spans="1:2" x14ac:dyDescent="0.35">
      <c r="A87" s="28">
        <f t="shared" si="6"/>
        <v>7.1666666666666581</v>
      </c>
      <c r="B87" s="29">
        <f t="shared" si="5"/>
        <v>4.5899999999999982E-2</v>
      </c>
    </row>
    <row r="88" spans="1:2" x14ac:dyDescent="0.35">
      <c r="A88" s="28">
        <f t="shared" si="6"/>
        <v>7.2499999999999911</v>
      </c>
      <c r="B88" s="29">
        <f t="shared" si="5"/>
        <v>4.6049999999999987E-2</v>
      </c>
    </row>
    <row r="89" spans="1:2" x14ac:dyDescent="0.35">
      <c r="A89" s="28">
        <f t="shared" si="6"/>
        <v>7.3333333333333242</v>
      </c>
      <c r="B89" s="29">
        <f t="shared" si="5"/>
        <v>4.6199999999999984E-2</v>
      </c>
    </row>
    <row r="90" spans="1:2" x14ac:dyDescent="0.35">
      <c r="A90" s="28">
        <f t="shared" si="6"/>
        <v>7.4166666666666572</v>
      </c>
      <c r="B90" s="29">
        <f t="shared" si="5"/>
        <v>4.6349999999999981E-2</v>
      </c>
    </row>
    <row r="91" spans="1:2" x14ac:dyDescent="0.35">
      <c r="A91" s="28">
        <f t="shared" si="6"/>
        <v>7.4999999999999902</v>
      </c>
      <c r="B91" s="29">
        <f t="shared" si="5"/>
        <v>4.6499999999999979E-2</v>
      </c>
    </row>
    <row r="92" spans="1:2" x14ac:dyDescent="0.35">
      <c r="A92" s="28">
        <f t="shared" si="6"/>
        <v>7.5833333333333233</v>
      </c>
      <c r="B92" s="29">
        <f t="shared" si="5"/>
        <v>4.6649999999999983E-2</v>
      </c>
    </row>
    <row r="93" spans="1:2" x14ac:dyDescent="0.35">
      <c r="A93" s="28">
        <f t="shared" si="6"/>
        <v>7.6666666666666563</v>
      </c>
      <c r="B93" s="29">
        <f t="shared" si="5"/>
        <v>4.6799999999999981E-2</v>
      </c>
    </row>
    <row r="94" spans="1:2" x14ac:dyDescent="0.35">
      <c r="A94" s="28">
        <f t="shared" si="6"/>
        <v>7.7499999999999893</v>
      </c>
      <c r="B94" s="29">
        <f t="shared" si="5"/>
        <v>4.6949999999999978E-2</v>
      </c>
    </row>
    <row r="95" spans="1:2" x14ac:dyDescent="0.35">
      <c r="A95" s="28">
        <f t="shared" si="6"/>
        <v>7.8333333333333224</v>
      </c>
      <c r="B95" s="29">
        <f t="shared" si="5"/>
        <v>4.7099999999999975E-2</v>
      </c>
    </row>
    <row r="96" spans="1:2" x14ac:dyDescent="0.35">
      <c r="A96" s="28">
        <f t="shared" si="6"/>
        <v>7.9166666666666554</v>
      </c>
      <c r="B96" s="29">
        <f t="shared" si="5"/>
        <v>4.724999999999998E-2</v>
      </c>
    </row>
    <row r="97" spans="1:2" x14ac:dyDescent="0.35">
      <c r="A97" s="28">
        <f t="shared" si="6"/>
        <v>7.9999999999999885</v>
      </c>
      <c r="B97" s="29">
        <f t="shared" si="5"/>
        <v>4.7399999999999977E-2</v>
      </c>
    </row>
    <row r="98" spans="1:2" x14ac:dyDescent="0.35">
      <c r="A98" s="28">
        <f t="shared" si="6"/>
        <v>8.0833333333333215</v>
      </c>
      <c r="B98" s="29">
        <f t="shared" si="5"/>
        <v>4.7549999999999974E-2</v>
      </c>
    </row>
    <row r="99" spans="1:2" x14ac:dyDescent="0.35">
      <c r="A99" s="28">
        <f t="shared" si="6"/>
        <v>8.1666666666666554</v>
      </c>
      <c r="B99" s="29">
        <f t="shared" si="5"/>
        <v>4.7699999999999979E-2</v>
      </c>
    </row>
    <row r="100" spans="1:2" x14ac:dyDescent="0.35">
      <c r="A100" s="28">
        <f t="shared" si="6"/>
        <v>8.2499999999999893</v>
      </c>
      <c r="B100" s="29">
        <f t="shared" si="5"/>
        <v>4.7849999999999983E-2</v>
      </c>
    </row>
    <row r="101" spans="1:2" x14ac:dyDescent="0.35">
      <c r="A101" s="28">
        <f t="shared" si="6"/>
        <v>8.3333333333333233</v>
      </c>
      <c r="B101" s="29">
        <f t="shared" si="5"/>
        <v>4.799999999999998E-2</v>
      </c>
    </row>
    <row r="102" spans="1:2" x14ac:dyDescent="0.35">
      <c r="A102" s="28">
        <f t="shared" si="6"/>
        <v>8.4166666666666572</v>
      </c>
      <c r="B102" s="29">
        <f t="shared" si="5"/>
        <v>4.8149999999999978E-2</v>
      </c>
    </row>
    <row r="103" spans="1:2" x14ac:dyDescent="0.35">
      <c r="A103" s="28">
        <f t="shared" si="6"/>
        <v>8.4999999999999911</v>
      </c>
      <c r="B103" s="29">
        <f t="shared" si="5"/>
        <v>4.8299999999999982E-2</v>
      </c>
    </row>
    <row r="104" spans="1:2" x14ac:dyDescent="0.35">
      <c r="A104" s="28">
        <f t="shared" si="6"/>
        <v>8.583333333333325</v>
      </c>
      <c r="B104" s="29">
        <f t="shared" si="5"/>
        <v>4.8449999999999979E-2</v>
      </c>
    </row>
    <row r="105" spans="1:2" x14ac:dyDescent="0.35">
      <c r="A105" s="28">
        <f t="shared" si="6"/>
        <v>8.666666666666659</v>
      </c>
      <c r="B105" s="29">
        <f t="shared" si="5"/>
        <v>4.8599999999999983E-2</v>
      </c>
    </row>
    <row r="106" spans="1:2" x14ac:dyDescent="0.35">
      <c r="A106" s="28">
        <f t="shared" si="6"/>
        <v>8.7499999999999929</v>
      </c>
      <c r="B106" s="29">
        <f t="shared" si="5"/>
        <v>4.8749999999999981E-2</v>
      </c>
    </row>
    <row r="107" spans="1:2" x14ac:dyDescent="0.35">
      <c r="A107" s="28">
        <f t="shared" si="6"/>
        <v>8.8333333333333268</v>
      </c>
      <c r="B107" s="29">
        <f t="shared" si="5"/>
        <v>4.8899999999999985E-2</v>
      </c>
    </row>
    <row r="108" spans="1:2" x14ac:dyDescent="0.35">
      <c r="A108" s="28">
        <f t="shared" si="6"/>
        <v>8.9166666666666607</v>
      </c>
      <c r="B108" s="29">
        <f t="shared" si="5"/>
        <v>4.9049999999999983E-2</v>
      </c>
    </row>
    <row r="109" spans="1:2" x14ac:dyDescent="0.35">
      <c r="A109" s="28">
        <f t="shared" si="6"/>
        <v>8.9999999999999947</v>
      </c>
      <c r="B109" s="29">
        <f t="shared" si="5"/>
        <v>4.9199999999999994E-2</v>
      </c>
    </row>
    <row r="110" spans="1:2" x14ac:dyDescent="0.35">
      <c r="A110" s="28">
        <f t="shared" si="6"/>
        <v>9.0833333333333286</v>
      </c>
      <c r="B110" s="29">
        <f t="shared" si="5"/>
        <v>4.9349999999999984E-2</v>
      </c>
    </row>
    <row r="111" spans="1:2" x14ac:dyDescent="0.35">
      <c r="A111" s="28">
        <f t="shared" si="6"/>
        <v>9.1666666666666625</v>
      </c>
      <c r="B111" s="29">
        <f t="shared" si="5"/>
        <v>4.9499999999999995E-2</v>
      </c>
    </row>
    <row r="112" spans="1:2" x14ac:dyDescent="0.35">
      <c r="A112" s="28">
        <f t="shared" si="6"/>
        <v>9.2499999999999964</v>
      </c>
      <c r="B112" s="29">
        <f t="shared" si="5"/>
        <v>4.9649999999999993E-2</v>
      </c>
    </row>
    <row r="113" spans="1:2" x14ac:dyDescent="0.35">
      <c r="A113" s="28">
        <f t="shared" si="6"/>
        <v>9.3333333333333304</v>
      </c>
      <c r="B113" s="29">
        <f t="shared" si="5"/>
        <v>4.9799999999999997E-2</v>
      </c>
    </row>
    <row r="114" spans="1:2" x14ac:dyDescent="0.35">
      <c r="A114" s="28">
        <f t="shared" si="6"/>
        <v>9.4166666666666643</v>
      </c>
      <c r="B114" s="29">
        <f t="shared" si="5"/>
        <v>4.9949999999999994E-2</v>
      </c>
    </row>
    <row r="115" spans="1:2" x14ac:dyDescent="0.35">
      <c r="A115" s="28">
        <f t="shared" si="6"/>
        <v>9.4999999999999982</v>
      </c>
      <c r="B115" s="29">
        <f t="shared" si="5"/>
        <v>5.0099999999999999E-2</v>
      </c>
    </row>
    <row r="116" spans="1:2" x14ac:dyDescent="0.35">
      <c r="A116" s="28">
        <f t="shared" si="6"/>
        <v>9.5833333333333321</v>
      </c>
      <c r="B116" s="29">
        <f t="shared" si="5"/>
        <v>5.0249999999999996E-2</v>
      </c>
    </row>
    <row r="117" spans="1:2" x14ac:dyDescent="0.35">
      <c r="A117" s="28">
        <f t="shared" si="6"/>
        <v>9.6666666666666661</v>
      </c>
      <c r="B117" s="29">
        <f t="shared" si="5"/>
        <v>5.0399999999999993E-2</v>
      </c>
    </row>
    <row r="118" spans="1:2" x14ac:dyDescent="0.35">
      <c r="A118" s="28">
        <f t="shared" si="6"/>
        <v>9.75</v>
      </c>
      <c r="B118" s="29">
        <f t="shared" si="5"/>
        <v>5.0549999999999998E-2</v>
      </c>
    </row>
    <row r="119" spans="1:2" x14ac:dyDescent="0.35">
      <c r="A119" s="28">
        <f t="shared" si="6"/>
        <v>9.8333333333333339</v>
      </c>
      <c r="B119" s="29">
        <f t="shared" si="5"/>
        <v>5.0700000000000002E-2</v>
      </c>
    </row>
    <row r="120" spans="1:2" x14ac:dyDescent="0.35">
      <c r="A120" s="28">
        <f t="shared" si="6"/>
        <v>9.9166666666666679</v>
      </c>
      <c r="B120" s="29">
        <f t="shared" si="5"/>
        <v>5.0849999999999999E-2</v>
      </c>
    </row>
    <row r="121" spans="1:2" x14ac:dyDescent="0.35">
      <c r="A121" s="31">
        <f t="shared" si="6"/>
        <v>10.000000000000002</v>
      </c>
      <c r="B121" s="24">
        <v>5.0999999999999997E-2</v>
      </c>
    </row>
    <row r="122" spans="1:2" x14ac:dyDescent="0.35">
      <c r="A122" s="26"/>
      <c r="B122" s="27"/>
    </row>
    <row r="123" spans="1:2" x14ac:dyDescent="0.35">
      <c r="A123" s="26"/>
      <c r="B123" s="27"/>
    </row>
    <row r="124" spans="1:2" x14ac:dyDescent="0.35">
      <c r="A124" s="26"/>
    </row>
    <row r="125" spans="1:2" x14ac:dyDescent="0.35">
      <c r="A125" s="26"/>
    </row>
    <row r="126" spans="1:2" x14ac:dyDescent="0.35">
      <c r="A126" s="26"/>
    </row>
    <row r="127" spans="1:2" x14ac:dyDescent="0.35">
      <c r="A127" s="26"/>
    </row>
    <row r="128" spans="1:2" x14ac:dyDescent="0.35">
      <c r="A128" s="26"/>
    </row>
    <row r="129" spans="1:1" x14ac:dyDescent="0.35">
      <c r="A129" s="26"/>
    </row>
    <row r="130" spans="1:1" x14ac:dyDescent="0.35">
      <c r="A130" s="26"/>
    </row>
    <row r="131" spans="1:1" x14ac:dyDescent="0.35">
      <c r="A131" s="26"/>
    </row>
    <row r="132" spans="1:1" x14ac:dyDescent="0.35">
      <c r="A132" s="26"/>
    </row>
    <row r="133" spans="1:1" x14ac:dyDescent="0.35">
      <c r="A133" s="26"/>
    </row>
    <row r="134" spans="1:1" x14ac:dyDescent="0.35">
      <c r="A134" s="26"/>
    </row>
    <row r="135" spans="1:1" x14ac:dyDescent="0.35">
      <c r="A135" s="26"/>
    </row>
    <row r="136" spans="1:1" x14ac:dyDescent="0.35">
      <c r="A136" s="26"/>
    </row>
    <row r="137" spans="1:1" x14ac:dyDescent="0.35">
      <c r="A13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Methodology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Narain</dc:creator>
  <cp:lastModifiedBy>Jason</cp:lastModifiedBy>
  <dcterms:created xsi:type="dcterms:W3CDTF">2019-11-03T22:04:03Z</dcterms:created>
  <dcterms:modified xsi:type="dcterms:W3CDTF">2019-11-04T18:11:45Z</dcterms:modified>
</cp:coreProperties>
</file>