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featurePropertyBag/featurePropertyBag.xml" ContentType="application/vnd.ms-excel.featurepropertybag+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hidePivotFieldList="1" defaultThemeVersion="202300"/>
  <mc:AlternateContent xmlns:mc="http://schemas.openxmlformats.org/markup-compatibility/2006">
    <mc:Choice Requires="x15">
      <x15ac:absPath xmlns:x15ac="http://schemas.microsoft.com/office/spreadsheetml/2010/11/ac" url="C:\Users\Amar Singh\Downloads\Assessment\Amarsingh_CPDA_B5\"/>
    </mc:Choice>
  </mc:AlternateContent>
  <xr:revisionPtr revIDLastSave="0" documentId="13_ncr:1_{ADC5D87F-07C3-4F39-ACD5-31CF7E1D295F}" xr6:coauthVersionLast="47" xr6:coauthVersionMax="47" xr10:uidLastSave="{00000000-0000-0000-0000-000000000000}"/>
  <bookViews>
    <workbookView xWindow="-120" yWindow="-120" windowWidth="20730" windowHeight="11160" firstSheet="1" activeTab="3" xr2:uid="{6402AAFF-17A5-4C61-A99D-2059322CA91F}"/>
  </bookViews>
  <sheets>
    <sheet name="Sheet2" sheetId="3" state="hidden" r:id="rId1"/>
    <sheet name="streaming_service_data" sheetId="1" r:id="rId2"/>
    <sheet name="Pivot" sheetId="2" r:id="rId3"/>
    <sheet name="Dashboard" sheetId="5" r:id="rId4"/>
  </sheets>
  <definedNames>
    <definedName name="_xlnm._FilterDatabase" localSheetId="1" hidden="1">streaming_service_data!$A$1:$AK$1007</definedName>
    <definedName name="_xlnm.Print_Area" localSheetId="2">Pivot!$A$11:$O$11</definedName>
    <definedName name="Slicer_Country">#N/A</definedName>
    <definedName name="Slicer_Language_Preference">#N/A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0" i="2" l="1"/>
  <c r="AI1001" i="1"/>
  <c r="AI1000" i="1"/>
  <c r="AI999" i="1"/>
  <c r="AI998" i="1"/>
  <c r="AI997" i="1"/>
  <c r="AI996" i="1"/>
  <c r="AI995" i="1"/>
  <c r="AI994" i="1"/>
  <c r="AI993" i="1"/>
  <c r="AI992" i="1"/>
  <c r="AI991" i="1"/>
  <c r="AI990" i="1"/>
  <c r="AI989" i="1"/>
  <c r="AI988" i="1"/>
  <c r="AI987" i="1"/>
  <c r="AI986" i="1"/>
  <c r="AI985" i="1"/>
  <c r="AI984" i="1"/>
  <c r="AI983" i="1"/>
  <c r="AI982" i="1"/>
  <c r="AI981" i="1"/>
  <c r="AI980" i="1"/>
  <c r="AI979" i="1"/>
  <c r="AI978" i="1"/>
  <c r="AI977" i="1"/>
  <c r="AI976" i="1"/>
  <c r="AI975" i="1"/>
  <c r="AI974" i="1"/>
  <c r="AI973" i="1"/>
  <c r="AI972" i="1"/>
  <c r="AI971" i="1"/>
  <c r="AI970" i="1"/>
  <c r="AI969" i="1"/>
  <c r="AI968" i="1"/>
  <c r="AI967" i="1"/>
  <c r="AI966" i="1"/>
  <c r="AI965" i="1"/>
  <c r="AI964" i="1"/>
  <c r="AI963" i="1"/>
  <c r="AI962" i="1"/>
  <c r="AI961" i="1"/>
  <c r="AI960" i="1"/>
  <c r="AI959" i="1"/>
  <c r="AI958" i="1"/>
  <c r="AI957" i="1"/>
  <c r="AI956" i="1"/>
  <c r="AI955" i="1"/>
  <c r="AI954" i="1"/>
  <c r="AI953" i="1"/>
  <c r="AI952" i="1"/>
  <c r="AI951" i="1"/>
  <c r="AI950" i="1"/>
  <c r="AI949" i="1"/>
  <c r="AI948" i="1"/>
  <c r="AI947" i="1"/>
  <c r="AI946" i="1"/>
  <c r="AI945" i="1"/>
  <c r="AI944" i="1"/>
  <c r="AI943" i="1"/>
  <c r="AI942" i="1"/>
  <c r="AI941" i="1"/>
  <c r="AI940" i="1"/>
  <c r="AI939" i="1"/>
  <c r="AI938" i="1"/>
  <c r="AI937" i="1"/>
  <c r="AI936" i="1"/>
  <c r="AI935" i="1"/>
  <c r="AI934" i="1"/>
  <c r="AI933" i="1"/>
  <c r="AI932" i="1"/>
  <c r="AI931" i="1"/>
  <c r="AI930" i="1"/>
  <c r="AI929" i="1"/>
  <c r="AI928" i="1"/>
  <c r="AI927" i="1"/>
  <c r="AI926" i="1"/>
  <c r="AI925" i="1"/>
  <c r="AI924" i="1"/>
  <c r="AI923" i="1"/>
  <c r="AI922" i="1"/>
  <c r="AI921" i="1"/>
  <c r="AI920" i="1"/>
  <c r="AI919" i="1"/>
  <c r="AI918" i="1"/>
  <c r="AI917" i="1"/>
  <c r="AI916" i="1"/>
  <c r="AI915" i="1"/>
  <c r="AI914" i="1"/>
  <c r="AI913" i="1"/>
  <c r="AI912" i="1"/>
  <c r="AI911" i="1"/>
  <c r="AI910" i="1"/>
  <c r="AI909" i="1"/>
  <c r="AI908" i="1"/>
  <c r="AI907" i="1"/>
  <c r="AI906" i="1"/>
  <c r="AI905" i="1"/>
  <c r="AI904" i="1"/>
  <c r="AI903" i="1"/>
  <c r="AI902" i="1"/>
  <c r="AI901" i="1"/>
  <c r="AI900" i="1"/>
  <c r="AI899" i="1"/>
  <c r="AI898" i="1"/>
  <c r="AI897" i="1"/>
  <c r="AI896" i="1"/>
  <c r="AI895" i="1"/>
  <c r="AI894" i="1"/>
  <c r="AI893" i="1"/>
  <c r="AI892" i="1"/>
  <c r="AI891" i="1"/>
  <c r="AI890" i="1"/>
  <c r="AI889" i="1"/>
  <c r="AI888" i="1"/>
  <c r="AI887" i="1"/>
  <c r="AI886" i="1"/>
  <c r="AI885" i="1"/>
  <c r="AI884" i="1"/>
  <c r="AI883" i="1"/>
  <c r="AI882" i="1"/>
  <c r="AI881" i="1"/>
  <c r="AI880" i="1"/>
  <c r="AI879" i="1"/>
  <c r="AI878" i="1"/>
  <c r="AI877" i="1"/>
  <c r="AI876" i="1"/>
  <c r="AI875" i="1"/>
  <c r="AI874" i="1"/>
  <c r="AI873" i="1"/>
  <c r="AI872" i="1"/>
  <c r="AI871" i="1"/>
  <c r="AI870" i="1"/>
  <c r="AI869" i="1"/>
  <c r="AI868" i="1"/>
  <c r="AI867" i="1"/>
  <c r="AI866" i="1"/>
  <c r="AI865" i="1"/>
  <c r="AI864" i="1"/>
  <c r="AI863" i="1"/>
  <c r="AI862" i="1"/>
  <c r="AI861" i="1"/>
  <c r="AI860" i="1"/>
  <c r="AI859" i="1"/>
  <c r="AI858" i="1"/>
  <c r="AI857" i="1"/>
  <c r="AI856" i="1"/>
  <c r="AI855" i="1"/>
  <c r="AI854" i="1"/>
  <c r="AI853" i="1"/>
  <c r="AI852" i="1"/>
  <c r="AI851" i="1"/>
  <c r="AI850" i="1"/>
  <c r="AI849" i="1"/>
  <c r="AI848" i="1"/>
  <c r="AI847" i="1"/>
  <c r="AI846" i="1"/>
  <c r="AI845" i="1"/>
  <c r="AI844" i="1"/>
  <c r="AI843" i="1"/>
  <c r="AI842" i="1"/>
  <c r="AI841" i="1"/>
  <c r="AI840" i="1"/>
  <c r="AI839" i="1"/>
  <c r="AI838" i="1"/>
  <c r="AI837" i="1"/>
  <c r="AI836" i="1"/>
  <c r="AI835" i="1"/>
  <c r="AI834" i="1"/>
  <c r="AI833" i="1"/>
  <c r="AI832" i="1"/>
  <c r="AI831" i="1"/>
  <c r="AI830" i="1"/>
  <c r="AI829" i="1"/>
  <c r="AI828" i="1"/>
  <c r="AI827" i="1"/>
  <c r="AI826" i="1"/>
  <c r="AI825" i="1"/>
  <c r="AI824" i="1"/>
  <c r="AI823" i="1"/>
  <c r="AI822" i="1"/>
  <c r="AI821" i="1"/>
  <c r="AI820" i="1"/>
  <c r="AI819" i="1"/>
  <c r="AI818" i="1"/>
  <c r="AI817" i="1"/>
  <c r="AI816" i="1"/>
  <c r="AI815" i="1"/>
  <c r="AI814" i="1"/>
  <c r="AI813" i="1"/>
  <c r="AI812" i="1"/>
  <c r="AI811" i="1"/>
  <c r="AI810" i="1"/>
  <c r="AI809" i="1"/>
  <c r="AI808" i="1"/>
  <c r="AI807" i="1"/>
  <c r="AI806" i="1"/>
  <c r="AI805" i="1"/>
  <c r="AI804" i="1"/>
  <c r="AI803" i="1"/>
  <c r="AI802" i="1"/>
  <c r="AI801" i="1"/>
  <c r="AI800" i="1"/>
  <c r="AI799" i="1"/>
  <c r="AI798" i="1"/>
  <c r="AI797" i="1"/>
  <c r="AI796" i="1"/>
  <c r="AI795" i="1"/>
  <c r="AI794" i="1"/>
  <c r="AI793" i="1"/>
  <c r="AI792" i="1"/>
  <c r="AI791" i="1"/>
  <c r="AI790" i="1"/>
  <c r="AI789" i="1"/>
  <c r="AI788" i="1"/>
  <c r="AI787" i="1"/>
  <c r="AI786" i="1"/>
  <c r="AI785" i="1"/>
  <c r="AI784" i="1"/>
  <c r="AI783" i="1"/>
  <c r="AI782" i="1"/>
  <c r="AI781" i="1"/>
  <c r="AI780" i="1"/>
  <c r="AI779" i="1"/>
  <c r="AI778" i="1"/>
  <c r="AI777" i="1"/>
  <c r="AI776" i="1"/>
  <c r="AI775" i="1"/>
  <c r="AI774" i="1"/>
  <c r="AI773" i="1"/>
  <c r="AI772" i="1"/>
  <c r="AI771" i="1"/>
  <c r="AI770" i="1"/>
  <c r="AI769" i="1"/>
  <c r="AI768" i="1"/>
  <c r="AI767" i="1"/>
  <c r="AI766" i="1"/>
  <c r="AI765" i="1"/>
  <c r="AI764" i="1"/>
  <c r="AI763" i="1"/>
  <c r="AI762" i="1"/>
  <c r="AI761" i="1"/>
  <c r="AI760" i="1"/>
  <c r="AI759" i="1"/>
  <c r="AI758" i="1"/>
  <c r="AI757" i="1"/>
  <c r="AI756" i="1"/>
  <c r="AI755" i="1"/>
  <c r="AI754" i="1"/>
  <c r="AI753" i="1"/>
  <c r="AI752" i="1"/>
  <c r="AI751" i="1"/>
  <c r="AI750" i="1"/>
  <c r="AI749" i="1"/>
  <c r="AI748" i="1"/>
  <c r="AI747" i="1"/>
  <c r="AI746" i="1"/>
  <c r="AI745" i="1"/>
  <c r="AI744" i="1"/>
  <c r="AI743" i="1"/>
  <c r="AI742" i="1"/>
  <c r="AI741" i="1"/>
  <c r="AI740" i="1"/>
  <c r="AI739" i="1"/>
  <c r="AI738" i="1"/>
  <c r="AI737" i="1"/>
  <c r="AI736" i="1"/>
  <c r="AI735" i="1"/>
  <c r="AI734" i="1"/>
  <c r="AI733" i="1"/>
  <c r="AI732" i="1"/>
  <c r="AI731" i="1"/>
  <c r="AI730" i="1"/>
  <c r="AI729" i="1"/>
  <c r="AI728" i="1"/>
  <c r="AI727" i="1"/>
  <c r="AI726" i="1"/>
  <c r="AI725" i="1"/>
  <c r="AI724" i="1"/>
  <c r="AI723" i="1"/>
  <c r="AI722" i="1"/>
  <c r="AI721" i="1"/>
  <c r="AI720" i="1"/>
  <c r="AI719" i="1"/>
  <c r="AI718" i="1"/>
  <c r="AI717" i="1"/>
  <c r="AI716" i="1"/>
  <c r="AI715" i="1"/>
  <c r="AI714" i="1"/>
  <c r="AI713" i="1"/>
  <c r="AI712" i="1"/>
  <c r="AI711" i="1"/>
  <c r="AI710" i="1"/>
  <c r="AI709" i="1"/>
  <c r="AI708" i="1"/>
  <c r="AI707" i="1"/>
  <c r="AI706" i="1"/>
  <c r="AI705" i="1"/>
  <c r="AI704" i="1"/>
  <c r="AI703" i="1"/>
  <c r="AI702" i="1"/>
  <c r="AI701" i="1"/>
  <c r="AI700" i="1"/>
  <c r="AI699" i="1"/>
  <c r="AI698" i="1"/>
  <c r="AI697" i="1"/>
  <c r="AI696" i="1"/>
  <c r="AI695" i="1"/>
  <c r="AI694" i="1"/>
  <c r="AI693" i="1"/>
  <c r="AI692" i="1"/>
  <c r="AI691" i="1"/>
  <c r="AI690" i="1"/>
  <c r="AI689" i="1"/>
  <c r="AI688" i="1"/>
  <c r="AI687" i="1"/>
  <c r="AI686" i="1"/>
  <c r="AI685" i="1"/>
  <c r="AI684" i="1"/>
  <c r="AI683" i="1"/>
  <c r="AI682" i="1"/>
  <c r="AI681" i="1"/>
  <c r="AI680" i="1"/>
  <c r="AI679" i="1"/>
  <c r="AI678" i="1"/>
  <c r="AI677" i="1"/>
  <c r="AI676" i="1"/>
  <c r="AI675" i="1"/>
  <c r="AI674" i="1"/>
  <c r="AI673" i="1"/>
  <c r="AI672" i="1"/>
  <c r="AI671" i="1"/>
  <c r="AI670" i="1"/>
  <c r="AI669" i="1"/>
  <c r="AI668" i="1"/>
  <c r="AI667" i="1"/>
  <c r="AI666" i="1"/>
  <c r="AI665" i="1"/>
  <c r="AI664" i="1"/>
  <c r="AI663" i="1"/>
  <c r="AI662" i="1"/>
  <c r="AI661" i="1"/>
  <c r="AI660" i="1"/>
  <c r="AI659" i="1"/>
  <c r="AI658" i="1"/>
  <c r="AI657" i="1"/>
  <c r="AI656" i="1"/>
  <c r="AI655" i="1"/>
  <c r="AI654" i="1"/>
  <c r="AI653" i="1"/>
  <c r="AI652" i="1"/>
  <c r="AI651" i="1"/>
  <c r="AI650" i="1"/>
  <c r="AI649" i="1"/>
  <c r="AI648" i="1"/>
  <c r="AI647" i="1"/>
  <c r="AI646" i="1"/>
  <c r="AI645" i="1"/>
  <c r="AI644" i="1"/>
  <c r="AI643" i="1"/>
  <c r="AI642" i="1"/>
  <c r="AI641" i="1"/>
  <c r="AI640" i="1"/>
  <c r="AI639" i="1"/>
  <c r="AI638" i="1"/>
  <c r="AI637" i="1"/>
  <c r="AI636" i="1"/>
  <c r="AI635" i="1"/>
  <c r="AI634" i="1"/>
  <c r="AI633" i="1"/>
  <c r="AI632" i="1"/>
  <c r="AI631" i="1"/>
  <c r="AI630" i="1"/>
  <c r="AI629" i="1"/>
  <c r="AI628" i="1"/>
  <c r="AI627" i="1"/>
  <c r="AI626" i="1"/>
  <c r="AI625" i="1"/>
  <c r="AI624" i="1"/>
  <c r="AI623" i="1"/>
  <c r="AI622" i="1"/>
  <c r="AI621" i="1"/>
  <c r="AI620" i="1"/>
  <c r="AI619" i="1"/>
  <c r="AI618" i="1"/>
  <c r="AI617" i="1"/>
  <c r="AI616" i="1"/>
  <c r="AI615" i="1"/>
  <c r="AI614" i="1"/>
  <c r="AI613" i="1"/>
  <c r="AI612" i="1"/>
  <c r="AI611" i="1"/>
  <c r="AI610" i="1"/>
  <c r="AI609" i="1"/>
  <c r="AI608" i="1"/>
  <c r="AI607" i="1"/>
  <c r="AI606" i="1"/>
  <c r="AI605" i="1"/>
  <c r="AI604" i="1"/>
  <c r="AI603" i="1"/>
  <c r="AI602" i="1"/>
  <c r="AI601" i="1"/>
  <c r="AI600" i="1"/>
  <c r="AI599" i="1"/>
  <c r="AI598" i="1"/>
  <c r="AI597" i="1"/>
  <c r="AI596" i="1"/>
  <c r="AI595" i="1"/>
  <c r="AI594" i="1"/>
  <c r="AI593" i="1"/>
  <c r="AI592" i="1"/>
  <c r="AI591" i="1"/>
  <c r="AI590" i="1"/>
  <c r="AI589" i="1"/>
  <c r="AI588" i="1"/>
  <c r="AI587" i="1"/>
  <c r="AI586" i="1"/>
  <c r="AI585" i="1"/>
  <c r="AI584" i="1"/>
  <c r="AI583" i="1"/>
  <c r="AI582" i="1"/>
  <c r="AI581" i="1"/>
  <c r="AI580" i="1"/>
  <c r="AI579" i="1"/>
  <c r="AI578" i="1"/>
  <c r="AI577" i="1"/>
  <c r="AI576" i="1"/>
  <c r="AI575" i="1"/>
  <c r="AI574" i="1"/>
  <c r="AI573" i="1"/>
  <c r="AI572" i="1"/>
  <c r="AI571" i="1"/>
  <c r="AI570" i="1"/>
  <c r="AI569" i="1"/>
  <c r="AI568" i="1"/>
  <c r="AI567" i="1"/>
  <c r="AI566" i="1"/>
  <c r="AI565" i="1"/>
  <c r="AI564" i="1"/>
  <c r="AI563" i="1"/>
  <c r="AI562" i="1"/>
  <c r="AI561" i="1"/>
  <c r="AI560" i="1"/>
  <c r="AI559" i="1"/>
  <c r="AI558" i="1"/>
  <c r="AI557" i="1"/>
  <c r="AI556" i="1"/>
  <c r="AI555" i="1"/>
  <c r="AI554" i="1"/>
  <c r="AI553" i="1"/>
  <c r="AI552" i="1"/>
  <c r="AI551" i="1"/>
  <c r="AI550" i="1"/>
  <c r="AI549" i="1"/>
  <c r="AI548" i="1"/>
  <c r="AI547" i="1"/>
  <c r="AI546" i="1"/>
  <c r="AI545" i="1"/>
  <c r="AI544" i="1"/>
  <c r="AI543" i="1"/>
  <c r="AI542" i="1"/>
  <c r="AI541" i="1"/>
  <c r="AI540" i="1"/>
  <c r="AI539" i="1"/>
  <c r="AI538" i="1"/>
  <c r="AI537" i="1"/>
  <c r="AI536" i="1"/>
  <c r="AI535" i="1"/>
  <c r="AI534" i="1"/>
  <c r="AI533" i="1"/>
  <c r="AI532" i="1"/>
  <c r="AI531" i="1"/>
  <c r="AI530" i="1"/>
  <c r="AI529" i="1"/>
  <c r="AI528" i="1"/>
  <c r="AI527" i="1"/>
  <c r="AI526" i="1"/>
  <c r="AI525" i="1"/>
  <c r="AI524" i="1"/>
  <c r="AI523" i="1"/>
  <c r="AI522" i="1"/>
  <c r="AI521" i="1"/>
  <c r="AI520" i="1"/>
  <c r="AI519" i="1"/>
  <c r="AI518" i="1"/>
  <c r="AI517" i="1"/>
  <c r="AI516" i="1"/>
  <c r="AI515" i="1"/>
  <c r="AI514" i="1"/>
  <c r="AI513" i="1"/>
  <c r="AI512" i="1"/>
  <c r="AI511" i="1"/>
  <c r="AI510" i="1"/>
  <c r="AI509" i="1"/>
  <c r="AI508" i="1"/>
  <c r="AI507" i="1"/>
  <c r="AI506" i="1"/>
  <c r="AI505" i="1"/>
  <c r="AI504" i="1"/>
  <c r="AI503" i="1"/>
  <c r="AI502" i="1"/>
  <c r="AI501" i="1"/>
  <c r="AI500" i="1"/>
  <c r="AI499" i="1"/>
  <c r="AI498" i="1"/>
  <c r="AI497" i="1"/>
  <c r="AI496" i="1"/>
  <c r="AI495" i="1"/>
  <c r="AI494" i="1"/>
  <c r="AI493" i="1"/>
  <c r="AI492" i="1"/>
  <c r="AI491" i="1"/>
  <c r="AI490" i="1"/>
  <c r="AI489" i="1"/>
  <c r="AI488" i="1"/>
  <c r="AI487" i="1"/>
  <c r="AI486" i="1"/>
  <c r="AI485" i="1"/>
  <c r="AI484" i="1"/>
  <c r="AI483" i="1"/>
  <c r="AI482" i="1"/>
  <c r="AI481" i="1"/>
  <c r="AI480" i="1"/>
  <c r="AI479" i="1"/>
  <c r="AI478" i="1"/>
  <c r="AI477" i="1"/>
  <c r="AI476" i="1"/>
  <c r="AI475" i="1"/>
  <c r="AI474" i="1"/>
  <c r="AI473" i="1"/>
  <c r="AI472" i="1"/>
  <c r="AI471" i="1"/>
  <c r="AI470" i="1"/>
  <c r="AI469" i="1"/>
  <c r="AI468" i="1"/>
  <c r="AI467" i="1"/>
  <c r="AI466" i="1"/>
  <c r="AI465" i="1"/>
  <c r="AI464" i="1"/>
  <c r="AI463" i="1"/>
  <c r="AI462" i="1"/>
  <c r="AI461" i="1"/>
  <c r="AI460" i="1"/>
  <c r="AI459" i="1"/>
  <c r="AI458" i="1"/>
  <c r="AI457" i="1"/>
  <c r="AI456" i="1"/>
  <c r="AI455" i="1"/>
  <c r="AI454" i="1"/>
  <c r="AI453" i="1"/>
  <c r="AI452" i="1"/>
  <c r="AI451" i="1"/>
  <c r="AI450" i="1"/>
  <c r="AI449" i="1"/>
  <c r="AI448" i="1"/>
  <c r="AI447" i="1"/>
  <c r="AI446" i="1"/>
  <c r="AI445" i="1"/>
  <c r="AI444" i="1"/>
  <c r="AI443" i="1"/>
  <c r="AI442" i="1"/>
  <c r="AI441" i="1"/>
  <c r="AI440" i="1"/>
  <c r="AI439" i="1"/>
  <c r="AI438" i="1"/>
  <c r="AI437" i="1"/>
  <c r="AI436" i="1"/>
  <c r="AI435" i="1"/>
  <c r="AI434" i="1"/>
  <c r="AI433" i="1"/>
  <c r="AI432" i="1"/>
  <c r="AI431" i="1"/>
  <c r="AI430" i="1"/>
  <c r="AI429" i="1"/>
  <c r="AI428" i="1"/>
  <c r="AI427" i="1"/>
  <c r="AI426" i="1"/>
  <c r="AI425" i="1"/>
  <c r="AI424" i="1"/>
  <c r="AI423" i="1"/>
  <c r="AI422" i="1"/>
  <c r="AI421" i="1"/>
  <c r="AI420" i="1"/>
  <c r="AI419" i="1"/>
  <c r="AI418" i="1"/>
  <c r="AI417" i="1"/>
  <c r="AI416" i="1"/>
  <c r="AI415" i="1"/>
  <c r="AI414" i="1"/>
  <c r="AI413" i="1"/>
  <c r="AI412" i="1"/>
  <c r="AI411" i="1"/>
  <c r="AI410" i="1"/>
  <c r="AI409" i="1"/>
  <c r="AI408" i="1"/>
  <c r="AI407" i="1"/>
  <c r="AI406" i="1"/>
  <c r="AI405" i="1"/>
  <c r="AI404" i="1"/>
  <c r="AI403" i="1"/>
  <c r="AI402" i="1"/>
  <c r="AI401" i="1"/>
  <c r="AI400" i="1"/>
  <c r="AI399" i="1"/>
  <c r="AI398" i="1"/>
  <c r="AI397" i="1"/>
  <c r="AI396" i="1"/>
  <c r="AI395" i="1"/>
  <c r="AI394" i="1"/>
  <c r="AI393" i="1"/>
  <c r="AI392" i="1"/>
  <c r="AI391" i="1"/>
  <c r="AI390" i="1"/>
  <c r="AI389" i="1"/>
  <c r="AI388" i="1"/>
  <c r="AI387" i="1"/>
  <c r="AI386" i="1"/>
  <c r="AI385" i="1"/>
  <c r="AI384" i="1"/>
  <c r="AI383" i="1"/>
  <c r="AI382" i="1"/>
  <c r="AI381" i="1"/>
  <c r="AI380" i="1"/>
  <c r="AI379" i="1"/>
  <c r="AI378" i="1"/>
  <c r="AI377" i="1"/>
  <c r="AI376" i="1"/>
  <c r="AI375" i="1"/>
  <c r="AI374" i="1"/>
  <c r="AI373" i="1"/>
  <c r="AI372" i="1"/>
  <c r="AI371" i="1"/>
  <c r="AI370" i="1"/>
  <c r="AI369" i="1"/>
  <c r="AI368" i="1"/>
  <c r="AI367" i="1"/>
  <c r="AI366" i="1"/>
  <c r="AI365" i="1"/>
  <c r="AI364" i="1"/>
  <c r="AI363" i="1"/>
  <c r="AI362" i="1"/>
  <c r="AI361" i="1"/>
  <c r="AI360" i="1"/>
  <c r="AI359" i="1"/>
  <c r="AI358" i="1"/>
  <c r="AI357" i="1"/>
  <c r="AI356" i="1"/>
  <c r="AI355" i="1"/>
  <c r="AI354" i="1"/>
  <c r="AI353" i="1"/>
  <c r="AI352" i="1"/>
  <c r="AI351" i="1"/>
  <c r="AI350" i="1"/>
  <c r="AI349" i="1"/>
  <c r="AI348" i="1"/>
  <c r="AI347" i="1"/>
  <c r="AI346" i="1"/>
  <c r="AI345" i="1"/>
  <c r="AI344" i="1"/>
  <c r="AI343" i="1"/>
  <c r="AI342" i="1"/>
  <c r="AI341" i="1"/>
  <c r="AI340" i="1"/>
  <c r="AI339" i="1"/>
  <c r="AI338" i="1"/>
  <c r="AI337" i="1"/>
  <c r="AI336" i="1"/>
  <c r="AI335" i="1"/>
  <c r="AI334" i="1"/>
  <c r="AI333" i="1"/>
  <c r="AI332" i="1"/>
  <c r="AI331" i="1"/>
  <c r="AI330" i="1"/>
  <c r="AI329" i="1"/>
  <c r="AI328" i="1"/>
  <c r="AI327" i="1"/>
  <c r="AI326" i="1"/>
  <c r="AI325" i="1"/>
  <c r="AI324" i="1"/>
  <c r="AI323" i="1"/>
  <c r="AI322" i="1"/>
  <c r="AI321" i="1"/>
  <c r="AI320" i="1"/>
  <c r="AI319" i="1"/>
  <c r="AI318" i="1"/>
  <c r="AI317" i="1"/>
  <c r="AI315" i="1"/>
  <c r="AI314" i="1"/>
  <c r="AI313" i="1"/>
  <c r="AI312" i="1"/>
  <c r="AI311" i="1"/>
  <c r="AI310" i="1"/>
  <c r="AI309" i="1"/>
  <c r="AI308" i="1"/>
  <c r="AI307" i="1"/>
  <c r="AI306" i="1"/>
  <c r="AI305" i="1"/>
  <c r="AI304" i="1"/>
  <c r="AI303" i="1"/>
  <c r="AI302" i="1"/>
  <c r="AI301" i="1"/>
  <c r="AI300" i="1"/>
  <c r="AI299" i="1"/>
  <c r="AI298" i="1"/>
  <c r="AI297" i="1"/>
  <c r="AI296" i="1"/>
  <c r="AI295" i="1"/>
  <c r="AI294" i="1"/>
  <c r="AI293" i="1"/>
  <c r="AI292" i="1"/>
  <c r="AI291" i="1"/>
  <c r="AI290" i="1"/>
  <c r="AI289" i="1"/>
  <c r="AI288" i="1"/>
  <c r="AI287" i="1"/>
  <c r="AI286" i="1"/>
  <c r="AI285" i="1"/>
  <c r="AI284" i="1"/>
  <c r="AI283" i="1"/>
  <c r="AI282" i="1"/>
  <c r="AI281" i="1"/>
  <c r="AI280" i="1"/>
  <c r="AI279" i="1"/>
  <c r="AI278" i="1"/>
  <c r="AI277" i="1"/>
  <c r="AI276" i="1"/>
  <c r="AI275" i="1"/>
  <c r="AI274" i="1"/>
  <c r="AI273" i="1"/>
  <c r="AI272" i="1"/>
  <c r="AI271" i="1"/>
  <c r="AI270" i="1"/>
  <c r="AI269" i="1"/>
  <c r="AI268" i="1"/>
  <c r="AI267" i="1"/>
  <c r="AI266" i="1"/>
  <c r="AI265" i="1"/>
  <c r="AI264" i="1"/>
  <c r="AI263" i="1"/>
  <c r="AI262" i="1"/>
  <c r="AI261" i="1"/>
  <c r="AI260" i="1"/>
  <c r="AI259" i="1"/>
  <c r="AI258" i="1"/>
  <c r="AI257" i="1"/>
  <c r="AI256" i="1"/>
  <c r="AI255" i="1"/>
  <c r="AI254" i="1"/>
  <c r="AI253" i="1"/>
  <c r="AI252" i="1"/>
  <c r="AI251" i="1"/>
  <c r="AI250" i="1"/>
  <c r="AI249" i="1"/>
  <c r="AI248" i="1"/>
  <c r="AI247" i="1"/>
  <c r="AI246" i="1"/>
  <c r="AI245" i="1"/>
  <c r="AI244" i="1"/>
  <c r="AI243" i="1"/>
  <c r="AI242" i="1"/>
  <c r="AI241" i="1"/>
  <c r="AI240" i="1"/>
  <c r="AI239" i="1"/>
  <c r="AI238" i="1"/>
  <c r="AI237" i="1"/>
  <c r="AI236" i="1"/>
  <c r="AI235" i="1"/>
  <c r="AI234" i="1"/>
  <c r="AI233" i="1"/>
  <c r="AI232" i="1"/>
  <c r="AI231" i="1"/>
  <c r="AI230" i="1"/>
  <c r="AI229" i="1"/>
  <c r="AI228" i="1"/>
  <c r="AI227" i="1"/>
  <c r="AI226" i="1"/>
  <c r="AI225" i="1"/>
  <c r="AI224" i="1"/>
  <c r="AI223" i="1"/>
  <c r="AI222" i="1"/>
  <c r="AI221" i="1"/>
  <c r="AI220" i="1"/>
  <c r="AI219" i="1"/>
  <c r="AI218" i="1"/>
  <c r="AI217" i="1"/>
  <c r="AI216" i="1"/>
  <c r="AI215" i="1"/>
  <c r="AI214" i="1"/>
  <c r="AI213" i="1"/>
  <c r="AI212" i="1"/>
  <c r="AI211" i="1"/>
  <c r="AI210" i="1"/>
  <c r="AI209" i="1"/>
  <c r="AI208" i="1"/>
  <c r="AI207" i="1"/>
  <c r="AI206" i="1"/>
  <c r="AI205" i="1"/>
  <c r="AI204" i="1"/>
  <c r="AI203" i="1"/>
  <c r="AI202" i="1"/>
  <c r="AI201" i="1"/>
  <c r="AI200" i="1"/>
  <c r="AI199" i="1"/>
  <c r="AI198" i="1"/>
  <c r="AI197" i="1"/>
  <c r="AI196" i="1"/>
  <c r="AI195" i="1"/>
  <c r="AI194" i="1"/>
  <c r="AI193" i="1"/>
  <c r="AI192" i="1"/>
  <c r="AI191" i="1"/>
  <c r="AI190" i="1"/>
  <c r="AI189" i="1"/>
  <c r="AI188" i="1"/>
  <c r="AI187" i="1"/>
  <c r="AI186" i="1"/>
  <c r="AI185" i="1"/>
  <c r="AI184" i="1"/>
  <c r="AI183" i="1"/>
  <c r="AI182" i="1"/>
  <c r="AI181" i="1"/>
  <c r="AI180" i="1"/>
  <c r="AI179" i="1"/>
  <c r="AI178" i="1"/>
  <c r="AI177" i="1"/>
  <c r="AI176" i="1"/>
  <c r="AI175" i="1"/>
  <c r="AI174" i="1"/>
  <c r="AI173" i="1"/>
  <c r="AI172" i="1"/>
  <c r="AI171" i="1"/>
  <c r="AI170" i="1"/>
  <c r="AI169" i="1"/>
  <c r="AI168" i="1"/>
  <c r="AI167" i="1"/>
  <c r="AI166" i="1"/>
  <c r="AI165" i="1"/>
  <c r="AI164" i="1"/>
  <c r="AI163" i="1"/>
  <c r="AI162" i="1"/>
  <c r="AI161" i="1"/>
  <c r="AI160" i="1"/>
  <c r="AI159" i="1"/>
  <c r="AI158" i="1"/>
  <c r="AI157" i="1"/>
  <c r="AI156" i="1"/>
  <c r="AI155" i="1"/>
  <c r="AI154" i="1"/>
  <c r="AI153" i="1"/>
  <c r="AI152" i="1"/>
  <c r="AI151" i="1"/>
  <c r="AI150" i="1"/>
  <c r="AI149" i="1"/>
  <c r="AI148" i="1"/>
  <c r="AI147" i="1"/>
  <c r="AI146" i="1"/>
  <c r="AI145" i="1"/>
  <c r="AI144" i="1"/>
  <c r="AI143" i="1"/>
  <c r="AI142" i="1"/>
  <c r="AI141" i="1"/>
  <c r="AI140" i="1"/>
  <c r="AI139" i="1"/>
  <c r="AI138" i="1"/>
  <c r="AI137" i="1"/>
  <c r="AI136" i="1"/>
  <c r="AI135" i="1"/>
  <c r="AI134" i="1"/>
  <c r="AI133" i="1"/>
  <c r="AI132" i="1"/>
  <c r="AI131" i="1"/>
  <c r="AI130" i="1"/>
  <c r="AI129" i="1"/>
  <c r="AI128" i="1"/>
  <c r="AI127" i="1"/>
  <c r="AI126" i="1"/>
  <c r="AI125" i="1"/>
  <c r="AI124" i="1"/>
  <c r="AI123" i="1"/>
  <c r="AI122" i="1"/>
  <c r="AI121" i="1"/>
  <c r="AI120" i="1"/>
  <c r="AI119" i="1"/>
  <c r="AI118" i="1"/>
  <c r="AI117" i="1"/>
  <c r="AI116" i="1"/>
  <c r="AI115" i="1"/>
  <c r="AI114" i="1"/>
  <c r="AI113" i="1"/>
  <c r="AI112" i="1"/>
  <c r="AI111" i="1"/>
  <c r="AI110" i="1"/>
  <c r="AI109" i="1"/>
  <c r="AI108" i="1"/>
  <c r="AI107" i="1"/>
  <c r="AI106" i="1"/>
  <c r="AI105" i="1"/>
  <c r="AI104" i="1"/>
  <c r="AI103" i="1"/>
  <c r="AI102" i="1"/>
  <c r="AI101" i="1"/>
  <c r="AI100" i="1"/>
  <c r="AI99" i="1"/>
  <c r="AI98" i="1"/>
  <c r="AI97" i="1"/>
  <c r="AI96" i="1"/>
  <c r="AI95" i="1"/>
  <c r="AI94" i="1"/>
  <c r="AI93" i="1"/>
  <c r="AI92" i="1"/>
  <c r="AI91" i="1"/>
  <c r="AI90" i="1"/>
  <c r="AI89" i="1"/>
  <c r="AI88" i="1"/>
  <c r="AI87" i="1"/>
  <c r="AI86" i="1"/>
  <c r="AI85" i="1"/>
  <c r="AI84" i="1"/>
  <c r="AI83" i="1"/>
  <c r="AI82" i="1"/>
  <c r="AI81" i="1"/>
  <c r="AI80" i="1"/>
  <c r="AI79" i="1"/>
  <c r="AI78" i="1"/>
  <c r="AI77" i="1"/>
  <c r="AI76" i="1"/>
  <c r="AI75" i="1"/>
  <c r="AI74" i="1"/>
  <c r="AI73" i="1"/>
  <c r="AI72" i="1"/>
  <c r="AI71" i="1"/>
  <c r="AI70" i="1"/>
  <c r="AI69" i="1"/>
  <c r="AI68" i="1"/>
  <c r="AI67" i="1"/>
  <c r="AI66" i="1"/>
  <c r="AI65" i="1"/>
  <c r="AI64" i="1"/>
  <c r="AI63" i="1"/>
  <c r="AI62" i="1"/>
  <c r="AI61" i="1"/>
  <c r="AI60" i="1"/>
  <c r="AI59" i="1"/>
  <c r="AI58" i="1"/>
  <c r="AI57" i="1"/>
  <c r="AI56" i="1"/>
  <c r="AI55" i="1"/>
  <c r="AI54" i="1"/>
  <c r="AI53" i="1"/>
  <c r="AI52" i="1"/>
  <c r="AI51" i="1"/>
  <c r="AI50" i="1"/>
  <c r="AI49" i="1"/>
  <c r="AI48" i="1"/>
  <c r="AI47" i="1"/>
  <c r="AI46" i="1"/>
  <c r="AI45" i="1"/>
  <c r="AI44" i="1"/>
  <c r="AI43" i="1"/>
  <c r="AI42" i="1"/>
  <c r="AI41" i="1"/>
  <c r="AI40" i="1"/>
  <c r="AI39" i="1"/>
  <c r="AI38" i="1"/>
  <c r="AI37" i="1"/>
  <c r="AI36" i="1"/>
  <c r="AI35" i="1"/>
  <c r="AI34" i="1"/>
  <c r="AI33" i="1"/>
  <c r="AI32" i="1"/>
  <c r="AI31" i="1"/>
  <c r="AI30" i="1"/>
  <c r="AI29" i="1"/>
  <c r="AI28" i="1"/>
  <c r="AI27" i="1"/>
  <c r="AI26" i="1"/>
  <c r="AI25" i="1"/>
  <c r="AI24" i="1"/>
  <c r="AI23" i="1"/>
  <c r="AI22" i="1"/>
  <c r="AI21" i="1"/>
  <c r="AI20" i="1"/>
  <c r="AI19" i="1"/>
  <c r="AI18" i="1"/>
  <c r="AI17" i="1"/>
  <c r="AI16" i="1"/>
  <c r="AI15" i="1"/>
  <c r="AI14" i="1"/>
  <c r="AI13" i="1"/>
  <c r="AI12" i="1"/>
  <c r="AI11" i="1"/>
  <c r="AI10" i="1"/>
  <c r="AI9" i="1"/>
  <c r="AI8" i="1"/>
  <c r="AI7" i="1"/>
  <c r="AI6" i="1"/>
  <c r="AI5" i="1"/>
  <c r="AI4" i="1"/>
  <c r="AI3" i="1"/>
  <c r="AI2" i="1"/>
  <c r="AK1007" i="1"/>
  <c r="AK1006" i="1"/>
  <c r="AK1005" i="1"/>
  <c r="AK1004" i="1"/>
  <c r="AK1003" i="1"/>
  <c r="AK1002" i="1"/>
  <c r="AK1001" i="1"/>
  <c r="AK1000" i="1"/>
  <c r="AK993" i="1"/>
  <c r="AK992" i="1"/>
  <c r="AK991" i="1"/>
  <c r="AK990" i="1"/>
  <c r="AK989" i="1"/>
  <c r="AK988" i="1"/>
  <c r="AK987" i="1"/>
  <c r="AK986" i="1"/>
  <c r="AK985" i="1"/>
  <c r="AK984" i="1"/>
  <c r="AK983" i="1"/>
  <c r="AK982" i="1"/>
  <c r="AK981" i="1"/>
  <c r="AK979" i="1"/>
  <c r="AK978" i="1"/>
  <c r="AK977" i="1"/>
  <c r="AK976" i="1"/>
  <c r="AK975" i="1"/>
  <c r="AK974" i="1"/>
  <c r="AK971" i="1"/>
  <c r="AK970" i="1"/>
  <c r="AK968" i="1"/>
  <c r="AK967" i="1"/>
  <c r="AK965" i="1"/>
  <c r="AK963" i="1"/>
  <c r="AK961" i="1"/>
  <c r="AK960" i="1"/>
  <c r="AK958" i="1"/>
  <c r="AK957" i="1"/>
  <c r="AK955" i="1"/>
  <c r="AK954" i="1"/>
  <c r="AK953" i="1"/>
  <c r="AK952" i="1"/>
  <c r="AK951" i="1"/>
  <c r="AK950" i="1"/>
  <c r="AK949" i="1"/>
  <c r="AK948" i="1"/>
  <c r="AK947" i="1"/>
  <c r="AK946" i="1"/>
  <c r="AK945" i="1"/>
  <c r="AK944" i="1"/>
  <c r="AK943" i="1"/>
  <c r="AK942" i="1"/>
  <c r="AK940" i="1"/>
  <c r="AK939" i="1"/>
  <c r="AK938" i="1"/>
  <c r="AK937" i="1"/>
  <c r="AK936" i="1"/>
  <c r="AK935" i="1"/>
  <c r="AK934" i="1"/>
  <c r="AK933" i="1"/>
  <c r="AK932" i="1"/>
  <c r="AK931" i="1"/>
  <c r="AK930" i="1"/>
  <c r="AK929" i="1"/>
  <c r="AK928" i="1"/>
  <c r="AK927" i="1"/>
  <c r="AK926" i="1"/>
  <c r="AK925" i="1"/>
  <c r="AK924" i="1"/>
  <c r="AK923" i="1"/>
  <c r="AK922" i="1"/>
  <c r="AK921" i="1"/>
  <c r="AK920" i="1"/>
  <c r="AK919" i="1"/>
  <c r="AK917" i="1"/>
  <c r="AK916" i="1"/>
  <c r="AK915" i="1"/>
  <c r="AK914" i="1"/>
  <c r="AK913" i="1"/>
  <c r="AK912" i="1"/>
  <c r="AK911" i="1"/>
  <c r="AK910" i="1"/>
  <c r="AK909" i="1"/>
  <c r="AK908" i="1"/>
  <c r="AK907" i="1"/>
  <c r="AK906" i="1"/>
  <c r="AK905" i="1"/>
  <c r="AK904" i="1"/>
  <c r="AK903" i="1"/>
  <c r="AK902" i="1"/>
  <c r="AK900" i="1"/>
  <c r="AK899" i="1"/>
  <c r="AK898" i="1"/>
  <c r="AK897" i="1"/>
  <c r="AK895" i="1"/>
  <c r="AK894" i="1"/>
  <c r="AK893" i="1"/>
  <c r="AK892" i="1"/>
  <c r="AK891" i="1"/>
  <c r="AK890" i="1"/>
  <c r="AK889" i="1"/>
  <c r="AK888" i="1"/>
  <c r="AK887" i="1"/>
  <c r="AK886" i="1"/>
  <c r="AK885" i="1"/>
  <c r="AK883" i="1"/>
  <c r="AK882" i="1"/>
  <c r="AK881" i="1"/>
  <c r="AK879" i="1"/>
  <c r="AK878" i="1"/>
  <c r="AK876" i="1"/>
  <c r="AK875" i="1"/>
  <c r="AK874" i="1"/>
  <c r="AK873" i="1"/>
  <c r="AK871" i="1"/>
  <c r="AK870" i="1"/>
  <c r="AK868" i="1"/>
  <c r="AK867" i="1"/>
  <c r="AK866" i="1"/>
  <c r="AK865" i="1"/>
  <c r="AK864" i="1"/>
  <c r="AK863" i="1"/>
  <c r="AK860" i="1"/>
  <c r="AK858" i="1"/>
  <c r="AK857" i="1"/>
  <c r="AK856" i="1"/>
  <c r="AK855" i="1"/>
  <c r="AK852" i="1"/>
  <c r="AK851" i="1"/>
  <c r="AK850" i="1"/>
  <c r="AK849" i="1"/>
  <c r="AK848" i="1"/>
  <c r="AK847" i="1"/>
  <c r="AK846" i="1"/>
  <c r="AK845" i="1"/>
  <c r="AK844" i="1"/>
  <c r="AK843" i="1"/>
  <c r="AK842" i="1"/>
  <c r="AK841" i="1"/>
  <c r="AK840" i="1"/>
  <c r="AK839" i="1"/>
  <c r="AK838" i="1"/>
  <c r="AK837" i="1"/>
  <c r="AK835" i="1"/>
  <c r="AK834" i="1"/>
  <c r="AK833" i="1"/>
  <c r="AK832" i="1"/>
  <c r="AK831" i="1"/>
  <c r="AK830" i="1"/>
  <c r="AK829" i="1"/>
  <c r="AK826" i="1"/>
  <c r="AK825" i="1"/>
  <c r="AK824" i="1"/>
  <c r="AK823" i="1"/>
  <c r="AK821" i="1"/>
  <c r="AK820" i="1"/>
  <c r="AK819" i="1"/>
  <c r="AK818" i="1"/>
  <c r="AK817" i="1"/>
  <c r="AK816" i="1"/>
  <c r="AK815" i="1"/>
  <c r="AK814" i="1"/>
  <c r="AK812" i="1"/>
  <c r="AK811" i="1"/>
  <c r="AK809" i="1"/>
  <c r="AK808" i="1"/>
  <c r="AK807" i="1"/>
  <c r="AK806" i="1"/>
  <c r="AK805" i="1"/>
  <c r="AK804" i="1"/>
  <c r="AK802" i="1"/>
  <c r="AK800" i="1"/>
  <c r="AK798" i="1"/>
  <c r="AK797" i="1"/>
  <c r="AK796" i="1"/>
  <c r="AK795" i="1"/>
  <c r="AK793" i="1"/>
  <c r="AK792" i="1"/>
  <c r="AK790" i="1"/>
  <c r="AK789" i="1"/>
  <c r="AK787" i="1"/>
  <c r="AK786" i="1"/>
  <c r="AK785" i="1"/>
  <c r="AK781" i="1"/>
  <c r="AK780" i="1"/>
  <c r="AK779" i="1"/>
  <c r="AK778" i="1"/>
  <c r="AK777" i="1"/>
  <c r="AK776" i="1"/>
  <c r="AK774" i="1"/>
  <c r="AK773" i="1"/>
  <c r="AK772" i="1"/>
  <c r="AK769" i="1"/>
  <c r="AK768" i="1"/>
  <c r="AK767" i="1"/>
  <c r="AK766" i="1"/>
  <c r="AK765" i="1"/>
  <c r="AK764" i="1"/>
  <c r="AK763" i="1"/>
  <c r="AK760" i="1"/>
  <c r="AK759" i="1"/>
  <c r="AK757" i="1"/>
  <c r="AK756" i="1"/>
  <c r="AK753" i="1"/>
  <c r="AK752" i="1"/>
  <c r="AK751" i="1"/>
  <c r="AK750" i="1"/>
  <c r="AK748" i="1"/>
  <c r="AK747" i="1"/>
  <c r="AK746" i="1"/>
  <c r="AK744" i="1"/>
  <c r="AK743" i="1"/>
  <c r="AK742" i="1"/>
  <c r="AK739" i="1"/>
  <c r="AK735" i="1"/>
  <c r="AK734" i="1"/>
  <c r="AK732" i="1"/>
  <c r="AK731" i="1"/>
  <c r="AK730" i="1"/>
  <c r="AK729" i="1"/>
  <c r="AK728" i="1"/>
  <c r="AK727" i="1"/>
  <c r="AK726" i="1"/>
  <c r="AK724" i="1"/>
  <c r="AK723" i="1"/>
  <c r="AK722" i="1"/>
  <c r="AK721" i="1"/>
  <c r="AK720" i="1"/>
  <c r="AK717" i="1"/>
  <c r="AK715" i="1"/>
  <c r="AK714" i="1"/>
  <c r="AK713" i="1"/>
  <c r="AK712" i="1"/>
  <c r="AK711" i="1"/>
  <c r="AK709" i="1"/>
  <c r="AK708" i="1"/>
  <c r="AK706" i="1"/>
  <c r="AK705" i="1"/>
  <c r="AK702" i="1"/>
  <c r="AK701" i="1"/>
  <c r="AK700" i="1"/>
  <c r="AK699" i="1"/>
  <c r="AK698" i="1"/>
  <c r="AK697" i="1"/>
  <c r="AK694" i="1"/>
  <c r="AK693" i="1"/>
  <c r="AK692" i="1"/>
  <c r="AK691" i="1"/>
  <c r="AK690" i="1"/>
  <c r="AK689" i="1"/>
  <c r="AK688" i="1"/>
  <c r="AK687" i="1"/>
  <c r="AK686" i="1"/>
  <c r="AK683" i="1"/>
  <c r="AK681" i="1"/>
  <c r="AK676" i="1"/>
  <c r="AK675" i="1"/>
  <c r="AK674" i="1"/>
  <c r="AK673" i="1"/>
  <c r="AK671" i="1"/>
  <c r="AK670" i="1"/>
  <c r="AK669" i="1"/>
  <c r="AK667" i="1"/>
  <c r="AK666" i="1"/>
  <c r="AK665" i="1"/>
  <c r="AK663" i="1"/>
  <c r="AK662" i="1"/>
  <c r="AK661" i="1"/>
  <c r="AK659" i="1"/>
  <c r="AK658" i="1"/>
  <c r="AK657" i="1"/>
  <c r="AK656" i="1"/>
  <c r="AK655" i="1"/>
  <c r="AK654" i="1"/>
  <c r="AK653" i="1"/>
  <c r="AK652" i="1"/>
  <c r="AK650" i="1"/>
  <c r="AK649" i="1"/>
  <c r="AK648" i="1"/>
  <c r="AK647" i="1"/>
  <c r="AK645" i="1"/>
  <c r="AK644" i="1"/>
  <c r="AK643" i="1"/>
  <c r="AK642" i="1"/>
  <c r="AK640" i="1"/>
  <c r="AK639" i="1"/>
  <c r="AK638" i="1"/>
  <c r="AK636" i="1"/>
  <c r="AK635" i="1"/>
  <c r="AK634" i="1"/>
  <c r="AK631" i="1"/>
  <c r="AK630" i="1"/>
  <c r="AK629" i="1"/>
  <c r="AK627" i="1"/>
  <c r="AK626" i="1"/>
  <c r="AK625" i="1"/>
  <c r="AK623" i="1"/>
  <c r="AK622" i="1"/>
  <c r="AK621" i="1"/>
  <c r="AK620" i="1"/>
  <c r="AK619" i="1"/>
  <c r="AK618" i="1"/>
  <c r="AK617" i="1"/>
  <c r="AK616" i="1"/>
  <c r="AK614" i="1"/>
  <c r="AK613" i="1"/>
  <c r="AK612" i="1"/>
  <c r="AK610" i="1"/>
  <c r="AK608" i="1"/>
  <c r="AK607" i="1"/>
  <c r="AK606" i="1"/>
  <c r="AK605" i="1"/>
  <c r="AK604" i="1"/>
  <c r="AK603" i="1"/>
  <c r="AK602" i="1"/>
  <c r="AK601" i="1"/>
  <c r="AK600" i="1"/>
  <c r="AK599" i="1"/>
  <c r="AK597" i="1"/>
  <c r="AK596" i="1"/>
  <c r="AK594" i="1"/>
  <c r="AK593" i="1"/>
  <c r="AK592" i="1"/>
  <c r="AK591" i="1"/>
  <c r="AK590" i="1"/>
  <c r="AK589" i="1"/>
  <c r="AK588" i="1"/>
  <c r="AK587" i="1"/>
  <c r="AK586" i="1"/>
  <c r="AK585" i="1"/>
  <c r="AK584" i="1"/>
  <c r="AK581" i="1"/>
  <c r="AK579" i="1"/>
  <c r="AK577" i="1"/>
  <c r="AK575" i="1"/>
  <c r="AK573" i="1"/>
  <c r="AK571" i="1"/>
  <c r="AK570" i="1"/>
  <c r="AK569" i="1"/>
  <c r="AK568" i="1"/>
  <c r="AK567" i="1"/>
  <c r="AK566" i="1"/>
  <c r="AK564" i="1"/>
  <c r="AK563" i="1"/>
  <c r="AK561" i="1"/>
  <c r="AK560" i="1"/>
  <c r="AK559" i="1"/>
  <c r="AK558" i="1"/>
  <c r="AK557" i="1"/>
  <c r="AK556" i="1"/>
  <c r="AK555" i="1"/>
  <c r="AK554" i="1"/>
  <c r="AK553" i="1"/>
  <c r="AK552" i="1"/>
  <c r="AK551" i="1"/>
  <c r="AK549" i="1"/>
  <c r="AK547" i="1"/>
  <c r="AK546" i="1"/>
  <c r="AK545" i="1"/>
  <c r="AK544" i="1"/>
  <c r="AK543" i="1"/>
  <c r="AK542" i="1"/>
  <c r="AK541" i="1"/>
  <c r="AK540" i="1"/>
  <c r="AK539" i="1"/>
  <c r="AK537" i="1"/>
  <c r="AK535" i="1"/>
  <c r="AK534" i="1"/>
  <c r="AK533" i="1"/>
  <c r="AK532" i="1"/>
  <c r="AK531" i="1"/>
  <c r="AK529" i="1"/>
  <c r="AK528" i="1"/>
  <c r="AK527" i="1"/>
  <c r="AK526" i="1"/>
  <c r="AK525" i="1"/>
  <c r="AK523" i="1"/>
  <c r="AK522" i="1"/>
  <c r="AK520" i="1"/>
  <c r="AK519" i="1"/>
  <c r="AK518" i="1"/>
  <c r="AK517" i="1"/>
  <c r="AK516" i="1"/>
  <c r="AK513" i="1"/>
  <c r="AK511" i="1"/>
  <c r="AK510" i="1"/>
  <c r="AK509" i="1"/>
  <c r="AK508" i="1"/>
  <c r="AK504" i="1"/>
  <c r="AK503" i="1"/>
  <c r="AK502" i="1"/>
  <c r="AK500" i="1"/>
  <c r="AK499" i="1"/>
  <c r="AK498" i="1"/>
  <c r="AK497" i="1"/>
  <c r="AK496" i="1"/>
  <c r="AK495" i="1"/>
  <c r="AK494" i="1"/>
  <c r="AK493" i="1"/>
  <c r="AK492" i="1"/>
  <c r="AK491" i="1"/>
  <c r="AK490" i="1"/>
  <c r="AK489" i="1"/>
  <c r="AK488" i="1"/>
  <c r="AK486" i="1"/>
  <c r="AK485" i="1"/>
  <c r="AK484" i="1"/>
  <c r="AK483" i="1"/>
  <c r="AK482" i="1"/>
  <c r="AK481" i="1"/>
  <c r="AK479" i="1"/>
  <c r="AK478" i="1"/>
  <c r="AK476" i="1"/>
  <c r="AK475" i="1"/>
  <c r="AK472" i="1"/>
  <c r="AK471" i="1"/>
  <c r="AK470" i="1"/>
  <c r="AK467" i="1"/>
  <c r="AK465" i="1"/>
  <c r="AK464" i="1"/>
  <c r="AK463" i="1"/>
  <c r="AK462" i="1"/>
  <c r="AK461" i="1"/>
  <c r="AK460" i="1"/>
  <c r="AK459" i="1"/>
  <c r="AK457" i="1"/>
  <c r="AK456" i="1"/>
  <c r="AK454" i="1"/>
  <c r="AK453" i="1"/>
  <c r="AK450" i="1"/>
  <c r="AK449" i="1"/>
  <c r="AK448" i="1"/>
  <c r="AK447" i="1"/>
  <c r="AK446" i="1"/>
  <c r="AK445" i="1"/>
  <c r="AK444" i="1"/>
  <c r="AK443" i="1"/>
  <c r="AK442" i="1"/>
  <c r="AK440" i="1"/>
  <c r="AK439" i="1"/>
  <c r="AK438" i="1"/>
  <c r="AK437" i="1"/>
  <c r="AK436" i="1"/>
  <c r="AK435" i="1"/>
  <c r="AK434" i="1"/>
  <c r="AK433" i="1"/>
  <c r="AK432" i="1"/>
  <c r="AK431" i="1"/>
  <c r="AK430" i="1"/>
  <c r="AK429" i="1"/>
  <c r="AK428" i="1"/>
  <c r="AK426" i="1"/>
  <c r="AK425" i="1"/>
  <c r="AK424" i="1"/>
  <c r="AK423" i="1"/>
  <c r="AK422" i="1"/>
  <c r="AK421" i="1"/>
  <c r="AK420" i="1"/>
  <c r="AK419" i="1"/>
  <c r="AK416" i="1"/>
  <c r="AK415" i="1"/>
  <c r="AK414" i="1"/>
  <c r="AK413" i="1"/>
  <c r="AK410" i="1"/>
  <c r="AK409" i="1"/>
  <c r="AK408" i="1"/>
  <c r="AK407" i="1"/>
  <c r="AK406" i="1"/>
  <c r="AK405" i="1"/>
  <c r="AK404" i="1"/>
  <c r="AK403" i="1"/>
  <c r="AK401" i="1"/>
  <c r="AK400" i="1"/>
  <c r="AK399" i="1"/>
  <c r="AK398" i="1"/>
  <c r="AK397" i="1"/>
  <c r="AK396" i="1"/>
  <c r="AK395" i="1"/>
  <c r="AK392" i="1"/>
  <c r="AK390" i="1"/>
  <c r="AK389" i="1"/>
  <c r="AK388" i="1"/>
  <c r="AK387" i="1"/>
  <c r="AK386" i="1"/>
  <c r="AK385" i="1"/>
  <c r="AK384" i="1"/>
  <c r="AK382" i="1"/>
  <c r="AK381" i="1"/>
  <c r="AK380" i="1"/>
  <c r="AK377" i="1"/>
  <c r="AK375" i="1"/>
  <c r="AK374" i="1"/>
  <c r="AK373" i="1"/>
  <c r="AK372" i="1"/>
  <c r="AK371" i="1"/>
  <c r="AK370" i="1"/>
  <c r="AK369" i="1"/>
  <c r="AK368" i="1"/>
  <c r="AK367" i="1"/>
  <c r="AK366" i="1"/>
  <c r="AK365" i="1"/>
  <c r="AK364" i="1"/>
  <c r="AK363" i="1"/>
  <c r="AK362" i="1"/>
  <c r="AK361" i="1"/>
  <c r="AK360" i="1"/>
  <c r="AK359" i="1"/>
  <c r="AK358" i="1"/>
  <c r="AK357" i="1"/>
  <c r="AK356" i="1"/>
  <c r="AK355" i="1"/>
  <c r="AK353" i="1"/>
  <c r="AK352" i="1"/>
  <c r="AK351" i="1"/>
  <c r="AK349" i="1"/>
  <c r="AK348" i="1"/>
  <c r="AK347" i="1"/>
  <c r="AK346" i="1"/>
  <c r="AK345" i="1"/>
  <c r="AK344" i="1"/>
  <c r="AK343" i="1"/>
  <c r="AK342" i="1"/>
  <c r="AK341" i="1"/>
  <c r="AK340" i="1"/>
  <c r="AK339" i="1"/>
  <c r="AK338" i="1"/>
  <c r="AK337" i="1"/>
  <c r="AK335" i="1"/>
  <c r="AK334" i="1"/>
  <c r="AK333" i="1"/>
  <c r="AK332" i="1"/>
  <c r="AK330" i="1"/>
  <c r="AK329" i="1"/>
  <c r="AK328" i="1"/>
  <c r="AK327" i="1"/>
  <c r="AK326" i="1"/>
  <c r="AK325" i="1"/>
  <c r="AK324" i="1"/>
  <c r="AK322" i="1"/>
  <c r="AK321" i="1"/>
  <c r="AK320" i="1"/>
  <c r="AK319" i="1"/>
  <c r="AK318" i="1"/>
  <c r="AK316" i="1"/>
  <c r="AK315" i="1"/>
  <c r="AK314" i="1"/>
  <c r="AK313" i="1"/>
  <c r="AK312" i="1"/>
  <c r="AK311" i="1"/>
  <c r="AK310" i="1"/>
  <c r="AK309" i="1"/>
  <c r="AK308" i="1"/>
  <c r="AK307" i="1"/>
  <c r="AK306" i="1"/>
  <c r="AK305" i="1"/>
  <c r="AK304" i="1"/>
  <c r="AK303" i="1"/>
  <c r="AK302" i="1"/>
  <c r="AK301" i="1"/>
  <c r="AK300" i="1"/>
  <c r="AK299" i="1"/>
  <c r="AK298" i="1"/>
  <c r="AK297" i="1"/>
  <c r="AK296" i="1"/>
  <c r="AK293" i="1"/>
  <c r="AK292" i="1"/>
  <c r="AK291" i="1"/>
  <c r="AK290" i="1"/>
  <c r="AK288" i="1"/>
  <c r="AK287" i="1"/>
  <c r="AK286" i="1"/>
  <c r="AK285" i="1"/>
  <c r="AK284" i="1"/>
  <c r="AK283" i="1"/>
  <c r="AK282" i="1"/>
  <c r="AK281" i="1"/>
  <c r="AK278" i="1"/>
  <c r="AK277" i="1"/>
  <c r="AK276" i="1"/>
  <c r="AK275" i="1"/>
  <c r="AK274" i="1"/>
  <c r="AK272" i="1"/>
  <c r="AK269" i="1"/>
  <c r="AK268" i="1"/>
  <c r="AK267" i="1"/>
  <c r="AK266" i="1"/>
  <c r="AK264" i="1"/>
  <c r="AK263" i="1"/>
  <c r="AK261" i="1"/>
  <c r="AK260" i="1"/>
  <c r="AK259" i="1"/>
  <c r="AK258" i="1"/>
  <c r="AK257" i="1"/>
  <c r="AK255" i="1"/>
  <c r="AK254" i="1"/>
  <c r="AK253" i="1"/>
  <c r="AK248" i="1"/>
  <c r="AK246" i="1"/>
  <c r="AK244" i="1"/>
  <c r="AK243" i="1"/>
  <c r="AK242" i="1"/>
  <c r="AK240" i="1"/>
  <c r="AK239" i="1"/>
  <c r="AK238" i="1"/>
  <c r="AK237" i="1"/>
  <c r="AK236" i="1"/>
  <c r="AK235" i="1"/>
  <c r="AK234" i="1"/>
  <c r="AK233" i="1"/>
  <c r="AK232" i="1"/>
  <c r="AK231" i="1"/>
  <c r="AK229" i="1"/>
  <c r="AK228" i="1"/>
  <c r="AK227" i="1"/>
  <c r="AK226" i="1"/>
  <c r="AK224" i="1"/>
  <c r="AK223" i="1"/>
  <c r="AK222" i="1"/>
  <c r="AK221" i="1"/>
  <c r="AK220" i="1"/>
  <c r="AK219" i="1"/>
  <c r="AK218" i="1"/>
  <c r="AK216" i="1"/>
  <c r="AK215" i="1"/>
  <c r="AK214" i="1"/>
  <c r="AK213" i="1"/>
  <c r="AK212" i="1"/>
  <c r="AK210" i="1"/>
  <c r="AK209" i="1"/>
  <c r="AK207" i="1"/>
  <c r="AK206" i="1"/>
  <c r="AK202" i="1"/>
  <c r="AK201" i="1"/>
  <c r="AK200" i="1"/>
  <c r="AK199" i="1"/>
  <c r="AK198" i="1"/>
  <c r="AK197" i="1"/>
  <c r="AK196" i="1"/>
  <c r="AK194" i="1"/>
  <c r="AK193" i="1"/>
  <c r="AK192" i="1"/>
  <c r="AK191" i="1"/>
  <c r="AK190" i="1"/>
  <c r="AK189" i="1"/>
  <c r="AK186" i="1"/>
  <c r="AK185" i="1"/>
  <c r="AK184" i="1"/>
  <c r="AK183" i="1"/>
  <c r="AK182" i="1"/>
  <c r="AK179" i="1"/>
  <c r="AK176" i="1"/>
  <c r="AK175" i="1"/>
  <c r="AK174" i="1"/>
  <c r="AK173" i="1"/>
  <c r="AK172" i="1"/>
  <c r="AK171" i="1"/>
  <c r="AK169" i="1"/>
  <c r="AK167" i="1"/>
  <c r="AK166" i="1"/>
  <c r="AK164" i="1"/>
  <c r="AK163" i="1"/>
  <c r="AK162" i="1"/>
  <c r="AK161" i="1"/>
  <c r="AK160" i="1"/>
  <c r="AK159" i="1"/>
  <c r="AK158" i="1"/>
  <c r="AK157" i="1"/>
  <c r="AK156" i="1"/>
  <c r="AK155" i="1"/>
  <c r="AK153" i="1"/>
  <c r="AK151" i="1"/>
  <c r="AK150" i="1"/>
  <c r="AK149" i="1"/>
  <c r="AK148" i="1"/>
  <c r="AK147" i="1"/>
  <c r="AK146" i="1"/>
  <c r="AK145" i="1"/>
  <c r="AK144" i="1"/>
  <c r="AK143" i="1"/>
  <c r="AK142" i="1"/>
  <c r="AK141" i="1"/>
  <c r="AK140" i="1"/>
  <c r="AK138" i="1"/>
  <c r="AK137" i="1"/>
  <c r="AK136" i="1"/>
  <c r="AK134" i="1"/>
  <c r="AK132" i="1"/>
  <c r="AK129" i="1"/>
  <c r="AK128" i="1"/>
  <c r="AK127" i="1"/>
  <c r="AK126" i="1"/>
  <c r="AK125" i="1"/>
  <c r="AK124" i="1"/>
  <c r="AK121" i="1"/>
  <c r="AK120" i="1"/>
  <c r="AK119" i="1"/>
  <c r="AK118" i="1"/>
  <c r="AK117" i="1"/>
  <c r="AK115" i="1"/>
  <c r="AK114" i="1"/>
  <c r="AK112" i="1"/>
  <c r="AK111" i="1"/>
  <c r="AK110" i="1"/>
  <c r="AK109" i="1"/>
  <c r="AK107" i="1"/>
  <c r="AK106" i="1"/>
  <c r="AK104" i="1"/>
  <c r="AK103" i="1"/>
  <c r="AK102" i="1"/>
  <c r="AK100" i="1"/>
  <c r="AK99" i="1"/>
  <c r="AK98" i="1"/>
  <c r="AK97" i="1"/>
  <c r="AK96" i="1"/>
  <c r="AK95" i="1"/>
  <c r="AK94" i="1"/>
  <c r="AK92" i="1"/>
  <c r="AK91" i="1"/>
  <c r="AK90" i="1"/>
  <c r="AK89" i="1"/>
  <c r="AK88" i="1"/>
  <c r="AK87" i="1"/>
  <c r="AK86" i="1"/>
  <c r="AK85" i="1"/>
  <c r="AK84" i="1"/>
  <c r="AK83" i="1"/>
  <c r="AK81" i="1"/>
  <c r="AK80" i="1"/>
  <c r="AK79" i="1"/>
  <c r="AK78" i="1"/>
  <c r="AK77" i="1"/>
  <c r="AK76" i="1"/>
  <c r="AK75" i="1"/>
  <c r="AK74" i="1"/>
  <c r="AK73" i="1"/>
  <c r="AK72" i="1"/>
  <c r="AK71" i="1"/>
  <c r="AK70" i="1"/>
  <c r="AK69" i="1"/>
  <c r="AK68" i="1"/>
  <c r="AK67" i="1"/>
  <c r="AK66" i="1"/>
  <c r="AK65" i="1"/>
  <c r="AK64" i="1"/>
  <c r="AK62" i="1"/>
  <c r="AK61" i="1"/>
  <c r="AK59" i="1"/>
  <c r="AK58" i="1"/>
  <c r="AK55" i="1"/>
  <c r="AK53" i="1"/>
  <c r="AK51" i="1"/>
  <c r="AK50" i="1"/>
  <c r="AK49" i="1"/>
  <c r="AK48" i="1"/>
  <c r="AK47" i="1"/>
  <c r="AK45" i="1"/>
  <c r="AK44" i="1"/>
  <c r="AK43" i="1"/>
  <c r="AK42" i="1"/>
  <c r="AK41" i="1"/>
  <c r="AK38" i="1"/>
  <c r="AK37" i="1"/>
  <c r="AK36" i="1"/>
  <c r="AK35" i="1"/>
  <c r="AK34" i="1"/>
  <c r="AK33" i="1"/>
  <c r="AK32" i="1"/>
  <c r="AK31" i="1"/>
  <c r="AK30" i="1"/>
  <c r="AK27" i="1"/>
  <c r="AK26" i="1"/>
  <c r="AK25" i="1"/>
  <c r="AK24" i="1"/>
  <c r="AK23" i="1"/>
  <c r="AK22" i="1"/>
  <c r="AK21" i="1"/>
  <c r="AK19" i="1"/>
  <c r="AK18" i="1"/>
  <c r="AK17" i="1"/>
  <c r="AK16" i="1"/>
  <c r="AK15" i="1"/>
  <c r="AK14" i="1"/>
  <c r="AK13" i="1"/>
  <c r="AK12" i="1"/>
  <c r="AK11" i="1"/>
  <c r="AK10" i="1"/>
  <c r="AK9" i="1"/>
  <c r="AK8" i="1"/>
  <c r="AK7" i="1"/>
  <c r="AK6" i="1"/>
  <c r="AK5" i="1"/>
  <c r="AK4" i="1"/>
  <c r="AK3" i="1"/>
  <c r="AK20" i="1"/>
  <c r="AK28" i="1"/>
  <c r="AK29" i="1"/>
  <c r="AK39" i="1"/>
  <c r="AK40" i="1"/>
  <c r="AK46" i="1"/>
  <c r="AK52" i="1"/>
  <c r="AK54" i="1"/>
  <c r="AK56" i="1"/>
  <c r="AK57" i="1"/>
  <c r="AK60" i="1"/>
  <c r="AK63" i="1"/>
  <c r="AK82" i="1"/>
  <c r="AK93" i="1"/>
  <c r="AK101" i="1"/>
  <c r="AK105" i="1"/>
  <c r="AK108" i="1"/>
  <c r="AK113" i="1"/>
  <c r="AK116" i="1"/>
  <c r="AK122" i="1"/>
  <c r="AK123" i="1"/>
  <c r="AK130" i="1"/>
  <c r="AK131" i="1"/>
  <c r="AK133" i="1"/>
  <c r="AK135" i="1"/>
  <c r="AK139" i="1"/>
  <c r="AK152" i="1"/>
  <c r="AK154" i="1"/>
  <c r="AK165" i="1"/>
  <c r="AK168" i="1"/>
  <c r="AK170" i="1"/>
  <c r="AK177" i="1"/>
  <c r="AK178" i="1"/>
  <c r="AK180" i="1"/>
  <c r="AK181" i="1"/>
  <c r="AK187" i="1"/>
  <c r="AK188" i="1"/>
  <c r="AK195" i="1"/>
  <c r="AK203" i="1"/>
  <c r="AK204" i="1"/>
  <c r="AK205" i="1"/>
  <c r="AK208" i="1"/>
  <c r="AK211" i="1"/>
  <c r="AK217" i="1"/>
  <c r="AK225" i="1"/>
  <c r="AK230" i="1"/>
  <c r="AK241" i="1"/>
  <c r="AK245" i="1"/>
  <c r="AK247" i="1"/>
  <c r="AK249" i="1"/>
  <c r="AK250" i="1"/>
  <c r="AK251" i="1"/>
  <c r="AK252" i="1"/>
  <c r="AK256" i="1"/>
  <c r="AK262" i="1"/>
  <c r="AK265" i="1"/>
  <c r="AK270" i="1"/>
  <c r="AK271" i="1"/>
  <c r="AK273" i="1"/>
  <c r="AK279" i="1"/>
  <c r="AK280" i="1"/>
  <c r="AK289" i="1"/>
  <c r="AK294" i="1"/>
  <c r="AK295" i="1"/>
  <c r="AK317" i="1"/>
  <c r="AK323" i="1"/>
  <c r="AK331" i="1"/>
  <c r="AK336" i="1"/>
  <c r="AK350" i="1"/>
  <c r="AK354" i="1"/>
  <c r="AK376" i="1"/>
  <c r="AK378" i="1"/>
  <c r="AK379" i="1"/>
  <c r="AK383" i="1"/>
  <c r="AK391" i="1"/>
  <c r="AK393" i="1"/>
  <c r="AK394" i="1"/>
  <c r="AK402" i="1"/>
  <c r="AK411" i="1"/>
  <c r="AK412" i="1"/>
  <c r="AK417" i="1"/>
  <c r="AK418" i="1"/>
  <c r="AK427" i="1"/>
  <c r="AK441" i="1"/>
  <c r="AK451" i="1"/>
  <c r="AK452" i="1"/>
  <c r="AK455" i="1"/>
  <c r="AK458" i="1"/>
  <c r="AK466" i="1"/>
  <c r="AK468" i="1"/>
  <c r="AK469" i="1"/>
  <c r="AK473" i="1"/>
  <c r="AK474" i="1"/>
  <c r="AK477" i="1"/>
  <c r="AK480" i="1"/>
  <c r="AK487" i="1"/>
  <c r="AK501" i="1"/>
  <c r="AK505" i="1"/>
  <c r="AK506" i="1"/>
  <c r="AK507" i="1"/>
  <c r="AK512" i="1"/>
  <c r="AK514" i="1"/>
  <c r="AK515" i="1"/>
  <c r="AK521" i="1"/>
  <c r="AK524" i="1"/>
  <c r="AK530" i="1"/>
  <c r="AK536" i="1"/>
  <c r="AK538" i="1"/>
  <c r="AK548" i="1"/>
  <c r="AK550" i="1"/>
  <c r="AK562" i="1"/>
  <c r="AK565" i="1"/>
  <c r="AK572" i="1"/>
  <c r="AK574" i="1"/>
  <c r="AK576" i="1"/>
  <c r="AK578" i="1"/>
  <c r="AK580" i="1"/>
  <c r="AK582" i="1"/>
  <c r="AK583" i="1"/>
  <c r="AK595" i="1"/>
  <c r="AK598" i="1"/>
  <c r="AK609" i="1"/>
  <c r="AK611" i="1"/>
  <c r="AK615" i="1"/>
  <c r="AK624" i="1"/>
  <c r="AK628" i="1"/>
  <c r="AK632" i="1"/>
  <c r="AK633" i="1"/>
  <c r="AK637" i="1"/>
  <c r="AK641" i="1"/>
  <c r="AK646" i="1"/>
  <c r="AK651" i="1"/>
  <c r="AK660" i="1"/>
  <c r="AK664" i="1"/>
  <c r="AK668" i="1"/>
  <c r="AK672" i="1"/>
  <c r="AK677" i="1"/>
  <c r="AK678" i="1"/>
  <c r="AK679" i="1"/>
  <c r="AK680" i="1"/>
  <c r="AK682" i="1"/>
  <c r="AK684" i="1"/>
  <c r="AK685" i="1"/>
  <c r="AK695" i="1"/>
  <c r="AK696" i="1"/>
  <c r="AK703" i="1"/>
  <c r="AK704" i="1"/>
  <c r="AK707" i="1"/>
  <c r="AK710" i="1"/>
  <c r="AK716" i="1"/>
  <c r="AK718" i="1"/>
  <c r="AK719" i="1"/>
  <c r="AK725" i="1"/>
  <c r="AK733" i="1"/>
  <c r="AK736" i="1"/>
  <c r="AK737" i="1"/>
  <c r="AK738" i="1"/>
  <c r="AK740" i="1"/>
  <c r="AK741" i="1"/>
  <c r="AK745" i="1"/>
  <c r="AK749" i="1"/>
  <c r="AK754" i="1"/>
  <c r="AK755" i="1"/>
  <c r="AK758" i="1"/>
  <c r="AK761" i="1"/>
  <c r="AK762" i="1"/>
  <c r="AK770" i="1"/>
  <c r="AK771" i="1"/>
  <c r="AK775" i="1"/>
  <c r="AK782" i="1"/>
  <c r="AK783" i="1"/>
  <c r="AK784" i="1"/>
  <c r="AK788" i="1"/>
  <c r="AK791" i="1"/>
  <c r="AK794" i="1"/>
  <c r="AK799" i="1"/>
  <c r="AK801" i="1"/>
  <c r="AK803" i="1"/>
  <c r="AK810" i="1"/>
  <c r="AK813" i="1"/>
  <c r="AK822" i="1"/>
  <c r="AK827" i="1"/>
  <c r="AK828" i="1"/>
  <c r="AK836" i="1"/>
  <c r="AK853" i="1"/>
  <c r="AK854" i="1"/>
  <c r="AK859" i="1"/>
  <c r="AK861" i="1"/>
  <c r="AK862" i="1"/>
  <c r="AK869" i="1"/>
  <c r="AK872" i="1"/>
  <c r="AK877" i="1"/>
  <c r="AK880" i="1"/>
  <c r="AK884" i="1"/>
  <c r="AK896" i="1"/>
  <c r="AK901" i="1"/>
  <c r="AK918" i="1"/>
  <c r="AK941" i="1"/>
  <c r="AK956" i="1"/>
  <c r="AK959" i="1"/>
  <c r="AK962" i="1"/>
  <c r="AK964" i="1"/>
  <c r="AK966" i="1"/>
  <c r="AK969" i="1"/>
  <c r="AK972" i="1"/>
  <c r="AK973" i="1"/>
  <c r="AK980" i="1"/>
  <c r="AK994" i="1"/>
  <c r="AK995" i="1"/>
  <c r="AK996" i="1"/>
  <c r="AK997" i="1"/>
  <c r="AK998" i="1"/>
  <c r="AK999" i="1"/>
  <c r="AK2" i="1"/>
  <c r="C35" i="2"/>
  <c r="AH2" i="1"/>
  <c r="AJ2" i="1" s="1"/>
  <c r="AH3" i="1"/>
  <c r="AJ3" i="1" s="1"/>
  <c r="Y2" i="1"/>
  <c r="AD2" i="1"/>
  <c r="AD3" i="1"/>
  <c r="AD4" i="1"/>
  <c r="AD5" i="1"/>
  <c r="AD6" i="1"/>
  <c r="AD7" i="1"/>
  <c r="AD8" i="1"/>
  <c r="AD9" i="1"/>
  <c r="AD10" i="1"/>
  <c r="AD11" i="1"/>
  <c r="AD12" i="1"/>
  <c r="AD13" i="1"/>
  <c r="AD14" i="1"/>
  <c r="AD15" i="1"/>
  <c r="AD16" i="1"/>
  <c r="AD17" i="1"/>
  <c r="AD18" i="1"/>
  <c r="AD19" i="1"/>
  <c r="AD20" i="1"/>
  <c r="AD21" i="1"/>
  <c r="AD22" i="1"/>
  <c r="AD23" i="1"/>
  <c r="AD24" i="1"/>
  <c r="AD25" i="1"/>
  <c r="AD26" i="1"/>
  <c r="AD27" i="1"/>
  <c r="AD28" i="1"/>
  <c r="AD29" i="1"/>
  <c r="AD30" i="1"/>
  <c r="AD31" i="1"/>
  <c r="AD32" i="1"/>
  <c r="AD33" i="1"/>
  <c r="AD34" i="1"/>
  <c r="AD35" i="1"/>
  <c r="AD36" i="1"/>
  <c r="AD37" i="1"/>
  <c r="AD38" i="1"/>
  <c r="AD39" i="1"/>
  <c r="AD40" i="1"/>
  <c r="AD41" i="1"/>
  <c r="AD42" i="1"/>
  <c r="AD43" i="1"/>
  <c r="AD44" i="1"/>
  <c r="AD45" i="1"/>
  <c r="AD46" i="1"/>
  <c r="AD47" i="1"/>
  <c r="AD48" i="1"/>
  <c r="AD49" i="1"/>
  <c r="AD50" i="1"/>
  <c r="AD51" i="1"/>
  <c r="AD52" i="1"/>
  <c r="AD53" i="1"/>
  <c r="AD54" i="1"/>
  <c r="AD55" i="1"/>
  <c r="AD56" i="1"/>
  <c r="AD57" i="1"/>
  <c r="AD58" i="1"/>
  <c r="AD59" i="1"/>
  <c r="AD60" i="1"/>
  <c r="AD61" i="1"/>
  <c r="AD62" i="1"/>
  <c r="AD63" i="1"/>
  <c r="AD64" i="1"/>
  <c r="AD65" i="1"/>
  <c r="AD66" i="1"/>
  <c r="AD67" i="1"/>
  <c r="AD68" i="1"/>
  <c r="AD69" i="1"/>
  <c r="AD70" i="1"/>
  <c r="AD71" i="1"/>
  <c r="AD72" i="1"/>
  <c r="AD73" i="1"/>
  <c r="AD74" i="1"/>
  <c r="AD75" i="1"/>
  <c r="AD76" i="1"/>
  <c r="AD77" i="1"/>
  <c r="AD78" i="1"/>
  <c r="AD79" i="1"/>
  <c r="AD80" i="1"/>
  <c r="AD81" i="1"/>
  <c r="AD82" i="1"/>
  <c r="AD83" i="1"/>
  <c r="AD84" i="1"/>
  <c r="AD85" i="1"/>
  <c r="AD86" i="1"/>
  <c r="AD87" i="1"/>
  <c r="AD88" i="1"/>
  <c r="AD89" i="1"/>
  <c r="AD90" i="1"/>
  <c r="AD91" i="1"/>
  <c r="AD92" i="1"/>
  <c r="AD93" i="1"/>
  <c r="AD94" i="1"/>
  <c r="AD95" i="1"/>
  <c r="AD96" i="1"/>
  <c r="AD97" i="1"/>
  <c r="AD98" i="1"/>
  <c r="AD99" i="1"/>
  <c r="AD100" i="1"/>
  <c r="AD101" i="1"/>
  <c r="AD102" i="1"/>
  <c r="AD103" i="1"/>
  <c r="AD104" i="1"/>
  <c r="AD105" i="1"/>
  <c r="AD106" i="1"/>
  <c r="AD107" i="1"/>
  <c r="AD108" i="1"/>
  <c r="AD109" i="1"/>
  <c r="AD110" i="1"/>
  <c r="AD111" i="1"/>
  <c r="AD112" i="1"/>
  <c r="AD113" i="1"/>
  <c r="AD114" i="1"/>
  <c r="AD115" i="1"/>
  <c r="AD116" i="1"/>
  <c r="AD117" i="1"/>
  <c r="AD118" i="1"/>
  <c r="AD119" i="1"/>
  <c r="AD120" i="1"/>
  <c r="AD121" i="1"/>
  <c r="AD122" i="1"/>
  <c r="AD123" i="1"/>
  <c r="AD124" i="1"/>
  <c r="AD125" i="1"/>
  <c r="AD126" i="1"/>
  <c r="AD127" i="1"/>
  <c r="AD128" i="1"/>
  <c r="AD129" i="1"/>
  <c r="AD130" i="1"/>
  <c r="AD131" i="1"/>
  <c r="AD132" i="1"/>
  <c r="AD133" i="1"/>
  <c r="AD134" i="1"/>
  <c r="AD135" i="1"/>
  <c r="AD136" i="1"/>
  <c r="AD137" i="1"/>
  <c r="AD138" i="1"/>
  <c r="AD139" i="1"/>
  <c r="AD140" i="1"/>
  <c r="AD141" i="1"/>
  <c r="AD142" i="1"/>
  <c r="AD143" i="1"/>
  <c r="AD144" i="1"/>
  <c r="AD145" i="1"/>
  <c r="AD146" i="1"/>
  <c r="AD147" i="1"/>
  <c r="AD148" i="1"/>
  <c r="AD149" i="1"/>
  <c r="AD150" i="1"/>
  <c r="AD151" i="1"/>
  <c r="AD152" i="1"/>
  <c r="AD153" i="1"/>
  <c r="AD154" i="1"/>
  <c r="AD155" i="1"/>
  <c r="AD156" i="1"/>
  <c r="AD157" i="1"/>
  <c r="AD158" i="1"/>
  <c r="AD159" i="1"/>
  <c r="AD160" i="1"/>
  <c r="AD161" i="1"/>
  <c r="AD162" i="1"/>
  <c r="AD163" i="1"/>
  <c r="AD164" i="1"/>
  <c r="AD165" i="1"/>
  <c r="AD166" i="1"/>
  <c r="AD167" i="1"/>
  <c r="AD168" i="1"/>
  <c r="AD169" i="1"/>
  <c r="AD170" i="1"/>
  <c r="AD171" i="1"/>
  <c r="AD172" i="1"/>
  <c r="AD173" i="1"/>
  <c r="AD174" i="1"/>
  <c r="AD175" i="1"/>
  <c r="AD176" i="1"/>
  <c r="AD177" i="1"/>
  <c r="AD178" i="1"/>
  <c r="AD179" i="1"/>
  <c r="AD180" i="1"/>
  <c r="AD181" i="1"/>
  <c r="AD182" i="1"/>
  <c r="AD183" i="1"/>
  <c r="AD184" i="1"/>
  <c r="AD185" i="1"/>
  <c r="AD186" i="1"/>
  <c r="AD187" i="1"/>
  <c r="AD188" i="1"/>
  <c r="AD189" i="1"/>
  <c r="AD190" i="1"/>
  <c r="AD191" i="1"/>
  <c r="AD192" i="1"/>
  <c r="AD193" i="1"/>
  <c r="AD194" i="1"/>
  <c r="AD195" i="1"/>
  <c r="AD196" i="1"/>
  <c r="AD197" i="1"/>
  <c r="AD198" i="1"/>
  <c r="AD199" i="1"/>
  <c r="AD200" i="1"/>
  <c r="AD201" i="1"/>
  <c r="AD202" i="1"/>
  <c r="AD203" i="1"/>
  <c r="AD204" i="1"/>
  <c r="AD205" i="1"/>
  <c r="AD206" i="1"/>
  <c r="AD207" i="1"/>
  <c r="AD208" i="1"/>
  <c r="AD209" i="1"/>
  <c r="AD210" i="1"/>
  <c r="AD211" i="1"/>
  <c r="AD212" i="1"/>
  <c r="AD213" i="1"/>
  <c r="AD214" i="1"/>
  <c r="AD215" i="1"/>
  <c r="AD216" i="1"/>
  <c r="AD217" i="1"/>
  <c r="AD218" i="1"/>
  <c r="AD219" i="1"/>
  <c r="AD220" i="1"/>
  <c r="AD221" i="1"/>
  <c r="AD222" i="1"/>
  <c r="AD223" i="1"/>
  <c r="AD224" i="1"/>
  <c r="AD225" i="1"/>
  <c r="AD226" i="1"/>
  <c r="AD227" i="1"/>
  <c r="AD228" i="1"/>
  <c r="AD229" i="1"/>
  <c r="AD230" i="1"/>
  <c r="AD231" i="1"/>
  <c r="AD232" i="1"/>
  <c r="AD233" i="1"/>
  <c r="AD234" i="1"/>
  <c r="AD235" i="1"/>
  <c r="AD236" i="1"/>
  <c r="AD237" i="1"/>
  <c r="AD238" i="1"/>
  <c r="AD239" i="1"/>
  <c r="AD240" i="1"/>
  <c r="AD241" i="1"/>
  <c r="AD242" i="1"/>
  <c r="AD243" i="1"/>
  <c r="AD244" i="1"/>
  <c r="AD245" i="1"/>
  <c r="AD246" i="1"/>
  <c r="AD247" i="1"/>
  <c r="AD248" i="1"/>
  <c r="AD249" i="1"/>
  <c r="AD250" i="1"/>
  <c r="AD251" i="1"/>
  <c r="AD252" i="1"/>
  <c r="AD253" i="1"/>
  <c r="AD254" i="1"/>
  <c r="AD255" i="1"/>
  <c r="AD256" i="1"/>
  <c r="AD257" i="1"/>
  <c r="AD258" i="1"/>
  <c r="AD259" i="1"/>
  <c r="AD260" i="1"/>
  <c r="AD261" i="1"/>
  <c r="AD262" i="1"/>
  <c r="AD263" i="1"/>
  <c r="AD264" i="1"/>
  <c r="AD265" i="1"/>
  <c r="AD266" i="1"/>
  <c r="AD267" i="1"/>
  <c r="AD268" i="1"/>
  <c r="AD269" i="1"/>
  <c r="AD270" i="1"/>
  <c r="AD271" i="1"/>
  <c r="AD272" i="1"/>
  <c r="AD273" i="1"/>
  <c r="AD274" i="1"/>
  <c r="AD275" i="1"/>
  <c r="AD276" i="1"/>
  <c r="AD277" i="1"/>
  <c r="AD278" i="1"/>
  <c r="AD279" i="1"/>
  <c r="AD280" i="1"/>
  <c r="AD281" i="1"/>
  <c r="AD282" i="1"/>
  <c r="AD283" i="1"/>
  <c r="AD284" i="1"/>
  <c r="AD285" i="1"/>
  <c r="AD286" i="1"/>
  <c r="AD287" i="1"/>
  <c r="AD288" i="1"/>
  <c r="AD289" i="1"/>
  <c r="AD290" i="1"/>
  <c r="AD291" i="1"/>
  <c r="AD292" i="1"/>
  <c r="AD293" i="1"/>
  <c r="AD294" i="1"/>
  <c r="AD295" i="1"/>
  <c r="AD296" i="1"/>
  <c r="AD297" i="1"/>
  <c r="AD298" i="1"/>
  <c r="AD299" i="1"/>
  <c r="AD300" i="1"/>
  <c r="AD301" i="1"/>
  <c r="AD302" i="1"/>
  <c r="AD303" i="1"/>
  <c r="AD304" i="1"/>
  <c r="AD305" i="1"/>
  <c r="AD306" i="1"/>
  <c r="AD307" i="1"/>
  <c r="AD308" i="1"/>
  <c r="AD309" i="1"/>
  <c r="AD310" i="1"/>
  <c r="AD311" i="1"/>
  <c r="AD312" i="1"/>
  <c r="AD313" i="1"/>
  <c r="AD314" i="1"/>
  <c r="AD315" i="1"/>
  <c r="AD316" i="1"/>
  <c r="AD317" i="1"/>
  <c r="AD318" i="1"/>
  <c r="AD319" i="1"/>
  <c r="AD320" i="1"/>
  <c r="AD321" i="1"/>
  <c r="AD322" i="1"/>
  <c r="AD323" i="1"/>
  <c r="AD324" i="1"/>
  <c r="AD325" i="1"/>
  <c r="AD326" i="1"/>
  <c r="AD327" i="1"/>
  <c r="AD328" i="1"/>
  <c r="AD329" i="1"/>
  <c r="AD330" i="1"/>
  <c r="AD331" i="1"/>
  <c r="AD332" i="1"/>
  <c r="AD333" i="1"/>
  <c r="AD334" i="1"/>
  <c r="AD335" i="1"/>
  <c r="AD336" i="1"/>
  <c r="AD337" i="1"/>
  <c r="AD338" i="1"/>
  <c r="AD339" i="1"/>
  <c r="AD340" i="1"/>
  <c r="AD341" i="1"/>
  <c r="AD342" i="1"/>
  <c r="AD343" i="1"/>
  <c r="AD344" i="1"/>
  <c r="AD345" i="1"/>
  <c r="AD346" i="1"/>
  <c r="AD347" i="1"/>
  <c r="AD348" i="1"/>
  <c r="AD349" i="1"/>
  <c r="AD350" i="1"/>
  <c r="AD351" i="1"/>
  <c r="AD352" i="1"/>
  <c r="AD353" i="1"/>
  <c r="AD354" i="1"/>
  <c r="AD355" i="1"/>
  <c r="AD356" i="1"/>
  <c r="AD357" i="1"/>
  <c r="AD358" i="1"/>
  <c r="AD359" i="1"/>
  <c r="AD360" i="1"/>
  <c r="AD361" i="1"/>
  <c r="AD362" i="1"/>
  <c r="AD363" i="1"/>
  <c r="AD364" i="1"/>
  <c r="AD365" i="1"/>
  <c r="AD366" i="1"/>
  <c r="AD367" i="1"/>
  <c r="AD368" i="1"/>
  <c r="AD369" i="1"/>
  <c r="AD370" i="1"/>
  <c r="AD371" i="1"/>
  <c r="AD372" i="1"/>
  <c r="AD373" i="1"/>
  <c r="AD374" i="1"/>
  <c r="AD375" i="1"/>
  <c r="AD376" i="1"/>
  <c r="AD377" i="1"/>
  <c r="AD378" i="1"/>
  <c r="AD379" i="1"/>
  <c r="AD380" i="1"/>
  <c r="AD381" i="1"/>
  <c r="AD382" i="1"/>
  <c r="AD383" i="1"/>
  <c r="AD384" i="1"/>
  <c r="AD385" i="1"/>
  <c r="AD386" i="1"/>
  <c r="AD387" i="1"/>
  <c r="AD388" i="1"/>
  <c r="AD389" i="1"/>
  <c r="AD390" i="1"/>
  <c r="AD391" i="1"/>
  <c r="AD392" i="1"/>
  <c r="AD393" i="1"/>
  <c r="AD394" i="1"/>
  <c r="AD395" i="1"/>
  <c r="AD396" i="1"/>
  <c r="AD397" i="1"/>
  <c r="AD398" i="1"/>
  <c r="AD399" i="1"/>
  <c r="AD400" i="1"/>
  <c r="AD401" i="1"/>
  <c r="AD402" i="1"/>
  <c r="AD403" i="1"/>
  <c r="AD404" i="1"/>
  <c r="AD405" i="1"/>
  <c r="AD406" i="1"/>
  <c r="AD407" i="1"/>
  <c r="AD408" i="1"/>
  <c r="AD409" i="1"/>
  <c r="AD410" i="1"/>
  <c r="AD411" i="1"/>
  <c r="AD412" i="1"/>
  <c r="AD413" i="1"/>
  <c r="AD414" i="1"/>
  <c r="AD415" i="1"/>
  <c r="AD416" i="1"/>
  <c r="AD417" i="1"/>
  <c r="AD418" i="1"/>
  <c r="AD419" i="1"/>
  <c r="AD420" i="1"/>
  <c r="AD421" i="1"/>
  <c r="AD422" i="1"/>
  <c r="AD423" i="1"/>
  <c r="AD424" i="1"/>
  <c r="AD425" i="1"/>
  <c r="AD426" i="1"/>
  <c r="AD427" i="1"/>
  <c r="AD428" i="1"/>
  <c r="AD429" i="1"/>
  <c r="AD430" i="1"/>
  <c r="AD431" i="1"/>
  <c r="AD432" i="1"/>
  <c r="AD433" i="1"/>
  <c r="AD434" i="1"/>
  <c r="AD435" i="1"/>
  <c r="AD436" i="1"/>
  <c r="AD437" i="1"/>
  <c r="AD438" i="1"/>
  <c r="AD439" i="1"/>
  <c r="AD440" i="1"/>
  <c r="AD441" i="1"/>
  <c r="AD442" i="1"/>
  <c r="AD443" i="1"/>
  <c r="AD444" i="1"/>
  <c r="AD445" i="1"/>
  <c r="AD446" i="1"/>
  <c r="AD447" i="1"/>
  <c r="AD448" i="1"/>
  <c r="AD449" i="1"/>
  <c r="AD450" i="1"/>
  <c r="AD451" i="1"/>
  <c r="AD452" i="1"/>
  <c r="AD453" i="1"/>
  <c r="AD454" i="1"/>
  <c r="AD455" i="1"/>
  <c r="AD456" i="1"/>
  <c r="AD457" i="1"/>
  <c r="AD458" i="1"/>
  <c r="AD459" i="1"/>
  <c r="AD460" i="1"/>
  <c r="AD461" i="1"/>
  <c r="AD462" i="1"/>
  <c r="AD463" i="1"/>
  <c r="AD464" i="1"/>
  <c r="AD465" i="1"/>
  <c r="AD466" i="1"/>
  <c r="AD467" i="1"/>
  <c r="AD468" i="1"/>
  <c r="AD469" i="1"/>
  <c r="AD470" i="1"/>
  <c r="AD471" i="1"/>
  <c r="AD472" i="1"/>
  <c r="AD473" i="1"/>
  <c r="AD474" i="1"/>
  <c r="AD475" i="1"/>
  <c r="AD476" i="1"/>
  <c r="AD477" i="1"/>
  <c r="AD478" i="1"/>
  <c r="AD479" i="1"/>
  <c r="AD480" i="1"/>
  <c r="AD481" i="1"/>
  <c r="AD482" i="1"/>
  <c r="AD483" i="1"/>
  <c r="AD484" i="1"/>
  <c r="AD485" i="1"/>
  <c r="AD486" i="1"/>
  <c r="AD487" i="1"/>
  <c r="AD488" i="1"/>
  <c r="AD489" i="1"/>
  <c r="AD490" i="1"/>
  <c r="AD491" i="1"/>
  <c r="AD492" i="1"/>
  <c r="AD493" i="1"/>
  <c r="AD494" i="1"/>
  <c r="AD495" i="1"/>
  <c r="AD496" i="1"/>
  <c r="AD497" i="1"/>
  <c r="AD498" i="1"/>
  <c r="AD499" i="1"/>
  <c r="AD500" i="1"/>
  <c r="AD501" i="1"/>
  <c r="AD502" i="1"/>
  <c r="AD503" i="1"/>
  <c r="AD504" i="1"/>
  <c r="AD505" i="1"/>
  <c r="AD506" i="1"/>
  <c r="AD507" i="1"/>
  <c r="AD508" i="1"/>
  <c r="AD509" i="1"/>
  <c r="AD510" i="1"/>
  <c r="AD511" i="1"/>
  <c r="AD512" i="1"/>
  <c r="AD513" i="1"/>
  <c r="AD514" i="1"/>
  <c r="AD515" i="1"/>
  <c r="AD516" i="1"/>
  <c r="AD517" i="1"/>
  <c r="AD518" i="1"/>
  <c r="AD519" i="1"/>
  <c r="AD520" i="1"/>
  <c r="AD521" i="1"/>
  <c r="AD522" i="1"/>
  <c r="AD523" i="1"/>
  <c r="AD524" i="1"/>
  <c r="AD525" i="1"/>
  <c r="AD526" i="1"/>
  <c r="AD527" i="1"/>
  <c r="AD528" i="1"/>
  <c r="AD529" i="1"/>
  <c r="AD530" i="1"/>
  <c r="AD531" i="1"/>
  <c r="AD532" i="1"/>
  <c r="AD533" i="1"/>
  <c r="AD534" i="1"/>
  <c r="AD535" i="1"/>
  <c r="AD536" i="1"/>
  <c r="AD537" i="1"/>
  <c r="AD538" i="1"/>
  <c r="AD539" i="1"/>
  <c r="AD540" i="1"/>
  <c r="AD541" i="1"/>
  <c r="AD542" i="1"/>
  <c r="AD543" i="1"/>
  <c r="AD544" i="1"/>
  <c r="AD545" i="1"/>
  <c r="AD546" i="1"/>
  <c r="AD547" i="1"/>
  <c r="AD548" i="1"/>
  <c r="AD549" i="1"/>
  <c r="AD550" i="1"/>
  <c r="AD551" i="1"/>
  <c r="AD552" i="1"/>
  <c r="AD553" i="1"/>
  <c r="AD554" i="1"/>
  <c r="AD555" i="1"/>
  <c r="AD556" i="1"/>
  <c r="AD557" i="1"/>
  <c r="AD558" i="1"/>
  <c r="AD559" i="1"/>
  <c r="AD560" i="1"/>
  <c r="AD561" i="1"/>
  <c r="AD562" i="1"/>
  <c r="AD563" i="1"/>
  <c r="AD564" i="1"/>
  <c r="AD565" i="1"/>
  <c r="AD566" i="1"/>
  <c r="AD567" i="1"/>
  <c r="AD568" i="1"/>
  <c r="AD569" i="1"/>
  <c r="AD570" i="1"/>
  <c r="AD571" i="1"/>
  <c r="AD572" i="1"/>
  <c r="AD573" i="1"/>
  <c r="AD574" i="1"/>
  <c r="AD575" i="1"/>
  <c r="AD576" i="1"/>
  <c r="AD577" i="1"/>
  <c r="AD578" i="1"/>
  <c r="AD579" i="1"/>
  <c r="AD580" i="1"/>
  <c r="AD581" i="1"/>
  <c r="AD582" i="1"/>
  <c r="AD583" i="1"/>
  <c r="AD584" i="1"/>
  <c r="AD585" i="1"/>
  <c r="AD586" i="1"/>
  <c r="AD587" i="1"/>
  <c r="AD588" i="1"/>
  <c r="AD589" i="1"/>
  <c r="AD590" i="1"/>
  <c r="AD591" i="1"/>
  <c r="AD592" i="1"/>
  <c r="AD593" i="1"/>
  <c r="AD594" i="1"/>
  <c r="AD595" i="1"/>
  <c r="AD596" i="1"/>
  <c r="AD597" i="1"/>
  <c r="AD598" i="1"/>
  <c r="AD599" i="1"/>
  <c r="AD600" i="1"/>
  <c r="AD601" i="1"/>
  <c r="AD602" i="1"/>
  <c r="AD603" i="1"/>
  <c r="AD604" i="1"/>
  <c r="AD605" i="1"/>
  <c r="AD606" i="1"/>
  <c r="AD607" i="1"/>
  <c r="AD608" i="1"/>
  <c r="AD609" i="1"/>
  <c r="AD610" i="1"/>
  <c r="AD611" i="1"/>
  <c r="AD612" i="1"/>
  <c r="AD613" i="1"/>
  <c r="AD614" i="1"/>
  <c r="AD615" i="1"/>
  <c r="AD616" i="1"/>
  <c r="AD617" i="1"/>
  <c r="AD618" i="1"/>
  <c r="AD619" i="1"/>
  <c r="AD620" i="1"/>
  <c r="AD621" i="1"/>
  <c r="AD622" i="1"/>
  <c r="AD623" i="1"/>
  <c r="AD624" i="1"/>
  <c r="AD625" i="1"/>
  <c r="AD626" i="1"/>
  <c r="AD627" i="1"/>
  <c r="AD628" i="1"/>
  <c r="AD629" i="1"/>
  <c r="AD630" i="1"/>
  <c r="AD631" i="1"/>
  <c r="AD632" i="1"/>
  <c r="AD633" i="1"/>
  <c r="AD634" i="1"/>
  <c r="AD635" i="1"/>
  <c r="AD636" i="1"/>
  <c r="AD637" i="1"/>
  <c r="AD638" i="1"/>
  <c r="AD639" i="1"/>
  <c r="AD640" i="1"/>
  <c r="AD641" i="1"/>
  <c r="AD642" i="1"/>
  <c r="AD643" i="1"/>
  <c r="AD644" i="1"/>
  <c r="AD645" i="1"/>
  <c r="AD646" i="1"/>
  <c r="AD647" i="1"/>
  <c r="AD648" i="1"/>
  <c r="AD649" i="1"/>
  <c r="AD650" i="1"/>
  <c r="AD651" i="1"/>
  <c r="AD652" i="1"/>
  <c r="AD653" i="1"/>
  <c r="AD654" i="1"/>
  <c r="AD655" i="1"/>
  <c r="AD656" i="1"/>
  <c r="AD657" i="1"/>
  <c r="AD658" i="1"/>
  <c r="AD659" i="1"/>
  <c r="AD660" i="1"/>
  <c r="AD661" i="1"/>
  <c r="AD662" i="1"/>
  <c r="AD663" i="1"/>
  <c r="AD664" i="1"/>
  <c r="AD665" i="1"/>
  <c r="AD666" i="1"/>
  <c r="AD667" i="1"/>
  <c r="AD668" i="1"/>
  <c r="AD669" i="1"/>
  <c r="AD670" i="1"/>
  <c r="AD671" i="1"/>
  <c r="AD672" i="1"/>
  <c r="AD673" i="1"/>
  <c r="AD674" i="1"/>
  <c r="AD675" i="1"/>
  <c r="AD676" i="1"/>
  <c r="AD677" i="1"/>
  <c r="AD678" i="1"/>
  <c r="AD679" i="1"/>
  <c r="AD680" i="1"/>
  <c r="AD681" i="1"/>
  <c r="AD682" i="1"/>
  <c r="AD683" i="1"/>
  <c r="AD684" i="1"/>
  <c r="AD685" i="1"/>
  <c r="AD686" i="1"/>
  <c r="AD687" i="1"/>
  <c r="AD688" i="1"/>
  <c r="AD689" i="1"/>
  <c r="AD690" i="1"/>
  <c r="AD691" i="1"/>
  <c r="AD692" i="1"/>
  <c r="AD693" i="1"/>
  <c r="AD694" i="1"/>
  <c r="AD695" i="1"/>
  <c r="AD696" i="1"/>
  <c r="AD697" i="1"/>
  <c r="AD698" i="1"/>
  <c r="AD699" i="1"/>
  <c r="AD700" i="1"/>
  <c r="AD701" i="1"/>
  <c r="AD702" i="1"/>
  <c r="AD703" i="1"/>
  <c r="AD704" i="1"/>
  <c r="AD705" i="1"/>
  <c r="AD706" i="1"/>
  <c r="AD707" i="1"/>
  <c r="AD708" i="1"/>
  <c r="AD709" i="1"/>
  <c r="AD710" i="1"/>
  <c r="AD711" i="1"/>
  <c r="AD712" i="1"/>
  <c r="AD713" i="1"/>
  <c r="AD714" i="1"/>
  <c r="AD715" i="1"/>
  <c r="AD716" i="1"/>
  <c r="AD717" i="1"/>
  <c r="AD718" i="1"/>
  <c r="AD719" i="1"/>
  <c r="AD720" i="1"/>
  <c r="AD721" i="1"/>
  <c r="AD722" i="1"/>
  <c r="AD723" i="1"/>
  <c r="AD724" i="1"/>
  <c r="AD725" i="1"/>
  <c r="AD726" i="1"/>
  <c r="AD727" i="1"/>
  <c r="AD728" i="1"/>
  <c r="AD729" i="1"/>
  <c r="AD730" i="1"/>
  <c r="AD731" i="1"/>
  <c r="AD732" i="1"/>
  <c r="AD733" i="1"/>
  <c r="AD734" i="1"/>
  <c r="AD735" i="1"/>
  <c r="AD736" i="1"/>
  <c r="AD737" i="1"/>
  <c r="AD738" i="1"/>
  <c r="AD739" i="1"/>
  <c r="AD740" i="1"/>
  <c r="AD741" i="1"/>
  <c r="AD742" i="1"/>
  <c r="AD743" i="1"/>
  <c r="AD744" i="1"/>
  <c r="AD745" i="1"/>
  <c r="AD746" i="1"/>
  <c r="AD747" i="1"/>
  <c r="AD748" i="1"/>
  <c r="AD749" i="1"/>
  <c r="AD750" i="1"/>
  <c r="AD751" i="1"/>
  <c r="AD752" i="1"/>
  <c r="AD753" i="1"/>
  <c r="AD754" i="1"/>
  <c r="AD755" i="1"/>
  <c r="AD756" i="1"/>
  <c r="AD757" i="1"/>
  <c r="AD758" i="1"/>
  <c r="AD759" i="1"/>
  <c r="AD760" i="1"/>
  <c r="AD761" i="1"/>
  <c r="AD762" i="1"/>
  <c r="AD763" i="1"/>
  <c r="AD764" i="1"/>
  <c r="AD765" i="1"/>
  <c r="AD766" i="1"/>
  <c r="AD767" i="1"/>
  <c r="AD768" i="1"/>
  <c r="AD769" i="1"/>
  <c r="AD770" i="1"/>
  <c r="AD771" i="1"/>
  <c r="AD772" i="1"/>
  <c r="AD773" i="1"/>
  <c r="AD774" i="1"/>
  <c r="AD775" i="1"/>
  <c r="AD776" i="1"/>
  <c r="AD777" i="1"/>
  <c r="AD778" i="1"/>
  <c r="AD779" i="1"/>
  <c r="AD780" i="1"/>
  <c r="AD781" i="1"/>
  <c r="AD782" i="1"/>
  <c r="AD783" i="1"/>
  <c r="AD784" i="1"/>
  <c r="AD785" i="1"/>
  <c r="AD786" i="1"/>
  <c r="AD787" i="1"/>
  <c r="AD788" i="1"/>
  <c r="AD789" i="1"/>
  <c r="AD790" i="1"/>
  <c r="AD791" i="1"/>
  <c r="AD792" i="1"/>
  <c r="AD793" i="1"/>
  <c r="AD794" i="1"/>
  <c r="AD795" i="1"/>
  <c r="AD796" i="1"/>
  <c r="AD797" i="1"/>
  <c r="AD798" i="1"/>
  <c r="AD799" i="1"/>
  <c r="AD800" i="1"/>
  <c r="AD801" i="1"/>
  <c r="AD802" i="1"/>
  <c r="AD803" i="1"/>
  <c r="AD804" i="1"/>
  <c r="AD805" i="1"/>
  <c r="AD806" i="1"/>
  <c r="AD807" i="1"/>
  <c r="AD808" i="1"/>
  <c r="AD809" i="1"/>
  <c r="AD810" i="1"/>
  <c r="AD811" i="1"/>
  <c r="AD812" i="1"/>
  <c r="AD813" i="1"/>
  <c r="AD814" i="1"/>
  <c r="AD815" i="1"/>
  <c r="AD816" i="1"/>
  <c r="AD817" i="1"/>
  <c r="AD818" i="1"/>
  <c r="AD819" i="1"/>
  <c r="AD820" i="1"/>
  <c r="AD821" i="1"/>
  <c r="AD822" i="1"/>
  <c r="AD823" i="1"/>
  <c r="AD824" i="1"/>
  <c r="AD825" i="1"/>
  <c r="AD826" i="1"/>
  <c r="AD827" i="1"/>
  <c r="AD828" i="1"/>
  <c r="AD829" i="1"/>
  <c r="AD830" i="1"/>
  <c r="AD831" i="1"/>
  <c r="AD832" i="1"/>
  <c r="AD833" i="1"/>
  <c r="AD834" i="1"/>
  <c r="AD835" i="1"/>
  <c r="AD836" i="1"/>
  <c r="AD837" i="1"/>
  <c r="AD838" i="1"/>
  <c r="AD839" i="1"/>
  <c r="AD840" i="1"/>
  <c r="AD841" i="1"/>
  <c r="AD842" i="1"/>
  <c r="AD843" i="1"/>
  <c r="AD844" i="1"/>
  <c r="AD845" i="1"/>
  <c r="AD846" i="1"/>
  <c r="AD847" i="1"/>
  <c r="AD848" i="1"/>
  <c r="AD849" i="1"/>
  <c r="AD850" i="1"/>
  <c r="AD851" i="1"/>
  <c r="AD852" i="1"/>
  <c r="AD853" i="1"/>
  <c r="AD854" i="1"/>
  <c r="AD855" i="1"/>
  <c r="AD856" i="1"/>
  <c r="AD857" i="1"/>
  <c r="AD858" i="1"/>
  <c r="AD859" i="1"/>
  <c r="AD860" i="1"/>
  <c r="AD861" i="1"/>
  <c r="AD862" i="1"/>
  <c r="AD863" i="1"/>
  <c r="AD864" i="1"/>
  <c r="AD865" i="1"/>
  <c r="AD866" i="1"/>
  <c r="AD867" i="1"/>
  <c r="AD868" i="1"/>
  <c r="AD869" i="1"/>
  <c r="AD870" i="1"/>
  <c r="AD871" i="1"/>
  <c r="AD872" i="1"/>
  <c r="AD873" i="1"/>
  <c r="AD874" i="1"/>
  <c r="AD875" i="1"/>
  <c r="AD876" i="1"/>
  <c r="AD877" i="1"/>
  <c r="AD878" i="1"/>
  <c r="AD879" i="1"/>
  <c r="AD880" i="1"/>
  <c r="AD881" i="1"/>
  <c r="AD882" i="1"/>
  <c r="AD883" i="1"/>
  <c r="AD884" i="1"/>
  <c r="AD885" i="1"/>
  <c r="AD886" i="1"/>
  <c r="AD887" i="1"/>
  <c r="AD888" i="1"/>
  <c r="AD889" i="1"/>
  <c r="AD890" i="1"/>
  <c r="AD891" i="1"/>
  <c r="AD892" i="1"/>
  <c r="AD893" i="1"/>
  <c r="AD894" i="1"/>
  <c r="AD895" i="1"/>
  <c r="AD896" i="1"/>
  <c r="AD897" i="1"/>
  <c r="AD898" i="1"/>
  <c r="AD899" i="1"/>
  <c r="AD900" i="1"/>
  <c r="AD901" i="1"/>
  <c r="AD902" i="1"/>
  <c r="AD903" i="1"/>
  <c r="AD904" i="1"/>
  <c r="AD905" i="1"/>
  <c r="AD906" i="1"/>
  <c r="AD907" i="1"/>
  <c r="AD908" i="1"/>
  <c r="AD909" i="1"/>
  <c r="AD910" i="1"/>
  <c r="AD911" i="1"/>
  <c r="AD912" i="1"/>
  <c r="AD913" i="1"/>
  <c r="AD914" i="1"/>
  <c r="AD915" i="1"/>
  <c r="AD916" i="1"/>
  <c r="AD917" i="1"/>
  <c r="AD918" i="1"/>
  <c r="AD919" i="1"/>
  <c r="AD920" i="1"/>
  <c r="AD921" i="1"/>
  <c r="AD922" i="1"/>
  <c r="AD923" i="1"/>
  <c r="AD924" i="1"/>
  <c r="AD925" i="1"/>
  <c r="AD926" i="1"/>
  <c r="AD927" i="1"/>
  <c r="AD928" i="1"/>
  <c r="AD929" i="1"/>
  <c r="AD930" i="1"/>
  <c r="AD931" i="1"/>
  <c r="AD932" i="1"/>
  <c r="AD933" i="1"/>
  <c r="AD934" i="1"/>
  <c r="AD935" i="1"/>
  <c r="AD936" i="1"/>
  <c r="AD937" i="1"/>
  <c r="AD938" i="1"/>
  <c r="AD939" i="1"/>
  <c r="AD940" i="1"/>
  <c r="AD941" i="1"/>
  <c r="AD942" i="1"/>
  <c r="AD943" i="1"/>
  <c r="AD944" i="1"/>
  <c r="AD945" i="1"/>
  <c r="AD946" i="1"/>
  <c r="AD947" i="1"/>
  <c r="AD948" i="1"/>
  <c r="AD949" i="1"/>
  <c r="AD950" i="1"/>
  <c r="AD951" i="1"/>
  <c r="AD952" i="1"/>
  <c r="AD953" i="1"/>
  <c r="AD954" i="1"/>
  <c r="AD955" i="1"/>
  <c r="AD956" i="1"/>
  <c r="AD957" i="1"/>
  <c r="AD958" i="1"/>
  <c r="AD959" i="1"/>
  <c r="AD960" i="1"/>
  <c r="AD961" i="1"/>
  <c r="AD962" i="1"/>
  <c r="AD963" i="1"/>
  <c r="AD964" i="1"/>
  <c r="AD965" i="1"/>
  <c r="AD966" i="1"/>
  <c r="AD967" i="1"/>
  <c r="AD968" i="1"/>
  <c r="AD969" i="1"/>
  <c r="AD970" i="1"/>
  <c r="AD971" i="1"/>
  <c r="AD972" i="1"/>
  <c r="AD973" i="1"/>
  <c r="AD974" i="1"/>
  <c r="AD975" i="1"/>
  <c r="AD976" i="1"/>
  <c r="AD977" i="1"/>
  <c r="AD978" i="1"/>
  <c r="AD979" i="1"/>
  <c r="AD980" i="1"/>
  <c r="AD981" i="1"/>
  <c r="AD982" i="1"/>
  <c r="AD983" i="1"/>
  <c r="AD984" i="1"/>
  <c r="AD985" i="1"/>
  <c r="AD986" i="1"/>
  <c r="AD987" i="1"/>
  <c r="AD988" i="1"/>
  <c r="AD989" i="1"/>
  <c r="AD990" i="1"/>
  <c r="AD991" i="1"/>
  <c r="AD992" i="1"/>
  <c r="AD993" i="1"/>
  <c r="AD994" i="1"/>
  <c r="AD995" i="1"/>
  <c r="AD996" i="1"/>
  <c r="AD997" i="1"/>
  <c r="AD998" i="1"/>
  <c r="AD999" i="1"/>
  <c r="AD1000" i="1"/>
  <c r="AD1001" i="1"/>
  <c r="AH4" i="1"/>
  <c r="AJ4" i="1" s="1"/>
  <c r="AH5" i="1"/>
  <c r="AH6" i="1"/>
  <c r="AJ6" i="1" s="1"/>
  <c r="AH7" i="1"/>
  <c r="AJ7" i="1" s="1"/>
  <c r="AH8" i="1"/>
  <c r="AJ8" i="1" s="1"/>
  <c r="AH9" i="1"/>
  <c r="AH10" i="1"/>
  <c r="AJ10" i="1" s="1"/>
  <c r="AH11" i="1"/>
  <c r="AJ11" i="1" s="1"/>
  <c r="AH12" i="1"/>
  <c r="AJ12" i="1" s="1"/>
  <c r="AH13" i="1"/>
  <c r="AH14" i="1"/>
  <c r="AJ14" i="1" s="1"/>
  <c r="AH15" i="1"/>
  <c r="AJ15" i="1" s="1"/>
  <c r="AH16" i="1"/>
  <c r="AJ16" i="1" s="1"/>
  <c r="AH17" i="1"/>
  <c r="AH18" i="1"/>
  <c r="AJ18" i="1" s="1"/>
  <c r="AH19" i="1"/>
  <c r="AJ19" i="1" s="1"/>
  <c r="AH20" i="1"/>
  <c r="AJ20" i="1" s="1"/>
  <c r="AH21" i="1"/>
  <c r="AH22" i="1"/>
  <c r="AJ22" i="1" s="1"/>
  <c r="AH23" i="1"/>
  <c r="AJ23" i="1" s="1"/>
  <c r="AH24" i="1"/>
  <c r="AJ24" i="1" s="1"/>
  <c r="AH25" i="1"/>
  <c r="AH26" i="1"/>
  <c r="AJ26" i="1" s="1"/>
  <c r="AH27" i="1"/>
  <c r="AJ27" i="1" s="1"/>
  <c r="AH28" i="1"/>
  <c r="AJ28" i="1" s="1"/>
  <c r="AH29" i="1"/>
  <c r="AH30" i="1"/>
  <c r="AJ30" i="1" s="1"/>
  <c r="AH31" i="1"/>
  <c r="AJ31" i="1" s="1"/>
  <c r="AH32" i="1"/>
  <c r="AJ32" i="1" s="1"/>
  <c r="AH33" i="1"/>
  <c r="AH34" i="1"/>
  <c r="AJ34" i="1" s="1"/>
  <c r="AH35" i="1"/>
  <c r="AJ35" i="1" s="1"/>
  <c r="AH36" i="1"/>
  <c r="AJ36" i="1" s="1"/>
  <c r="AH37" i="1"/>
  <c r="AH38" i="1"/>
  <c r="AJ38" i="1" s="1"/>
  <c r="AH39" i="1"/>
  <c r="AJ39" i="1" s="1"/>
  <c r="AH40" i="1"/>
  <c r="AJ40" i="1" s="1"/>
  <c r="AH41" i="1"/>
  <c r="AH42" i="1"/>
  <c r="AJ42" i="1" s="1"/>
  <c r="AH43" i="1"/>
  <c r="AJ43" i="1" s="1"/>
  <c r="AH44" i="1"/>
  <c r="AJ44" i="1" s="1"/>
  <c r="AH45" i="1"/>
  <c r="AH46" i="1"/>
  <c r="AJ46" i="1" s="1"/>
  <c r="AH47" i="1"/>
  <c r="AJ47" i="1" s="1"/>
  <c r="AH48" i="1"/>
  <c r="AJ48" i="1" s="1"/>
  <c r="AH49" i="1"/>
  <c r="AH50" i="1"/>
  <c r="AJ50" i="1" s="1"/>
  <c r="AH51" i="1"/>
  <c r="AJ51" i="1" s="1"/>
  <c r="AH52" i="1"/>
  <c r="AJ52" i="1" s="1"/>
  <c r="AH53" i="1"/>
  <c r="AH54" i="1"/>
  <c r="AJ54" i="1" s="1"/>
  <c r="AH55" i="1"/>
  <c r="AJ55" i="1" s="1"/>
  <c r="AH56" i="1"/>
  <c r="AJ56" i="1" s="1"/>
  <c r="AH57" i="1"/>
  <c r="AH58" i="1"/>
  <c r="AJ58" i="1" s="1"/>
  <c r="AH59" i="1"/>
  <c r="AJ59" i="1" s="1"/>
  <c r="AH60" i="1"/>
  <c r="AJ60" i="1" s="1"/>
  <c r="AH61" i="1"/>
  <c r="AH62" i="1"/>
  <c r="AJ62" i="1" s="1"/>
  <c r="AH63" i="1"/>
  <c r="AJ63" i="1" s="1"/>
  <c r="AH64" i="1"/>
  <c r="AJ64" i="1" s="1"/>
  <c r="AH65" i="1"/>
  <c r="AH66" i="1"/>
  <c r="AJ66" i="1" s="1"/>
  <c r="AH67" i="1"/>
  <c r="AJ67" i="1" s="1"/>
  <c r="AH68" i="1"/>
  <c r="AJ68" i="1" s="1"/>
  <c r="AH69" i="1"/>
  <c r="AH70" i="1"/>
  <c r="AJ70" i="1" s="1"/>
  <c r="AH71" i="1"/>
  <c r="AJ71" i="1" s="1"/>
  <c r="AH72" i="1"/>
  <c r="AJ72" i="1" s="1"/>
  <c r="AH73" i="1"/>
  <c r="AH74" i="1"/>
  <c r="AJ74" i="1" s="1"/>
  <c r="AH75" i="1"/>
  <c r="AJ75" i="1" s="1"/>
  <c r="AH76" i="1"/>
  <c r="AJ76" i="1" s="1"/>
  <c r="AH77" i="1"/>
  <c r="AH78" i="1"/>
  <c r="AJ78" i="1" s="1"/>
  <c r="AH79" i="1"/>
  <c r="AJ79" i="1" s="1"/>
  <c r="AH80" i="1"/>
  <c r="AJ80" i="1" s="1"/>
  <c r="AH81" i="1"/>
  <c r="AH82" i="1"/>
  <c r="AJ82" i="1" s="1"/>
  <c r="AH83" i="1"/>
  <c r="AJ83" i="1" s="1"/>
  <c r="AH84" i="1"/>
  <c r="AJ84" i="1" s="1"/>
  <c r="AH85" i="1"/>
  <c r="AH86" i="1"/>
  <c r="AJ86" i="1" s="1"/>
  <c r="AH87" i="1"/>
  <c r="AJ87" i="1" s="1"/>
  <c r="AH88" i="1"/>
  <c r="AJ88" i="1" s="1"/>
  <c r="AH89" i="1"/>
  <c r="AH90" i="1"/>
  <c r="AJ90" i="1" s="1"/>
  <c r="AH91" i="1"/>
  <c r="AJ91" i="1" s="1"/>
  <c r="AH92" i="1"/>
  <c r="AJ92" i="1" s="1"/>
  <c r="AH93" i="1"/>
  <c r="AH94" i="1"/>
  <c r="AJ94" i="1" s="1"/>
  <c r="AH95" i="1"/>
  <c r="AJ95" i="1" s="1"/>
  <c r="AH96" i="1"/>
  <c r="AJ96" i="1" s="1"/>
  <c r="AH97" i="1"/>
  <c r="AH98" i="1"/>
  <c r="AJ98" i="1" s="1"/>
  <c r="AH99" i="1"/>
  <c r="AJ99" i="1" s="1"/>
  <c r="AH100" i="1"/>
  <c r="AJ100" i="1" s="1"/>
  <c r="AH101" i="1"/>
  <c r="AH102" i="1"/>
  <c r="AJ102" i="1" s="1"/>
  <c r="AH103" i="1"/>
  <c r="AJ103" i="1" s="1"/>
  <c r="AH104" i="1"/>
  <c r="AJ104" i="1" s="1"/>
  <c r="AH105" i="1"/>
  <c r="AH106" i="1"/>
  <c r="AJ106" i="1" s="1"/>
  <c r="AH107" i="1"/>
  <c r="AJ107" i="1" s="1"/>
  <c r="AH108" i="1"/>
  <c r="AJ108" i="1" s="1"/>
  <c r="AH109" i="1"/>
  <c r="AH110" i="1"/>
  <c r="AJ110" i="1" s="1"/>
  <c r="AH111" i="1"/>
  <c r="AJ111" i="1" s="1"/>
  <c r="AH112" i="1"/>
  <c r="AJ112" i="1" s="1"/>
  <c r="AH113" i="1"/>
  <c r="AH114" i="1"/>
  <c r="AJ114" i="1" s="1"/>
  <c r="AH115" i="1"/>
  <c r="AJ115" i="1" s="1"/>
  <c r="AH116" i="1"/>
  <c r="AJ116" i="1" s="1"/>
  <c r="AH117" i="1"/>
  <c r="AH118" i="1"/>
  <c r="AJ118" i="1" s="1"/>
  <c r="AH119" i="1"/>
  <c r="AJ119" i="1" s="1"/>
  <c r="AH120" i="1"/>
  <c r="AJ120" i="1" s="1"/>
  <c r="AH121" i="1"/>
  <c r="AH122" i="1"/>
  <c r="AJ122" i="1" s="1"/>
  <c r="AH123" i="1"/>
  <c r="AJ123" i="1" s="1"/>
  <c r="AH124" i="1"/>
  <c r="AJ124" i="1" s="1"/>
  <c r="AH125" i="1"/>
  <c r="AH126" i="1"/>
  <c r="AJ126" i="1" s="1"/>
  <c r="AH127" i="1"/>
  <c r="AJ127" i="1" s="1"/>
  <c r="AH128" i="1"/>
  <c r="AJ128" i="1" s="1"/>
  <c r="AH129" i="1"/>
  <c r="AH130" i="1"/>
  <c r="AJ130" i="1" s="1"/>
  <c r="AH131" i="1"/>
  <c r="AJ131" i="1" s="1"/>
  <c r="AH132" i="1"/>
  <c r="AJ132" i="1" s="1"/>
  <c r="AH133" i="1"/>
  <c r="AH134" i="1"/>
  <c r="AJ134" i="1" s="1"/>
  <c r="AH135" i="1"/>
  <c r="AJ135" i="1" s="1"/>
  <c r="AH136" i="1"/>
  <c r="AJ136" i="1" s="1"/>
  <c r="AH137" i="1"/>
  <c r="AH138" i="1"/>
  <c r="AJ138" i="1" s="1"/>
  <c r="AH139" i="1"/>
  <c r="AJ139" i="1" s="1"/>
  <c r="AH140" i="1"/>
  <c r="AJ140" i="1" s="1"/>
  <c r="AH141" i="1"/>
  <c r="AH142" i="1"/>
  <c r="AJ142" i="1" s="1"/>
  <c r="AH143" i="1"/>
  <c r="AJ143" i="1" s="1"/>
  <c r="AH144" i="1"/>
  <c r="AJ144" i="1" s="1"/>
  <c r="AH145" i="1"/>
  <c r="AH146" i="1"/>
  <c r="AJ146" i="1" s="1"/>
  <c r="AH147" i="1"/>
  <c r="AJ147" i="1" s="1"/>
  <c r="AH148" i="1"/>
  <c r="AJ148" i="1" s="1"/>
  <c r="AH149" i="1"/>
  <c r="AH150" i="1"/>
  <c r="AJ150" i="1" s="1"/>
  <c r="AH151" i="1"/>
  <c r="AJ151" i="1" s="1"/>
  <c r="AH152" i="1"/>
  <c r="AJ152" i="1" s="1"/>
  <c r="AH153" i="1"/>
  <c r="AH154" i="1"/>
  <c r="AJ154" i="1" s="1"/>
  <c r="AH155" i="1"/>
  <c r="AJ155" i="1" s="1"/>
  <c r="AH156" i="1"/>
  <c r="AJ156" i="1" s="1"/>
  <c r="AH157" i="1"/>
  <c r="AH158" i="1"/>
  <c r="AJ158" i="1" s="1"/>
  <c r="AH159" i="1"/>
  <c r="AJ159" i="1" s="1"/>
  <c r="AH160" i="1"/>
  <c r="AJ160" i="1" s="1"/>
  <c r="AH161" i="1"/>
  <c r="AH162" i="1"/>
  <c r="AJ162" i="1" s="1"/>
  <c r="AH163" i="1"/>
  <c r="AJ163" i="1" s="1"/>
  <c r="AH164" i="1"/>
  <c r="AJ164" i="1" s="1"/>
  <c r="AH165" i="1"/>
  <c r="AH166" i="1"/>
  <c r="AJ166" i="1" s="1"/>
  <c r="AH167" i="1"/>
  <c r="AJ167" i="1" s="1"/>
  <c r="AH168" i="1"/>
  <c r="AJ168" i="1" s="1"/>
  <c r="AH169" i="1"/>
  <c r="AH170" i="1"/>
  <c r="AJ170" i="1" s="1"/>
  <c r="AH171" i="1"/>
  <c r="AJ171" i="1" s="1"/>
  <c r="AH172" i="1"/>
  <c r="AJ172" i="1" s="1"/>
  <c r="AH173" i="1"/>
  <c r="AH174" i="1"/>
  <c r="AJ174" i="1" s="1"/>
  <c r="AH175" i="1"/>
  <c r="AJ175" i="1" s="1"/>
  <c r="AH176" i="1"/>
  <c r="AJ176" i="1" s="1"/>
  <c r="AH177" i="1"/>
  <c r="AH178" i="1"/>
  <c r="AJ178" i="1" s="1"/>
  <c r="AH179" i="1"/>
  <c r="AJ179" i="1" s="1"/>
  <c r="AH180" i="1"/>
  <c r="AJ180" i="1" s="1"/>
  <c r="AH181" i="1"/>
  <c r="AH182" i="1"/>
  <c r="AJ182" i="1" s="1"/>
  <c r="AH183" i="1"/>
  <c r="AJ183" i="1" s="1"/>
  <c r="AH184" i="1"/>
  <c r="AJ184" i="1" s="1"/>
  <c r="AH185" i="1"/>
  <c r="AH186" i="1"/>
  <c r="AJ186" i="1" s="1"/>
  <c r="AH187" i="1"/>
  <c r="AJ187" i="1" s="1"/>
  <c r="AH188" i="1"/>
  <c r="AJ188" i="1" s="1"/>
  <c r="AH189" i="1"/>
  <c r="AH190" i="1"/>
  <c r="AJ190" i="1" s="1"/>
  <c r="AH191" i="1"/>
  <c r="AJ191" i="1" s="1"/>
  <c r="AH192" i="1"/>
  <c r="AJ192" i="1" s="1"/>
  <c r="AH193" i="1"/>
  <c r="AH194" i="1"/>
  <c r="AJ194" i="1" s="1"/>
  <c r="AH195" i="1"/>
  <c r="AJ195" i="1" s="1"/>
  <c r="AH196" i="1"/>
  <c r="AJ196" i="1" s="1"/>
  <c r="AH197" i="1"/>
  <c r="AH198" i="1"/>
  <c r="AJ198" i="1" s="1"/>
  <c r="AH199" i="1"/>
  <c r="AJ199" i="1" s="1"/>
  <c r="AH200" i="1"/>
  <c r="AJ200" i="1" s="1"/>
  <c r="AH201" i="1"/>
  <c r="AH202" i="1"/>
  <c r="AJ202" i="1" s="1"/>
  <c r="AH203" i="1"/>
  <c r="AJ203" i="1" s="1"/>
  <c r="AH204" i="1"/>
  <c r="AJ204" i="1" s="1"/>
  <c r="AH205" i="1"/>
  <c r="AH206" i="1"/>
  <c r="AJ206" i="1" s="1"/>
  <c r="AH207" i="1"/>
  <c r="AJ207" i="1" s="1"/>
  <c r="AH208" i="1"/>
  <c r="AJ208" i="1" s="1"/>
  <c r="AH209" i="1"/>
  <c r="AH210" i="1"/>
  <c r="AJ210" i="1" s="1"/>
  <c r="AH211" i="1"/>
  <c r="AJ211" i="1" s="1"/>
  <c r="AH212" i="1"/>
  <c r="AJ212" i="1" s="1"/>
  <c r="AH213" i="1"/>
  <c r="AH214" i="1"/>
  <c r="AJ214" i="1" s="1"/>
  <c r="AH215" i="1"/>
  <c r="AJ215" i="1" s="1"/>
  <c r="AH216" i="1"/>
  <c r="AJ216" i="1" s="1"/>
  <c r="AH217" i="1"/>
  <c r="AH218" i="1"/>
  <c r="AJ218" i="1" s="1"/>
  <c r="AH219" i="1"/>
  <c r="AJ219" i="1" s="1"/>
  <c r="AH220" i="1"/>
  <c r="AJ220" i="1" s="1"/>
  <c r="AH221" i="1"/>
  <c r="AH222" i="1"/>
  <c r="AJ222" i="1" s="1"/>
  <c r="AH223" i="1"/>
  <c r="AJ223" i="1" s="1"/>
  <c r="AH224" i="1"/>
  <c r="AJ224" i="1" s="1"/>
  <c r="AH225" i="1"/>
  <c r="AH226" i="1"/>
  <c r="AJ226" i="1" s="1"/>
  <c r="AH227" i="1"/>
  <c r="AJ227" i="1" s="1"/>
  <c r="AH228" i="1"/>
  <c r="AJ228" i="1" s="1"/>
  <c r="AH229" i="1"/>
  <c r="AH230" i="1"/>
  <c r="AJ230" i="1" s="1"/>
  <c r="AH231" i="1"/>
  <c r="AJ231" i="1" s="1"/>
  <c r="AH232" i="1"/>
  <c r="AJ232" i="1" s="1"/>
  <c r="AH233" i="1"/>
  <c r="AH234" i="1"/>
  <c r="AJ234" i="1" s="1"/>
  <c r="AH235" i="1"/>
  <c r="AJ235" i="1" s="1"/>
  <c r="AH236" i="1"/>
  <c r="AJ236" i="1" s="1"/>
  <c r="AH237" i="1"/>
  <c r="AH238" i="1"/>
  <c r="AJ238" i="1" s="1"/>
  <c r="AH239" i="1"/>
  <c r="AJ239" i="1" s="1"/>
  <c r="AH240" i="1"/>
  <c r="AJ240" i="1" s="1"/>
  <c r="AH241" i="1"/>
  <c r="AH242" i="1"/>
  <c r="AJ242" i="1" s="1"/>
  <c r="AH243" i="1"/>
  <c r="AJ243" i="1" s="1"/>
  <c r="AH244" i="1"/>
  <c r="AJ244" i="1" s="1"/>
  <c r="AH245" i="1"/>
  <c r="AH246" i="1"/>
  <c r="AJ246" i="1" s="1"/>
  <c r="AH247" i="1"/>
  <c r="AJ247" i="1" s="1"/>
  <c r="AH248" i="1"/>
  <c r="AJ248" i="1" s="1"/>
  <c r="AH249" i="1"/>
  <c r="AH250" i="1"/>
  <c r="AJ250" i="1" s="1"/>
  <c r="AH251" i="1"/>
  <c r="AJ251" i="1" s="1"/>
  <c r="AH252" i="1"/>
  <c r="AJ252" i="1" s="1"/>
  <c r="AH253" i="1"/>
  <c r="AH254" i="1"/>
  <c r="AJ254" i="1" s="1"/>
  <c r="AH255" i="1"/>
  <c r="AJ255" i="1" s="1"/>
  <c r="AH256" i="1"/>
  <c r="AJ256" i="1" s="1"/>
  <c r="AH257" i="1"/>
  <c r="AH258" i="1"/>
  <c r="AJ258" i="1" s="1"/>
  <c r="AH259" i="1"/>
  <c r="AJ259" i="1" s="1"/>
  <c r="AH260" i="1"/>
  <c r="AJ260" i="1" s="1"/>
  <c r="AH261" i="1"/>
  <c r="AH262" i="1"/>
  <c r="AJ262" i="1" s="1"/>
  <c r="AH263" i="1"/>
  <c r="AJ263" i="1" s="1"/>
  <c r="AH264" i="1"/>
  <c r="AJ264" i="1" s="1"/>
  <c r="AH265" i="1"/>
  <c r="AH266" i="1"/>
  <c r="AJ266" i="1" s="1"/>
  <c r="AH267" i="1"/>
  <c r="AJ267" i="1" s="1"/>
  <c r="AH268" i="1"/>
  <c r="AJ268" i="1" s="1"/>
  <c r="AH269" i="1"/>
  <c r="AH270" i="1"/>
  <c r="AJ270" i="1" s="1"/>
  <c r="AH271" i="1"/>
  <c r="AJ271" i="1" s="1"/>
  <c r="AH272" i="1"/>
  <c r="AJ272" i="1" s="1"/>
  <c r="AH273" i="1"/>
  <c r="AH274" i="1"/>
  <c r="AJ274" i="1" s="1"/>
  <c r="AH275" i="1"/>
  <c r="AJ275" i="1" s="1"/>
  <c r="AH276" i="1"/>
  <c r="AJ276" i="1" s="1"/>
  <c r="AH277" i="1"/>
  <c r="AH278" i="1"/>
  <c r="AJ278" i="1" s="1"/>
  <c r="AH279" i="1"/>
  <c r="AJ279" i="1" s="1"/>
  <c r="AH280" i="1"/>
  <c r="AJ280" i="1" s="1"/>
  <c r="AH281" i="1"/>
  <c r="AH282" i="1"/>
  <c r="AJ282" i="1" s="1"/>
  <c r="AH283" i="1"/>
  <c r="AJ283" i="1" s="1"/>
  <c r="AH284" i="1"/>
  <c r="AJ284" i="1" s="1"/>
  <c r="AH285" i="1"/>
  <c r="AH286" i="1"/>
  <c r="AJ286" i="1" s="1"/>
  <c r="AH287" i="1"/>
  <c r="AJ287" i="1" s="1"/>
  <c r="AH288" i="1"/>
  <c r="AJ288" i="1" s="1"/>
  <c r="AH289" i="1"/>
  <c r="AH290" i="1"/>
  <c r="AJ290" i="1" s="1"/>
  <c r="AH291" i="1"/>
  <c r="AJ291" i="1" s="1"/>
  <c r="AH292" i="1"/>
  <c r="AJ292" i="1" s="1"/>
  <c r="AH293" i="1"/>
  <c r="AH294" i="1"/>
  <c r="AJ294" i="1" s="1"/>
  <c r="AH295" i="1"/>
  <c r="AJ295" i="1" s="1"/>
  <c r="AH296" i="1"/>
  <c r="AJ296" i="1" s="1"/>
  <c r="AH297" i="1"/>
  <c r="AH298" i="1"/>
  <c r="AJ298" i="1" s="1"/>
  <c r="AH299" i="1"/>
  <c r="AJ299" i="1" s="1"/>
  <c r="AH300" i="1"/>
  <c r="AJ300" i="1" s="1"/>
  <c r="AH301" i="1"/>
  <c r="AH302" i="1"/>
  <c r="AJ302" i="1" s="1"/>
  <c r="AH303" i="1"/>
  <c r="AJ303" i="1" s="1"/>
  <c r="AH304" i="1"/>
  <c r="AJ304" i="1" s="1"/>
  <c r="AH305" i="1"/>
  <c r="AH306" i="1"/>
  <c r="AJ306" i="1" s="1"/>
  <c r="AH307" i="1"/>
  <c r="AJ307" i="1" s="1"/>
  <c r="AH308" i="1"/>
  <c r="AJ308" i="1" s="1"/>
  <c r="AH309" i="1"/>
  <c r="AH310" i="1"/>
  <c r="AJ310" i="1" s="1"/>
  <c r="AH311" i="1"/>
  <c r="AJ311" i="1" s="1"/>
  <c r="AH312" i="1"/>
  <c r="AJ312" i="1" s="1"/>
  <c r="AH313" i="1"/>
  <c r="AH314" i="1"/>
  <c r="AJ314" i="1" s="1"/>
  <c r="AH315" i="1"/>
  <c r="AJ315" i="1" s="1"/>
  <c r="AH316" i="1"/>
  <c r="AH317" i="1"/>
  <c r="AJ317" i="1" s="1"/>
  <c r="AH318" i="1"/>
  <c r="AJ318" i="1" s="1"/>
  <c r="AH319" i="1"/>
  <c r="AH320" i="1"/>
  <c r="AJ320" i="1" s="1"/>
  <c r="AH321" i="1"/>
  <c r="AJ321" i="1" s="1"/>
  <c r="AH322" i="1"/>
  <c r="AJ322" i="1" s="1"/>
  <c r="AH323" i="1"/>
  <c r="AH324" i="1"/>
  <c r="AJ324" i="1" s="1"/>
  <c r="AH325" i="1"/>
  <c r="AJ325" i="1" s="1"/>
  <c r="AH326" i="1"/>
  <c r="AJ326" i="1" s="1"/>
  <c r="AH327" i="1"/>
  <c r="AH328" i="1"/>
  <c r="AJ328" i="1" s="1"/>
  <c r="AH329" i="1"/>
  <c r="AJ329" i="1" s="1"/>
  <c r="AH330" i="1"/>
  <c r="AJ330" i="1" s="1"/>
  <c r="AH331" i="1"/>
  <c r="AH332" i="1"/>
  <c r="AJ332" i="1" s="1"/>
  <c r="AH333" i="1"/>
  <c r="AJ333" i="1" s="1"/>
  <c r="AH334" i="1"/>
  <c r="AJ334" i="1" s="1"/>
  <c r="AH335" i="1"/>
  <c r="AH336" i="1"/>
  <c r="AJ336" i="1" s="1"/>
  <c r="AH337" i="1"/>
  <c r="AJ337" i="1" s="1"/>
  <c r="AH338" i="1"/>
  <c r="AJ338" i="1" s="1"/>
  <c r="AH339" i="1"/>
  <c r="AH340" i="1"/>
  <c r="AJ340" i="1" s="1"/>
  <c r="AH341" i="1"/>
  <c r="AJ341" i="1" s="1"/>
  <c r="AH342" i="1"/>
  <c r="AJ342" i="1" s="1"/>
  <c r="AH343" i="1"/>
  <c r="AH344" i="1"/>
  <c r="AJ344" i="1" s="1"/>
  <c r="AH345" i="1"/>
  <c r="AJ345" i="1" s="1"/>
  <c r="AH346" i="1"/>
  <c r="AJ346" i="1" s="1"/>
  <c r="AH347" i="1"/>
  <c r="AH348" i="1"/>
  <c r="AJ348" i="1" s="1"/>
  <c r="AH349" i="1"/>
  <c r="AJ349" i="1" s="1"/>
  <c r="AH350" i="1"/>
  <c r="AJ350" i="1" s="1"/>
  <c r="AH351" i="1"/>
  <c r="AH352" i="1"/>
  <c r="AJ352" i="1" s="1"/>
  <c r="AH353" i="1"/>
  <c r="AJ353" i="1" s="1"/>
  <c r="AH354" i="1"/>
  <c r="AJ354" i="1" s="1"/>
  <c r="AH355" i="1"/>
  <c r="AH356" i="1"/>
  <c r="AJ356" i="1" s="1"/>
  <c r="AH357" i="1"/>
  <c r="AJ357" i="1" s="1"/>
  <c r="AH358" i="1"/>
  <c r="AJ358" i="1" s="1"/>
  <c r="AH359" i="1"/>
  <c r="AH360" i="1"/>
  <c r="AJ360" i="1" s="1"/>
  <c r="AH361" i="1"/>
  <c r="AJ361" i="1" s="1"/>
  <c r="AH362" i="1"/>
  <c r="AJ362" i="1" s="1"/>
  <c r="AH363" i="1"/>
  <c r="AH364" i="1"/>
  <c r="AJ364" i="1" s="1"/>
  <c r="AH365" i="1"/>
  <c r="AJ365" i="1" s="1"/>
  <c r="AH366" i="1"/>
  <c r="AJ366" i="1" s="1"/>
  <c r="AH367" i="1"/>
  <c r="AH368" i="1"/>
  <c r="AJ368" i="1" s="1"/>
  <c r="AH369" i="1"/>
  <c r="AJ369" i="1" s="1"/>
  <c r="AH370" i="1"/>
  <c r="AJ370" i="1" s="1"/>
  <c r="AH371" i="1"/>
  <c r="AH372" i="1"/>
  <c r="AJ372" i="1" s="1"/>
  <c r="AH373" i="1"/>
  <c r="AJ373" i="1" s="1"/>
  <c r="AH374" i="1"/>
  <c r="AJ374" i="1" s="1"/>
  <c r="AH375" i="1"/>
  <c r="AH376" i="1"/>
  <c r="AJ376" i="1" s="1"/>
  <c r="AH377" i="1"/>
  <c r="AJ377" i="1" s="1"/>
  <c r="AH378" i="1"/>
  <c r="AJ378" i="1" s="1"/>
  <c r="AH379" i="1"/>
  <c r="AH380" i="1"/>
  <c r="AJ380" i="1" s="1"/>
  <c r="AH381" i="1"/>
  <c r="AJ381" i="1" s="1"/>
  <c r="AH382" i="1"/>
  <c r="AJ382" i="1" s="1"/>
  <c r="AH383" i="1"/>
  <c r="AH384" i="1"/>
  <c r="AJ384" i="1" s="1"/>
  <c r="AH385" i="1"/>
  <c r="AJ385" i="1" s="1"/>
  <c r="AH386" i="1"/>
  <c r="AJ386" i="1" s="1"/>
  <c r="AH387" i="1"/>
  <c r="AH388" i="1"/>
  <c r="AJ388" i="1" s="1"/>
  <c r="AH389" i="1"/>
  <c r="AJ389" i="1" s="1"/>
  <c r="AH390" i="1"/>
  <c r="AJ390" i="1" s="1"/>
  <c r="AH391" i="1"/>
  <c r="AH392" i="1"/>
  <c r="AJ392" i="1" s="1"/>
  <c r="AH393" i="1"/>
  <c r="AJ393" i="1" s="1"/>
  <c r="AH394" i="1"/>
  <c r="AJ394" i="1" s="1"/>
  <c r="AH395" i="1"/>
  <c r="AH396" i="1"/>
  <c r="AJ396" i="1" s="1"/>
  <c r="AH397" i="1"/>
  <c r="AJ397" i="1" s="1"/>
  <c r="AH398" i="1"/>
  <c r="AJ398" i="1" s="1"/>
  <c r="AH399" i="1"/>
  <c r="AH400" i="1"/>
  <c r="AJ400" i="1" s="1"/>
  <c r="AH401" i="1"/>
  <c r="AJ401" i="1" s="1"/>
  <c r="AH402" i="1"/>
  <c r="AJ402" i="1" s="1"/>
  <c r="AH403" i="1"/>
  <c r="AH404" i="1"/>
  <c r="AJ404" i="1" s="1"/>
  <c r="AH405" i="1"/>
  <c r="AJ405" i="1" s="1"/>
  <c r="AH406" i="1"/>
  <c r="AJ406" i="1" s="1"/>
  <c r="AH407" i="1"/>
  <c r="AH408" i="1"/>
  <c r="AJ408" i="1" s="1"/>
  <c r="AH409" i="1"/>
  <c r="AJ409" i="1" s="1"/>
  <c r="AH410" i="1"/>
  <c r="AJ410" i="1" s="1"/>
  <c r="AH411" i="1"/>
  <c r="AH412" i="1"/>
  <c r="AJ412" i="1" s="1"/>
  <c r="AH413" i="1"/>
  <c r="AJ413" i="1" s="1"/>
  <c r="AH414" i="1"/>
  <c r="AJ414" i="1" s="1"/>
  <c r="AH415" i="1"/>
  <c r="AH416" i="1"/>
  <c r="AJ416" i="1" s="1"/>
  <c r="AH417" i="1"/>
  <c r="AJ417" i="1" s="1"/>
  <c r="AH418" i="1"/>
  <c r="AJ418" i="1" s="1"/>
  <c r="AH419" i="1"/>
  <c r="AH420" i="1"/>
  <c r="AJ420" i="1" s="1"/>
  <c r="AH421" i="1"/>
  <c r="AJ421" i="1" s="1"/>
  <c r="AH422" i="1"/>
  <c r="AJ422" i="1" s="1"/>
  <c r="AH423" i="1"/>
  <c r="AH424" i="1"/>
  <c r="AJ424" i="1" s="1"/>
  <c r="AH425" i="1"/>
  <c r="AJ425" i="1" s="1"/>
  <c r="AH426" i="1"/>
  <c r="AJ426" i="1" s="1"/>
  <c r="AH427" i="1"/>
  <c r="AH428" i="1"/>
  <c r="AJ428" i="1" s="1"/>
  <c r="AH429" i="1"/>
  <c r="AJ429" i="1" s="1"/>
  <c r="AH430" i="1"/>
  <c r="AJ430" i="1" s="1"/>
  <c r="AH431" i="1"/>
  <c r="AH432" i="1"/>
  <c r="AJ432" i="1" s="1"/>
  <c r="AH433" i="1"/>
  <c r="AJ433" i="1" s="1"/>
  <c r="AH434" i="1"/>
  <c r="AJ434" i="1" s="1"/>
  <c r="AH435" i="1"/>
  <c r="AH436" i="1"/>
  <c r="AJ436" i="1" s="1"/>
  <c r="AH437" i="1"/>
  <c r="AJ437" i="1" s="1"/>
  <c r="AH438" i="1"/>
  <c r="AJ438" i="1" s="1"/>
  <c r="AH439" i="1"/>
  <c r="AH440" i="1"/>
  <c r="AJ440" i="1" s="1"/>
  <c r="AH441" i="1"/>
  <c r="AJ441" i="1" s="1"/>
  <c r="AH442" i="1"/>
  <c r="AJ442" i="1" s="1"/>
  <c r="AH443" i="1"/>
  <c r="AH444" i="1"/>
  <c r="AJ444" i="1" s="1"/>
  <c r="AH445" i="1"/>
  <c r="AJ445" i="1" s="1"/>
  <c r="AH446" i="1"/>
  <c r="AJ446" i="1" s="1"/>
  <c r="AH447" i="1"/>
  <c r="AH448" i="1"/>
  <c r="AJ448" i="1" s="1"/>
  <c r="AH449" i="1"/>
  <c r="AJ449" i="1" s="1"/>
  <c r="AH450" i="1"/>
  <c r="AJ450" i="1" s="1"/>
  <c r="AH451" i="1"/>
  <c r="AH452" i="1"/>
  <c r="AJ452" i="1" s="1"/>
  <c r="AH453" i="1"/>
  <c r="AJ453" i="1" s="1"/>
  <c r="AH454" i="1"/>
  <c r="AJ454" i="1" s="1"/>
  <c r="AH455" i="1"/>
  <c r="AH456" i="1"/>
  <c r="AJ456" i="1" s="1"/>
  <c r="AH457" i="1"/>
  <c r="AJ457" i="1" s="1"/>
  <c r="AH458" i="1"/>
  <c r="AJ458" i="1" s="1"/>
  <c r="AH459" i="1"/>
  <c r="AH460" i="1"/>
  <c r="AJ460" i="1" s="1"/>
  <c r="AH461" i="1"/>
  <c r="AJ461" i="1" s="1"/>
  <c r="AH462" i="1"/>
  <c r="AJ462" i="1" s="1"/>
  <c r="AH463" i="1"/>
  <c r="AH464" i="1"/>
  <c r="AJ464" i="1" s="1"/>
  <c r="AH465" i="1"/>
  <c r="AJ465" i="1" s="1"/>
  <c r="AH466" i="1"/>
  <c r="AJ466" i="1" s="1"/>
  <c r="AH467" i="1"/>
  <c r="AH468" i="1"/>
  <c r="AJ468" i="1" s="1"/>
  <c r="AH469" i="1"/>
  <c r="AJ469" i="1" s="1"/>
  <c r="AH470" i="1"/>
  <c r="AJ470" i="1" s="1"/>
  <c r="AH471" i="1"/>
  <c r="AH472" i="1"/>
  <c r="AJ472" i="1" s="1"/>
  <c r="AH473" i="1"/>
  <c r="AJ473" i="1" s="1"/>
  <c r="AH474" i="1"/>
  <c r="AJ474" i="1" s="1"/>
  <c r="AH475" i="1"/>
  <c r="AH476" i="1"/>
  <c r="AJ476" i="1" s="1"/>
  <c r="AH477" i="1"/>
  <c r="AJ477" i="1" s="1"/>
  <c r="AH478" i="1"/>
  <c r="AJ478" i="1" s="1"/>
  <c r="AH479" i="1"/>
  <c r="AH480" i="1"/>
  <c r="AJ480" i="1" s="1"/>
  <c r="AH481" i="1"/>
  <c r="AJ481" i="1" s="1"/>
  <c r="AH482" i="1"/>
  <c r="AJ482" i="1" s="1"/>
  <c r="AH483" i="1"/>
  <c r="AH484" i="1"/>
  <c r="AJ484" i="1" s="1"/>
  <c r="AH485" i="1"/>
  <c r="AJ485" i="1" s="1"/>
  <c r="AH486" i="1"/>
  <c r="AJ486" i="1" s="1"/>
  <c r="AH487" i="1"/>
  <c r="AH488" i="1"/>
  <c r="AJ488" i="1" s="1"/>
  <c r="AH489" i="1"/>
  <c r="AJ489" i="1" s="1"/>
  <c r="AH490" i="1"/>
  <c r="AJ490" i="1" s="1"/>
  <c r="AH491" i="1"/>
  <c r="AH492" i="1"/>
  <c r="AJ492" i="1" s="1"/>
  <c r="AH493" i="1"/>
  <c r="AJ493" i="1" s="1"/>
  <c r="AH494" i="1"/>
  <c r="AJ494" i="1" s="1"/>
  <c r="AH495" i="1"/>
  <c r="AH496" i="1"/>
  <c r="AJ496" i="1" s="1"/>
  <c r="AH497" i="1"/>
  <c r="AJ497" i="1" s="1"/>
  <c r="AH498" i="1"/>
  <c r="AJ498" i="1" s="1"/>
  <c r="AH499" i="1"/>
  <c r="AH500" i="1"/>
  <c r="AJ500" i="1" s="1"/>
  <c r="AH501" i="1"/>
  <c r="AJ501" i="1" s="1"/>
  <c r="AH502" i="1"/>
  <c r="AJ502" i="1" s="1"/>
  <c r="AH503" i="1"/>
  <c r="AH504" i="1"/>
  <c r="AJ504" i="1" s="1"/>
  <c r="AH505" i="1"/>
  <c r="AJ505" i="1" s="1"/>
  <c r="AH506" i="1"/>
  <c r="AJ506" i="1" s="1"/>
  <c r="AH507" i="1"/>
  <c r="AH508" i="1"/>
  <c r="AJ508" i="1" s="1"/>
  <c r="AH509" i="1"/>
  <c r="AJ509" i="1" s="1"/>
  <c r="AH510" i="1"/>
  <c r="AJ510" i="1" s="1"/>
  <c r="AH511" i="1"/>
  <c r="AH512" i="1"/>
  <c r="AJ512" i="1" s="1"/>
  <c r="AH513" i="1"/>
  <c r="AJ513" i="1" s="1"/>
  <c r="AH514" i="1"/>
  <c r="AJ514" i="1" s="1"/>
  <c r="AH515" i="1"/>
  <c r="AH516" i="1"/>
  <c r="AJ516" i="1" s="1"/>
  <c r="AH517" i="1"/>
  <c r="AJ517" i="1" s="1"/>
  <c r="AH518" i="1"/>
  <c r="AJ518" i="1" s="1"/>
  <c r="AH519" i="1"/>
  <c r="AH520" i="1"/>
  <c r="AJ520" i="1" s="1"/>
  <c r="AH521" i="1"/>
  <c r="AJ521" i="1" s="1"/>
  <c r="AH522" i="1"/>
  <c r="AJ522" i="1" s="1"/>
  <c r="AH523" i="1"/>
  <c r="AH524" i="1"/>
  <c r="AJ524" i="1" s="1"/>
  <c r="AH525" i="1"/>
  <c r="AJ525" i="1" s="1"/>
  <c r="AH526" i="1"/>
  <c r="AJ526" i="1" s="1"/>
  <c r="AH527" i="1"/>
  <c r="AH528" i="1"/>
  <c r="AJ528" i="1" s="1"/>
  <c r="AH529" i="1"/>
  <c r="AJ529" i="1" s="1"/>
  <c r="AH530" i="1"/>
  <c r="AJ530" i="1" s="1"/>
  <c r="AH531" i="1"/>
  <c r="AH532" i="1"/>
  <c r="AJ532" i="1" s="1"/>
  <c r="AH533" i="1"/>
  <c r="AJ533" i="1" s="1"/>
  <c r="AH534" i="1"/>
  <c r="AJ534" i="1" s="1"/>
  <c r="AH535" i="1"/>
  <c r="AH536" i="1"/>
  <c r="AJ536" i="1" s="1"/>
  <c r="AH537" i="1"/>
  <c r="AJ537" i="1" s="1"/>
  <c r="AH538" i="1"/>
  <c r="AJ538" i="1" s="1"/>
  <c r="AH539" i="1"/>
  <c r="AH540" i="1"/>
  <c r="AJ540" i="1" s="1"/>
  <c r="AH541" i="1"/>
  <c r="AJ541" i="1" s="1"/>
  <c r="AH542" i="1"/>
  <c r="AJ542" i="1" s="1"/>
  <c r="AH543" i="1"/>
  <c r="AH544" i="1"/>
  <c r="AJ544" i="1" s="1"/>
  <c r="AH545" i="1"/>
  <c r="AJ545" i="1" s="1"/>
  <c r="AH546" i="1"/>
  <c r="AJ546" i="1" s="1"/>
  <c r="AH547" i="1"/>
  <c r="AH548" i="1"/>
  <c r="AJ548" i="1" s="1"/>
  <c r="AH549" i="1"/>
  <c r="AJ549" i="1" s="1"/>
  <c r="AH550" i="1"/>
  <c r="AJ550" i="1" s="1"/>
  <c r="AH551" i="1"/>
  <c r="AH552" i="1"/>
  <c r="AJ552" i="1" s="1"/>
  <c r="AH553" i="1"/>
  <c r="AJ553" i="1" s="1"/>
  <c r="AH554" i="1"/>
  <c r="AJ554" i="1" s="1"/>
  <c r="AH555" i="1"/>
  <c r="AH556" i="1"/>
  <c r="AJ556" i="1" s="1"/>
  <c r="AH557" i="1"/>
  <c r="AJ557" i="1" s="1"/>
  <c r="AH558" i="1"/>
  <c r="AJ558" i="1" s="1"/>
  <c r="AH559" i="1"/>
  <c r="AH560" i="1"/>
  <c r="AJ560" i="1" s="1"/>
  <c r="AH561" i="1"/>
  <c r="AJ561" i="1" s="1"/>
  <c r="AH562" i="1"/>
  <c r="AJ562" i="1" s="1"/>
  <c r="AH563" i="1"/>
  <c r="AH564" i="1"/>
  <c r="AJ564" i="1" s="1"/>
  <c r="AH565" i="1"/>
  <c r="AJ565" i="1" s="1"/>
  <c r="AH566" i="1"/>
  <c r="AJ566" i="1" s="1"/>
  <c r="AH567" i="1"/>
  <c r="AH568" i="1"/>
  <c r="AJ568" i="1" s="1"/>
  <c r="AH569" i="1"/>
  <c r="AJ569" i="1" s="1"/>
  <c r="AH570" i="1"/>
  <c r="AJ570" i="1" s="1"/>
  <c r="AH571" i="1"/>
  <c r="AH572" i="1"/>
  <c r="AJ572" i="1" s="1"/>
  <c r="AH573" i="1"/>
  <c r="AJ573" i="1" s="1"/>
  <c r="AH574" i="1"/>
  <c r="AJ574" i="1" s="1"/>
  <c r="AH575" i="1"/>
  <c r="AH576" i="1"/>
  <c r="AJ576" i="1" s="1"/>
  <c r="AH577" i="1"/>
  <c r="AJ577" i="1" s="1"/>
  <c r="AH578" i="1"/>
  <c r="AJ578" i="1" s="1"/>
  <c r="AH579" i="1"/>
  <c r="AH580" i="1"/>
  <c r="AJ580" i="1" s="1"/>
  <c r="AH581" i="1"/>
  <c r="AJ581" i="1" s="1"/>
  <c r="AH582" i="1"/>
  <c r="AJ582" i="1" s="1"/>
  <c r="AH583" i="1"/>
  <c r="AH584" i="1"/>
  <c r="AJ584" i="1" s="1"/>
  <c r="AH585" i="1"/>
  <c r="AJ585" i="1" s="1"/>
  <c r="AH586" i="1"/>
  <c r="AJ586" i="1" s="1"/>
  <c r="AH587" i="1"/>
  <c r="AH588" i="1"/>
  <c r="AJ588" i="1" s="1"/>
  <c r="AH589" i="1"/>
  <c r="AJ589" i="1" s="1"/>
  <c r="AH590" i="1"/>
  <c r="AJ590" i="1" s="1"/>
  <c r="AH591" i="1"/>
  <c r="AH592" i="1"/>
  <c r="AJ592" i="1" s="1"/>
  <c r="AH593" i="1"/>
  <c r="AJ593" i="1" s="1"/>
  <c r="AH594" i="1"/>
  <c r="AJ594" i="1" s="1"/>
  <c r="AH595" i="1"/>
  <c r="AH596" i="1"/>
  <c r="AJ596" i="1" s="1"/>
  <c r="AH597" i="1"/>
  <c r="AJ597" i="1" s="1"/>
  <c r="AH598" i="1"/>
  <c r="AJ598" i="1" s="1"/>
  <c r="AH599" i="1"/>
  <c r="AH600" i="1"/>
  <c r="AJ600" i="1" s="1"/>
  <c r="AH601" i="1"/>
  <c r="AJ601" i="1" s="1"/>
  <c r="AH602" i="1"/>
  <c r="AJ602" i="1" s="1"/>
  <c r="AH603" i="1"/>
  <c r="AH604" i="1"/>
  <c r="AJ604" i="1" s="1"/>
  <c r="AH605" i="1"/>
  <c r="AJ605" i="1" s="1"/>
  <c r="AH606" i="1"/>
  <c r="AJ606" i="1" s="1"/>
  <c r="AH607" i="1"/>
  <c r="AH608" i="1"/>
  <c r="AJ608" i="1" s="1"/>
  <c r="AH609" i="1"/>
  <c r="AJ609" i="1" s="1"/>
  <c r="AH610" i="1"/>
  <c r="AJ610" i="1" s="1"/>
  <c r="AH611" i="1"/>
  <c r="AH612" i="1"/>
  <c r="AJ612" i="1" s="1"/>
  <c r="AH613" i="1"/>
  <c r="AJ613" i="1" s="1"/>
  <c r="AH614" i="1"/>
  <c r="AJ614" i="1" s="1"/>
  <c r="AH615" i="1"/>
  <c r="AH616" i="1"/>
  <c r="AJ616" i="1" s="1"/>
  <c r="AH617" i="1"/>
  <c r="AJ617" i="1" s="1"/>
  <c r="AH618" i="1"/>
  <c r="AJ618" i="1" s="1"/>
  <c r="AH619" i="1"/>
  <c r="AH620" i="1"/>
  <c r="AJ620" i="1" s="1"/>
  <c r="AH621" i="1"/>
  <c r="AJ621" i="1" s="1"/>
  <c r="AH622" i="1"/>
  <c r="AJ622" i="1" s="1"/>
  <c r="AH623" i="1"/>
  <c r="AH624" i="1"/>
  <c r="AJ624" i="1" s="1"/>
  <c r="AH625" i="1"/>
  <c r="AJ625" i="1" s="1"/>
  <c r="AH626" i="1"/>
  <c r="AJ626" i="1" s="1"/>
  <c r="AH627" i="1"/>
  <c r="AH628" i="1"/>
  <c r="AJ628" i="1" s="1"/>
  <c r="AH629" i="1"/>
  <c r="AJ629" i="1" s="1"/>
  <c r="AH630" i="1"/>
  <c r="AJ630" i="1" s="1"/>
  <c r="AH631" i="1"/>
  <c r="AH632" i="1"/>
  <c r="AJ632" i="1" s="1"/>
  <c r="AH633" i="1"/>
  <c r="AJ633" i="1" s="1"/>
  <c r="AH634" i="1"/>
  <c r="AJ634" i="1" s="1"/>
  <c r="AH635" i="1"/>
  <c r="AH636" i="1"/>
  <c r="AJ636" i="1" s="1"/>
  <c r="AH637" i="1"/>
  <c r="AJ637" i="1" s="1"/>
  <c r="AH638" i="1"/>
  <c r="AJ638" i="1" s="1"/>
  <c r="AH639" i="1"/>
  <c r="AH640" i="1"/>
  <c r="AJ640" i="1" s="1"/>
  <c r="AH641" i="1"/>
  <c r="AJ641" i="1" s="1"/>
  <c r="AH642" i="1"/>
  <c r="AJ642" i="1" s="1"/>
  <c r="AH643" i="1"/>
  <c r="AH644" i="1"/>
  <c r="AJ644" i="1" s="1"/>
  <c r="AH645" i="1"/>
  <c r="AJ645" i="1" s="1"/>
  <c r="AH646" i="1"/>
  <c r="AJ646" i="1" s="1"/>
  <c r="AH647" i="1"/>
  <c r="AH648" i="1"/>
  <c r="AJ648" i="1" s="1"/>
  <c r="AH649" i="1"/>
  <c r="AJ649" i="1" s="1"/>
  <c r="AH650" i="1"/>
  <c r="AJ650" i="1" s="1"/>
  <c r="AH651" i="1"/>
  <c r="AH652" i="1"/>
  <c r="AJ652" i="1" s="1"/>
  <c r="AH653" i="1"/>
  <c r="AJ653" i="1" s="1"/>
  <c r="AH654" i="1"/>
  <c r="AJ654" i="1" s="1"/>
  <c r="AH655" i="1"/>
  <c r="AH656" i="1"/>
  <c r="AJ656" i="1" s="1"/>
  <c r="AH657" i="1"/>
  <c r="AJ657" i="1" s="1"/>
  <c r="AH658" i="1"/>
  <c r="AJ658" i="1" s="1"/>
  <c r="AH659" i="1"/>
  <c r="AH660" i="1"/>
  <c r="AJ660" i="1" s="1"/>
  <c r="AH661" i="1"/>
  <c r="AJ661" i="1" s="1"/>
  <c r="AH662" i="1"/>
  <c r="AJ662" i="1" s="1"/>
  <c r="AH663" i="1"/>
  <c r="AH664" i="1"/>
  <c r="AJ664" i="1" s="1"/>
  <c r="AH665" i="1"/>
  <c r="AJ665" i="1" s="1"/>
  <c r="AH666" i="1"/>
  <c r="AJ666" i="1" s="1"/>
  <c r="AH667" i="1"/>
  <c r="AH668" i="1"/>
  <c r="AJ668" i="1" s="1"/>
  <c r="AH669" i="1"/>
  <c r="AJ669" i="1" s="1"/>
  <c r="AH670" i="1"/>
  <c r="AJ670" i="1" s="1"/>
  <c r="AH671" i="1"/>
  <c r="AH672" i="1"/>
  <c r="AJ672" i="1" s="1"/>
  <c r="AH673" i="1"/>
  <c r="AJ673" i="1" s="1"/>
  <c r="AH674" i="1"/>
  <c r="AJ674" i="1" s="1"/>
  <c r="AH675" i="1"/>
  <c r="AH676" i="1"/>
  <c r="AJ676" i="1" s="1"/>
  <c r="AH677" i="1"/>
  <c r="AJ677" i="1" s="1"/>
  <c r="AH678" i="1"/>
  <c r="AJ678" i="1" s="1"/>
  <c r="AH679" i="1"/>
  <c r="AH680" i="1"/>
  <c r="AJ680" i="1" s="1"/>
  <c r="AH681" i="1"/>
  <c r="AJ681" i="1" s="1"/>
  <c r="AH682" i="1"/>
  <c r="AJ682" i="1" s="1"/>
  <c r="AH683" i="1"/>
  <c r="AH684" i="1"/>
  <c r="AJ684" i="1" s="1"/>
  <c r="AH685" i="1"/>
  <c r="AJ685" i="1" s="1"/>
  <c r="AH686" i="1"/>
  <c r="AJ686" i="1" s="1"/>
  <c r="AH687" i="1"/>
  <c r="AH688" i="1"/>
  <c r="AJ688" i="1" s="1"/>
  <c r="AH689" i="1"/>
  <c r="AJ689" i="1" s="1"/>
  <c r="AH690" i="1"/>
  <c r="AJ690" i="1" s="1"/>
  <c r="AH691" i="1"/>
  <c r="AH692" i="1"/>
  <c r="AJ692" i="1" s="1"/>
  <c r="AH693" i="1"/>
  <c r="AJ693" i="1" s="1"/>
  <c r="AH694" i="1"/>
  <c r="AJ694" i="1" s="1"/>
  <c r="AH695" i="1"/>
  <c r="AH696" i="1"/>
  <c r="AJ696" i="1" s="1"/>
  <c r="AH697" i="1"/>
  <c r="AJ697" i="1" s="1"/>
  <c r="AH698" i="1"/>
  <c r="AJ698" i="1" s="1"/>
  <c r="AH699" i="1"/>
  <c r="AH700" i="1"/>
  <c r="AJ700" i="1" s="1"/>
  <c r="AH701" i="1"/>
  <c r="AJ701" i="1" s="1"/>
  <c r="AH702" i="1"/>
  <c r="AJ702" i="1" s="1"/>
  <c r="AH703" i="1"/>
  <c r="AH704" i="1"/>
  <c r="AJ704" i="1" s="1"/>
  <c r="AH705" i="1"/>
  <c r="AJ705" i="1" s="1"/>
  <c r="AH706" i="1"/>
  <c r="AJ706" i="1" s="1"/>
  <c r="AH707" i="1"/>
  <c r="AH708" i="1"/>
  <c r="AJ708" i="1" s="1"/>
  <c r="AH709" i="1"/>
  <c r="AJ709" i="1" s="1"/>
  <c r="AH710" i="1"/>
  <c r="AJ710" i="1" s="1"/>
  <c r="AH711" i="1"/>
  <c r="AH712" i="1"/>
  <c r="AJ712" i="1" s="1"/>
  <c r="AH713" i="1"/>
  <c r="AJ713" i="1" s="1"/>
  <c r="AH714" i="1"/>
  <c r="AJ714" i="1" s="1"/>
  <c r="AH715" i="1"/>
  <c r="AH716" i="1"/>
  <c r="AJ716" i="1" s="1"/>
  <c r="AH717" i="1"/>
  <c r="AJ717" i="1" s="1"/>
  <c r="AH718" i="1"/>
  <c r="AJ718" i="1" s="1"/>
  <c r="AH719" i="1"/>
  <c r="AH720" i="1"/>
  <c r="AJ720" i="1" s="1"/>
  <c r="AH721" i="1"/>
  <c r="AJ721" i="1" s="1"/>
  <c r="AH722" i="1"/>
  <c r="AJ722" i="1" s="1"/>
  <c r="AH723" i="1"/>
  <c r="AH724" i="1"/>
  <c r="AJ724" i="1" s="1"/>
  <c r="AH725" i="1"/>
  <c r="AJ725" i="1" s="1"/>
  <c r="AH726" i="1"/>
  <c r="AJ726" i="1" s="1"/>
  <c r="AH727" i="1"/>
  <c r="AH728" i="1"/>
  <c r="AJ728" i="1" s="1"/>
  <c r="AH729" i="1"/>
  <c r="AJ729" i="1" s="1"/>
  <c r="AH730" i="1"/>
  <c r="AJ730" i="1" s="1"/>
  <c r="AH731" i="1"/>
  <c r="AH732" i="1"/>
  <c r="AJ732" i="1" s="1"/>
  <c r="AH733" i="1"/>
  <c r="AJ733" i="1" s="1"/>
  <c r="AH734" i="1"/>
  <c r="AJ734" i="1" s="1"/>
  <c r="AH735" i="1"/>
  <c r="AH736" i="1"/>
  <c r="AJ736" i="1" s="1"/>
  <c r="AH737" i="1"/>
  <c r="AJ737" i="1" s="1"/>
  <c r="AH738" i="1"/>
  <c r="AJ738" i="1" s="1"/>
  <c r="AH739" i="1"/>
  <c r="AH740" i="1"/>
  <c r="AJ740" i="1" s="1"/>
  <c r="AH741" i="1"/>
  <c r="AJ741" i="1" s="1"/>
  <c r="AH742" i="1"/>
  <c r="AJ742" i="1" s="1"/>
  <c r="AH743" i="1"/>
  <c r="AH744" i="1"/>
  <c r="AJ744" i="1" s="1"/>
  <c r="AH745" i="1"/>
  <c r="AJ745" i="1" s="1"/>
  <c r="AH746" i="1"/>
  <c r="AJ746" i="1" s="1"/>
  <c r="AH747" i="1"/>
  <c r="AH748" i="1"/>
  <c r="AJ748" i="1" s="1"/>
  <c r="AH749" i="1"/>
  <c r="AJ749" i="1" s="1"/>
  <c r="AH750" i="1"/>
  <c r="AJ750" i="1" s="1"/>
  <c r="AH751" i="1"/>
  <c r="AH752" i="1"/>
  <c r="AJ752" i="1" s="1"/>
  <c r="AH753" i="1"/>
  <c r="AJ753" i="1" s="1"/>
  <c r="AH754" i="1"/>
  <c r="AJ754" i="1" s="1"/>
  <c r="AH755" i="1"/>
  <c r="AH756" i="1"/>
  <c r="AJ756" i="1" s="1"/>
  <c r="AH757" i="1"/>
  <c r="AJ757" i="1" s="1"/>
  <c r="AH758" i="1"/>
  <c r="AJ758" i="1" s="1"/>
  <c r="AH759" i="1"/>
  <c r="AH760" i="1"/>
  <c r="AJ760" i="1" s="1"/>
  <c r="AH761" i="1"/>
  <c r="AJ761" i="1" s="1"/>
  <c r="AH762" i="1"/>
  <c r="AJ762" i="1" s="1"/>
  <c r="AH763" i="1"/>
  <c r="AH764" i="1"/>
  <c r="AJ764" i="1" s="1"/>
  <c r="AH765" i="1"/>
  <c r="AJ765" i="1" s="1"/>
  <c r="AH766" i="1"/>
  <c r="AJ766" i="1" s="1"/>
  <c r="AH767" i="1"/>
  <c r="AH768" i="1"/>
  <c r="AJ768" i="1" s="1"/>
  <c r="AH769" i="1"/>
  <c r="AJ769" i="1" s="1"/>
  <c r="AH770" i="1"/>
  <c r="AJ770" i="1" s="1"/>
  <c r="AH771" i="1"/>
  <c r="AH772" i="1"/>
  <c r="AJ772" i="1" s="1"/>
  <c r="AH773" i="1"/>
  <c r="AJ773" i="1" s="1"/>
  <c r="AH774" i="1"/>
  <c r="AJ774" i="1" s="1"/>
  <c r="AH775" i="1"/>
  <c r="AH776" i="1"/>
  <c r="AJ776" i="1" s="1"/>
  <c r="AH777" i="1"/>
  <c r="AJ777" i="1" s="1"/>
  <c r="AH778" i="1"/>
  <c r="AJ778" i="1" s="1"/>
  <c r="AH779" i="1"/>
  <c r="AH780" i="1"/>
  <c r="AJ780" i="1" s="1"/>
  <c r="AH781" i="1"/>
  <c r="AJ781" i="1" s="1"/>
  <c r="AH782" i="1"/>
  <c r="AJ782" i="1" s="1"/>
  <c r="AH783" i="1"/>
  <c r="AH784" i="1"/>
  <c r="AJ784" i="1" s="1"/>
  <c r="AH785" i="1"/>
  <c r="AJ785" i="1" s="1"/>
  <c r="AH786" i="1"/>
  <c r="AJ786" i="1" s="1"/>
  <c r="AH787" i="1"/>
  <c r="AH788" i="1"/>
  <c r="AJ788" i="1" s="1"/>
  <c r="AH789" i="1"/>
  <c r="AJ789" i="1" s="1"/>
  <c r="AH790" i="1"/>
  <c r="AJ790" i="1" s="1"/>
  <c r="AH791" i="1"/>
  <c r="AH792" i="1"/>
  <c r="AJ792" i="1" s="1"/>
  <c r="AH793" i="1"/>
  <c r="AJ793" i="1" s="1"/>
  <c r="AH794" i="1"/>
  <c r="AJ794" i="1" s="1"/>
  <c r="AH795" i="1"/>
  <c r="AH796" i="1"/>
  <c r="AJ796" i="1" s="1"/>
  <c r="AH797" i="1"/>
  <c r="AJ797" i="1" s="1"/>
  <c r="AH798" i="1"/>
  <c r="AJ798" i="1" s="1"/>
  <c r="AH799" i="1"/>
  <c r="AH800" i="1"/>
  <c r="AJ800" i="1" s="1"/>
  <c r="AH801" i="1"/>
  <c r="AJ801" i="1" s="1"/>
  <c r="AH802" i="1"/>
  <c r="AJ802" i="1" s="1"/>
  <c r="AH803" i="1"/>
  <c r="AH804" i="1"/>
  <c r="AJ804" i="1" s="1"/>
  <c r="AH805" i="1"/>
  <c r="AJ805" i="1" s="1"/>
  <c r="AH806" i="1"/>
  <c r="AJ806" i="1" s="1"/>
  <c r="AH807" i="1"/>
  <c r="AH808" i="1"/>
  <c r="AJ808" i="1" s="1"/>
  <c r="AH809" i="1"/>
  <c r="AJ809" i="1" s="1"/>
  <c r="AH810" i="1"/>
  <c r="AJ810" i="1" s="1"/>
  <c r="AH811" i="1"/>
  <c r="AH812" i="1"/>
  <c r="AJ812" i="1" s="1"/>
  <c r="AH813" i="1"/>
  <c r="AJ813" i="1" s="1"/>
  <c r="AH814" i="1"/>
  <c r="AJ814" i="1" s="1"/>
  <c r="AH815" i="1"/>
  <c r="AH816" i="1"/>
  <c r="AJ816" i="1" s="1"/>
  <c r="AH817" i="1"/>
  <c r="AJ817" i="1" s="1"/>
  <c r="AH818" i="1"/>
  <c r="AJ818" i="1" s="1"/>
  <c r="AH819" i="1"/>
  <c r="AH820" i="1"/>
  <c r="AJ820" i="1" s="1"/>
  <c r="AH821" i="1"/>
  <c r="AJ821" i="1" s="1"/>
  <c r="AH822" i="1"/>
  <c r="AJ822" i="1" s="1"/>
  <c r="AH823" i="1"/>
  <c r="AH824" i="1"/>
  <c r="AJ824" i="1" s="1"/>
  <c r="AH825" i="1"/>
  <c r="AJ825" i="1" s="1"/>
  <c r="AH826" i="1"/>
  <c r="AJ826" i="1" s="1"/>
  <c r="AH827" i="1"/>
  <c r="AH828" i="1"/>
  <c r="AJ828" i="1" s="1"/>
  <c r="AH829" i="1"/>
  <c r="AJ829" i="1" s="1"/>
  <c r="AH830" i="1"/>
  <c r="AJ830" i="1" s="1"/>
  <c r="AH831" i="1"/>
  <c r="AH832" i="1"/>
  <c r="AJ832" i="1" s="1"/>
  <c r="AH833" i="1"/>
  <c r="AJ833" i="1" s="1"/>
  <c r="AH834" i="1"/>
  <c r="AJ834" i="1" s="1"/>
  <c r="AH835" i="1"/>
  <c r="AH836" i="1"/>
  <c r="AJ836" i="1" s="1"/>
  <c r="AH837" i="1"/>
  <c r="AJ837" i="1" s="1"/>
  <c r="AH838" i="1"/>
  <c r="AJ838" i="1" s="1"/>
  <c r="AH839" i="1"/>
  <c r="AH840" i="1"/>
  <c r="AJ840" i="1" s="1"/>
  <c r="AH841" i="1"/>
  <c r="AJ841" i="1" s="1"/>
  <c r="AH842" i="1"/>
  <c r="AJ842" i="1" s="1"/>
  <c r="AH843" i="1"/>
  <c r="AH844" i="1"/>
  <c r="AJ844" i="1" s="1"/>
  <c r="AH845" i="1"/>
  <c r="AJ845" i="1" s="1"/>
  <c r="AH846" i="1"/>
  <c r="AJ846" i="1" s="1"/>
  <c r="AH847" i="1"/>
  <c r="AH848" i="1"/>
  <c r="AJ848" i="1" s="1"/>
  <c r="AH849" i="1"/>
  <c r="AJ849" i="1" s="1"/>
  <c r="AH850" i="1"/>
  <c r="AJ850" i="1" s="1"/>
  <c r="AH851" i="1"/>
  <c r="AH852" i="1"/>
  <c r="AJ852" i="1" s="1"/>
  <c r="AH853" i="1"/>
  <c r="AJ853" i="1" s="1"/>
  <c r="AH854" i="1"/>
  <c r="AJ854" i="1" s="1"/>
  <c r="AH855" i="1"/>
  <c r="AH856" i="1"/>
  <c r="AJ856" i="1" s="1"/>
  <c r="AH857" i="1"/>
  <c r="AJ857" i="1" s="1"/>
  <c r="AH858" i="1"/>
  <c r="AJ858" i="1" s="1"/>
  <c r="AH859" i="1"/>
  <c r="AH860" i="1"/>
  <c r="AJ860" i="1" s="1"/>
  <c r="AH861" i="1"/>
  <c r="AJ861" i="1" s="1"/>
  <c r="AH862" i="1"/>
  <c r="AJ862" i="1" s="1"/>
  <c r="AH863" i="1"/>
  <c r="AH864" i="1"/>
  <c r="AJ864" i="1" s="1"/>
  <c r="AH865" i="1"/>
  <c r="AJ865" i="1" s="1"/>
  <c r="AH866" i="1"/>
  <c r="AJ866" i="1" s="1"/>
  <c r="AH867" i="1"/>
  <c r="AH868" i="1"/>
  <c r="AJ868" i="1" s="1"/>
  <c r="AH869" i="1"/>
  <c r="AJ869" i="1" s="1"/>
  <c r="AH870" i="1"/>
  <c r="AJ870" i="1" s="1"/>
  <c r="AH871" i="1"/>
  <c r="AH872" i="1"/>
  <c r="AJ872" i="1" s="1"/>
  <c r="AH873" i="1"/>
  <c r="AJ873" i="1" s="1"/>
  <c r="AH874" i="1"/>
  <c r="AJ874" i="1" s="1"/>
  <c r="AH875" i="1"/>
  <c r="AH876" i="1"/>
  <c r="AJ876" i="1" s="1"/>
  <c r="AH877" i="1"/>
  <c r="AJ877" i="1" s="1"/>
  <c r="AH878" i="1"/>
  <c r="AJ878" i="1" s="1"/>
  <c r="AH879" i="1"/>
  <c r="AH880" i="1"/>
  <c r="AJ880" i="1" s="1"/>
  <c r="AH881" i="1"/>
  <c r="AJ881" i="1" s="1"/>
  <c r="AH882" i="1"/>
  <c r="AJ882" i="1" s="1"/>
  <c r="AH883" i="1"/>
  <c r="AH884" i="1"/>
  <c r="AJ884" i="1" s="1"/>
  <c r="AH885" i="1"/>
  <c r="AJ885" i="1" s="1"/>
  <c r="AH886" i="1"/>
  <c r="AJ886" i="1" s="1"/>
  <c r="AH887" i="1"/>
  <c r="AH888" i="1"/>
  <c r="AJ888" i="1" s="1"/>
  <c r="AH889" i="1"/>
  <c r="AJ889" i="1" s="1"/>
  <c r="AH890" i="1"/>
  <c r="AJ890" i="1" s="1"/>
  <c r="AH891" i="1"/>
  <c r="AH892" i="1"/>
  <c r="AJ892" i="1" s="1"/>
  <c r="AH893" i="1"/>
  <c r="AJ893" i="1" s="1"/>
  <c r="AH894" i="1"/>
  <c r="AJ894" i="1" s="1"/>
  <c r="AH895" i="1"/>
  <c r="AH896" i="1"/>
  <c r="AJ896" i="1" s="1"/>
  <c r="AH897" i="1"/>
  <c r="AJ897" i="1" s="1"/>
  <c r="AH898" i="1"/>
  <c r="AJ898" i="1" s="1"/>
  <c r="AH899" i="1"/>
  <c r="AH900" i="1"/>
  <c r="AJ900" i="1" s="1"/>
  <c r="AH901" i="1"/>
  <c r="AJ901" i="1" s="1"/>
  <c r="AH902" i="1"/>
  <c r="AJ902" i="1" s="1"/>
  <c r="AH903" i="1"/>
  <c r="AH904" i="1"/>
  <c r="AJ904" i="1" s="1"/>
  <c r="AH905" i="1"/>
  <c r="AJ905" i="1" s="1"/>
  <c r="AH906" i="1"/>
  <c r="AJ906" i="1" s="1"/>
  <c r="AH907" i="1"/>
  <c r="AH908" i="1"/>
  <c r="AJ908" i="1" s="1"/>
  <c r="AH909" i="1"/>
  <c r="AJ909" i="1" s="1"/>
  <c r="AH910" i="1"/>
  <c r="AJ910" i="1" s="1"/>
  <c r="AH911" i="1"/>
  <c r="AH912" i="1"/>
  <c r="AJ912" i="1" s="1"/>
  <c r="AH913" i="1"/>
  <c r="AJ913" i="1" s="1"/>
  <c r="AH914" i="1"/>
  <c r="AJ914" i="1" s="1"/>
  <c r="AH915" i="1"/>
  <c r="AH916" i="1"/>
  <c r="AJ916" i="1" s="1"/>
  <c r="AH917" i="1"/>
  <c r="AJ917" i="1" s="1"/>
  <c r="AH918" i="1"/>
  <c r="AJ918" i="1" s="1"/>
  <c r="AH919" i="1"/>
  <c r="AH920" i="1"/>
  <c r="AJ920" i="1" s="1"/>
  <c r="AH921" i="1"/>
  <c r="AJ921" i="1" s="1"/>
  <c r="AH922" i="1"/>
  <c r="AJ922" i="1" s="1"/>
  <c r="AH923" i="1"/>
  <c r="AH924" i="1"/>
  <c r="AJ924" i="1" s="1"/>
  <c r="AH925" i="1"/>
  <c r="AJ925" i="1" s="1"/>
  <c r="AH926" i="1"/>
  <c r="AJ926" i="1" s="1"/>
  <c r="AH927" i="1"/>
  <c r="AH928" i="1"/>
  <c r="AJ928" i="1" s="1"/>
  <c r="AH929" i="1"/>
  <c r="AJ929" i="1" s="1"/>
  <c r="AH930" i="1"/>
  <c r="AJ930" i="1" s="1"/>
  <c r="AH931" i="1"/>
  <c r="AH932" i="1"/>
  <c r="AJ932" i="1" s="1"/>
  <c r="AH933" i="1"/>
  <c r="AJ933" i="1" s="1"/>
  <c r="AH934" i="1"/>
  <c r="AJ934" i="1" s="1"/>
  <c r="AH935" i="1"/>
  <c r="AH936" i="1"/>
  <c r="AJ936" i="1" s="1"/>
  <c r="AH937" i="1"/>
  <c r="AJ937" i="1" s="1"/>
  <c r="AH938" i="1"/>
  <c r="AJ938" i="1" s="1"/>
  <c r="AH939" i="1"/>
  <c r="AH940" i="1"/>
  <c r="AJ940" i="1" s="1"/>
  <c r="AH941" i="1"/>
  <c r="AJ941" i="1" s="1"/>
  <c r="AH942" i="1"/>
  <c r="AJ942" i="1" s="1"/>
  <c r="AH943" i="1"/>
  <c r="AH944" i="1"/>
  <c r="AJ944" i="1" s="1"/>
  <c r="AH945" i="1"/>
  <c r="AJ945" i="1" s="1"/>
  <c r="AH946" i="1"/>
  <c r="AJ946" i="1" s="1"/>
  <c r="AH947" i="1"/>
  <c r="AH948" i="1"/>
  <c r="AJ948" i="1" s="1"/>
  <c r="AH949" i="1"/>
  <c r="AJ949" i="1" s="1"/>
  <c r="AH950" i="1"/>
  <c r="AJ950" i="1" s="1"/>
  <c r="AH951" i="1"/>
  <c r="AH952" i="1"/>
  <c r="AJ952" i="1" s="1"/>
  <c r="AH953" i="1"/>
  <c r="AJ953" i="1" s="1"/>
  <c r="AH954" i="1"/>
  <c r="AJ954" i="1" s="1"/>
  <c r="AH955" i="1"/>
  <c r="AH956" i="1"/>
  <c r="AJ956" i="1" s="1"/>
  <c r="AH957" i="1"/>
  <c r="AJ957" i="1" s="1"/>
  <c r="AH958" i="1"/>
  <c r="AJ958" i="1" s="1"/>
  <c r="AH959" i="1"/>
  <c r="AH960" i="1"/>
  <c r="AJ960" i="1" s="1"/>
  <c r="AH961" i="1"/>
  <c r="AJ961" i="1" s="1"/>
  <c r="AH962" i="1"/>
  <c r="AJ962" i="1" s="1"/>
  <c r="AH963" i="1"/>
  <c r="AH964" i="1"/>
  <c r="AJ964" i="1" s="1"/>
  <c r="AH965" i="1"/>
  <c r="AJ965" i="1" s="1"/>
  <c r="AH966" i="1"/>
  <c r="AJ966" i="1" s="1"/>
  <c r="AH967" i="1"/>
  <c r="AH968" i="1"/>
  <c r="AJ968" i="1" s="1"/>
  <c r="AH969" i="1"/>
  <c r="AJ969" i="1" s="1"/>
  <c r="AH970" i="1"/>
  <c r="AJ970" i="1" s="1"/>
  <c r="AH971" i="1"/>
  <c r="AH972" i="1"/>
  <c r="AJ972" i="1" s="1"/>
  <c r="AH973" i="1"/>
  <c r="AJ973" i="1" s="1"/>
  <c r="AH974" i="1"/>
  <c r="AJ974" i="1" s="1"/>
  <c r="AH975" i="1"/>
  <c r="AH976" i="1"/>
  <c r="AJ976" i="1" s="1"/>
  <c r="AH977" i="1"/>
  <c r="AJ977" i="1" s="1"/>
  <c r="AH978" i="1"/>
  <c r="AJ978" i="1" s="1"/>
  <c r="AH979" i="1"/>
  <c r="AH980" i="1"/>
  <c r="AJ980" i="1" s="1"/>
  <c r="AH981" i="1"/>
  <c r="AJ981" i="1" s="1"/>
  <c r="AH982" i="1"/>
  <c r="AJ982" i="1" s="1"/>
  <c r="AH983" i="1"/>
  <c r="AH984" i="1"/>
  <c r="AJ984" i="1" s="1"/>
  <c r="AH985" i="1"/>
  <c r="AJ985" i="1" s="1"/>
  <c r="AH986" i="1"/>
  <c r="AJ986" i="1" s="1"/>
  <c r="AH987" i="1"/>
  <c r="AH988" i="1"/>
  <c r="AJ988" i="1" s="1"/>
  <c r="AH989" i="1"/>
  <c r="AJ989" i="1" s="1"/>
  <c r="AH990" i="1"/>
  <c r="AJ990" i="1" s="1"/>
  <c r="AH991" i="1"/>
  <c r="AH992" i="1"/>
  <c r="AJ992" i="1" s="1"/>
  <c r="AH993" i="1"/>
  <c r="AJ993" i="1" s="1"/>
  <c r="AH994" i="1"/>
  <c r="AJ994" i="1" s="1"/>
  <c r="AH995" i="1"/>
  <c r="AH996" i="1"/>
  <c r="AJ996" i="1" s="1"/>
  <c r="AH997" i="1"/>
  <c r="AJ997" i="1" s="1"/>
  <c r="AH998" i="1"/>
  <c r="AH999" i="1"/>
  <c r="AH1000" i="1"/>
  <c r="AJ1000" i="1" s="1"/>
  <c r="AH1001" i="1"/>
  <c r="AJ1001" i="1" s="1"/>
  <c r="AF3" i="1"/>
  <c r="AF4" i="1"/>
  <c r="AF5" i="1"/>
  <c r="AF6" i="1"/>
  <c r="AF7" i="1"/>
  <c r="AF8" i="1"/>
  <c r="AF9" i="1"/>
  <c r="AF10" i="1"/>
  <c r="AF11" i="1"/>
  <c r="AF12" i="1"/>
  <c r="AF13" i="1"/>
  <c r="AF14" i="1"/>
  <c r="AF15" i="1"/>
  <c r="AF16" i="1"/>
  <c r="AF17" i="1"/>
  <c r="AF18" i="1"/>
  <c r="AF19" i="1"/>
  <c r="AF20" i="1"/>
  <c r="AF21" i="1"/>
  <c r="AF22" i="1"/>
  <c r="AF23" i="1"/>
  <c r="AF24" i="1"/>
  <c r="AF25" i="1"/>
  <c r="AF26" i="1"/>
  <c r="AF27" i="1"/>
  <c r="AF28" i="1"/>
  <c r="AF29" i="1"/>
  <c r="AF30" i="1"/>
  <c r="AF31" i="1"/>
  <c r="AF32" i="1"/>
  <c r="AF33" i="1"/>
  <c r="AF34" i="1"/>
  <c r="AF35" i="1"/>
  <c r="AF36" i="1"/>
  <c r="AF37" i="1"/>
  <c r="AF38" i="1"/>
  <c r="AF39" i="1"/>
  <c r="AF40" i="1"/>
  <c r="AF41" i="1"/>
  <c r="AF42" i="1"/>
  <c r="AF43" i="1"/>
  <c r="AF44" i="1"/>
  <c r="AF45" i="1"/>
  <c r="AF46" i="1"/>
  <c r="AF47" i="1"/>
  <c r="AF48" i="1"/>
  <c r="AF49" i="1"/>
  <c r="AF50" i="1"/>
  <c r="AF51" i="1"/>
  <c r="AF52" i="1"/>
  <c r="AF53" i="1"/>
  <c r="AF54" i="1"/>
  <c r="AF55" i="1"/>
  <c r="AF56" i="1"/>
  <c r="AF57" i="1"/>
  <c r="AF58" i="1"/>
  <c r="AF59" i="1"/>
  <c r="AF60" i="1"/>
  <c r="AF61" i="1"/>
  <c r="AF62" i="1"/>
  <c r="AF63" i="1"/>
  <c r="AF64" i="1"/>
  <c r="AF65" i="1"/>
  <c r="AF66" i="1"/>
  <c r="AF67" i="1"/>
  <c r="AF68" i="1"/>
  <c r="AF69" i="1"/>
  <c r="AF70" i="1"/>
  <c r="AF71" i="1"/>
  <c r="AF72" i="1"/>
  <c r="AF73" i="1"/>
  <c r="AF74" i="1"/>
  <c r="AF75" i="1"/>
  <c r="AF76" i="1"/>
  <c r="AF77" i="1"/>
  <c r="AF78" i="1"/>
  <c r="AF79" i="1"/>
  <c r="AF80" i="1"/>
  <c r="AF81" i="1"/>
  <c r="AF82" i="1"/>
  <c r="AF83" i="1"/>
  <c r="AF84" i="1"/>
  <c r="AF85" i="1"/>
  <c r="AF86" i="1"/>
  <c r="AF87" i="1"/>
  <c r="AF88" i="1"/>
  <c r="AF89" i="1"/>
  <c r="AF90" i="1"/>
  <c r="AF91" i="1"/>
  <c r="AF92" i="1"/>
  <c r="AF93" i="1"/>
  <c r="AF94" i="1"/>
  <c r="AF95" i="1"/>
  <c r="AF96" i="1"/>
  <c r="AF97" i="1"/>
  <c r="AF98" i="1"/>
  <c r="AF99" i="1"/>
  <c r="AF100" i="1"/>
  <c r="AF101" i="1"/>
  <c r="AF102" i="1"/>
  <c r="AF103" i="1"/>
  <c r="AF104" i="1"/>
  <c r="AF105" i="1"/>
  <c r="AF106" i="1"/>
  <c r="AF107" i="1"/>
  <c r="AF108" i="1"/>
  <c r="AF109" i="1"/>
  <c r="AF110" i="1"/>
  <c r="AF111" i="1"/>
  <c r="AF112" i="1"/>
  <c r="AF113" i="1"/>
  <c r="AF114" i="1"/>
  <c r="AF115" i="1"/>
  <c r="AF116" i="1"/>
  <c r="AF117" i="1"/>
  <c r="AF118" i="1"/>
  <c r="AF119" i="1"/>
  <c r="AF120" i="1"/>
  <c r="AF121" i="1"/>
  <c r="AF122" i="1"/>
  <c r="AF123" i="1"/>
  <c r="AF124" i="1"/>
  <c r="AF125" i="1"/>
  <c r="AF126" i="1"/>
  <c r="AF127" i="1"/>
  <c r="AF128" i="1"/>
  <c r="AF129" i="1"/>
  <c r="AF130" i="1"/>
  <c r="AF131" i="1"/>
  <c r="AF132" i="1"/>
  <c r="AF133" i="1"/>
  <c r="AF134" i="1"/>
  <c r="AF135" i="1"/>
  <c r="AF136" i="1"/>
  <c r="AF137" i="1"/>
  <c r="AF138" i="1"/>
  <c r="AF139" i="1"/>
  <c r="AF140" i="1"/>
  <c r="AF141" i="1"/>
  <c r="AF142" i="1"/>
  <c r="AF143" i="1"/>
  <c r="AF144" i="1"/>
  <c r="AF145" i="1"/>
  <c r="AF146" i="1"/>
  <c r="AF147" i="1"/>
  <c r="AF148" i="1"/>
  <c r="AF149" i="1"/>
  <c r="AF150" i="1"/>
  <c r="AF151" i="1"/>
  <c r="AF152" i="1"/>
  <c r="AF153" i="1"/>
  <c r="AF154" i="1"/>
  <c r="AF155" i="1"/>
  <c r="AF156" i="1"/>
  <c r="AF157" i="1"/>
  <c r="AF158" i="1"/>
  <c r="AF159" i="1"/>
  <c r="AF160" i="1"/>
  <c r="AF161" i="1"/>
  <c r="AF162" i="1"/>
  <c r="AF163" i="1"/>
  <c r="AF164" i="1"/>
  <c r="AF165" i="1"/>
  <c r="AF166" i="1"/>
  <c r="AF167" i="1"/>
  <c r="AF168" i="1"/>
  <c r="AF169" i="1"/>
  <c r="AF170" i="1"/>
  <c r="AF171" i="1"/>
  <c r="AF172" i="1"/>
  <c r="AF173" i="1"/>
  <c r="AF174" i="1"/>
  <c r="AF175" i="1"/>
  <c r="AF176" i="1"/>
  <c r="AF177" i="1"/>
  <c r="AF178" i="1"/>
  <c r="AF179" i="1"/>
  <c r="AF180" i="1"/>
  <c r="AF181" i="1"/>
  <c r="AF182" i="1"/>
  <c r="AF183" i="1"/>
  <c r="AF184" i="1"/>
  <c r="AF185" i="1"/>
  <c r="AF186" i="1"/>
  <c r="AF187" i="1"/>
  <c r="AF188" i="1"/>
  <c r="AF189" i="1"/>
  <c r="AF190" i="1"/>
  <c r="AF191" i="1"/>
  <c r="AF192" i="1"/>
  <c r="AF193" i="1"/>
  <c r="AF194" i="1"/>
  <c r="AF195" i="1"/>
  <c r="AF196" i="1"/>
  <c r="AF197" i="1"/>
  <c r="AF198" i="1"/>
  <c r="AF199" i="1"/>
  <c r="AF200" i="1"/>
  <c r="AF201" i="1"/>
  <c r="AF202" i="1"/>
  <c r="AF203" i="1"/>
  <c r="AF204" i="1"/>
  <c r="AF205" i="1"/>
  <c r="AF206" i="1"/>
  <c r="AF207" i="1"/>
  <c r="AF208" i="1"/>
  <c r="AF209" i="1"/>
  <c r="AF210" i="1"/>
  <c r="AF211" i="1"/>
  <c r="AF212" i="1"/>
  <c r="AF213" i="1"/>
  <c r="AF214" i="1"/>
  <c r="AF215" i="1"/>
  <c r="AF216" i="1"/>
  <c r="AF217" i="1"/>
  <c r="AF218" i="1"/>
  <c r="AF219" i="1"/>
  <c r="AF220" i="1"/>
  <c r="AF221" i="1"/>
  <c r="AF222" i="1"/>
  <c r="AF223" i="1"/>
  <c r="AF224" i="1"/>
  <c r="AF225" i="1"/>
  <c r="AF226" i="1"/>
  <c r="AF227" i="1"/>
  <c r="AF228" i="1"/>
  <c r="AF229" i="1"/>
  <c r="AF230" i="1"/>
  <c r="AF231" i="1"/>
  <c r="AF232" i="1"/>
  <c r="AF233" i="1"/>
  <c r="AF234" i="1"/>
  <c r="AF235" i="1"/>
  <c r="AF236" i="1"/>
  <c r="AF237" i="1"/>
  <c r="AF238" i="1"/>
  <c r="AF239" i="1"/>
  <c r="AF240" i="1"/>
  <c r="AF241" i="1"/>
  <c r="AF242" i="1"/>
  <c r="AF243" i="1"/>
  <c r="AF244" i="1"/>
  <c r="AF245" i="1"/>
  <c r="AF246" i="1"/>
  <c r="AF247" i="1"/>
  <c r="AF248" i="1"/>
  <c r="AF249" i="1"/>
  <c r="AF250" i="1"/>
  <c r="AF251" i="1"/>
  <c r="AF252" i="1"/>
  <c r="AF253" i="1"/>
  <c r="AF254" i="1"/>
  <c r="AF255" i="1"/>
  <c r="AF256" i="1"/>
  <c r="AF257" i="1"/>
  <c r="AF258" i="1"/>
  <c r="AF259" i="1"/>
  <c r="AF260" i="1"/>
  <c r="AF261" i="1"/>
  <c r="AF262" i="1"/>
  <c r="AF263" i="1"/>
  <c r="AF264" i="1"/>
  <c r="AF265" i="1"/>
  <c r="AF266" i="1"/>
  <c r="AF267" i="1"/>
  <c r="AF268" i="1"/>
  <c r="AF269" i="1"/>
  <c r="AF270" i="1"/>
  <c r="AF271" i="1"/>
  <c r="AF272" i="1"/>
  <c r="AF273" i="1"/>
  <c r="AF274" i="1"/>
  <c r="AF275" i="1"/>
  <c r="AF276" i="1"/>
  <c r="AF277" i="1"/>
  <c r="AF278" i="1"/>
  <c r="AF279" i="1"/>
  <c r="AF280" i="1"/>
  <c r="AF281" i="1"/>
  <c r="AF282" i="1"/>
  <c r="AF283" i="1"/>
  <c r="AF284" i="1"/>
  <c r="AF285" i="1"/>
  <c r="AF286" i="1"/>
  <c r="AF287" i="1"/>
  <c r="AF288" i="1"/>
  <c r="AF289" i="1"/>
  <c r="AF290" i="1"/>
  <c r="AF291" i="1"/>
  <c r="AF292" i="1"/>
  <c r="AF293" i="1"/>
  <c r="AF294" i="1"/>
  <c r="AF295" i="1"/>
  <c r="AF296" i="1"/>
  <c r="AF297" i="1"/>
  <c r="AF298" i="1"/>
  <c r="AF299" i="1"/>
  <c r="AF300" i="1"/>
  <c r="AF301" i="1"/>
  <c r="AF302" i="1"/>
  <c r="AF303" i="1"/>
  <c r="AF304" i="1"/>
  <c r="AF305" i="1"/>
  <c r="AF306" i="1"/>
  <c r="AF307" i="1"/>
  <c r="AF308" i="1"/>
  <c r="AF309" i="1"/>
  <c r="AF310" i="1"/>
  <c r="AF311" i="1"/>
  <c r="AF312" i="1"/>
  <c r="AF313" i="1"/>
  <c r="AF314" i="1"/>
  <c r="AF315" i="1"/>
  <c r="AF316" i="1"/>
  <c r="AF317" i="1"/>
  <c r="AF318" i="1"/>
  <c r="AF319" i="1"/>
  <c r="AF320" i="1"/>
  <c r="AF321" i="1"/>
  <c r="AF322" i="1"/>
  <c r="AF323" i="1"/>
  <c r="AF324" i="1"/>
  <c r="AF325" i="1"/>
  <c r="AF326" i="1"/>
  <c r="AF327" i="1"/>
  <c r="AF328" i="1"/>
  <c r="AF329" i="1"/>
  <c r="AF330" i="1"/>
  <c r="AF331" i="1"/>
  <c r="AF332" i="1"/>
  <c r="AF333" i="1"/>
  <c r="AF334" i="1"/>
  <c r="AF335" i="1"/>
  <c r="AF336" i="1"/>
  <c r="AF337" i="1"/>
  <c r="AF338" i="1"/>
  <c r="AF339" i="1"/>
  <c r="AF340" i="1"/>
  <c r="AF341" i="1"/>
  <c r="AF342" i="1"/>
  <c r="AF343" i="1"/>
  <c r="AF344" i="1"/>
  <c r="AF345" i="1"/>
  <c r="AF346" i="1"/>
  <c r="AF347" i="1"/>
  <c r="AF348" i="1"/>
  <c r="AF349" i="1"/>
  <c r="AF350" i="1"/>
  <c r="AF351" i="1"/>
  <c r="AF352" i="1"/>
  <c r="AF353" i="1"/>
  <c r="AF354" i="1"/>
  <c r="AF355" i="1"/>
  <c r="AF356" i="1"/>
  <c r="AF357" i="1"/>
  <c r="AF358" i="1"/>
  <c r="AF359" i="1"/>
  <c r="AF360" i="1"/>
  <c r="AF361" i="1"/>
  <c r="AF362" i="1"/>
  <c r="AF363" i="1"/>
  <c r="AF364" i="1"/>
  <c r="AF365" i="1"/>
  <c r="AF366" i="1"/>
  <c r="AF367" i="1"/>
  <c r="AF368" i="1"/>
  <c r="AF369" i="1"/>
  <c r="AF370" i="1"/>
  <c r="AF371" i="1"/>
  <c r="AF372" i="1"/>
  <c r="AF373" i="1"/>
  <c r="AF374" i="1"/>
  <c r="AF375" i="1"/>
  <c r="AF376" i="1"/>
  <c r="AF377" i="1"/>
  <c r="AF378" i="1"/>
  <c r="AF379" i="1"/>
  <c r="AF380" i="1"/>
  <c r="AF381" i="1"/>
  <c r="AF382" i="1"/>
  <c r="AF383" i="1"/>
  <c r="AF384" i="1"/>
  <c r="AF385" i="1"/>
  <c r="AF386" i="1"/>
  <c r="AF387" i="1"/>
  <c r="AF388" i="1"/>
  <c r="AF389" i="1"/>
  <c r="AF390" i="1"/>
  <c r="AF391" i="1"/>
  <c r="AF392" i="1"/>
  <c r="AF393" i="1"/>
  <c r="AF394" i="1"/>
  <c r="AF395" i="1"/>
  <c r="AF396" i="1"/>
  <c r="AF397" i="1"/>
  <c r="AF398" i="1"/>
  <c r="AF399" i="1"/>
  <c r="AF400" i="1"/>
  <c r="AF401" i="1"/>
  <c r="AF402" i="1"/>
  <c r="AF403" i="1"/>
  <c r="AF404" i="1"/>
  <c r="AF405" i="1"/>
  <c r="AF406" i="1"/>
  <c r="AF407" i="1"/>
  <c r="AF408" i="1"/>
  <c r="AF409" i="1"/>
  <c r="AF410" i="1"/>
  <c r="AF411" i="1"/>
  <c r="AF412" i="1"/>
  <c r="AF413" i="1"/>
  <c r="AF414" i="1"/>
  <c r="AF415" i="1"/>
  <c r="AF416" i="1"/>
  <c r="AF417" i="1"/>
  <c r="AF418" i="1"/>
  <c r="AF419" i="1"/>
  <c r="AF420" i="1"/>
  <c r="AF421" i="1"/>
  <c r="AF422" i="1"/>
  <c r="AF423" i="1"/>
  <c r="AF424" i="1"/>
  <c r="AF425" i="1"/>
  <c r="AF426" i="1"/>
  <c r="AF427" i="1"/>
  <c r="AF428" i="1"/>
  <c r="AF429" i="1"/>
  <c r="AF430" i="1"/>
  <c r="AF431" i="1"/>
  <c r="AF432" i="1"/>
  <c r="AF433" i="1"/>
  <c r="AF434" i="1"/>
  <c r="AF435" i="1"/>
  <c r="AF436" i="1"/>
  <c r="AF437" i="1"/>
  <c r="AF438" i="1"/>
  <c r="AF439" i="1"/>
  <c r="AF440" i="1"/>
  <c r="AF441" i="1"/>
  <c r="AF442" i="1"/>
  <c r="AF443" i="1"/>
  <c r="AF444" i="1"/>
  <c r="AF445" i="1"/>
  <c r="AF446" i="1"/>
  <c r="AF447" i="1"/>
  <c r="AF448" i="1"/>
  <c r="AF449" i="1"/>
  <c r="AF450" i="1"/>
  <c r="AF451" i="1"/>
  <c r="AF452" i="1"/>
  <c r="AF453" i="1"/>
  <c r="AF454" i="1"/>
  <c r="AF455" i="1"/>
  <c r="AF456" i="1"/>
  <c r="AF457" i="1"/>
  <c r="AF458" i="1"/>
  <c r="AF459" i="1"/>
  <c r="AF460" i="1"/>
  <c r="AF461" i="1"/>
  <c r="AF462" i="1"/>
  <c r="AF463" i="1"/>
  <c r="AF464" i="1"/>
  <c r="AF465" i="1"/>
  <c r="AF466" i="1"/>
  <c r="AF467" i="1"/>
  <c r="AF468" i="1"/>
  <c r="AF469" i="1"/>
  <c r="AF470" i="1"/>
  <c r="AF471" i="1"/>
  <c r="AF472" i="1"/>
  <c r="AF473" i="1"/>
  <c r="AF474" i="1"/>
  <c r="AF475" i="1"/>
  <c r="AF476" i="1"/>
  <c r="AF477" i="1"/>
  <c r="AF478" i="1"/>
  <c r="AF479" i="1"/>
  <c r="AF480" i="1"/>
  <c r="AF481" i="1"/>
  <c r="AF482" i="1"/>
  <c r="AF483" i="1"/>
  <c r="AF484" i="1"/>
  <c r="AF485" i="1"/>
  <c r="AF486" i="1"/>
  <c r="AF487" i="1"/>
  <c r="AF488" i="1"/>
  <c r="AF489" i="1"/>
  <c r="AF490" i="1"/>
  <c r="AF491" i="1"/>
  <c r="AF492" i="1"/>
  <c r="AF493" i="1"/>
  <c r="AF494" i="1"/>
  <c r="AF495" i="1"/>
  <c r="AF496" i="1"/>
  <c r="AF497" i="1"/>
  <c r="AF498" i="1"/>
  <c r="AF499" i="1"/>
  <c r="AF500" i="1"/>
  <c r="AF501" i="1"/>
  <c r="AF502" i="1"/>
  <c r="AF503" i="1"/>
  <c r="AF504" i="1"/>
  <c r="AF505" i="1"/>
  <c r="AF506" i="1"/>
  <c r="AF507" i="1"/>
  <c r="AF508" i="1"/>
  <c r="AF509" i="1"/>
  <c r="AF510" i="1"/>
  <c r="AF511" i="1"/>
  <c r="AF512" i="1"/>
  <c r="AF513" i="1"/>
  <c r="AF514" i="1"/>
  <c r="AF515" i="1"/>
  <c r="AF516" i="1"/>
  <c r="AF517" i="1"/>
  <c r="AF518" i="1"/>
  <c r="AF519" i="1"/>
  <c r="AF520" i="1"/>
  <c r="AF521" i="1"/>
  <c r="AF522" i="1"/>
  <c r="AF523" i="1"/>
  <c r="AF524" i="1"/>
  <c r="AF525" i="1"/>
  <c r="AF526" i="1"/>
  <c r="AF527" i="1"/>
  <c r="AF528" i="1"/>
  <c r="AF529" i="1"/>
  <c r="AF530" i="1"/>
  <c r="AF531" i="1"/>
  <c r="AF532" i="1"/>
  <c r="AF533" i="1"/>
  <c r="AF534" i="1"/>
  <c r="AF535" i="1"/>
  <c r="AF536" i="1"/>
  <c r="AF537" i="1"/>
  <c r="AF538" i="1"/>
  <c r="AF539" i="1"/>
  <c r="AF540" i="1"/>
  <c r="AF541" i="1"/>
  <c r="AF542" i="1"/>
  <c r="AF543" i="1"/>
  <c r="AF544" i="1"/>
  <c r="AF545" i="1"/>
  <c r="AF546" i="1"/>
  <c r="AF547" i="1"/>
  <c r="AF548" i="1"/>
  <c r="AF549" i="1"/>
  <c r="AF550" i="1"/>
  <c r="AF551" i="1"/>
  <c r="AF552" i="1"/>
  <c r="AF553" i="1"/>
  <c r="AF554" i="1"/>
  <c r="AF555" i="1"/>
  <c r="AF556" i="1"/>
  <c r="AF557" i="1"/>
  <c r="AF558" i="1"/>
  <c r="AF559" i="1"/>
  <c r="AF560" i="1"/>
  <c r="AF561" i="1"/>
  <c r="AF562" i="1"/>
  <c r="AF563" i="1"/>
  <c r="AF564" i="1"/>
  <c r="AF565" i="1"/>
  <c r="AF566" i="1"/>
  <c r="AF567" i="1"/>
  <c r="AF568" i="1"/>
  <c r="AF569" i="1"/>
  <c r="AF570" i="1"/>
  <c r="AF571" i="1"/>
  <c r="AF572" i="1"/>
  <c r="AF573" i="1"/>
  <c r="AF574" i="1"/>
  <c r="AF575" i="1"/>
  <c r="AF576" i="1"/>
  <c r="AF577" i="1"/>
  <c r="AF578" i="1"/>
  <c r="AF579" i="1"/>
  <c r="AF580" i="1"/>
  <c r="AF581" i="1"/>
  <c r="AF582" i="1"/>
  <c r="AF583" i="1"/>
  <c r="AF584" i="1"/>
  <c r="AF585" i="1"/>
  <c r="AF586" i="1"/>
  <c r="AF587" i="1"/>
  <c r="AF588" i="1"/>
  <c r="AF589" i="1"/>
  <c r="AF590" i="1"/>
  <c r="AF591" i="1"/>
  <c r="AF592" i="1"/>
  <c r="AF593" i="1"/>
  <c r="AF594" i="1"/>
  <c r="AF595" i="1"/>
  <c r="AF596" i="1"/>
  <c r="AF597" i="1"/>
  <c r="AF598" i="1"/>
  <c r="AF599" i="1"/>
  <c r="AF600" i="1"/>
  <c r="AF601" i="1"/>
  <c r="AF602" i="1"/>
  <c r="AF603" i="1"/>
  <c r="AF604" i="1"/>
  <c r="AF605" i="1"/>
  <c r="AF606" i="1"/>
  <c r="AF607" i="1"/>
  <c r="AF608" i="1"/>
  <c r="AF609" i="1"/>
  <c r="AF610" i="1"/>
  <c r="AF611" i="1"/>
  <c r="AF612" i="1"/>
  <c r="AF613" i="1"/>
  <c r="AF614" i="1"/>
  <c r="AF615" i="1"/>
  <c r="AF616" i="1"/>
  <c r="AF617" i="1"/>
  <c r="AF618" i="1"/>
  <c r="AF619" i="1"/>
  <c r="AF620" i="1"/>
  <c r="AF621" i="1"/>
  <c r="AF622" i="1"/>
  <c r="AF623" i="1"/>
  <c r="AF624" i="1"/>
  <c r="AF625" i="1"/>
  <c r="AF626" i="1"/>
  <c r="AF627" i="1"/>
  <c r="AF628" i="1"/>
  <c r="AF629" i="1"/>
  <c r="AF630" i="1"/>
  <c r="AF631" i="1"/>
  <c r="AF632" i="1"/>
  <c r="AF633" i="1"/>
  <c r="AF634" i="1"/>
  <c r="AF635" i="1"/>
  <c r="AF636" i="1"/>
  <c r="AF637" i="1"/>
  <c r="AF638" i="1"/>
  <c r="AF639" i="1"/>
  <c r="AF640" i="1"/>
  <c r="AF641" i="1"/>
  <c r="AF642" i="1"/>
  <c r="AF643" i="1"/>
  <c r="AF644" i="1"/>
  <c r="AF645" i="1"/>
  <c r="AF646" i="1"/>
  <c r="AF647" i="1"/>
  <c r="AF648" i="1"/>
  <c r="AF649" i="1"/>
  <c r="AF650" i="1"/>
  <c r="AF651" i="1"/>
  <c r="AF652" i="1"/>
  <c r="AF653" i="1"/>
  <c r="AF654" i="1"/>
  <c r="AF655" i="1"/>
  <c r="AF656" i="1"/>
  <c r="AF657" i="1"/>
  <c r="AF658" i="1"/>
  <c r="AF659" i="1"/>
  <c r="AF660" i="1"/>
  <c r="AF661" i="1"/>
  <c r="AF662" i="1"/>
  <c r="AF663" i="1"/>
  <c r="AF664" i="1"/>
  <c r="AF665" i="1"/>
  <c r="AF666" i="1"/>
  <c r="AF667" i="1"/>
  <c r="AF668" i="1"/>
  <c r="AF669" i="1"/>
  <c r="AF670" i="1"/>
  <c r="AF671" i="1"/>
  <c r="AF672" i="1"/>
  <c r="AF673" i="1"/>
  <c r="AF674" i="1"/>
  <c r="AF675" i="1"/>
  <c r="AF676" i="1"/>
  <c r="AF677" i="1"/>
  <c r="AF678" i="1"/>
  <c r="AF679" i="1"/>
  <c r="AF680" i="1"/>
  <c r="AF681" i="1"/>
  <c r="AF682" i="1"/>
  <c r="AF683" i="1"/>
  <c r="AF684" i="1"/>
  <c r="AF685" i="1"/>
  <c r="AF686" i="1"/>
  <c r="AF687" i="1"/>
  <c r="AF688" i="1"/>
  <c r="AF689" i="1"/>
  <c r="AF690" i="1"/>
  <c r="AF691" i="1"/>
  <c r="AF692" i="1"/>
  <c r="AF693" i="1"/>
  <c r="AF694" i="1"/>
  <c r="AF695" i="1"/>
  <c r="AF696" i="1"/>
  <c r="AF697" i="1"/>
  <c r="AF698" i="1"/>
  <c r="AF699" i="1"/>
  <c r="AF700" i="1"/>
  <c r="AF701" i="1"/>
  <c r="AF702" i="1"/>
  <c r="AF703" i="1"/>
  <c r="AF704" i="1"/>
  <c r="AF705" i="1"/>
  <c r="AF706" i="1"/>
  <c r="AF707" i="1"/>
  <c r="AF708" i="1"/>
  <c r="AF709" i="1"/>
  <c r="AF710" i="1"/>
  <c r="AF711" i="1"/>
  <c r="AF712" i="1"/>
  <c r="AF713" i="1"/>
  <c r="AF714" i="1"/>
  <c r="AF715" i="1"/>
  <c r="AF716" i="1"/>
  <c r="AF717" i="1"/>
  <c r="AF718" i="1"/>
  <c r="AF719" i="1"/>
  <c r="AF720" i="1"/>
  <c r="AF721" i="1"/>
  <c r="AF722" i="1"/>
  <c r="AF723" i="1"/>
  <c r="AF724" i="1"/>
  <c r="AF725" i="1"/>
  <c r="AF726" i="1"/>
  <c r="AF727" i="1"/>
  <c r="AF728" i="1"/>
  <c r="AF729" i="1"/>
  <c r="AF730" i="1"/>
  <c r="AF731" i="1"/>
  <c r="AF732" i="1"/>
  <c r="AF733" i="1"/>
  <c r="AF734" i="1"/>
  <c r="AF735" i="1"/>
  <c r="AF736" i="1"/>
  <c r="AF737" i="1"/>
  <c r="AF738" i="1"/>
  <c r="AF739" i="1"/>
  <c r="AF740" i="1"/>
  <c r="AF741" i="1"/>
  <c r="AF742" i="1"/>
  <c r="AF743" i="1"/>
  <c r="AF744" i="1"/>
  <c r="AF745" i="1"/>
  <c r="AF746" i="1"/>
  <c r="AF747" i="1"/>
  <c r="AF748" i="1"/>
  <c r="AF749" i="1"/>
  <c r="AF750" i="1"/>
  <c r="AF751" i="1"/>
  <c r="AF752" i="1"/>
  <c r="AF753" i="1"/>
  <c r="AF754" i="1"/>
  <c r="AF755" i="1"/>
  <c r="AF756" i="1"/>
  <c r="AF757" i="1"/>
  <c r="AF758" i="1"/>
  <c r="AF759" i="1"/>
  <c r="AF760" i="1"/>
  <c r="AF761" i="1"/>
  <c r="AF762" i="1"/>
  <c r="AF763" i="1"/>
  <c r="AF764" i="1"/>
  <c r="AF765" i="1"/>
  <c r="AF766" i="1"/>
  <c r="AF767" i="1"/>
  <c r="AF768" i="1"/>
  <c r="AF769" i="1"/>
  <c r="AF770" i="1"/>
  <c r="AF771" i="1"/>
  <c r="AF772" i="1"/>
  <c r="AF773" i="1"/>
  <c r="AF774" i="1"/>
  <c r="AF775" i="1"/>
  <c r="AF776" i="1"/>
  <c r="AF777" i="1"/>
  <c r="AF778" i="1"/>
  <c r="AF779" i="1"/>
  <c r="AF780" i="1"/>
  <c r="AF781" i="1"/>
  <c r="AF782" i="1"/>
  <c r="AF783" i="1"/>
  <c r="AF784" i="1"/>
  <c r="AF785" i="1"/>
  <c r="AF786" i="1"/>
  <c r="AF787" i="1"/>
  <c r="AF788" i="1"/>
  <c r="AF789" i="1"/>
  <c r="AF790" i="1"/>
  <c r="AF791" i="1"/>
  <c r="AF792" i="1"/>
  <c r="AF793" i="1"/>
  <c r="AF794" i="1"/>
  <c r="AF795" i="1"/>
  <c r="AF796" i="1"/>
  <c r="AF797" i="1"/>
  <c r="AF798" i="1"/>
  <c r="AF799" i="1"/>
  <c r="AF800" i="1"/>
  <c r="AF801" i="1"/>
  <c r="AF802" i="1"/>
  <c r="AF803" i="1"/>
  <c r="AF804" i="1"/>
  <c r="AF805" i="1"/>
  <c r="AF806" i="1"/>
  <c r="AF807" i="1"/>
  <c r="AF808" i="1"/>
  <c r="AF809" i="1"/>
  <c r="AF810" i="1"/>
  <c r="AF811" i="1"/>
  <c r="AF812" i="1"/>
  <c r="AF813" i="1"/>
  <c r="AF814" i="1"/>
  <c r="AF815" i="1"/>
  <c r="AF816" i="1"/>
  <c r="AF817" i="1"/>
  <c r="AF818" i="1"/>
  <c r="AF819" i="1"/>
  <c r="AF820" i="1"/>
  <c r="AF821" i="1"/>
  <c r="AF822" i="1"/>
  <c r="AF823" i="1"/>
  <c r="AF824" i="1"/>
  <c r="AF825" i="1"/>
  <c r="AF826" i="1"/>
  <c r="AF827" i="1"/>
  <c r="AF828" i="1"/>
  <c r="AF829" i="1"/>
  <c r="AF830" i="1"/>
  <c r="AF831" i="1"/>
  <c r="AF832" i="1"/>
  <c r="AF833" i="1"/>
  <c r="AF834" i="1"/>
  <c r="AF835" i="1"/>
  <c r="AF836" i="1"/>
  <c r="AF837" i="1"/>
  <c r="AF838" i="1"/>
  <c r="AF839" i="1"/>
  <c r="AF840" i="1"/>
  <c r="AF841" i="1"/>
  <c r="AF842" i="1"/>
  <c r="AF843" i="1"/>
  <c r="AF844" i="1"/>
  <c r="AF845" i="1"/>
  <c r="AF846" i="1"/>
  <c r="AF847" i="1"/>
  <c r="AF848" i="1"/>
  <c r="AF849" i="1"/>
  <c r="AF850" i="1"/>
  <c r="AF851" i="1"/>
  <c r="AF852" i="1"/>
  <c r="AF853" i="1"/>
  <c r="AF854" i="1"/>
  <c r="AF855" i="1"/>
  <c r="AF856" i="1"/>
  <c r="AF857" i="1"/>
  <c r="AF858" i="1"/>
  <c r="AF859" i="1"/>
  <c r="AF860" i="1"/>
  <c r="AF861" i="1"/>
  <c r="AF862" i="1"/>
  <c r="AF863" i="1"/>
  <c r="AF864" i="1"/>
  <c r="AF865" i="1"/>
  <c r="AF866" i="1"/>
  <c r="AF867" i="1"/>
  <c r="AF868" i="1"/>
  <c r="AF869" i="1"/>
  <c r="AF870" i="1"/>
  <c r="AF871" i="1"/>
  <c r="AF872" i="1"/>
  <c r="AF873" i="1"/>
  <c r="AF874" i="1"/>
  <c r="AF875" i="1"/>
  <c r="AF876" i="1"/>
  <c r="AF877" i="1"/>
  <c r="AF878" i="1"/>
  <c r="AF879" i="1"/>
  <c r="AF880" i="1"/>
  <c r="AF881" i="1"/>
  <c r="AF882" i="1"/>
  <c r="AF883" i="1"/>
  <c r="AF884" i="1"/>
  <c r="AF885" i="1"/>
  <c r="AF886" i="1"/>
  <c r="AF887" i="1"/>
  <c r="AF888" i="1"/>
  <c r="AF889" i="1"/>
  <c r="AF890" i="1"/>
  <c r="AF891" i="1"/>
  <c r="AF892" i="1"/>
  <c r="AF893" i="1"/>
  <c r="AF894" i="1"/>
  <c r="AF895" i="1"/>
  <c r="AF896" i="1"/>
  <c r="AF897" i="1"/>
  <c r="AF898" i="1"/>
  <c r="AF899" i="1"/>
  <c r="AF900" i="1"/>
  <c r="AF901" i="1"/>
  <c r="AF902" i="1"/>
  <c r="AF903" i="1"/>
  <c r="AF904" i="1"/>
  <c r="AF905" i="1"/>
  <c r="AF906" i="1"/>
  <c r="AF907" i="1"/>
  <c r="AF908" i="1"/>
  <c r="AF909" i="1"/>
  <c r="AF910" i="1"/>
  <c r="AF911" i="1"/>
  <c r="AF912" i="1"/>
  <c r="AF913" i="1"/>
  <c r="AF914" i="1"/>
  <c r="AF915" i="1"/>
  <c r="AF916" i="1"/>
  <c r="AF917" i="1"/>
  <c r="AF918" i="1"/>
  <c r="AF919" i="1"/>
  <c r="AF920" i="1"/>
  <c r="AF921" i="1"/>
  <c r="AF922" i="1"/>
  <c r="AF923" i="1"/>
  <c r="AF924" i="1"/>
  <c r="AF925" i="1"/>
  <c r="AF926" i="1"/>
  <c r="AF927" i="1"/>
  <c r="AF928" i="1"/>
  <c r="AF929" i="1"/>
  <c r="AF930" i="1"/>
  <c r="AF931" i="1"/>
  <c r="AF932" i="1"/>
  <c r="AF933" i="1"/>
  <c r="AF934" i="1"/>
  <c r="AF935" i="1"/>
  <c r="AF936" i="1"/>
  <c r="AF937" i="1"/>
  <c r="AF938" i="1"/>
  <c r="AF939" i="1"/>
  <c r="AF940" i="1"/>
  <c r="AF941" i="1"/>
  <c r="AF942" i="1"/>
  <c r="AF943" i="1"/>
  <c r="AF944" i="1"/>
  <c r="AF945" i="1"/>
  <c r="AF946" i="1"/>
  <c r="AF947" i="1"/>
  <c r="AF948" i="1"/>
  <c r="AF949" i="1"/>
  <c r="AF950" i="1"/>
  <c r="AF951" i="1"/>
  <c r="AF952" i="1"/>
  <c r="AF953" i="1"/>
  <c r="AF954" i="1"/>
  <c r="AF955" i="1"/>
  <c r="AF956" i="1"/>
  <c r="AF957" i="1"/>
  <c r="AF958" i="1"/>
  <c r="AF959" i="1"/>
  <c r="AF960" i="1"/>
  <c r="AF961" i="1"/>
  <c r="AF962" i="1"/>
  <c r="AF963" i="1"/>
  <c r="AF964" i="1"/>
  <c r="AF965" i="1"/>
  <c r="AF966" i="1"/>
  <c r="AF967" i="1"/>
  <c r="AF968" i="1"/>
  <c r="AF969" i="1"/>
  <c r="AF970" i="1"/>
  <c r="AF971" i="1"/>
  <c r="AF972" i="1"/>
  <c r="AF973" i="1"/>
  <c r="AF974" i="1"/>
  <c r="AF975" i="1"/>
  <c r="AF976" i="1"/>
  <c r="AF977" i="1"/>
  <c r="AF978" i="1"/>
  <c r="AF979" i="1"/>
  <c r="AF980" i="1"/>
  <c r="AF981" i="1"/>
  <c r="AF982" i="1"/>
  <c r="AF983" i="1"/>
  <c r="AF984" i="1"/>
  <c r="AF985" i="1"/>
  <c r="AF986" i="1"/>
  <c r="AF987" i="1"/>
  <c r="AF988" i="1"/>
  <c r="AF989" i="1"/>
  <c r="AF990" i="1"/>
  <c r="AF991" i="1"/>
  <c r="AF992" i="1"/>
  <c r="AF993" i="1"/>
  <c r="AF994" i="1"/>
  <c r="AF995" i="1"/>
  <c r="AF996" i="1"/>
  <c r="AF997" i="1"/>
  <c r="AF998" i="1"/>
  <c r="AF999" i="1"/>
  <c r="AF1000" i="1"/>
  <c r="AF1001" i="1"/>
  <c r="AF2" i="1"/>
  <c r="AC3" i="1"/>
  <c r="AC4" i="1"/>
  <c r="AC5" i="1"/>
  <c r="AC6" i="1"/>
  <c r="AC7" i="1"/>
  <c r="AC8" i="1"/>
  <c r="AC9" i="1"/>
  <c r="AC10" i="1"/>
  <c r="AC11" i="1"/>
  <c r="AC12" i="1"/>
  <c r="AC13" i="1"/>
  <c r="AC14" i="1"/>
  <c r="AC15" i="1"/>
  <c r="AC16" i="1"/>
  <c r="AC17" i="1"/>
  <c r="AC18" i="1"/>
  <c r="AC19" i="1"/>
  <c r="AC20" i="1"/>
  <c r="AC21" i="1"/>
  <c r="AC22" i="1"/>
  <c r="AC23" i="1"/>
  <c r="AC24" i="1"/>
  <c r="AC25" i="1"/>
  <c r="AC26" i="1"/>
  <c r="AC27" i="1"/>
  <c r="AC28" i="1"/>
  <c r="AC29" i="1"/>
  <c r="AC30" i="1"/>
  <c r="AC31" i="1"/>
  <c r="AC32" i="1"/>
  <c r="AC33" i="1"/>
  <c r="AC34" i="1"/>
  <c r="AC35" i="1"/>
  <c r="AC36" i="1"/>
  <c r="AC37" i="1"/>
  <c r="AC38" i="1"/>
  <c r="AC39" i="1"/>
  <c r="AC40" i="1"/>
  <c r="AC41" i="1"/>
  <c r="AC42" i="1"/>
  <c r="AC43" i="1"/>
  <c r="AC44" i="1"/>
  <c r="AC45" i="1"/>
  <c r="AC46" i="1"/>
  <c r="AC47" i="1"/>
  <c r="AC48" i="1"/>
  <c r="AC49" i="1"/>
  <c r="AC50" i="1"/>
  <c r="AC51" i="1"/>
  <c r="AC52" i="1"/>
  <c r="AC53" i="1"/>
  <c r="AC54" i="1"/>
  <c r="AC55" i="1"/>
  <c r="AC56" i="1"/>
  <c r="AC57" i="1"/>
  <c r="AC58" i="1"/>
  <c r="AC59" i="1"/>
  <c r="AC60" i="1"/>
  <c r="AC61" i="1"/>
  <c r="AC62" i="1"/>
  <c r="AC63" i="1"/>
  <c r="AC64" i="1"/>
  <c r="AC65" i="1"/>
  <c r="AC66" i="1"/>
  <c r="AC67" i="1"/>
  <c r="AC68" i="1"/>
  <c r="AC69" i="1"/>
  <c r="AC70" i="1"/>
  <c r="AC71" i="1"/>
  <c r="AC72" i="1"/>
  <c r="AC73" i="1"/>
  <c r="AC74" i="1"/>
  <c r="AC75" i="1"/>
  <c r="AC76" i="1"/>
  <c r="AC77" i="1"/>
  <c r="AC78" i="1"/>
  <c r="AC79" i="1"/>
  <c r="AC80" i="1"/>
  <c r="AC81" i="1"/>
  <c r="AC82" i="1"/>
  <c r="AC83" i="1"/>
  <c r="AC84" i="1"/>
  <c r="AC85" i="1"/>
  <c r="AC86" i="1"/>
  <c r="AC87" i="1"/>
  <c r="AC88" i="1"/>
  <c r="AC89" i="1"/>
  <c r="AC90" i="1"/>
  <c r="AC91" i="1"/>
  <c r="AC92" i="1"/>
  <c r="AC93" i="1"/>
  <c r="AC94" i="1"/>
  <c r="AC95" i="1"/>
  <c r="AC96" i="1"/>
  <c r="AC97" i="1"/>
  <c r="AC98" i="1"/>
  <c r="AC99" i="1"/>
  <c r="AC100" i="1"/>
  <c r="AC101" i="1"/>
  <c r="AC102" i="1"/>
  <c r="AC103" i="1"/>
  <c r="AC104" i="1"/>
  <c r="AC105" i="1"/>
  <c r="AC106" i="1"/>
  <c r="AC107" i="1"/>
  <c r="AC108" i="1"/>
  <c r="AC109" i="1"/>
  <c r="AC110" i="1"/>
  <c r="AC111" i="1"/>
  <c r="AC112" i="1"/>
  <c r="AC113" i="1"/>
  <c r="AC114" i="1"/>
  <c r="AC115" i="1"/>
  <c r="AC116" i="1"/>
  <c r="AC117" i="1"/>
  <c r="AC118" i="1"/>
  <c r="AC119" i="1"/>
  <c r="AC120" i="1"/>
  <c r="AC121" i="1"/>
  <c r="AC122" i="1"/>
  <c r="AC123" i="1"/>
  <c r="AC124" i="1"/>
  <c r="AC125" i="1"/>
  <c r="AC126" i="1"/>
  <c r="AC127" i="1"/>
  <c r="AC128" i="1"/>
  <c r="AC129" i="1"/>
  <c r="AC130" i="1"/>
  <c r="AC131" i="1"/>
  <c r="AC132" i="1"/>
  <c r="AC133" i="1"/>
  <c r="AC134" i="1"/>
  <c r="AC135" i="1"/>
  <c r="AC136" i="1"/>
  <c r="AC137" i="1"/>
  <c r="AC138" i="1"/>
  <c r="AC139" i="1"/>
  <c r="AC140" i="1"/>
  <c r="AC141" i="1"/>
  <c r="AC142" i="1"/>
  <c r="AC143" i="1"/>
  <c r="AC144" i="1"/>
  <c r="AC145" i="1"/>
  <c r="AC146" i="1"/>
  <c r="AC147" i="1"/>
  <c r="AC148" i="1"/>
  <c r="AC149" i="1"/>
  <c r="AC150" i="1"/>
  <c r="AC151" i="1"/>
  <c r="AC152" i="1"/>
  <c r="AC153" i="1"/>
  <c r="AC154" i="1"/>
  <c r="AC155" i="1"/>
  <c r="AC156" i="1"/>
  <c r="AC157" i="1"/>
  <c r="AC158" i="1"/>
  <c r="AC159" i="1"/>
  <c r="AC160" i="1"/>
  <c r="AC161" i="1"/>
  <c r="AC162" i="1"/>
  <c r="AC163" i="1"/>
  <c r="AC164" i="1"/>
  <c r="AC165" i="1"/>
  <c r="AC166" i="1"/>
  <c r="AC167" i="1"/>
  <c r="AC168" i="1"/>
  <c r="AC169" i="1"/>
  <c r="AC170" i="1"/>
  <c r="AC171" i="1"/>
  <c r="AC172" i="1"/>
  <c r="AC173" i="1"/>
  <c r="AC174" i="1"/>
  <c r="AC175" i="1"/>
  <c r="AC176" i="1"/>
  <c r="AC177" i="1"/>
  <c r="AC178" i="1"/>
  <c r="AC179" i="1"/>
  <c r="AC180" i="1"/>
  <c r="AC181" i="1"/>
  <c r="AC182" i="1"/>
  <c r="AC183" i="1"/>
  <c r="AC184" i="1"/>
  <c r="AC185" i="1"/>
  <c r="AC186" i="1"/>
  <c r="AC187" i="1"/>
  <c r="AC188" i="1"/>
  <c r="AC189" i="1"/>
  <c r="AC190" i="1"/>
  <c r="AC191" i="1"/>
  <c r="AC192" i="1"/>
  <c r="AC193" i="1"/>
  <c r="AC194" i="1"/>
  <c r="AC195" i="1"/>
  <c r="AC196" i="1"/>
  <c r="AC197" i="1"/>
  <c r="AC198" i="1"/>
  <c r="AC199" i="1"/>
  <c r="AC200" i="1"/>
  <c r="AC201" i="1"/>
  <c r="AC202" i="1"/>
  <c r="AC203" i="1"/>
  <c r="AC204" i="1"/>
  <c r="AC205" i="1"/>
  <c r="AC206" i="1"/>
  <c r="AC207" i="1"/>
  <c r="AC208" i="1"/>
  <c r="AC209" i="1"/>
  <c r="AC210" i="1"/>
  <c r="AC211" i="1"/>
  <c r="AC212" i="1"/>
  <c r="AC213" i="1"/>
  <c r="AC214" i="1"/>
  <c r="AC215" i="1"/>
  <c r="AC216" i="1"/>
  <c r="AC217" i="1"/>
  <c r="AC218" i="1"/>
  <c r="AC219" i="1"/>
  <c r="AC220" i="1"/>
  <c r="AC221" i="1"/>
  <c r="AC222" i="1"/>
  <c r="AC223" i="1"/>
  <c r="AC224" i="1"/>
  <c r="AC225" i="1"/>
  <c r="AC226" i="1"/>
  <c r="AC227" i="1"/>
  <c r="AC228" i="1"/>
  <c r="AC229" i="1"/>
  <c r="AC230" i="1"/>
  <c r="AC231" i="1"/>
  <c r="AC232" i="1"/>
  <c r="AC233" i="1"/>
  <c r="AC234" i="1"/>
  <c r="AC235" i="1"/>
  <c r="AC236" i="1"/>
  <c r="AC237" i="1"/>
  <c r="AC238" i="1"/>
  <c r="AC239" i="1"/>
  <c r="AC240" i="1"/>
  <c r="AC241" i="1"/>
  <c r="AC242" i="1"/>
  <c r="AC243" i="1"/>
  <c r="AC244" i="1"/>
  <c r="AC245" i="1"/>
  <c r="AC246" i="1"/>
  <c r="AC247" i="1"/>
  <c r="AC248" i="1"/>
  <c r="AC249" i="1"/>
  <c r="AC250" i="1"/>
  <c r="AC251" i="1"/>
  <c r="AC252" i="1"/>
  <c r="AC253" i="1"/>
  <c r="AC254" i="1"/>
  <c r="AC255" i="1"/>
  <c r="AC256" i="1"/>
  <c r="AC257" i="1"/>
  <c r="AC258" i="1"/>
  <c r="AC259" i="1"/>
  <c r="AC260" i="1"/>
  <c r="AC261" i="1"/>
  <c r="AC262" i="1"/>
  <c r="AC263" i="1"/>
  <c r="AC264" i="1"/>
  <c r="AC265" i="1"/>
  <c r="AC266" i="1"/>
  <c r="AC267" i="1"/>
  <c r="AC268" i="1"/>
  <c r="AC269" i="1"/>
  <c r="AC270" i="1"/>
  <c r="AC271" i="1"/>
  <c r="AC272" i="1"/>
  <c r="AC273" i="1"/>
  <c r="AC274" i="1"/>
  <c r="AC275" i="1"/>
  <c r="AC276" i="1"/>
  <c r="AC277" i="1"/>
  <c r="AC278" i="1"/>
  <c r="AC279" i="1"/>
  <c r="AC280" i="1"/>
  <c r="AC281" i="1"/>
  <c r="AC282" i="1"/>
  <c r="AC283" i="1"/>
  <c r="AC284" i="1"/>
  <c r="AC285" i="1"/>
  <c r="AC286" i="1"/>
  <c r="AC287" i="1"/>
  <c r="AC288" i="1"/>
  <c r="AC289" i="1"/>
  <c r="AC290" i="1"/>
  <c r="AC291" i="1"/>
  <c r="AC292" i="1"/>
  <c r="AC293" i="1"/>
  <c r="AC294" i="1"/>
  <c r="AC295" i="1"/>
  <c r="AC296" i="1"/>
  <c r="AC297" i="1"/>
  <c r="AC298" i="1"/>
  <c r="AC299" i="1"/>
  <c r="AC300" i="1"/>
  <c r="AC301" i="1"/>
  <c r="AC302" i="1"/>
  <c r="AC303" i="1"/>
  <c r="AC304" i="1"/>
  <c r="AC305" i="1"/>
  <c r="AC306" i="1"/>
  <c r="AC307" i="1"/>
  <c r="AC308" i="1"/>
  <c r="AC309" i="1"/>
  <c r="AC310" i="1"/>
  <c r="AC311" i="1"/>
  <c r="AC312" i="1"/>
  <c r="AC313" i="1"/>
  <c r="AC314" i="1"/>
  <c r="AC315" i="1"/>
  <c r="AC316" i="1"/>
  <c r="AC317" i="1"/>
  <c r="AC318" i="1"/>
  <c r="AC319" i="1"/>
  <c r="AC320" i="1"/>
  <c r="AC321" i="1"/>
  <c r="AC322" i="1"/>
  <c r="AC323" i="1"/>
  <c r="AC324" i="1"/>
  <c r="AC325" i="1"/>
  <c r="AC326" i="1"/>
  <c r="AC327" i="1"/>
  <c r="AC328" i="1"/>
  <c r="AC329" i="1"/>
  <c r="AC330" i="1"/>
  <c r="AC331" i="1"/>
  <c r="AC332" i="1"/>
  <c r="AC333" i="1"/>
  <c r="AC334" i="1"/>
  <c r="AC335" i="1"/>
  <c r="AC336" i="1"/>
  <c r="AC337" i="1"/>
  <c r="AC338" i="1"/>
  <c r="AC339" i="1"/>
  <c r="AC340" i="1"/>
  <c r="AC341" i="1"/>
  <c r="AC342" i="1"/>
  <c r="AC343" i="1"/>
  <c r="AC344" i="1"/>
  <c r="AC345" i="1"/>
  <c r="AC346" i="1"/>
  <c r="AC347" i="1"/>
  <c r="AC348" i="1"/>
  <c r="AC349" i="1"/>
  <c r="AC350" i="1"/>
  <c r="AC351" i="1"/>
  <c r="AC352" i="1"/>
  <c r="AC353" i="1"/>
  <c r="AC354" i="1"/>
  <c r="AC355" i="1"/>
  <c r="AC356" i="1"/>
  <c r="AC357" i="1"/>
  <c r="AC358" i="1"/>
  <c r="AC359" i="1"/>
  <c r="AC360" i="1"/>
  <c r="AC361" i="1"/>
  <c r="AC362" i="1"/>
  <c r="AC363" i="1"/>
  <c r="AC364" i="1"/>
  <c r="AC365" i="1"/>
  <c r="AC366" i="1"/>
  <c r="AC367" i="1"/>
  <c r="AC368" i="1"/>
  <c r="AC369" i="1"/>
  <c r="AC370" i="1"/>
  <c r="AC371" i="1"/>
  <c r="AC372" i="1"/>
  <c r="AC373" i="1"/>
  <c r="AC374" i="1"/>
  <c r="AC375" i="1"/>
  <c r="AC376" i="1"/>
  <c r="AC377" i="1"/>
  <c r="AC378" i="1"/>
  <c r="AC379" i="1"/>
  <c r="AC380" i="1"/>
  <c r="AC381" i="1"/>
  <c r="AC382" i="1"/>
  <c r="AC383" i="1"/>
  <c r="AC384" i="1"/>
  <c r="AC385" i="1"/>
  <c r="AC386" i="1"/>
  <c r="AC387" i="1"/>
  <c r="AC388" i="1"/>
  <c r="AC389" i="1"/>
  <c r="AC390" i="1"/>
  <c r="AC391" i="1"/>
  <c r="AC392" i="1"/>
  <c r="AC393" i="1"/>
  <c r="AC394" i="1"/>
  <c r="AC395" i="1"/>
  <c r="AC396" i="1"/>
  <c r="AC397" i="1"/>
  <c r="AC398" i="1"/>
  <c r="AC399" i="1"/>
  <c r="AC400" i="1"/>
  <c r="AC401" i="1"/>
  <c r="AC402" i="1"/>
  <c r="AC403" i="1"/>
  <c r="AC404" i="1"/>
  <c r="AC405" i="1"/>
  <c r="AC406" i="1"/>
  <c r="AC407" i="1"/>
  <c r="AC408" i="1"/>
  <c r="AC409" i="1"/>
  <c r="AC410" i="1"/>
  <c r="AC411" i="1"/>
  <c r="AC412" i="1"/>
  <c r="AC413" i="1"/>
  <c r="AC414" i="1"/>
  <c r="AC415" i="1"/>
  <c r="AC416" i="1"/>
  <c r="AC417" i="1"/>
  <c r="AC418" i="1"/>
  <c r="AC419" i="1"/>
  <c r="AC420" i="1"/>
  <c r="AC421" i="1"/>
  <c r="AC422" i="1"/>
  <c r="AC423" i="1"/>
  <c r="AC424" i="1"/>
  <c r="AC425" i="1"/>
  <c r="AC426" i="1"/>
  <c r="AC427" i="1"/>
  <c r="AC428" i="1"/>
  <c r="AC429" i="1"/>
  <c r="AC430" i="1"/>
  <c r="AC431" i="1"/>
  <c r="AC432" i="1"/>
  <c r="AC433" i="1"/>
  <c r="AC434" i="1"/>
  <c r="AC435" i="1"/>
  <c r="AC436" i="1"/>
  <c r="AC437" i="1"/>
  <c r="AC438" i="1"/>
  <c r="AC439" i="1"/>
  <c r="AC440" i="1"/>
  <c r="AC441" i="1"/>
  <c r="AC442" i="1"/>
  <c r="AC443" i="1"/>
  <c r="AC444" i="1"/>
  <c r="AC445" i="1"/>
  <c r="AC446" i="1"/>
  <c r="AC447" i="1"/>
  <c r="AC448" i="1"/>
  <c r="AC449" i="1"/>
  <c r="AC450" i="1"/>
  <c r="AC451" i="1"/>
  <c r="AC452" i="1"/>
  <c r="AC453" i="1"/>
  <c r="AC454" i="1"/>
  <c r="AC455" i="1"/>
  <c r="AC456" i="1"/>
  <c r="AC457" i="1"/>
  <c r="AC458" i="1"/>
  <c r="AC459" i="1"/>
  <c r="AC460" i="1"/>
  <c r="AC461" i="1"/>
  <c r="AC462" i="1"/>
  <c r="AC463" i="1"/>
  <c r="AC464" i="1"/>
  <c r="AC465" i="1"/>
  <c r="AC466" i="1"/>
  <c r="AC467" i="1"/>
  <c r="AC468" i="1"/>
  <c r="AC469" i="1"/>
  <c r="AC470" i="1"/>
  <c r="AC471" i="1"/>
  <c r="AC472" i="1"/>
  <c r="AC473" i="1"/>
  <c r="AC474" i="1"/>
  <c r="AC475" i="1"/>
  <c r="AC476" i="1"/>
  <c r="AC477" i="1"/>
  <c r="AC478" i="1"/>
  <c r="AC479" i="1"/>
  <c r="AC480" i="1"/>
  <c r="AC481" i="1"/>
  <c r="AC482" i="1"/>
  <c r="AC483" i="1"/>
  <c r="AC484" i="1"/>
  <c r="AC485" i="1"/>
  <c r="AC486" i="1"/>
  <c r="AC487" i="1"/>
  <c r="AC488" i="1"/>
  <c r="AC489" i="1"/>
  <c r="AC490" i="1"/>
  <c r="AC491" i="1"/>
  <c r="AC492" i="1"/>
  <c r="AC493" i="1"/>
  <c r="AC494" i="1"/>
  <c r="AC495" i="1"/>
  <c r="AC496" i="1"/>
  <c r="AC497" i="1"/>
  <c r="AC498" i="1"/>
  <c r="AC499" i="1"/>
  <c r="AC500" i="1"/>
  <c r="AC501" i="1"/>
  <c r="AC502" i="1"/>
  <c r="AC503" i="1"/>
  <c r="AC504" i="1"/>
  <c r="AC505" i="1"/>
  <c r="AC506" i="1"/>
  <c r="AC507" i="1"/>
  <c r="AC508" i="1"/>
  <c r="AC509" i="1"/>
  <c r="AC510" i="1"/>
  <c r="AC511" i="1"/>
  <c r="AC512" i="1"/>
  <c r="AC513" i="1"/>
  <c r="AC514" i="1"/>
  <c r="AC515" i="1"/>
  <c r="AC516" i="1"/>
  <c r="AC517" i="1"/>
  <c r="AC518" i="1"/>
  <c r="AC519" i="1"/>
  <c r="AC520" i="1"/>
  <c r="AC521" i="1"/>
  <c r="AC522" i="1"/>
  <c r="AC523" i="1"/>
  <c r="AC524" i="1"/>
  <c r="AC525" i="1"/>
  <c r="AC526" i="1"/>
  <c r="AC527" i="1"/>
  <c r="AC528" i="1"/>
  <c r="AC529" i="1"/>
  <c r="AC530" i="1"/>
  <c r="AC531" i="1"/>
  <c r="AC532" i="1"/>
  <c r="AC533" i="1"/>
  <c r="AC534" i="1"/>
  <c r="AC535" i="1"/>
  <c r="AC536" i="1"/>
  <c r="AC537" i="1"/>
  <c r="AC538" i="1"/>
  <c r="AC539" i="1"/>
  <c r="AC540" i="1"/>
  <c r="AC541" i="1"/>
  <c r="AC542" i="1"/>
  <c r="AC543" i="1"/>
  <c r="AC544" i="1"/>
  <c r="AC545" i="1"/>
  <c r="AC546" i="1"/>
  <c r="AC547" i="1"/>
  <c r="AC548" i="1"/>
  <c r="AC549" i="1"/>
  <c r="AC550" i="1"/>
  <c r="AC551" i="1"/>
  <c r="AC552" i="1"/>
  <c r="AC553" i="1"/>
  <c r="AC554" i="1"/>
  <c r="AC555" i="1"/>
  <c r="AC556" i="1"/>
  <c r="AC557" i="1"/>
  <c r="AC558" i="1"/>
  <c r="AC559" i="1"/>
  <c r="AC560" i="1"/>
  <c r="AC561" i="1"/>
  <c r="AC562" i="1"/>
  <c r="AC563" i="1"/>
  <c r="AC564" i="1"/>
  <c r="AC565" i="1"/>
  <c r="AC566" i="1"/>
  <c r="AC567" i="1"/>
  <c r="AC568" i="1"/>
  <c r="AC569" i="1"/>
  <c r="AC570" i="1"/>
  <c r="AC571" i="1"/>
  <c r="AC572" i="1"/>
  <c r="AC573" i="1"/>
  <c r="AC574" i="1"/>
  <c r="AC575" i="1"/>
  <c r="AC576" i="1"/>
  <c r="AC577" i="1"/>
  <c r="AC578" i="1"/>
  <c r="AC579" i="1"/>
  <c r="AC580" i="1"/>
  <c r="AC581" i="1"/>
  <c r="AC582" i="1"/>
  <c r="AC583" i="1"/>
  <c r="AC584" i="1"/>
  <c r="AC585" i="1"/>
  <c r="AC586" i="1"/>
  <c r="AC587" i="1"/>
  <c r="AC588" i="1"/>
  <c r="AC589" i="1"/>
  <c r="AC590" i="1"/>
  <c r="AC591" i="1"/>
  <c r="AC592" i="1"/>
  <c r="AC593" i="1"/>
  <c r="AC594" i="1"/>
  <c r="AC595" i="1"/>
  <c r="AC596" i="1"/>
  <c r="AC597" i="1"/>
  <c r="AC598" i="1"/>
  <c r="AC599" i="1"/>
  <c r="AC600" i="1"/>
  <c r="AC601" i="1"/>
  <c r="AC602" i="1"/>
  <c r="AC603" i="1"/>
  <c r="AC604" i="1"/>
  <c r="AC605" i="1"/>
  <c r="AC606" i="1"/>
  <c r="AC607" i="1"/>
  <c r="AC608" i="1"/>
  <c r="AC609" i="1"/>
  <c r="AC610" i="1"/>
  <c r="AC611" i="1"/>
  <c r="AC612" i="1"/>
  <c r="AC613" i="1"/>
  <c r="AC614" i="1"/>
  <c r="AC615" i="1"/>
  <c r="AC616" i="1"/>
  <c r="AC617" i="1"/>
  <c r="AC618" i="1"/>
  <c r="AC619" i="1"/>
  <c r="AC620" i="1"/>
  <c r="AC621" i="1"/>
  <c r="AC622" i="1"/>
  <c r="AC623" i="1"/>
  <c r="AC624" i="1"/>
  <c r="AC625" i="1"/>
  <c r="AC626" i="1"/>
  <c r="AC627" i="1"/>
  <c r="AC628" i="1"/>
  <c r="AC629" i="1"/>
  <c r="AC630" i="1"/>
  <c r="AC631" i="1"/>
  <c r="AC632" i="1"/>
  <c r="AC633" i="1"/>
  <c r="AC634" i="1"/>
  <c r="AC635" i="1"/>
  <c r="AC636" i="1"/>
  <c r="AC637" i="1"/>
  <c r="AC638" i="1"/>
  <c r="AC639" i="1"/>
  <c r="AC640" i="1"/>
  <c r="AC641" i="1"/>
  <c r="AC642" i="1"/>
  <c r="AC643" i="1"/>
  <c r="AC644" i="1"/>
  <c r="AC645" i="1"/>
  <c r="AC646" i="1"/>
  <c r="AC647" i="1"/>
  <c r="AC648" i="1"/>
  <c r="AC649" i="1"/>
  <c r="AC650" i="1"/>
  <c r="AC651" i="1"/>
  <c r="AC652" i="1"/>
  <c r="AC653" i="1"/>
  <c r="AC654" i="1"/>
  <c r="AC655" i="1"/>
  <c r="AC656" i="1"/>
  <c r="AC657" i="1"/>
  <c r="AC658" i="1"/>
  <c r="AC659" i="1"/>
  <c r="AC660" i="1"/>
  <c r="AC661" i="1"/>
  <c r="AC662" i="1"/>
  <c r="AC663" i="1"/>
  <c r="AC664" i="1"/>
  <c r="AC665" i="1"/>
  <c r="AC666" i="1"/>
  <c r="AC667" i="1"/>
  <c r="AC668" i="1"/>
  <c r="AC669" i="1"/>
  <c r="AC670" i="1"/>
  <c r="AC671" i="1"/>
  <c r="AC672" i="1"/>
  <c r="AC673" i="1"/>
  <c r="AC674" i="1"/>
  <c r="AC675" i="1"/>
  <c r="AC676" i="1"/>
  <c r="AC677" i="1"/>
  <c r="AC678" i="1"/>
  <c r="AC679" i="1"/>
  <c r="AC680" i="1"/>
  <c r="AC681" i="1"/>
  <c r="AC682" i="1"/>
  <c r="AC683" i="1"/>
  <c r="AC684" i="1"/>
  <c r="AC685" i="1"/>
  <c r="AC686" i="1"/>
  <c r="AC687" i="1"/>
  <c r="AC688" i="1"/>
  <c r="AC689" i="1"/>
  <c r="AC690" i="1"/>
  <c r="AC691" i="1"/>
  <c r="AC692" i="1"/>
  <c r="AC693" i="1"/>
  <c r="AC694" i="1"/>
  <c r="AC695" i="1"/>
  <c r="AC696" i="1"/>
  <c r="AC697" i="1"/>
  <c r="AC698" i="1"/>
  <c r="AC699" i="1"/>
  <c r="AC700" i="1"/>
  <c r="AC701" i="1"/>
  <c r="AC702" i="1"/>
  <c r="AC703" i="1"/>
  <c r="AC704" i="1"/>
  <c r="AC705" i="1"/>
  <c r="AC706" i="1"/>
  <c r="AC707" i="1"/>
  <c r="AC708" i="1"/>
  <c r="AC709" i="1"/>
  <c r="AC710" i="1"/>
  <c r="AC711" i="1"/>
  <c r="AC712" i="1"/>
  <c r="AC713" i="1"/>
  <c r="AC714" i="1"/>
  <c r="AC715" i="1"/>
  <c r="AC716" i="1"/>
  <c r="AC717" i="1"/>
  <c r="AC718" i="1"/>
  <c r="AC719" i="1"/>
  <c r="AC720" i="1"/>
  <c r="AC721" i="1"/>
  <c r="AC722" i="1"/>
  <c r="AC723" i="1"/>
  <c r="AC724" i="1"/>
  <c r="AC725" i="1"/>
  <c r="AC726" i="1"/>
  <c r="AC727" i="1"/>
  <c r="AC728" i="1"/>
  <c r="AC729" i="1"/>
  <c r="AC730" i="1"/>
  <c r="AC731" i="1"/>
  <c r="AC732" i="1"/>
  <c r="AC733" i="1"/>
  <c r="AC734" i="1"/>
  <c r="AC735" i="1"/>
  <c r="AC736" i="1"/>
  <c r="AC737" i="1"/>
  <c r="AC738" i="1"/>
  <c r="AC739" i="1"/>
  <c r="AC740" i="1"/>
  <c r="AC741" i="1"/>
  <c r="AC742" i="1"/>
  <c r="AC743" i="1"/>
  <c r="AC744" i="1"/>
  <c r="AC745" i="1"/>
  <c r="AC746" i="1"/>
  <c r="AC747" i="1"/>
  <c r="AC748" i="1"/>
  <c r="AC749" i="1"/>
  <c r="AC750" i="1"/>
  <c r="AC751" i="1"/>
  <c r="AC752" i="1"/>
  <c r="AC753" i="1"/>
  <c r="AC754" i="1"/>
  <c r="AC755" i="1"/>
  <c r="AC756" i="1"/>
  <c r="AC757" i="1"/>
  <c r="AC758" i="1"/>
  <c r="AC759" i="1"/>
  <c r="AC760" i="1"/>
  <c r="AC761" i="1"/>
  <c r="AC762" i="1"/>
  <c r="AC763" i="1"/>
  <c r="AC764" i="1"/>
  <c r="AC765" i="1"/>
  <c r="AC766" i="1"/>
  <c r="AC767" i="1"/>
  <c r="AC768" i="1"/>
  <c r="AC769" i="1"/>
  <c r="AC770" i="1"/>
  <c r="AC771" i="1"/>
  <c r="AC772" i="1"/>
  <c r="AC773" i="1"/>
  <c r="AC774" i="1"/>
  <c r="AC775" i="1"/>
  <c r="AC776" i="1"/>
  <c r="AC777" i="1"/>
  <c r="AC778" i="1"/>
  <c r="AC779" i="1"/>
  <c r="AC780" i="1"/>
  <c r="AC781" i="1"/>
  <c r="AC782" i="1"/>
  <c r="AC783" i="1"/>
  <c r="AC784" i="1"/>
  <c r="AC785" i="1"/>
  <c r="AC786" i="1"/>
  <c r="AC787" i="1"/>
  <c r="AC788" i="1"/>
  <c r="AC789" i="1"/>
  <c r="AC790" i="1"/>
  <c r="AC791" i="1"/>
  <c r="AC792" i="1"/>
  <c r="AC793" i="1"/>
  <c r="AC794" i="1"/>
  <c r="AC795" i="1"/>
  <c r="AC796" i="1"/>
  <c r="AC797" i="1"/>
  <c r="AC798" i="1"/>
  <c r="AC799" i="1"/>
  <c r="AC800" i="1"/>
  <c r="AC801" i="1"/>
  <c r="AC802" i="1"/>
  <c r="AC803" i="1"/>
  <c r="AC804" i="1"/>
  <c r="AC805" i="1"/>
  <c r="AC806" i="1"/>
  <c r="AC807" i="1"/>
  <c r="AC808" i="1"/>
  <c r="AC809" i="1"/>
  <c r="AC810" i="1"/>
  <c r="AC811" i="1"/>
  <c r="AC812" i="1"/>
  <c r="AC813" i="1"/>
  <c r="AC814" i="1"/>
  <c r="AC815" i="1"/>
  <c r="AC816" i="1"/>
  <c r="AC817" i="1"/>
  <c r="AC818" i="1"/>
  <c r="AC819" i="1"/>
  <c r="AC820" i="1"/>
  <c r="AC821" i="1"/>
  <c r="AC822" i="1"/>
  <c r="AC823" i="1"/>
  <c r="AC824" i="1"/>
  <c r="AC825" i="1"/>
  <c r="AC826" i="1"/>
  <c r="AC827" i="1"/>
  <c r="AC828" i="1"/>
  <c r="AC829" i="1"/>
  <c r="AC830" i="1"/>
  <c r="AC831" i="1"/>
  <c r="AC832" i="1"/>
  <c r="AC833" i="1"/>
  <c r="AC834" i="1"/>
  <c r="AC835" i="1"/>
  <c r="AC836" i="1"/>
  <c r="AC837" i="1"/>
  <c r="AC838" i="1"/>
  <c r="AC839" i="1"/>
  <c r="AC840" i="1"/>
  <c r="AC841" i="1"/>
  <c r="AC842" i="1"/>
  <c r="AC843" i="1"/>
  <c r="AC844" i="1"/>
  <c r="AC845" i="1"/>
  <c r="AC846" i="1"/>
  <c r="AC847" i="1"/>
  <c r="AC848" i="1"/>
  <c r="AC849" i="1"/>
  <c r="AC850" i="1"/>
  <c r="AC851" i="1"/>
  <c r="AC852" i="1"/>
  <c r="AC853" i="1"/>
  <c r="AC854" i="1"/>
  <c r="AC855" i="1"/>
  <c r="AC856" i="1"/>
  <c r="AC857" i="1"/>
  <c r="AC858" i="1"/>
  <c r="AC859" i="1"/>
  <c r="AC860" i="1"/>
  <c r="AC861" i="1"/>
  <c r="AC862" i="1"/>
  <c r="AC863" i="1"/>
  <c r="AC864" i="1"/>
  <c r="AC865" i="1"/>
  <c r="AC866" i="1"/>
  <c r="AC867" i="1"/>
  <c r="AC868" i="1"/>
  <c r="AC869" i="1"/>
  <c r="AC870" i="1"/>
  <c r="AC871" i="1"/>
  <c r="AC872" i="1"/>
  <c r="AC873" i="1"/>
  <c r="AC874" i="1"/>
  <c r="AC875" i="1"/>
  <c r="AC876" i="1"/>
  <c r="AC877" i="1"/>
  <c r="AC878" i="1"/>
  <c r="AC879" i="1"/>
  <c r="AC880" i="1"/>
  <c r="AC881" i="1"/>
  <c r="AC882" i="1"/>
  <c r="AC883" i="1"/>
  <c r="AC884" i="1"/>
  <c r="AC885" i="1"/>
  <c r="AC886" i="1"/>
  <c r="AC887" i="1"/>
  <c r="AC888" i="1"/>
  <c r="AC889" i="1"/>
  <c r="AC890" i="1"/>
  <c r="AC891" i="1"/>
  <c r="AC892" i="1"/>
  <c r="AC893" i="1"/>
  <c r="AC894" i="1"/>
  <c r="AC895" i="1"/>
  <c r="AC896" i="1"/>
  <c r="AC897" i="1"/>
  <c r="AC898" i="1"/>
  <c r="AC899" i="1"/>
  <c r="AC900" i="1"/>
  <c r="AC901" i="1"/>
  <c r="AC902" i="1"/>
  <c r="AC903" i="1"/>
  <c r="AC904" i="1"/>
  <c r="AC905" i="1"/>
  <c r="AC906" i="1"/>
  <c r="AC907" i="1"/>
  <c r="AC908" i="1"/>
  <c r="AC909" i="1"/>
  <c r="AC910" i="1"/>
  <c r="AC911" i="1"/>
  <c r="AC912" i="1"/>
  <c r="AC913" i="1"/>
  <c r="AC914" i="1"/>
  <c r="AC915" i="1"/>
  <c r="AC916" i="1"/>
  <c r="AC917" i="1"/>
  <c r="AC918" i="1"/>
  <c r="AC919" i="1"/>
  <c r="AC920" i="1"/>
  <c r="AC921" i="1"/>
  <c r="AC922" i="1"/>
  <c r="AC923" i="1"/>
  <c r="AC924" i="1"/>
  <c r="AC925" i="1"/>
  <c r="AC926" i="1"/>
  <c r="AC927" i="1"/>
  <c r="AC928" i="1"/>
  <c r="AC929" i="1"/>
  <c r="AC930" i="1"/>
  <c r="AC931" i="1"/>
  <c r="AC932" i="1"/>
  <c r="AC933" i="1"/>
  <c r="AC934" i="1"/>
  <c r="AC935" i="1"/>
  <c r="AC936" i="1"/>
  <c r="AC937" i="1"/>
  <c r="AC938" i="1"/>
  <c r="AC939" i="1"/>
  <c r="AC940" i="1"/>
  <c r="AC941" i="1"/>
  <c r="AC942" i="1"/>
  <c r="AC943" i="1"/>
  <c r="AC944" i="1"/>
  <c r="AC945" i="1"/>
  <c r="AC946" i="1"/>
  <c r="AC947" i="1"/>
  <c r="AC948" i="1"/>
  <c r="AC949" i="1"/>
  <c r="AC950" i="1"/>
  <c r="AC951" i="1"/>
  <c r="AC952" i="1"/>
  <c r="AC953" i="1"/>
  <c r="AC954" i="1"/>
  <c r="AC955" i="1"/>
  <c r="AC956" i="1"/>
  <c r="AC957" i="1"/>
  <c r="AC958" i="1"/>
  <c r="AC959" i="1"/>
  <c r="AC960" i="1"/>
  <c r="AC961" i="1"/>
  <c r="AC962" i="1"/>
  <c r="AC963" i="1"/>
  <c r="AC964" i="1"/>
  <c r="AC965" i="1"/>
  <c r="AC966" i="1"/>
  <c r="AC967" i="1"/>
  <c r="AC968" i="1"/>
  <c r="AC969" i="1"/>
  <c r="AC970" i="1"/>
  <c r="AC971" i="1"/>
  <c r="AC972" i="1"/>
  <c r="AC973" i="1"/>
  <c r="AC974" i="1"/>
  <c r="AC975" i="1"/>
  <c r="AC976" i="1"/>
  <c r="AC977" i="1"/>
  <c r="AC978" i="1"/>
  <c r="AC979" i="1"/>
  <c r="AC980" i="1"/>
  <c r="AC981" i="1"/>
  <c r="AC982" i="1"/>
  <c r="AC983" i="1"/>
  <c r="AC984" i="1"/>
  <c r="AC985" i="1"/>
  <c r="AC986" i="1"/>
  <c r="AC987" i="1"/>
  <c r="AC988" i="1"/>
  <c r="AC989" i="1"/>
  <c r="AC990" i="1"/>
  <c r="AC991" i="1"/>
  <c r="AC992" i="1"/>
  <c r="AC993" i="1"/>
  <c r="AC994" i="1"/>
  <c r="AC995" i="1"/>
  <c r="AC996" i="1"/>
  <c r="AC997" i="1"/>
  <c r="AC998" i="1"/>
  <c r="AC999" i="1"/>
  <c r="AC1000" i="1"/>
  <c r="AC1001" i="1"/>
  <c r="AC2" i="1"/>
  <c r="AG3" i="1"/>
  <c r="AG4" i="1"/>
  <c r="AG5" i="1"/>
  <c r="AG6" i="1"/>
  <c r="AG7" i="1"/>
  <c r="AG8" i="1"/>
  <c r="AG9" i="1"/>
  <c r="AG10" i="1"/>
  <c r="AG11" i="1"/>
  <c r="AG12" i="1"/>
  <c r="AG13" i="1"/>
  <c r="AG14" i="1"/>
  <c r="AG15" i="1"/>
  <c r="AG16" i="1"/>
  <c r="AG17" i="1"/>
  <c r="AG18" i="1"/>
  <c r="AG19" i="1"/>
  <c r="AG20" i="1"/>
  <c r="AG21" i="1"/>
  <c r="AG22" i="1"/>
  <c r="AG23" i="1"/>
  <c r="AG24" i="1"/>
  <c r="AG25" i="1"/>
  <c r="AG26" i="1"/>
  <c r="AG27" i="1"/>
  <c r="AG28" i="1"/>
  <c r="AG29" i="1"/>
  <c r="AG30" i="1"/>
  <c r="AG31" i="1"/>
  <c r="AG32" i="1"/>
  <c r="AG33" i="1"/>
  <c r="AG34" i="1"/>
  <c r="AG35" i="1"/>
  <c r="AG36" i="1"/>
  <c r="AG37" i="1"/>
  <c r="AG38" i="1"/>
  <c r="AG39" i="1"/>
  <c r="AG40" i="1"/>
  <c r="AG41" i="1"/>
  <c r="AG42" i="1"/>
  <c r="AG43" i="1"/>
  <c r="AG44" i="1"/>
  <c r="AG45" i="1"/>
  <c r="AG46" i="1"/>
  <c r="AG47" i="1"/>
  <c r="AG48" i="1"/>
  <c r="AG49" i="1"/>
  <c r="AG50" i="1"/>
  <c r="AG51" i="1"/>
  <c r="AG52" i="1"/>
  <c r="AG53" i="1"/>
  <c r="AG54" i="1"/>
  <c r="AG55" i="1"/>
  <c r="AG56" i="1"/>
  <c r="AG57" i="1"/>
  <c r="AG58" i="1"/>
  <c r="AG59" i="1"/>
  <c r="AG60" i="1"/>
  <c r="AG61" i="1"/>
  <c r="AG62" i="1"/>
  <c r="AG63" i="1"/>
  <c r="AG64" i="1"/>
  <c r="AG65" i="1"/>
  <c r="AG66" i="1"/>
  <c r="AG67" i="1"/>
  <c r="AG68" i="1"/>
  <c r="AG69" i="1"/>
  <c r="AG70" i="1"/>
  <c r="AG71" i="1"/>
  <c r="AG72" i="1"/>
  <c r="AG73" i="1"/>
  <c r="AG74" i="1"/>
  <c r="AG75" i="1"/>
  <c r="AG76" i="1"/>
  <c r="AG77" i="1"/>
  <c r="AG78" i="1"/>
  <c r="AG79" i="1"/>
  <c r="AG80" i="1"/>
  <c r="AG81" i="1"/>
  <c r="AG82" i="1"/>
  <c r="AG83" i="1"/>
  <c r="AG84" i="1"/>
  <c r="AG85" i="1"/>
  <c r="AG86" i="1"/>
  <c r="AG87" i="1"/>
  <c r="AG88" i="1"/>
  <c r="AG89" i="1"/>
  <c r="AG90" i="1"/>
  <c r="AG91" i="1"/>
  <c r="AG92" i="1"/>
  <c r="AG93" i="1"/>
  <c r="AG94" i="1"/>
  <c r="AG95" i="1"/>
  <c r="AG96" i="1"/>
  <c r="AG97" i="1"/>
  <c r="AG98" i="1"/>
  <c r="AG99" i="1"/>
  <c r="AG100" i="1"/>
  <c r="AG101" i="1"/>
  <c r="AG102" i="1"/>
  <c r="AG103" i="1"/>
  <c r="AG104" i="1"/>
  <c r="AG105" i="1"/>
  <c r="AG106" i="1"/>
  <c r="AG107" i="1"/>
  <c r="AG108" i="1"/>
  <c r="AG109" i="1"/>
  <c r="AG110" i="1"/>
  <c r="AG111" i="1"/>
  <c r="AG112" i="1"/>
  <c r="AG113" i="1"/>
  <c r="AG114" i="1"/>
  <c r="AG115" i="1"/>
  <c r="AG116" i="1"/>
  <c r="AG117" i="1"/>
  <c r="AG118" i="1"/>
  <c r="AG119" i="1"/>
  <c r="AG120" i="1"/>
  <c r="AG121" i="1"/>
  <c r="AG122" i="1"/>
  <c r="AG123" i="1"/>
  <c r="AG124" i="1"/>
  <c r="AG125" i="1"/>
  <c r="AG126" i="1"/>
  <c r="AG127" i="1"/>
  <c r="AG128" i="1"/>
  <c r="AG129" i="1"/>
  <c r="AG130" i="1"/>
  <c r="AG131" i="1"/>
  <c r="AG132" i="1"/>
  <c r="AG133" i="1"/>
  <c r="AG134" i="1"/>
  <c r="AG135" i="1"/>
  <c r="AG136" i="1"/>
  <c r="AG137" i="1"/>
  <c r="AG138" i="1"/>
  <c r="AG139" i="1"/>
  <c r="AG140" i="1"/>
  <c r="AG141" i="1"/>
  <c r="AG142" i="1"/>
  <c r="AG143" i="1"/>
  <c r="AG144" i="1"/>
  <c r="AG145" i="1"/>
  <c r="AG146" i="1"/>
  <c r="AG147" i="1"/>
  <c r="AG148" i="1"/>
  <c r="AG149" i="1"/>
  <c r="AG150" i="1"/>
  <c r="AG151" i="1"/>
  <c r="AG152" i="1"/>
  <c r="AG153" i="1"/>
  <c r="AG154" i="1"/>
  <c r="AG155" i="1"/>
  <c r="AG156" i="1"/>
  <c r="AG157" i="1"/>
  <c r="AG158" i="1"/>
  <c r="AG159" i="1"/>
  <c r="AG160" i="1"/>
  <c r="AG161" i="1"/>
  <c r="AG162" i="1"/>
  <c r="AG163" i="1"/>
  <c r="AG164" i="1"/>
  <c r="AG165" i="1"/>
  <c r="AG166" i="1"/>
  <c r="AG167" i="1"/>
  <c r="AG168" i="1"/>
  <c r="AG169" i="1"/>
  <c r="AG170" i="1"/>
  <c r="AG171" i="1"/>
  <c r="AG172" i="1"/>
  <c r="AG173" i="1"/>
  <c r="AG174" i="1"/>
  <c r="AG175" i="1"/>
  <c r="AG176" i="1"/>
  <c r="AG177" i="1"/>
  <c r="AG178" i="1"/>
  <c r="AG179" i="1"/>
  <c r="AG180" i="1"/>
  <c r="AG181" i="1"/>
  <c r="AG182" i="1"/>
  <c r="AG183" i="1"/>
  <c r="AG184" i="1"/>
  <c r="AG185" i="1"/>
  <c r="AG186" i="1"/>
  <c r="AG187" i="1"/>
  <c r="AG188" i="1"/>
  <c r="AG189" i="1"/>
  <c r="AG190" i="1"/>
  <c r="AG191" i="1"/>
  <c r="AG192" i="1"/>
  <c r="AG193" i="1"/>
  <c r="AG194" i="1"/>
  <c r="AG195" i="1"/>
  <c r="AG196" i="1"/>
  <c r="AG197" i="1"/>
  <c r="AG198" i="1"/>
  <c r="AG199" i="1"/>
  <c r="AG200" i="1"/>
  <c r="AG201" i="1"/>
  <c r="AG202" i="1"/>
  <c r="AG203" i="1"/>
  <c r="AG204" i="1"/>
  <c r="AG205" i="1"/>
  <c r="AG206" i="1"/>
  <c r="AG207" i="1"/>
  <c r="AG208" i="1"/>
  <c r="AG209" i="1"/>
  <c r="AG210" i="1"/>
  <c r="AG211" i="1"/>
  <c r="AG212" i="1"/>
  <c r="AG213" i="1"/>
  <c r="AG214" i="1"/>
  <c r="AG215" i="1"/>
  <c r="AG216" i="1"/>
  <c r="AG217" i="1"/>
  <c r="AG218" i="1"/>
  <c r="AG219" i="1"/>
  <c r="AG220" i="1"/>
  <c r="AG221" i="1"/>
  <c r="AG222" i="1"/>
  <c r="AG223" i="1"/>
  <c r="AG224" i="1"/>
  <c r="AG225" i="1"/>
  <c r="AG226" i="1"/>
  <c r="AG227" i="1"/>
  <c r="AG228" i="1"/>
  <c r="AG229" i="1"/>
  <c r="AG230" i="1"/>
  <c r="AG231" i="1"/>
  <c r="AG232" i="1"/>
  <c r="AG233" i="1"/>
  <c r="AG234" i="1"/>
  <c r="AG235" i="1"/>
  <c r="AG236" i="1"/>
  <c r="AG237" i="1"/>
  <c r="AG238" i="1"/>
  <c r="AG239" i="1"/>
  <c r="AG240" i="1"/>
  <c r="AG241" i="1"/>
  <c r="AG242" i="1"/>
  <c r="AG243" i="1"/>
  <c r="AG244" i="1"/>
  <c r="AG245" i="1"/>
  <c r="AG246" i="1"/>
  <c r="AG247" i="1"/>
  <c r="AG248" i="1"/>
  <c r="AG249" i="1"/>
  <c r="AG250" i="1"/>
  <c r="AG251" i="1"/>
  <c r="AG252" i="1"/>
  <c r="AG253" i="1"/>
  <c r="AG254" i="1"/>
  <c r="AG255" i="1"/>
  <c r="AG256" i="1"/>
  <c r="AG257" i="1"/>
  <c r="AG258" i="1"/>
  <c r="AG259" i="1"/>
  <c r="AG260" i="1"/>
  <c r="AG261" i="1"/>
  <c r="AG262" i="1"/>
  <c r="AG263" i="1"/>
  <c r="AG264" i="1"/>
  <c r="AG265" i="1"/>
  <c r="AG266" i="1"/>
  <c r="AG267" i="1"/>
  <c r="AG268" i="1"/>
  <c r="AG269" i="1"/>
  <c r="AG270" i="1"/>
  <c r="AG271" i="1"/>
  <c r="AG272" i="1"/>
  <c r="AG273" i="1"/>
  <c r="AG274" i="1"/>
  <c r="AG275" i="1"/>
  <c r="AG276" i="1"/>
  <c r="AG277" i="1"/>
  <c r="AG278" i="1"/>
  <c r="AG279" i="1"/>
  <c r="AG280" i="1"/>
  <c r="AG281" i="1"/>
  <c r="AG282" i="1"/>
  <c r="AG283" i="1"/>
  <c r="AG284" i="1"/>
  <c r="AG285" i="1"/>
  <c r="AG286" i="1"/>
  <c r="AG287" i="1"/>
  <c r="AG288" i="1"/>
  <c r="AG289" i="1"/>
  <c r="AG290" i="1"/>
  <c r="AG291" i="1"/>
  <c r="AG292" i="1"/>
  <c r="AG293" i="1"/>
  <c r="AG294" i="1"/>
  <c r="AG295" i="1"/>
  <c r="AG296" i="1"/>
  <c r="AG297" i="1"/>
  <c r="AG298" i="1"/>
  <c r="AG299" i="1"/>
  <c r="AG300" i="1"/>
  <c r="AG301" i="1"/>
  <c r="AG302" i="1"/>
  <c r="AG303" i="1"/>
  <c r="AG304" i="1"/>
  <c r="AG305" i="1"/>
  <c r="AG306" i="1"/>
  <c r="AG307" i="1"/>
  <c r="AG308" i="1"/>
  <c r="AG309" i="1"/>
  <c r="AG310" i="1"/>
  <c r="AG311" i="1"/>
  <c r="AG312" i="1"/>
  <c r="AG313" i="1"/>
  <c r="AG314" i="1"/>
  <c r="AG315" i="1"/>
  <c r="AG316" i="1"/>
  <c r="AG317" i="1"/>
  <c r="AG318" i="1"/>
  <c r="AG319" i="1"/>
  <c r="AG320" i="1"/>
  <c r="AG321" i="1"/>
  <c r="AG322" i="1"/>
  <c r="AG323" i="1"/>
  <c r="AG324" i="1"/>
  <c r="AG325" i="1"/>
  <c r="AG326" i="1"/>
  <c r="AG327" i="1"/>
  <c r="AG328" i="1"/>
  <c r="AG329" i="1"/>
  <c r="AG330" i="1"/>
  <c r="AG331" i="1"/>
  <c r="AG332" i="1"/>
  <c r="AG333" i="1"/>
  <c r="AG334" i="1"/>
  <c r="AG335" i="1"/>
  <c r="AG336" i="1"/>
  <c r="AG337" i="1"/>
  <c r="AG338" i="1"/>
  <c r="AG339" i="1"/>
  <c r="AG340" i="1"/>
  <c r="AG341" i="1"/>
  <c r="AG342" i="1"/>
  <c r="AG343" i="1"/>
  <c r="AG344" i="1"/>
  <c r="AG345" i="1"/>
  <c r="AG346" i="1"/>
  <c r="AG347" i="1"/>
  <c r="AG348" i="1"/>
  <c r="AG349" i="1"/>
  <c r="AG350" i="1"/>
  <c r="AG351" i="1"/>
  <c r="AG352" i="1"/>
  <c r="AG353" i="1"/>
  <c r="AG354" i="1"/>
  <c r="AG355" i="1"/>
  <c r="AG356" i="1"/>
  <c r="AG357" i="1"/>
  <c r="AG358" i="1"/>
  <c r="AG359" i="1"/>
  <c r="AG360" i="1"/>
  <c r="AG361" i="1"/>
  <c r="AG362" i="1"/>
  <c r="AG363" i="1"/>
  <c r="AG364" i="1"/>
  <c r="AG365" i="1"/>
  <c r="AG366" i="1"/>
  <c r="AG367" i="1"/>
  <c r="AG368" i="1"/>
  <c r="AG369" i="1"/>
  <c r="AG370" i="1"/>
  <c r="AG371" i="1"/>
  <c r="AG372" i="1"/>
  <c r="AG373" i="1"/>
  <c r="AG374" i="1"/>
  <c r="AG375" i="1"/>
  <c r="AG376" i="1"/>
  <c r="AG377" i="1"/>
  <c r="AG378" i="1"/>
  <c r="AG379" i="1"/>
  <c r="AG380" i="1"/>
  <c r="AG381" i="1"/>
  <c r="AG382" i="1"/>
  <c r="AG383" i="1"/>
  <c r="AG384" i="1"/>
  <c r="AG385" i="1"/>
  <c r="AG386" i="1"/>
  <c r="AG387" i="1"/>
  <c r="AG388" i="1"/>
  <c r="AG389" i="1"/>
  <c r="AG390" i="1"/>
  <c r="AG391" i="1"/>
  <c r="AG392" i="1"/>
  <c r="AG393" i="1"/>
  <c r="AG394" i="1"/>
  <c r="AG395" i="1"/>
  <c r="AG396" i="1"/>
  <c r="AG397" i="1"/>
  <c r="AG398" i="1"/>
  <c r="AG399" i="1"/>
  <c r="AG400" i="1"/>
  <c r="AG401" i="1"/>
  <c r="AG402" i="1"/>
  <c r="AG403" i="1"/>
  <c r="AG404" i="1"/>
  <c r="AG405" i="1"/>
  <c r="AG406" i="1"/>
  <c r="AG407" i="1"/>
  <c r="AG408" i="1"/>
  <c r="AG409" i="1"/>
  <c r="AG410" i="1"/>
  <c r="AG411" i="1"/>
  <c r="AG412" i="1"/>
  <c r="AG413" i="1"/>
  <c r="AG414" i="1"/>
  <c r="AG415" i="1"/>
  <c r="AG416" i="1"/>
  <c r="AG417" i="1"/>
  <c r="AG418" i="1"/>
  <c r="AG419" i="1"/>
  <c r="AG420" i="1"/>
  <c r="AG421" i="1"/>
  <c r="AG422" i="1"/>
  <c r="AG423" i="1"/>
  <c r="AG424" i="1"/>
  <c r="AG425" i="1"/>
  <c r="AG426" i="1"/>
  <c r="AG427" i="1"/>
  <c r="AG428" i="1"/>
  <c r="AG429" i="1"/>
  <c r="AG430" i="1"/>
  <c r="AG431" i="1"/>
  <c r="AG432" i="1"/>
  <c r="AG433" i="1"/>
  <c r="AG434" i="1"/>
  <c r="AG435" i="1"/>
  <c r="AG436" i="1"/>
  <c r="AG437" i="1"/>
  <c r="AG438" i="1"/>
  <c r="AG439" i="1"/>
  <c r="AG440" i="1"/>
  <c r="AG441" i="1"/>
  <c r="AG442" i="1"/>
  <c r="AG443" i="1"/>
  <c r="AG444" i="1"/>
  <c r="AG445" i="1"/>
  <c r="AG446" i="1"/>
  <c r="AG447" i="1"/>
  <c r="AG448" i="1"/>
  <c r="AG449" i="1"/>
  <c r="AG450" i="1"/>
  <c r="AG451" i="1"/>
  <c r="AG452" i="1"/>
  <c r="AG453" i="1"/>
  <c r="AG454" i="1"/>
  <c r="AG455" i="1"/>
  <c r="AG456" i="1"/>
  <c r="AG457" i="1"/>
  <c r="AG458" i="1"/>
  <c r="AG459" i="1"/>
  <c r="AG460" i="1"/>
  <c r="AG461" i="1"/>
  <c r="AG462" i="1"/>
  <c r="AG463" i="1"/>
  <c r="AG464" i="1"/>
  <c r="AG465" i="1"/>
  <c r="AG466" i="1"/>
  <c r="AG467" i="1"/>
  <c r="AG468" i="1"/>
  <c r="AG469" i="1"/>
  <c r="AG470" i="1"/>
  <c r="AG471" i="1"/>
  <c r="AG472" i="1"/>
  <c r="AG473" i="1"/>
  <c r="AG474" i="1"/>
  <c r="AG475" i="1"/>
  <c r="AG476" i="1"/>
  <c r="AG477" i="1"/>
  <c r="AG478" i="1"/>
  <c r="AG479" i="1"/>
  <c r="AG480" i="1"/>
  <c r="AG481" i="1"/>
  <c r="AG482" i="1"/>
  <c r="AG483" i="1"/>
  <c r="AG484" i="1"/>
  <c r="AG485" i="1"/>
  <c r="AG486" i="1"/>
  <c r="AG487" i="1"/>
  <c r="AG488" i="1"/>
  <c r="AG489" i="1"/>
  <c r="AG490" i="1"/>
  <c r="AG491" i="1"/>
  <c r="AG492" i="1"/>
  <c r="AG493" i="1"/>
  <c r="AG494" i="1"/>
  <c r="AG495" i="1"/>
  <c r="AG496" i="1"/>
  <c r="AG497" i="1"/>
  <c r="AG498" i="1"/>
  <c r="AG499" i="1"/>
  <c r="AG500" i="1"/>
  <c r="AG501" i="1"/>
  <c r="AG502" i="1"/>
  <c r="AG503" i="1"/>
  <c r="AG504" i="1"/>
  <c r="AG505" i="1"/>
  <c r="AG506" i="1"/>
  <c r="AG507" i="1"/>
  <c r="AG508" i="1"/>
  <c r="AG509" i="1"/>
  <c r="AG510" i="1"/>
  <c r="AG511" i="1"/>
  <c r="AG512" i="1"/>
  <c r="AG513" i="1"/>
  <c r="AG514" i="1"/>
  <c r="AG515" i="1"/>
  <c r="AG516" i="1"/>
  <c r="AG517" i="1"/>
  <c r="AG518" i="1"/>
  <c r="AG519" i="1"/>
  <c r="AG520" i="1"/>
  <c r="AG521" i="1"/>
  <c r="AG522" i="1"/>
  <c r="AG523" i="1"/>
  <c r="AG524" i="1"/>
  <c r="AG525" i="1"/>
  <c r="AG526" i="1"/>
  <c r="AG527" i="1"/>
  <c r="AG528" i="1"/>
  <c r="AG529" i="1"/>
  <c r="AG530" i="1"/>
  <c r="AG531" i="1"/>
  <c r="AG532" i="1"/>
  <c r="AG533" i="1"/>
  <c r="AG534" i="1"/>
  <c r="AG535" i="1"/>
  <c r="AG536" i="1"/>
  <c r="AG537" i="1"/>
  <c r="AG538" i="1"/>
  <c r="AG539" i="1"/>
  <c r="AG540" i="1"/>
  <c r="AG541" i="1"/>
  <c r="AG542" i="1"/>
  <c r="AG543" i="1"/>
  <c r="AG544" i="1"/>
  <c r="AG545" i="1"/>
  <c r="AG546" i="1"/>
  <c r="AG547" i="1"/>
  <c r="AG548" i="1"/>
  <c r="AG549" i="1"/>
  <c r="AG550" i="1"/>
  <c r="AG551" i="1"/>
  <c r="AG552" i="1"/>
  <c r="AG553" i="1"/>
  <c r="AG554" i="1"/>
  <c r="AG555" i="1"/>
  <c r="AG556" i="1"/>
  <c r="AG557" i="1"/>
  <c r="AG558" i="1"/>
  <c r="AG559" i="1"/>
  <c r="AG560" i="1"/>
  <c r="AG561" i="1"/>
  <c r="AG562" i="1"/>
  <c r="AG563" i="1"/>
  <c r="AG564" i="1"/>
  <c r="AG565" i="1"/>
  <c r="AG566" i="1"/>
  <c r="AG567" i="1"/>
  <c r="AG568" i="1"/>
  <c r="AG569" i="1"/>
  <c r="AG570" i="1"/>
  <c r="AG571" i="1"/>
  <c r="AG572" i="1"/>
  <c r="AG573" i="1"/>
  <c r="AG574" i="1"/>
  <c r="AG575" i="1"/>
  <c r="AG576" i="1"/>
  <c r="AG577" i="1"/>
  <c r="AG578" i="1"/>
  <c r="AG579" i="1"/>
  <c r="AG580" i="1"/>
  <c r="AG581" i="1"/>
  <c r="AG582" i="1"/>
  <c r="AG583" i="1"/>
  <c r="AG584" i="1"/>
  <c r="AG585" i="1"/>
  <c r="AG586" i="1"/>
  <c r="AG587" i="1"/>
  <c r="AG588" i="1"/>
  <c r="AG589" i="1"/>
  <c r="AG590" i="1"/>
  <c r="AG591" i="1"/>
  <c r="AG592" i="1"/>
  <c r="AG593" i="1"/>
  <c r="AG594" i="1"/>
  <c r="AG595" i="1"/>
  <c r="AG596" i="1"/>
  <c r="AG597" i="1"/>
  <c r="AG598" i="1"/>
  <c r="AG599" i="1"/>
  <c r="AG600" i="1"/>
  <c r="AG601" i="1"/>
  <c r="AG602" i="1"/>
  <c r="AG603" i="1"/>
  <c r="AG604" i="1"/>
  <c r="AG605" i="1"/>
  <c r="AG606" i="1"/>
  <c r="AG607" i="1"/>
  <c r="AG608" i="1"/>
  <c r="AG609" i="1"/>
  <c r="AG610" i="1"/>
  <c r="AG611" i="1"/>
  <c r="AG612" i="1"/>
  <c r="AG613" i="1"/>
  <c r="AG614" i="1"/>
  <c r="AG615" i="1"/>
  <c r="AG616" i="1"/>
  <c r="AG617" i="1"/>
  <c r="AG618" i="1"/>
  <c r="AG619" i="1"/>
  <c r="AG620" i="1"/>
  <c r="AG621" i="1"/>
  <c r="AG622" i="1"/>
  <c r="AG623" i="1"/>
  <c r="AG624" i="1"/>
  <c r="AG625" i="1"/>
  <c r="AG626" i="1"/>
  <c r="AG627" i="1"/>
  <c r="AG628" i="1"/>
  <c r="AG629" i="1"/>
  <c r="AG630" i="1"/>
  <c r="AG631" i="1"/>
  <c r="AG632" i="1"/>
  <c r="AG633" i="1"/>
  <c r="AG634" i="1"/>
  <c r="AG635" i="1"/>
  <c r="AG636" i="1"/>
  <c r="AG637" i="1"/>
  <c r="AG638" i="1"/>
  <c r="AG639" i="1"/>
  <c r="AG640" i="1"/>
  <c r="AG641" i="1"/>
  <c r="AG642" i="1"/>
  <c r="AG643" i="1"/>
  <c r="AG644" i="1"/>
  <c r="AG645" i="1"/>
  <c r="AG646" i="1"/>
  <c r="AG647" i="1"/>
  <c r="AG648" i="1"/>
  <c r="AG649" i="1"/>
  <c r="AG650" i="1"/>
  <c r="AG651" i="1"/>
  <c r="AG652" i="1"/>
  <c r="AG653" i="1"/>
  <c r="AG654" i="1"/>
  <c r="AG655" i="1"/>
  <c r="AG656" i="1"/>
  <c r="AG657" i="1"/>
  <c r="AG658" i="1"/>
  <c r="AG659" i="1"/>
  <c r="AG660" i="1"/>
  <c r="AG661" i="1"/>
  <c r="AG662" i="1"/>
  <c r="AG663" i="1"/>
  <c r="AG664" i="1"/>
  <c r="AG665" i="1"/>
  <c r="AG666" i="1"/>
  <c r="AG667" i="1"/>
  <c r="AG668" i="1"/>
  <c r="AG669" i="1"/>
  <c r="AG670" i="1"/>
  <c r="AG671" i="1"/>
  <c r="AG672" i="1"/>
  <c r="AG673" i="1"/>
  <c r="AG674" i="1"/>
  <c r="AG675" i="1"/>
  <c r="AG676" i="1"/>
  <c r="AG677" i="1"/>
  <c r="AG678" i="1"/>
  <c r="AG679" i="1"/>
  <c r="AG680" i="1"/>
  <c r="AG681" i="1"/>
  <c r="AG682" i="1"/>
  <c r="AG683" i="1"/>
  <c r="AG684" i="1"/>
  <c r="AG685" i="1"/>
  <c r="AG686" i="1"/>
  <c r="AG687" i="1"/>
  <c r="AG688" i="1"/>
  <c r="AG689" i="1"/>
  <c r="AG690" i="1"/>
  <c r="AG691" i="1"/>
  <c r="AG692" i="1"/>
  <c r="AG693" i="1"/>
  <c r="AG694" i="1"/>
  <c r="AG695" i="1"/>
  <c r="AG696" i="1"/>
  <c r="AG697" i="1"/>
  <c r="AG698" i="1"/>
  <c r="AG699" i="1"/>
  <c r="AG700" i="1"/>
  <c r="AG701" i="1"/>
  <c r="AG702" i="1"/>
  <c r="AG703" i="1"/>
  <c r="AG704" i="1"/>
  <c r="AG705" i="1"/>
  <c r="AG706" i="1"/>
  <c r="AG707" i="1"/>
  <c r="AG708" i="1"/>
  <c r="AG709" i="1"/>
  <c r="AG710" i="1"/>
  <c r="AG711" i="1"/>
  <c r="AG712" i="1"/>
  <c r="AG713" i="1"/>
  <c r="AG714" i="1"/>
  <c r="AG715" i="1"/>
  <c r="AG716" i="1"/>
  <c r="AG717" i="1"/>
  <c r="AG718" i="1"/>
  <c r="AG719" i="1"/>
  <c r="AG720" i="1"/>
  <c r="AG721" i="1"/>
  <c r="AG722" i="1"/>
  <c r="AG723" i="1"/>
  <c r="AG724" i="1"/>
  <c r="AG725" i="1"/>
  <c r="AG726" i="1"/>
  <c r="AG727" i="1"/>
  <c r="AG728" i="1"/>
  <c r="AG729" i="1"/>
  <c r="AG730" i="1"/>
  <c r="AG731" i="1"/>
  <c r="AG732" i="1"/>
  <c r="AG733" i="1"/>
  <c r="AG734" i="1"/>
  <c r="AG735" i="1"/>
  <c r="AG736" i="1"/>
  <c r="AG737" i="1"/>
  <c r="AG738" i="1"/>
  <c r="AG739" i="1"/>
  <c r="AG740" i="1"/>
  <c r="AG741" i="1"/>
  <c r="AG742" i="1"/>
  <c r="AG743" i="1"/>
  <c r="AG744" i="1"/>
  <c r="AG745" i="1"/>
  <c r="AG746" i="1"/>
  <c r="AG747" i="1"/>
  <c r="AG748" i="1"/>
  <c r="AG749" i="1"/>
  <c r="AG750" i="1"/>
  <c r="AG751" i="1"/>
  <c r="AG752" i="1"/>
  <c r="AG753" i="1"/>
  <c r="AG754" i="1"/>
  <c r="AG755" i="1"/>
  <c r="AG756" i="1"/>
  <c r="AG757" i="1"/>
  <c r="AG758" i="1"/>
  <c r="AG759" i="1"/>
  <c r="AG760" i="1"/>
  <c r="AG761" i="1"/>
  <c r="AG762" i="1"/>
  <c r="AG763" i="1"/>
  <c r="AG764" i="1"/>
  <c r="AG765" i="1"/>
  <c r="AG766" i="1"/>
  <c r="AG767" i="1"/>
  <c r="AG768" i="1"/>
  <c r="AG769" i="1"/>
  <c r="AG770" i="1"/>
  <c r="AG771" i="1"/>
  <c r="AG772" i="1"/>
  <c r="AG773" i="1"/>
  <c r="AG774" i="1"/>
  <c r="AG775" i="1"/>
  <c r="AG776" i="1"/>
  <c r="AG777" i="1"/>
  <c r="AG778" i="1"/>
  <c r="AG779" i="1"/>
  <c r="AG780" i="1"/>
  <c r="AG781" i="1"/>
  <c r="AG782" i="1"/>
  <c r="AG783" i="1"/>
  <c r="AG784" i="1"/>
  <c r="AG785" i="1"/>
  <c r="AG786" i="1"/>
  <c r="AG787" i="1"/>
  <c r="AG788" i="1"/>
  <c r="AG789" i="1"/>
  <c r="AG790" i="1"/>
  <c r="AG791" i="1"/>
  <c r="AG792" i="1"/>
  <c r="AG793" i="1"/>
  <c r="AG794" i="1"/>
  <c r="AG795" i="1"/>
  <c r="AG796" i="1"/>
  <c r="AG797" i="1"/>
  <c r="AG798" i="1"/>
  <c r="AG799" i="1"/>
  <c r="AG800" i="1"/>
  <c r="AG801" i="1"/>
  <c r="AG802" i="1"/>
  <c r="AG803" i="1"/>
  <c r="AG804" i="1"/>
  <c r="AG805" i="1"/>
  <c r="AG806" i="1"/>
  <c r="AG807" i="1"/>
  <c r="AG808" i="1"/>
  <c r="AG809" i="1"/>
  <c r="AG810" i="1"/>
  <c r="AG811" i="1"/>
  <c r="AG812" i="1"/>
  <c r="AG813" i="1"/>
  <c r="AG814" i="1"/>
  <c r="AG815" i="1"/>
  <c r="AG816" i="1"/>
  <c r="AG817" i="1"/>
  <c r="AG818" i="1"/>
  <c r="AG819" i="1"/>
  <c r="AG820" i="1"/>
  <c r="AG821" i="1"/>
  <c r="AG822" i="1"/>
  <c r="AG823" i="1"/>
  <c r="AG824" i="1"/>
  <c r="AG825" i="1"/>
  <c r="AG826" i="1"/>
  <c r="AG827" i="1"/>
  <c r="AG828" i="1"/>
  <c r="AG829" i="1"/>
  <c r="AG830" i="1"/>
  <c r="AG831" i="1"/>
  <c r="AG832" i="1"/>
  <c r="AG833" i="1"/>
  <c r="AG834" i="1"/>
  <c r="AG835" i="1"/>
  <c r="AG836" i="1"/>
  <c r="AG837" i="1"/>
  <c r="AG838" i="1"/>
  <c r="AG839" i="1"/>
  <c r="AG840" i="1"/>
  <c r="AG841" i="1"/>
  <c r="AG842" i="1"/>
  <c r="AG843" i="1"/>
  <c r="AG844" i="1"/>
  <c r="AG845" i="1"/>
  <c r="AG846" i="1"/>
  <c r="AG847" i="1"/>
  <c r="AG848" i="1"/>
  <c r="AG849" i="1"/>
  <c r="AG850" i="1"/>
  <c r="AG851" i="1"/>
  <c r="AG852" i="1"/>
  <c r="AG853" i="1"/>
  <c r="AG854" i="1"/>
  <c r="AG855" i="1"/>
  <c r="AG856" i="1"/>
  <c r="AG857" i="1"/>
  <c r="AG858" i="1"/>
  <c r="AG859" i="1"/>
  <c r="AG860" i="1"/>
  <c r="AG861" i="1"/>
  <c r="AG862" i="1"/>
  <c r="AG863" i="1"/>
  <c r="AG864" i="1"/>
  <c r="AG865" i="1"/>
  <c r="AG866" i="1"/>
  <c r="AG867" i="1"/>
  <c r="AG868" i="1"/>
  <c r="AG869" i="1"/>
  <c r="AG870" i="1"/>
  <c r="AG871" i="1"/>
  <c r="AG872" i="1"/>
  <c r="AG873" i="1"/>
  <c r="AG874" i="1"/>
  <c r="AG875" i="1"/>
  <c r="AG876" i="1"/>
  <c r="AG877" i="1"/>
  <c r="AG878" i="1"/>
  <c r="AG879" i="1"/>
  <c r="AG880" i="1"/>
  <c r="AG881" i="1"/>
  <c r="AG882" i="1"/>
  <c r="AG883" i="1"/>
  <c r="AG884" i="1"/>
  <c r="AG885" i="1"/>
  <c r="AG886" i="1"/>
  <c r="AG887" i="1"/>
  <c r="AG888" i="1"/>
  <c r="AG889" i="1"/>
  <c r="AG890" i="1"/>
  <c r="AG891" i="1"/>
  <c r="AG892" i="1"/>
  <c r="AG893" i="1"/>
  <c r="AG894" i="1"/>
  <c r="AG895" i="1"/>
  <c r="AG896" i="1"/>
  <c r="AG897" i="1"/>
  <c r="AG898" i="1"/>
  <c r="AG899" i="1"/>
  <c r="AG900" i="1"/>
  <c r="AG901" i="1"/>
  <c r="AG902" i="1"/>
  <c r="AG903" i="1"/>
  <c r="AG904" i="1"/>
  <c r="AG905" i="1"/>
  <c r="AG906" i="1"/>
  <c r="AG907" i="1"/>
  <c r="AG908" i="1"/>
  <c r="AG909" i="1"/>
  <c r="AG910" i="1"/>
  <c r="AG911" i="1"/>
  <c r="AG912" i="1"/>
  <c r="AG913" i="1"/>
  <c r="AG914" i="1"/>
  <c r="AG915" i="1"/>
  <c r="AG916" i="1"/>
  <c r="AG917" i="1"/>
  <c r="AG918" i="1"/>
  <c r="AG919" i="1"/>
  <c r="AG920" i="1"/>
  <c r="AG921" i="1"/>
  <c r="AG922" i="1"/>
  <c r="AG923" i="1"/>
  <c r="AG924" i="1"/>
  <c r="AG925" i="1"/>
  <c r="AG926" i="1"/>
  <c r="AG927" i="1"/>
  <c r="AG928" i="1"/>
  <c r="AG929" i="1"/>
  <c r="AG930" i="1"/>
  <c r="AG931" i="1"/>
  <c r="AG932" i="1"/>
  <c r="AG933" i="1"/>
  <c r="AG934" i="1"/>
  <c r="AG935" i="1"/>
  <c r="AG936" i="1"/>
  <c r="AG937" i="1"/>
  <c r="AG938" i="1"/>
  <c r="AG939" i="1"/>
  <c r="AG940" i="1"/>
  <c r="AG941" i="1"/>
  <c r="AG942" i="1"/>
  <c r="AG943" i="1"/>
  <c r="AG944" i="1"/>
  <c r="AG945" i="1"/>
  <c r="AG946" i="1"/>
  <c r="AG947" i="1"/>
  <c r="AG948" i="1"/>
  <c r="AG949" i="1"/>
  <c r="AG950" i="1"/>
  <c r="AG951" i="1"/>
  <c r="AG952" i="1"/>
  <c r="AG953" i="1"/>
  <c r="AG954" i="1"/>
  <c r="AG955" i="1"/>
  <c r="AG956" i="1"/>
  <c r="AG957" i="1"/>
  <c r="AG958" i="1"/>
  <c r="AG959" i="1"/>
  <c r="AG960" i="1"/>
  <c r="AG961" i="1"/>
  <c r="AG962" i="1"/>
  <c r="AG963" i="1"/>
  <c r="AG964" i="1"/>
  <c r="AG965" i="1"/>
  <c r="AG966" i="1"/>
  <c r="AG967" i="1"/>
  <c r="AG968" i="1"/>
  <c r="AG969" i="1"/>
  <c r="AG970" i="1"/>
  <c r="AG971" i="1"/>
  <c r="AG972" i="1"/>
  <c r="AG973" i="1"/>
  <c r="AG974" i="1"/>
  <c r="AG975" i="1"/>
  <c r="AG976" i="1"/>
  <c r="AG977" i="1"/>
  <c r="AG978" i="1"/>
  <c r="AG979" i="1"/>
  <c r="AG980" i="1"/>
  <c r="AG981" i="1"/>
  <c r="AG982" i="1"/>
  <c r="AG983" i="1"/>
  <c r="AG984" i="1"/>
  <c r="AG985" i="1"/>
  <c r="AG986" i="1"/>
  <c r="AG987" i="1"/>
  <c r="AG988" i="1"/>
  <c r="AG989" i="1"/>
  <c r="AG990" i="1"/>
  <c r="AG991" i="1"/>
  <c r="AG992" i="1"/>
  <c r="AG993" i="1"/>
  <c r="AG994" i="1"/>
  <c r="AG995" i="1"/>
  <c r="AG996" i="1"/>
  <c r="AG997" i="1"/>
  <c r="AG998" i="1"/>
  <c r="AG999" i="1"/>
  <c r="AG1000" i="1"/>
  <c r="AG1001" i="1"/>
  <c r="AA3" i="1"/>
  <c r="AA4" i="1"/>
  <c r="AA5" i="1"/>
  <c r="AA6" i="1"/>
  <c r="AA7" i="1"/>
  <c r="AA8" i="1"/>
  <c r="AA9" i="1"/>
  <c r="AA10" i="1"/>
  <c r="AA11" i="1"/>
  <c r="AA12" i="1"/>
  <c r="AA13" i="1"/>
  <c r="AA14" i="1"/>
  <c r="AA15" i="1"/>
  <c r="AA16" i="1"/>
  <c r="AA17" i="1"/>
  <c r="AA18" i="1"/>
  <c r="AA19" i="1"/>
  <c r="AA20" i="1"/>
  <c r="AA21" i="1"/>
  <c r="AA22" i="1"/>
  <c r="AA23" i="1"/>
  <c r="AA24" i="1"/>
  <c r="AA25" i="1"/>
  <c r="AA26" i="1"/>
  <c r="AA27" i="1"/>
  <c r="AA28" i="1"/>
  <c r="AA29" i="1"/>
  <c r="AA30" i="1"/>
  <c r="AA31" i="1"/>
  <c r="AA32" i="1"/>
  <c r="AA33" i="1"/>
  <c r="AA34" i="1"/>
  <c r="AA35" i="1"/>
  <c r="AA36" i="1"/>
  <c r="AA37" i="1"/>
  <c r="AA38" i="1"/>
  <c r="AA39" i="1"/>
  <c r="AA40" i="1"/>
  <c r="AA41" i="1"/>
  <c r="AA42" i="1"/>
  <c r="AA43" i="1"/>
  <c r="AA44" i="1"/>
  <c r="AA45" i="1"/>
  <c r="AA46" i="1"/>
  <c r="AA47" i="1"/>
  <c r="AA48" i="1"/>
  <c r="AA49" i="1"/>
  <c r="AA50" i="1"/>
  <c r="AA51" i="1"/>
  <c r="AA52" i="1"/>
  <c r="AA53" i="1"/>
  <c r="AA54" i="1"/>
  <c r="AA55" i="1"/>
  <c r="AA56" i="1"/>
  <c r="AA57" i="1"/>
  <c r="AA58" i="1"/>
  <c r="AA59" i="1"/>
  <c r="AA60" i="1"/>
  <c r="AA61" i="1"/>
  <c r="AA62" i="1"/>
  <c r="AA63" i="1"/>
  <c r="AA64" i="1"/>
  <c r="AA65" i="1"/>
  <c r="AA66" i="1"/>
  <c r="AA67" i="1"/>
  <c r="AA68" i="1"/>
  <c r="AA69" i="1"/>
  <c r="AA70" i="1"/>
  <c r="AA71" i="1"/>
  <c r="AA72" i="1"/>
  <c r="AA73" i="1"/>
  <c r="AA74" i="1"/>
  <c r="AA75" i="1"/>
  <c r="AA76" i="1"/>
  <c r="AA77" i="1"/>
  <c r="AA78" i="1"/>
  <c r="AA79" i="1"/>
  <c r="AA80" i="1"/>
  <c r="AA81" i="1"/>
  <c r="AA82" i="1"/>
  <c r="AA83" i="1"/>
  <c r="AA84" i="1"/>
  <c r="AA85" i="1"/>
  <c r="AA86" i="1"/>
  <c r="AA87" i="1"/>
  <c r="AA88" i="1"/>
  <c r="AA89" i="1"/>
  <c r="AA90" i="1"/>
  <c r="AA91" i="1"/>
  <c r="AA92" i="1"/>
  <c r="AA93" i="1"/>
  <c r="AA94" i="1"/>
  <c r="AA95" i="1"/>
  <c r="AA96" i="1"/>
  <c r="AA97" i="1"/>
  <c r="AA98" i="1"/>
  <c r="AA99" i="1"/>
  <c r="AA100" i="1"/>
  <c r="AA101" i="1"/>
  <c r="AA102" i="1"/>
  <c r="AA103" i="1"/>
  <c r="AA104" i="1"/>
  <c r="AA105" i="1"/>
  <c r="AA106" i="1"/>
  <c r="AA107" i="1"/>
  <c r="AA108" i="1"/>
  <c r="AA109" i="1"/>
  <c r="AA110" i="1"/>
  <c r="AA111" i="1"/>
  <c r="AA112" i="1"/>
  <c r="AA113" i="1"/>
  <c r="AA114" i="1"/>
  <c r="AA115" i="1"/>
  <c r="AA116" i="1"/>
  <c r="AA117" i="1"/>
  <c r="AA118" i="1"/>
  <c r="AA119" i="1"/>
  <c r="AA120" i="1"/>
  <c r="AA121" i="1"/>
  <c r="AA122" i="1"/>
  <c r="AA123" i="1"/>
  <c r="AA124" i="1"/>
  <c r="AA125" i="1"/>
  <c r="AA126" i="1"/>
  <c r="AA127" i="1"/>
  <c r="AA128" i="1"/>
  <c r="AA129" i="1"/>
  <c r="AA130" i="1"/>
  <c r="AA131" i="1"/>
  <c r="AA132" i="1"/>
  <c r="AA133" i="1"/>
  <c r="AA134" i="1"/>
  <c r="AA135" i="1"/>
  <c r="AA136" i="1"/>
  <c r="AA137" i="1"/>
  <c r="AA138" i="1"/>
  <c r="AA139" i="1"/>
  <c r="AA140" i="1"/>
  <c r="AA141" i="1"/>
  <c r="AA142" i="1"/>
  <c r="AA143" i="1"/>
  <c r="AA144" i="1"/>
  <c r="AA145" i="1"/>
  <c r="AA146" i="1"/>
  <c r="AA147" i="1"/>
  <c r="AA148" i="1"/>
  <c r="AA149" i="1"/>
  <c r="AA150" i="1"/>
  <c r="AA151" i="1"/>
  <c r="AA152" i="1"/>
  <c r="AA153" i="1"/>
  <c r="AA154" i="1"/>
  <c r="AA155" i="1"/>
  <c r="AA156" i="1"/>
  <c r="AA157" i="1"/>
  <c r="AA158" i="1"/>
  <c r="AA159" i="1"/>
  <c r="AA160" i="1"/>
  <c r="AA161" i="1"/>
  <c r="AA162" i="1"/>
  <c r="AA163" i="1"/>
  <c r="AA164" i="1"/>
  <c r="AA165" i="1"/>
  <c r="AA166" i="1"/>
  <c r="AA167" i="1"/>
  <c r="AA168" i="1"/>
  <c r="AA169" i="1"/>
  <c r="AA170" i="1"/>
  <c r="AA171" i="1"/>
  <c r="AA172" i="1"/>
  <c r="AA173" i="1"/>
  <c r="AA174" i="1"/>
  <c r="AA175" i="1"/>
  <c r="AA176" i="1"/>
  <c r="AA177" i="1"/>
  <c r="AA178" i="1"/>
  <c r="AA179" i="1"/>
  <c r="AA180" i="1"/>
  <c r="AA181" i="1"/>
  <c r="AA182" i="1"/>
  <c r="AA183" i="1"/>
  <c r="AA184" i="1"/>
  <c r="AA185" i="1"/>
  <c r="AA186" i="1"/>
  <c r="AA187" i="1"/>
  <c r="AA188" i="1"/>
  <c r="AA189" i="1"/>
  <c r="AA190" i="1"/>
  <c r="AA191" i="1"/>
  <c r="AA192" i="1"/>
  <c r="AA193" i="1"/>
  <c r="AA194" i="1"/>
  <c r="AA195" i="1"/>
  <c r="AA196" i="1"/>
  <c r="AA197" i="1"/>
  <c r="AA198" i="1"/>
  <c r="AA199" i="1"/>
  <c r="AA200" i="1"/>
  <c r="AA201" i="1"/>
  <c r="AA202" i="1"/>
  <c r="AA203" i="1"/>
  <c r="AA204" i="1"/>
  <c r="AA205" i="1"/>
  <c r="AA206" i="1"/>
  <c r="AA207" i="1"/>
  <c r="AA208" i="1"/>
  <c r="AA209" i="1"/>
  <c r="AA210" i="1"/>
  <c r="AA211" i="1"/>
  <c r="AA212" i="1"/>
  <c r="AA213" i="1"/>
  <c r="AA214" i="1"/>
  <c r="AA215" i="1"/>
  <c r="AA216" i="1"/>
  <c r="AA217" i="1"/>
  <c r="AA218" i="1"/>
  <c r="AA219" i="1"/>
  <c r="AA220" i="1"/>
  <c r="AA221" i="1"/>
  <c r="AA222" i="1"/>
  <c r="AA223" i="1"/>
  <c r="AA224" i="1"/>
  <c r="AA225" i="1"/>
  <c r="AA226" i="1"/>
  <c r="AA227" i="1"/>
  <c r="AA228" i="1"/>
  <c r="AA229" i="1"/>
  <c r="AA230" i="1"/>
  <c r="AA231" i="1"/>
  <c r="AA232" i="1"/>
  <c r="AA233" i="1"/>
  <c r="AA234" i="1"/>
  <c r="AA235" i="1"/>
  <c r="AA236" i="1"/>
  <c r="AA237" i="1"/>
  <c r="AA238" i="1"/>
  <c r="AA239" i="1"/>
  <c r="AA240" i="1"/>
  <c r="AA241" i="1"/>
  <c r="AA242" i="1"/>
  <c r="AA243" i="1"/>
  <c r="AA244" i="1"/>
  <c r="AA245" i="1"/>
  <c r="AA246" i="1"/>
  <c r="AA247" i="1"/>
  <c r="AA248" i="1"/>
  <c r="AA249" i="1"/>
  <c r="AA250" i="1"/>
  <c r="AA251" i="1"/>
  <c r="AA252" i="1"/>
  <c r="AA253" i="1"/>
  <c r="AA254" i="1"/>
  <c r="AA255" i="1"/>
  <c r="AA256" i="1"/>
  <c r="AA257" i="1"/>
  <c r="AA258" i="1"/>
  <c r="AA259" i="1"/>
  <c r="AA260" i="1"/>
  <c r="AA261" i="1"/>
  <c r="AA262" i="1"/>
  <c r="AA263" i="1"/>
  <c r="AA264" i="1"/>
  <c r="AA265" i="1"/>
  <c r="AA266" i="1"/>
  <c r="AA267" i="1"/>
  <c r="AA268" i="1"/>
  <c r="AA269" i="1"/>
  <c r="AA270" i="1"/>
  <c r="AA271" i="1"/>
  <c r="AA272" i="1"/>
  <c r="AA273" i="1"/>
  <c r="AA274" i="1"/>
  <c r="AA275" i="1"/>
  <c r="AA276" i="1"/>
  <c r="AA277" i="1"/>
  <c r="AA278" i="1"/>
  <c r="AA279" i="1"/>
  <c r="AA280" i="1"/>
  <c r="AA281" i="1"/>
  <c r="AA282" i="1"/>
  <c r="AA283" i="1"/>
  <c r="AA284" i="1"/>
  <c r="AA285" i="1"/>
  <c r="AA286" i="1"/>
  <c r="AA287" i="1"/>
  <c r="AA288" i="1"/>
  <c r="AA289" i="1"/>
  <c r="AA290" i="1"/>
  <c r="AA291" i="1"/>
  <c r="AA292" i="1"/>
  <c r="AA293" i="1"/>
  <c r="AA294" i="1"/>
  <c r="AA295" i="1"/>
  <c r="AA296" i="1"/>
  <c r="AA297" i="1"/>
  <c r="AA298" i="1"/>
  <c r="AA299" i="1"/>
  <c r="AA300" i="1"/>
  <c r="AA301" i="1"/>
  <c r="AA302" i="1"/>
  <c r="AA303" i="1"/>
  <c r="AA304" i="1"/>
  <c r="AA305" i="1"/>
  <c r="AA306" i="1"/>
  <c r="AA307" i="1"/>
  <c r="AA308" i="1"/>
  <c r="AA309" i="1"/>
  <c r="AA310" i="1"/>
  <c r="AA311" i="1"/>
  <c r="AA312" i="1"/>
  <c r="AA313" i="1"/>
  <c r="AA314" i="1"/>
  <c r="AA315" i="1"/>
  <c r="AA316" i="1"/>
  <c r="AA317" i="1"/>
  <c r="AA318" i="1"/>
  <c r="AA319" i="1"/>
  <c r="AA320" i="1"/>
  <c r="AA321" i="1"/>
  <c r="AA322" i="1"/>
  <c r="AA323" i="1"/>
  <c r="AA324" i="1"/>
  <c r="AA325" i="1"/>
  <c r="AA326" i="1"/>
  <c r="AA327" i="1"/>
  <c r="AA328" i="1"/>
  <c r="AA329" i="1"/>
  <c r="AA330" i="1"/>
  <c r="AA331" i="1"/>
  <c r="AA332" i="1"/>
  <c r="AA333" i="1"/>
  <c r="AA334" i="1"/>
  <c r="AA335" i="1"/>
  <c r="AA336" i="1"/>
  <c r="AA337" i="1"/>
  <c r="AA338" i="1"/>
  <c r="AA339" i="1"/>
  <c r="AA340" i="1"/>
  <c r="AA341" i="1"/>
  <c r="AA342" i="1"/>
  <c r="AA343" i="1"/>
  <c r="AA344" i="1"/>
  <c r="AA345" i="1"/>
  <c r="AA346" i="1"/>
  <c r="AA347" i="1"/>
  <c r="AA348" i="1"/>
  <c r="AA349" i="1"/>
  <c r="AA350" i="1"/>
  <c r="AA351" i="1"/>
  <c r="AA352" i="1"/>
  <c r="AA353" i="1"/>
  <c r="AA354" i="1"/>
  <c r="AA355" i="1"/>
  <c r="AA356" i="1"/>
  <c r="AA357" i="1"/>
  <c r="AA358" i="1"/>
  <c r="AA359" i="1"/>
  <c r="AA360" i="1"/>
  <c r="AA361" i="1"/>
  <c r="AA362" i="1"/>
  <c r="AA363" i="1"/>
  <c r="AA364" i="1"/>
  <c r="AA365" i="1"/>
  <c r="AA366" i="1"/>
  <c r="AA367" i="1"/>
  <c r="AA368" i="1"/>
  <c r="AA369" i="1"/>
  <c r="AA370" i="1"/>
  <c r="AA371" i="1"/>
  <c r="AA372" i="1"/>
  <c r="AA373" i="1"/>
  <c r="AA374" i="1"/>
  <c r="AA375" i="1"/>
  <c r="AA376" i="1"/>
  <c r="AA377" i="1"/>
  <c r="AA378" i="1"/>
  <c r="AA379" i="1"/>
  <c r="AA380" i="1"/>
  <c r="AA381" i="1"/>
  <c r="AA382" i="1"/>
  <c r="AA383" i="1"/>
  <c r="AA384" i="1"/>
  <c r="AA385" i="1"/>
  <c r="AA386" i="1"/>
  <c r="AA387" i="1"/>
  <c r="AA388" i="1"/>
  <c r="AA389" i="1"/>
  <c r="AA390" i="1"/>
  <c r="AA391" i="1"/>
  <c r="AA392" i="1"/>
  <c r="AA393" i="1"/>
  <c r="AA394" i="1"/>
  <c r="AA395" i="1"/>
  <c r="AA396" i="1"/>
  <c r="AA397" i="1"/>
  <c r="AA398" i="1"/>
  <c r="AA399" i="1"/>
  <c r="AA400" i="1"/>
  <c r="AA401" i="1"/>
  <c r="AA402" i="1"/>
  <c r="AA403" i="1"/>
  <c r="AA404" i="1"/>
  <c r="AA405" i="1"/>
  <c r="AA406" i="1"/>
  <c r="AA407" i="1"/>
  <c r="AA408" i="1"/>
  <c r="AA409" i="1"/>
  <c r="AA410" i="1"/>
  <c r="AA411" i="1"/>
  <c r="AA412" i="1"/>
  <c r="AA413" i="1"/>
  <c r="AA414" i="1"/>
  <c r="AA415" i="1"/>
  <c r="AA416" i="1"/>
  <c r="AA417" i="1"/>
  <c r="AA418" i="1"/>
  <c r="AA419" i="1"/>
  <c r="AA420" i="1"/>
  <c r="AA421" i="1"/>
  <c r="AA422" i="1"/>
  <c r="AA423" i="1"/>
  <c r="AA424" i="1"/>
  <c r="AA425" i="1"/>
  <c r="AA426" i="1"/>
  <c r="AA427" i="1"/>
  <c r="AA428" i="1"/>
  <c r="AA429" i="1"/>
  <c r="AA430" i="1"/>
  <c r="AA431" i="1"/>
  <c r="AA432" i="1"/>
  <c r="AA433" i="1"/>
  <c r="AA434" i="1"/>
  <c r="AA435" i="1"/>
  <c r="AA436" i="1"/>
  <c r="AA437" i="1"/>
  <c r="AA438" i="1"/>
  <c r="AA439" i="1"/>
  <c r="AA440" i="1"/>
  <c r="AA441" i="1"/>
  <c r="AA442" i="1"/>
  <c r="AA443" i="1"/>
  <c r="AA444" i="1"/>
  <c r="AA445" i="1"/>
  <c r="AA446" i="1"/>
  <c r="AA447" i="1"/>
  <c r="AA448" i="1"/>
  <c r="AA449" i="1"/>
  <c r="AA450" i="1"/>
  <c r="AA451" i="1"/>
  <c r="AA452" i="1"/>
  <c r="AA453" i="1"/>
  <c r="AA454" i="1"/>
  <c r="AA455" i="1"/>
  <c r="AA456" i="1"/>
  <c r="AA457" i="1"/>
  <c r="AA458" i="1"/>
  <c r="AA459" i="1"/>
  <c r="AA460" i="1"/>
  <c r="AA461" i="1"/>
  <c r="AA462" i="1"/>
  <c r="AA463" i="1"/>
  <c r="AA464" i="1"/>
  <c r="AA465" i="1"/>
  <c r="AA466" i="1"/>
  <c r="AA467" i="1"/>
  <c r="AA468" i="1"/>
  <c r="AA469" i="1"/>
  <c r="AA470" i="1"/>
  <c r="AA471" i="1"/>
  <c r="AA472" i="1"/>
  <c r="AA473" i="1"/>
  <c r="AA474" i="1"/>
  <c r="AA475" i="1"/>
  <c r="AA476" i="1"/>
  <c r="AA477" i="1"/>
  <c r="AA478" i="1"/>
  <c r="AA479" i="1"/>
  <c r="AA480" i="1"/>
  <c r="AA481" i="1"/>
  <c r="AA482" i="1"/>
  <c r="AA483" i="1"/>
  <c r="AA484" i="1"/>
  <c r="AA485" i="1"/>
  <c r="AA486" i="1"/>
  <c r="AA487" i="1"/>
  <c r="AA488" i="1"/>
  <c r="AA489" i="1"/>
  <c r="AA490" i="1"/>
  <c r="AA491" i="1"/>
  <c r="AA492" i="1"/>
  <c r="AA493" i="1"/>
  <c r="AA494" i="1"/>
  <c r="AA495" i="1"/>
  <c r="AA496" i="1"/>
  <c r="AA497" i="1"/>
  <c r="AA498" i="1"/>
  <c r="AA499" i="1"/>
  <c r="AA500" i="1"/>
  <c r="AA501" i="1"/>
  <c r="AA502" i="1"/>
  <c r="AA503" i="1"/>
  <c r="AA504" i="1"/>
  <c r="AA505" i="1"/>
  <c r="AA506" i="1"/>
  <c r="AA507" i="1"/>
  <c r="AA508" i="1"/>
  <c r="AA509" i="1"/>
  <c r="AA510" i="1"/>
  <c r="AA511" i="1"/>
  <c r="AA512" i="1"/>
  <c r="AA513" i="1"/>
  <c r="AA514" i="1"/>
  <c r="AA515" i="1"/>
  <c r="AA516" i="1"/>
  <c r="AA517" i="1"/>
  <c r="AA518" i="1"/>
  <c r="AA519" i="1"/>
  <c r="AA520" i="1"/>
  <c r="AA521" i="1"/>
  <c r="AA522" i="1"/>
  <c r="AA523" i="1"/>
  <c r="AA524" i="1"/>
  <c r="AA525" i="1"/>
  <c r="AA526" i="1"/>
  <c r="AA527" i="1"/>
  <c r="AA528" i="1"/>
  <c r="AA529" i="1"/>
  <c r="AA530" i="1"/>
  <c r="AA531" i="1"/>
  <c r="AA532" i="1"/>
  <c r="AA533" i="1"/>
  <c r="AA534" i="1"/>
  <c r="AA535" i="1"/>
  <c r="AA536" i="1"/>
  <c r="AA537" i="1"/>
  <c r="AA538" i="1"/>
  <c r="AA539" i="1"/>
  <c r="AA540" i="1"/>
  <c r="AA541" i="1"/>
  <c r="AA542" i="1"/>
  <c r="AA543" i="1"/>
  <c r="AA544" i="1"/>
  <c r="AA545" i="1"/>
  <c r="AA546" i="1"/>
  <c r="AA547" i="1"/>
  <c r="AA548" i="1"/>
  <c r="AA549" i="1"/>
  <c r="AA550" i="1"/>
  <c r="AA551" i="1"/>
  <c r="AA552" i="1"/>
  <c r="AA553" i="1"/>
  <c r="AA554" i="1"/>
  <c r="AA555" i="1"/>
  <c r="AA556" i="1"/>
  <c r="AA557" i="1"/>
  <c r="AA558" i="1"/>
  <c r="AA559" i="1"/>
  <c r="AA560" i="1"/>
  <c r="AA561" i="1"/>
  <c r="AA562" i="1"/>
  <c r="AA563" i="1"/>
  <c r="AA564" i="1"/>
  <c r="AA565" i="1"/>
  <c r="AA566" i="1"/>
  <c r="AA567" i="1"/>
  <c r="AA568" i="1"/>
  <c r="AA569" i="1"/>
  <c r="AA570" i="1"/>
  <c r="AA571" i="1"/>
  <c r="AA572" i="1"/>
  <c r="AA573" i="1"/>
  <c r="AA574" i="1"/>
  <c r="AA575" i="1"/>
  <c r="AA576" i="1"/>
  <c r="AA577" i="1"/>
  <c r="AA578" i="1"/>
  <c r="AA579" i="1"/>
  <c r="AA580" i="1"/>
  <c r="AA581" i="1"/>
  <c r="AA582" i="1"/>
  <c r="AA583" i="1"/>
  <c r="AA584" i="1"/>
  <c r="AA585" i="1"/>
  <c r="AA586" i="1"/>
  <c r="AA587" i="1"/>
  <c r="AA588" i="1"/>
  <c r="AA589" i="1"/>
  <c r="AA590" i="1"/>
  <c r="AA591" i="1"/>
  <c r="AA592" i="1"/>
  <c r="AA593" i="1"/>
  <c r="AA594" i="1"/>
  <c r="AA595" i="1"/>
  <c r="AA596" i="1"/>
  <c r="AA597" i="1"/>
  <c r="AA598" i="1"/>
  <c r="AA599" i="1"/>
  <c r="AA600" i="1"/>
  <c r="AA601" i="1"/>
  <c r="AA602" i="1"/>
  <c r="AA603" i="1"/>
  <c r="AA604" i="1"/>
  <c r="AA605" i="1"/>
  <c r="AA606" i="1"/>
  <c r="AA607" i="1"/>
  <c r="AA608" i="1"/>
  <c r="AA609" i="1"/>
  <c r="AA610" i="1"/>
  <c r="AA611" i="1"/>
  <c r="AA612" i="1"/>
  <c r="AA613" i="1"/>
  <c r="AA614" i="1"/>
  <c r="AA615" i="1"/>
  <c r="AA616" i="1"/>
  <c r="AA617" i="1"/>
  <c r="AA618" i="1"/>
  <c r="AA619" i="1"/>
  <c r="AA620" i="1"/>
  <c r="AA621" i="1"/>
  <c r="AA622" i="1"/>
  <c r="AA623" i="1"/>
  <c r="AA624" i="1"/>
  <c r="AA625" i="1"/>
  <c r="AA626" i="1"/>
  <c r="AA627" i="1"/>
  <c r="AA628" i="1"/>
  <c r="AA629" i="1"/>
  <c r="AA630" i="1"/>
  <c r="AA631" i="1"/>
  <c r="AA632" i="1"/>
  <c r="AA633" i="1"/>
  <c r="AA634" i="1"/>
  <c r="AA635" i="1"/>
  <c r="AA636" i="1"/>
  <c r="AA637" i="1"/>
  <c r="AA638" i="1"/>
  <c r="AA639" i="1"/>
  <c r="AA640" i="1"/>
  <c r="AA641" i="1"/>
  <c r="AA642" i="1"/>
  <c r="AA643" i="1"/>
  <c r="AA644" i="1"/>
  <c r="AA645" i="1"/>
  <c r="AA646" i="1"/>
  <c r="AA647" i="1"/>
  <c r="AA648" i="1"/>
  <c r="AA649" i="1"/>
  <c r="AA650" i="1"/>
  <c r="AA651" i="1"/>
  <c r="AA652" i="1"/>
  <c r="AA653" i="1"/>
  <c r="AA654" i="1"/>
  <c r="AA655" i="1"/>
  <c r="AA656" i="1"/>
  <c r="AA657" i="1"/>
  <c r="AA658" i="1"/>
  <c r="AA659" i="1"/>
  <c r="AA660" i="1"/>
  <c r="AA661" i="1"/>
  <c r="AA662" i="1"/>
  <c r="AA663" i="1"/>
  <c r="AA664" i="1"/>
  <c r="AA665" i="1"/>
  <c r="AA666" i="1"/>
  <c r="AA667" i="1"/>
  <c r="AA668" i="1"/>
  <c r="AA669" i="1"/>
  <c r="AA670" i="1"/>
  <c r="AA671" i="1"/>
  <c r="AA672" i="1"/>
  <c r="AA673" i="1"/>
  <c r="AA674" i="1"/>
  <c r="AA675" i="1"/>
  <c r="AA676" i="1"/>
  <c r="AA677" i="1"/>
  <c r="AA678" i="1"/>
  <c r="AA679" i="1"/>
  <c r="AA680" i="1"/>
  <c r="AA681" i="1"/>
  <c r="AA682" i="1"/>
  <c r="AA683" i="1"/>
  <c r="AA684" i="1"/>
  <c r="AA685" i="1"/>
  <c r="AA686" i="1"/>
  <c r="AA687" i="1"/>
  <c r="AA688" i="1"/>
  <c r="AA689" i="1"/>
  <c r="AA690" i="1"/>
  <c r="AA691" i="1"/>
  <c r="AA692" i="1"/>
  <c r="AA693" i="1"/>
  <c r="AA694" i="1"/>
  <c r="AA695" i="1"/>
  <c r="AA696" i="1"/>
  <c r="AA697" i="1"/>
  <c r="AA698" i="1"/>
  <c r="AA699" i="1"/>
  <c r="AA700" i="1"/>
  <c r="AA701" i="1"/>
  <c r="AA702" i="1"/>
  <c r="AA703" i="1"/>
  <c r="AA704" i="1"/>
  <c r="AA705" i="1"/>
  <c r="AA706" i="1"/>
  <c r="AA707" i="1"/>
  <c r="AA708" i="1"/>
  <c r="AA709" i="1"/>
  <c r="AA710" i="1"/>
  <c r="AA711" i="1"/>
  <c r="AA712" i="1"/>
  <c r="AA713" i="1"/>
  <c r="AA714" i="1"/>
  <c r="AA715" i="1"/>
  <c r="AA716" i="1"/>
  <c r="AA717" i="1"/>
  <c r="AA718" i="1"/>
  <c r="AA719" i="1"/>
  <c r="AA720" i="1"/>
  <c r="AA721" i="1"/>
  <c r="AA722" i="1"/>
  <c r="AA723" i="1"/>
  <c r="AA724" i="1"/>
  <c r="AA725" i="1"/>
  <c r="AA726" i="1"/>
  <c r="AA727" i="1"/>
  <c r="AA728" i="1"/>
  <c r="AA729" i="1"/>
  <c r="AA730" i="1"/>
  <c r="AA731" i="1"/>
  <c r="AA732" i="1"/>
  <c r="AA733" i="1"/>
  <c r="AA734" i="1"/>
  <c r="AA735" i="1"/>
  <c r="AA736" i="1"/>
  <c r="AA737" i="1"/>
  <c r="AA738" i="1"/>
  <c r="AA739" i="1"/>
  <c r="AA740" i="1"/>
  <c r="AA741" i="1"/>
  <c r="AA742" i="1"/>
  <c r="AA743" i="1"/>
  <c r="AA744" i="1"/>
  <c r="AA745" i="1"/>
  <c r="AA746" i="1"/>
  <c r="AA747" i="1"/>
  <c r="AA748" i="1"/>
  <c r="AA749" i="1"/>
  <c r="AA750" i="1"/>
  <c r="AA751" i="1"/>
  <c r="AA752" i="1"/>
  <c r="AA753" i="1"/>
  <c r="AA754" i="1"/>
  <c r="AA755" i="1"/>
  <c r="AA756" i="1"/>
  <c r="AA757" i="1"/>
  <c r="AA758" i="1"/>
  <c r="AA759" i="1"/>
  <c r="AA760" i="1"/>
  <c r="AA761" i="1"/>
  <c r="AA762" i="1"/>
  <c r="AA763" i="1"/>
  <c r="AA764" i="1"/>
  <c r="AA765" i="1"/>
  <c r="AA766" i="1"/>
  <c r="AA767" i="1"/>
  <c r="AA768" i="1"/>
  <c r="AA769" i="1"/>
  <c r="AA770" i="1"/>
  <c r="AA771" i="1"/>
  <c r="AA772" i="1"/>
  <c r="AA773" i="1"/>
  <c r="AA774" i="1"/>
  <c r="AA775" i="1"/>
  <c r="AA776" i="1"/>
  <c r="AA777" i="1"/>
  <c r="AA778" i="1"/>
  <c r="AA779" i="1"/>
  <c r="AA780" i="1"/>
  <c r="AA781" i="1"/>
  <c r="AA782" i="1"/>
  <c r="AA783" i="1"/>
  <c r="AA784" i="1"/>
  <c r="AA785" i="1"/>
  <c r="AA786" i="1"/>
  <c r="AA787" i="1"/>
  <c r="AA788" i="1"/>
  <c r="AA789" i="1"/>
  <c r="AA790" i="1"/>
  <c r="AA791" i="1"/>
  <c r="AA792" i="1"/>
  <c r="AA793" i="1"/>
  <c r="AA794" i="1"/>
  <c r="AA795" i="1"/>
  <c r="AA796" i="1"/>
  <c r="AA797" i="1"/>
  <c r="AA798" i="1"/>
  <c r="AA799" i="1"/>
  <c r="AA800" i="1"/>
  <c r="AA801" i="1"/>
  <c r="AA802" i="1"/>
  <c r="AA803" i="1"/>
  <c r="AA804" i="1"/>
  <c r="AA805" i="1"/>
  <c r="AA806" i="1"/>
  <c r="AA807" i="1"/>
  <c r="AA808" i="1"/>
  <c r="AA809" i="1"/>
  <c r="AA810" i="1"/>
  <c r="AA811" i="1"/>
  <c r="AA812" i="1"/>
  <c r="AA813" i="1"/>
  <c r="AA814" i="1"/>
  <c r="AA815" i="1"/>
  <c r="AA816" i="1"/>
  <c r="AA817" i="1"/>
  <c r="AA818" i="1"/>
  <c r="AA819" i="1"/>
  <c r="AA820" i="1"/>
  <c r="AA821" i="1"/>
  <c r="AA822" i="1"/>
  <c r="AA823" i="1"/>
  <c r="AA824" i="1"/>
  <c r="AA825" i="1"/>
  <c r="AA826" i="1"/>
  <c r="AA827" i="1"/>
  <c r="AA828" i="1"/>
  <c r="AA829" i="1"/>
  <c r="AA830" i="1"/>
  <c r="AA831" i="1"/>
  <c r="AA832" i="1"/>
  <c r="AA833" i="1"/>
  <c r="AA834" i="1"/>
  <c r="AA835" i="1"/>
  <c r="AA836" i="1"/>
  <c r="AA837" i="1"/>
  <c r="AA838" i="1"/>
  <c r="AA839" i="1"/>
  <c r="AA840" i="1"/>
  <c r="AA841" i="1"/>
  <c r="AA842" i="1"/>
  <c r="AA843" i="1"/>
  <c r="AA844" i="1"/>
  <c r="AA845" i="1"/>
  <c r="AA846" i="1"/>
  <c r="AA847" i="1"/>
  <c r="AA848" i="1"/>
  <c r="AA849" i="1"/>
  <c r="AA850" i="1"/>
  <c r="AA851" i="1"/>
  <c r="AA852" i="1"/>
  <c r="AA853" i="1"/>
  <c r="AA854" i="1"/>
  <c r="AA855" i="1"/>
  <c r="AA856" i="1"/>
  <c r="AA857" i="1"/>
  <c r="AA858" i="1"/>
  <c r="AA859" i="1"/>
  <c r="AA860" i="1"/>
  <c r="AA861" i="1"/>
  <c r="AA862" i="1"/>
  <c r="AA863" i="1"/>
  <c r="AA864" i="1"/>
  <c r="AA865" i="1"/>
  <c r="AA866" i="1"/>
  <c r="AA867" i="1"/>
  <c r="AA868" i="1"/>
  <c r="AA869" i="1"/>
  <c r="AA870" i="1"/>
  <c r="AA871" i="1"/>
  <c r="AA872" i="1"/>
  <c r="AA873" i="1"/>
  <c r="AA874" i="1"/>
  <c r="AA875" i="1"/>
  <c r="AA876" i="1"/>
  <c r="AA877" i="1"/>
  <c r="AA878" i="1"/>
  <c r="AA879" i="1"/>
  <c r="AA880" i="1"/>
  <c r="AA881" i="1"/>
  <c r="AA882" i="1"/>
  <c r="AA883" i="1"/>
  <c r="AA884" i="1"/>
  <c r="AA885" i="1"/>
  <c r="AA886" i="1"/>
  <c r="AA887" i="1"/>
  <c r="AA888" i="1"/>
  <c r="AA889" i="1"/>
  <c r="AA890" i="1"/>
  <c r="AA891" i="1"/>
  <c r="AA892" i="1"/>
  <c r="AA893" i="1"/>
  <c r="AA894" i="1"/>
  <c r="AA895" i="1"/>
  <c r="AA896" i="1"/>
  <c r="AA897" i="1"/>
  <c r="AA898" i="1"/>
  <c r="AA899" i="1"/>
  <c r="AA900" i="1"/>
  <c r="AA901" i="1"/>
  <c r="AA902" i="1"/>
  <c r="AA903" i="1"/>
  <c r="AA904" i="1"/>
  <c r="AA905" i="1"/>
  <c r="AA906" i="1"/>
  <c r="AA907" i="1"/>
  <c r="AA908" i="1"/>
  <c r="AA909" i="1"/>
  <c r="AA910" i="1"/>
  <c r="AA911" i="1"/>
  <c r="AA912" i="1"/>
  <c r="AA913" i="1"/>
  <c r="AA914" i="1"/>
  <c r="AA915" i="1"/>
  <c r="AA916" i="1"/>
  <c r="AA917" i="1"/>
  <c r="AA918" i="1"/>
  <c r="AA919" i="1"/>
  <c r="AA920" i="1"/>
  <c r="AA921" i="1"/>
  <c r="AA922" i="1"/>
  <c r="AA923" i="1"/>
  <c r="AA924" i="1"/>
  <c r="AA925" i="1"/>
  <c r="AA926" i="1"/>
  <c r="AA927" i="1"/>
  <c r="AA928" i="1"/>
  <c r="AA929" i="1"/>
  <c r="AA930" i="1"/>
  <c r="AA931" i="1"/>
  <c r="AA932" i="1"/>
  <c r="AA933" i="1"/>
  <c r="AA934" i="1"/>
  <c r="AA935" i="1"/>
  <c r="AA936" i="1"/>
  <c r="AA937" i="1"/>
  <c r="AA938" i="1"/>
  <c r="AA939" i="1"/>
  <c r="AA940" i="1"/>
  <c r="AA941" i="1"/>
  <c r="AA942" i="1"/>
  <c r="AA943" i="1"/>
  <c r="AA944" i="1"/>
  <c r="AA945" i="1"/>
  <c r="AA946" i="1"/>
  <c r="AA947" i="1"/>
  <c r="AA948" i="1"/>
  <c r="AA949" i="1"/>
  <c r="AA950" i="1"/>
  <c r="AA951" i="1"/>
  <c r="AA952" i="1"/>
  <c r="AA953" i="1"/>
  <c r="AA954" i="1"/>
  <c r="AA955" i="1"/>
  <c r="AA956" i="1"/>
  <c r="AA957" i="1"/>
  <c r="AA958" i="1"/>
  <c r="AA959" i="1"/>
  <c r="AA960" i="1"/>
  <c r="AA961" i="1"/>
  <c r="AA962" i="1"/>
  <c r="AA963" i="1"/>
  <c r="AA964" i="1"/>
  <c r="AA965" i="1"/>
  <c r="AA966" i="1"/>
  <c r="AA967" i="1"/>
  <c r="AA968" i="1"/>
  <c r="AA969" i="1"/>
  <c r="AA970" i="1"/>
  <c r="AA971" i="1"/>
  <c r="AA972" i="1"/>
  <c r="AA973" i="1"/>
  <c r="AA974" i="1"/>
  <c r="AA975" i="1"/>
  <c r="AA976" i="1"/>
  <c r="AA977" i="1"/>
  <c r="AA978" i="1"/>
  <c r="AA979" i="1"/>
  <c r="AA980" i="1"/>
  <c r="AA981" i="1"/>
  <c r="AA982" i="1"/>
  <c r="AA983" i="1"/>
  <c r="AA984" i="1"/>
  <c r="AA985" i="1"/>
  <c r="AA986" i="1"/>
  <c r="AA987" i="1"/>
  <c r="AA988" i="1"/>
  <c r="AA989" i="1"/>
  <c r="AA990" i="1"/>
  <c r="AA991" i="1"/>
  <c r="AA992" i="1"/>
  <c r="AA993" i="1"/>
  <c r="AA994" i="1"/>
  <c r="AA995" i="1"/>
  <c r="AA996" i="1"/>
  <c r="AA997" i="1"/>
  <c r="AA998" i="1"/>
  <c r="AA999" i="1"/>
  <c r="AA1000" i="1"/>
  <c r="AA1001" i="1"/>
  <c r="AA2" i="1"/>
  <c r="AB3" i="1"/>
  <c r="AB4" i="1"/>
  <c r="AB5" i="1"/>
  <c r="AB6" i="1"/>
  <c r="AB7" i="1"/>
  <c r="AB8" i="1"/>
  <c r="AB9" i="1"/>
  <c r="AB10" i="1"/>
  <c r="AB11" i="1"/>
  <c r="AB12" i="1"/>
  <c r="AB13" i="1"/>
  <c r="AB14" i="1"/>
  <c r="AB15" i="1"/>
  <c r="AB16" i="1"/>
  <c r="AB17" i="1"/>
  <c r="AB18" i="1"/>
  <c r="AB19" i="1"/>
  <c r="AB20" i="1"/>
  <c r="AB21" i="1"/>
  <c r="AB22" i="1"/>
  <c r="AB23" i="1"/>
  <c r="AB24" i="1"/>
  <c r="AB25" i="1"/>
  <c r="AB26" i="1"/>
  <c r="AB27" i="1"/>
  <c r="AB28" i="1"/>
  <c r="AB29" i="1"/>
  <c r="AB30" i="1"/>
  <c r="AB31" i="1"/>
  <c r="AB32" i="1"/>
  <c r="AB33" i="1"/>
  <c r="AB34" i="1"/>
  <c r="AB35" i="1"/>
  <c r="AB36" i="1"/>
  <c r="AB37" i="1"/>
  <c r="AB38" i="1"/>
  <c r="AB39" i="1"/>
  <c r="AB40" i="1"/>
  <c r="AB41" i="1"/>
  <c r="AB42" i="1"/>
  <c r="AB43" i="1"/>
  <c r="AB44" i="1"/>
  <c r="AB45" i="1"/>
  <c r="AB46" i="1"/>
  <c r="AB47" i="1"/>
  <c r="AB48" i="1"/>
  <c r="AB49" i="1"/>
  <c r="AB50" i="1"/>
  <c r="AB51" i="1"/>
  <c r="AB52" i="1"/>
  <c r="AB53" i="1"/>
  <c r="AB54" i="1"/>
  <c r="AB55" i="1"/>
  <c r="AB56" i="1"/>
  <c r="AB57" i="1"/>
  <c r="AB58" i="1"/>
  <c r="AB59" i="1"/>
  <c r="AB60" i="1"/>
  <c r="AB61" i="1"/>
  <c r="AB62" i="1"/>
  <c r="AB63" i="1"/>
  <c r="AB64" i="1"/>
  <c r="AB65" i="1"/>
  <c r="AB66" i="1"/>
  <c r="AB67" i="1"/>
  <c r="AB68" i="1"/>
  <c r="AB69" i="1"/>
  <c r="AB70" i="1"/>
  <c r="AB71" i="1"/>
  <c r="AB72" i="1"/>
  <c r="AB73" i="1"/>
  <c r="AB74" i="1"/>
  <c r="AB75" i="1"/>
  <c r="AB76" i="1"/>
  <c r="AB77" i="1"/>
  <c r="AB78" i="1"/>
  <c r="AB79" i="1"/>
  <c r="AB80" i="1"/>
  <c r="AB81" i="1"/>
  <c r="AB82" i="1"/>
  <c r="AB83" i="1"/>
  <c r="AB84" i="1"/>
  <c r="AB85" i="1"/>
  <c r="AB86" i="1"/>
  <c r="AB87" i="1"/>
  <c r="AB88" i="1"/>
  <c r="AB89" i="1"/>
  <c r="AB90" i="1"/>
  <c r="AB91" i="1"/>
  <c r="AB92" i="1"/>
  <c r="AB93" i="1"/>
  <c r="AB94" i="1"/>
  <c r="AB95" i="1"/>
  <c r="AB96" i="1"/>
  <c r="AB97" i="1"/>
  <c r="AB98" i="1"/>
  <c r="AB99" i="1"/>
  <c r="AB100" i="1"/>
  <c r="AB101" i="1"/>
  <c r="AB102" i="1"/>
  <c r="AB103" i="1"/>
  <c r="AB104" i="1"/>
  <c r="AB105" i="1"/>
  <c r="AB106" i="1"/>
  <c r="AB107" i="1"/>
  <c r="AB108" i="1"/>
  <c r="AB109" i="1"/>
  <c r="AB110" i="1"/>
  <c r="AB111" i="1"/>
  <c r="AB112" i="1"/>
  <c r="AB113" i="1"/>
  <c r="AB114" i="1"/>
  <c r="AB115" i="1"/>
  <c r="AB116" i="1"/>
  <c r="AB117" i="1"/>
  <c r="AB118" i="1"/>
  <c r="AB119" i="1"/>
  <c r="AB120" i="1"/>
  <c r="AB121" i="1"/>
  <c r="AB122" i="1"/>
  <c r="AB123" i="1"/>
  <c r="AB124" i="1"/>
  <c r="AB125" i="1"/>
  <c r="AB126" i="1"/>
  <c r="AB127" i="1"/>
  <c r="AB128" i="1"/>
  <c r="AB129" i="1"/>
  <c r="AB130" i="1"/>
  <c r="AB131" i="1"/>
  <c r="AB132" i="1"/>
  <c r="AB133" i="1"/>
  <c r="AB134" i="1"/>
  <c r="AB135" i="1"/>
  <c r="AB136" i="1"/>
  <c r="AB137" i="1"/>
  <c r="AB138" i="1"/>
  <c r="AB139" i="1"/>
  <c r="AB140" i="1"/>
  <c r="AB141" i="1"/>
  <c r="AB142" i="1"/>
  <c r="AB143" i="1"/>
  <c r="AB144" i="1"/>
  <c r="AB145" i="1"/>
  <c r="AB146" i="1"/>
  <c r="AB147" i="1"/>
  <c r="AB148" i="1"/>
  <c r="AB149" i="1"/>
  <c r="AB150" i="1"/>
  <c r="AB151" i="1"/>
  <c r="AB152" i="1"/>
  <c r="AB153" i="1"/>
  <c r="AB154" i="1"/>
  <c r="AB155" i="1"/>
  <c r="AB156" i="1"/>
  <c r="AB157" i="1"/>
  <c r="AB158" i="1"/>
  <c r="AB159" i="1"/>
  <c r="AB160" i="1"/>
  <c r="AB161" i="1"/>
  <c r="AB162" i="1"/>
  <c r="AB163" i="1"/>
  <c r="AB164" i="1"/>
  <c r="AB165" i="1"/>
  <c r="AB166" i="1"/>
  <c r="AB167" i="1"/>
  <c r="AB168" i="1"/>
  <c r="AB169" i="1"/>
  <c r="AB170" i="1"/>
  <c r="AB171" i="1"/>
  <c r="AB172" i="1"/>
  <c r="AB173" i="1"/>
  <c r="AB174" i="1"/>
  <c r="AB175" i="1"/>
  <c r="AB176" i="1"/>
  <c r="AB177" i="1"/>
  <c r="AB178" i="1"/>
  <c r="AB179" i="1"/>
  <c r="AB180" i="1"/>
  <c r="AB181" i="1"/>
  <c r="AB182" i="1"/>
  <c r="AB183" i="1"/>
  <c r="AB184" i="1"/>
  <c r="AB185" i="1"/>
  <c r="AB186" i="1"/>
  <c r="AB187" i="1"/>
  <c r="AB188" i="1"/>
  <c r="AB189" i="1"/>
  <c r="AB190" i="1"/>
  <c r="AB191" i="1"/>
  <c r="AB192" i="1"/>
  <c r="AB193" i="1"/>
  <c r="AB194" i="1"/>
  <c r="AB195" i="1"/>
  <c r="AB196" i="1"/>
  <c r="AB197" i="1"/>
  <c r="AB198" i="1"/>
  <c r="AB199" i="1"/>
  <c r="AB200" i="1"/>
  <c r="AB201" i="1"/>
  <c r="AB202" i="1"/>
  <c r="AB203" i="1"/>
  <c r="AB204" i="1"/>
  <c r="AB205" i="1"/>
  <c r="AB206" i="1"/>
  <c r="AB207" i="1"/>
  <c r="AB208" i="1"/>
  <c r="AB209" i="1"/>
  <c r="AB210" i="1"/>
  <c r="AB211" i="1"/>
  <c r="AB212" i="1"/>
  <c r="AB213" i="1"/>
  <c r="AB214" i="1"/>
  <c r="AB215" i="1"/>
  <c r="AB216" i="1"/>
  <c r="AB217" i="1"/>
  <c r="AB218" i="1"/>
  <c r="AB219" i="1"/>
  <c r="AB220" i="1"/>
  <c r="AB221" i="1"/>
  <c r="AB222" i="1"/>
  <c r="AB223" i="1"/>
  <c r="AB224" i="1"/>
  <c r="AB225" i="1"/>
  <c r="AB226" i="1"/>
  <c r="AB227" i="1"/>
  <c r="AB228" i="1"/>
  <c r="AB229" i="1"/>
  <c r="AB230" i="1"/>
  <c r="AB231" i="1"/>
  <c r="AB232" i="1"/>
  <c r="AB233" i="1"/>
  <c r="AB234" i="1"/>
  <c r="AB235" i="1"/>
  <c r="AB236" i="1"/>
  <c r="AB237" i="1"/>
  <c r="AB238" i="1"/>
  <c r="AB239" i="1"/>
  <c r="AB240" i="1"/>
  <c r="AB241" i="1"/>
  <c r="AB242" i="1"/>
  <c r="AB243" i="1"/>
  <c r="AB244" i="1"/>
  <c r="AB245" i="1"/>
  <c r="AB246" i="1"/>
  <c r="AB247" i="1"/>
  <c r="AB248" i="1"/>
  <c r="AB249" i="1"/>
  <c r="AB250" i="1"/>
  <c r="AB251" i="1"/>
  <c r="AB252" i="1"/>
  <c r="AB253" i="1"/>
  <c r="AB254" i="1"/>
  <c r="AB255" i="1"/>
  <c r="AB256" i="1"/>
  <c r="AB257" i="1"/>
  <c r="AB258" i="1"/>
  <c r="AB259" i="1"/>
  <c r="AB260" i="1"/>
  <c r="AB261" i="1"/>
  <c r="AB262" i="1"/>
  <c r="AB263" i="1"/>
  <c r="AB264" i="1"/>
  <c r="AB265" i="1"/>
  <c r="AB266" i="1"/>
  <c r="AB267" i="1"/>
  <c r="AB268" i="1"/>
  <c r="AB269" i="1"/>
  <c r="AB270" i="1"/>
  <c r="AB271" i="1"/>
  <c r="AB272" i="1"/>
  <c r="AB273" i="1"/>
  <c r="AB274" i="1"/>
  <c r="AB275" i="1"/>
  <c r="AB276" i="1"/>
  <c r="AB277" i="1"/>
  <c r="AB278" i="1"/>
  <c r="AB279" i="1"/>
  <c r="AB280" i="1"/>
  <c r="AB281" i="1"/>
  <c r="AB282" i="1"/>
  <c r="AB283" i="1"/>
  <c r="AB284" i="1"/>
  <c r="AB285" i="1"/>
  <c r="AB286" i="1"/>
  <c r="AB287" i="1"/>
  <c r="AB288" i="1"/>
  <c r="AB289" i="1"/>
  <c r="AB290" i="1"/>
  <c r="AB291" i="1"/>
  <c r="AB292" i="1"/>
  <c r="AB293" i="1"/>
  <c r="AB294" i="1"/>
  <c r="AB295" i="1"/>
  <c r="AB296" i="1"/>
  <c r="AB297" i="1"/>
  <c r="AB298" i="1"/>
  <c r="AB299" i="1"/>
  <c r="AB300" i="1"/>
  <c r="AB301" i="1"/>
  <c r="AB302" i="1"/>
  <c r="AB303" i="1"/>
  <c r="AB304" i="1"/>
  <c r="AB305" i="1"/>
  <c r="AB306" i="1"/>
  <c r="AB307" i="1"/>
  <c r="AB308" i="1"/>
  <c r="AB309" i="1"/>
  <c r="AB310" i="1"/>
  <c r="AB311" i="1"/>
  <c r="AB312" i="1"/>
  <c r="AB313" i="1"/>
  <c r="AB314" i="1"/>
  <c r="AB315" i="1"/>
  <c r="AB316" i="1"/>
  <c r="AB317" i="1"/>
  <c r="AB318" i="1"/>
  <c r="AB319" i="1"/>
  <c r="AB320" i="1"/>
  <c r="AB321" i="1"/>
  <c r="AB322" i="1"/>
  <c r="AB323" i="1"/>
  <c r="AB324" i="1"/>
  <c r="AB325" i="1"/>
  <c r="AB326" i="1"/>
  <c r="AB327" i="1"/>
  <c r="AB328" i="1"/>
  <c r="AB329" i="1"/>
  <c r="AB330" i="1"/>
  <c r="AB331" i="1"/>
  <c r="AB332" i="1"/>
  <c r="AB333" i="1"/>
  <c r="AB334" i="1"/>
  <c r="AB335" i="1"/>
  <c r="AB336" i="1"/>
  <c r="AB337" i="1"/>
  <c r="AB338" i="1"/>
  <c r="AB339" i="1"/>
  <c r="AB340" i="1"/>
  <c r="AB341" i="1"/>
  <c r="AB342" i="1"/>
  <c r="AB343" i="1"/>
  <c r="AB344" i="1"/>
  <c r="AB345" i="1"/>
  <c r="AB346" i="1"/>
  <c r="AB347" i="1"/>
  <c r="AB348" i="1"/>
  <c r="AB349" i="1"/>
  <c r="AB350" i="1"/>
  <c r="AB351" i="1"/>
  <c r="AB352" i="1"/>
  <c r="AB353" i="1"/>
  <c r="AB354" i="1"/>
  <c r="AB355" i="1"/>
  <c r="AB356" i="1"/>
  <c r="AB357" i="1"/>
  <c r="AB358" i="1"/>
  <c r="AB359" i="1"/>
  <c r="AB360" i="1"/>
  <c r="AB361" i="1"/>
  <c r="AB362" i="1"/>
  <c r="AB363" i="1"/>
  <c r="AB364" i="1"/>
  <c r="AB365" i="1"/>
  <c r="AB366" i="1"/>
  <c r="AB367" i="1"/>
  <c r="AB368" i="1"/>
  <c r="AB369" i="1"/>
  <c r="AB370" i="1"/>
  <c r="AB371" i="1"/>
  <c r="AB372" i="1"/>
  <c r="AB373" i="1"/>
  <c r="AB374" i="1"/>
  <c r="AB375" i="1"/>
  <c r="AB376" i="1"/>
  <c r="AB377" i="1"/>
  <c r="AB378" i="1"/>
  <c r="AB379" i="1"/>
  <c r="AB380" i="1"/>
  <c r="AB381" i="1"/>
  <c r="AB382" i="1"/>
  <c r="AB383" i="1"/>
  <c r="AB384" i="1"/>
  <c r="AB385" i="1"/>
  <c r="AB386" i="1"/>
  <c r="AB387" i="1"/>
  <c r="AB388" i="1"/>
  <c r="AB389" i="1"/>
  <c r="AB390" i="1"/>
  <c r="AB391" i="1"/>
  <c r="AB392" i="1"/>
  <c r="AB393" i="1"/>
  <c r="AB394" i="1"/>
  <c r="AB395" i="1"/>
  <c r="AB396" i="1"/>
  <c r="AB397" i="1"/>
  <c r="AB398" i="1"/>
  <c r="AB399" i="1"/>
  <c r="AB400" i="1"/>
  <c r="AB401" i="1"/>
  <c r="AB402" i="1"/>
  <c r="AB403" i="1"/>
  <c r="AB404" i="1"/>
  <c r="AB405" i="1"/>
  <c r="AB406" i="1"/>
  <c r="AB407" i="1"/>
  <c r="AB408" i="1"/>
  <c r="AB409" i="1"/>
  <c r="AB410" i="1"/>
  <c r="AB411" i="1"/>
  <c r="AB412" i="1"/>
  <c r="AB413" i="1"/>
  <c r="AB414" i="1"/>
  <c r="AB415" i="1"/>
  <c r="AB416" i="1"/>
  <c r="AB417" i="1"/>
  <c r="AB418" i="1"/>
  <c r="AB419" i="1"/>
  <c r="AB420" i="1"/>
  <c r="AB421" i="1"/>
  <c r="AB422" i="1"/>
  <c r="AB423" i="1"/>
  <c r="AB424" i="1"/>
  <c r="AB425" i="1"/>
  <c r="AB426" i="1"/>
  <c r="AB427" i="1"/>
  <c r="AB428" i="1"/>
  <c r="AB429" i="1"/>
  <c r="AB430" i="1"/>
  <c r="AB431" i="1"/>
  <c r="AB432" i="1"/>
  <c r="AB433" i="1"/>
  <c r="AB434" i="1"/>
  <c r="AB435" i="1"/>
  <c r="AB436" i="1"/>
  <c r="AB437" i="1"/>
  <c r="AB438" i="1"/>
  <c r="AB439" i="1"/>
  <c r="AB440" i="1"/>
  <c r="AB441" i="1"/>
  <c r="AB442" i="1"/>
  <c r="AB443" i="1"/>
  <c r="AB444" i="1"/>
  <c r="AB445" i="1"/>
  <c r="AB446" i="1"/>
  <c r="AB447" i="1"/>
  <c r="AB448" i="1"/>
  <c r="AB449" i="1"/>
  <c r="AB450" i="1"/>
  <c r="AB451" i="1"/>
  <c r="AB452" i="1"/>
  <c r="AB453" i="1"/>
  <c r="AB454" i="1"/>
  <c r="AB455" i="1"/>
  <c r="AB456" i="1"/>
  <c r="AB457" i="1"/>
  <c r="AB458" i="1"/>
  <c r="AB459" i="1"/>
  <c r="AB460" i="1"/>
  <c r="AB461" i="1"/>
  <c r="AB462" i="1"/>
  <c r="AB463" i="1"/>
  <c r="AB464" i="1"/>
  <c r="AB465" i="1"/>
  <c r="AB466" i="1"/>
  <c r="AB467" i="1"/>
  <c r="AB468" i="1"/>
  <c r="AB469" i="1"/>
  <c r="AB470" i="1"/>
  <c r="AB471" i="1"/>
  <c r="AB472" i="1"/>
  <c r="AB473" i="1"/>
  <c r="AB474" i="1"/>
  <c r="AB475" i="1"/>
  <c r="AB476" i="1"/>
  <c r="AB477" i="1"/>
  <c r="AB478" i="1"/>
  <c r="AB479" i="1"/>
  <c r="AB480" i="1"/>
  <c r="AB481" i="1"/>
  <c r="AB482" i="1"/>
  <c r="AB483" i="1"/>
  <c r="AB484" i="1"/>
  <c r="AB485" i="1"/>
  <c r="AB486" i="1"/>
  <c r="AB487" i="1"/>
  <c r="AB488" i="1"/>
  <c r="AB489" i="1"/>
  <c r="AB490" i="1"/>
  <c r="AB491" i="1"/>
  <c r="AB492" i="1"/>
  <c r="AB493" i="1"/>
  <c r="AB494" i="1"/>
  <c r="AB495" i="1"/>
  <c r="AB496" i="1"/>
  <c r="AB497" i="1"/>
  <c r="AB498" i="1"/>
  <c r="AB499" i="1"/>
  <c r="AB500" i="1"/>
  <c r="AB501" i="1"/>
  <c r="AB502" i="1"/>
  <c r="AB503" i="1"/>
  <c r="AB504" i="1"/>
  <c r="AB505" i="1"/>
  <c r="AB506" i="1"/>
  <c r="AB507" i="1"/>
  <c r="AB508" i="1"/>
  <c r="AB509" i="1"/>
  <c r="AB510" i="1"/>
  <c r="AB511" i="1"/>
  <c r="AB512" i="1"/>
  <c r="AB513" i="1"/>
  <c r="AB514" i="1"/>
  <c r="AB515" i="1"/>
  <c r="AB516" i="1"/>
  <c r="AB517" i="1"/>
  <c r="AB518" i="1"/>
  <c r="AB519" i="1"/>
  <c r="AB520" i="1"/>
  <c r="AB521" i="1"/>
  <c r="AB522" i="1"/>
  <c r="AB523" i="1"/>
  <c r="AB524" i="1"/>
  <c r="AB525" i="1"/>
  <c r="AB526" i="1"/>
  <c r="AB527" i="1"/>
  <c r="AB528" i="1"/>
  <c r="AB529" i="1"/>
  <c r="AB530" i="1"/>
  <c r="AB531" i="1"/>
  <c r="AB532" i="1"/>
  <c r="AB533" i="1"/>
  <c r="AB534" i="1"/>
  <c r="AB535" i="1"/>
  <c r="AB536" i="1"/>
  <c r="AB537" i="1"/>
  <c r="AB538" i="1"/>
  <c r="AB539" i="1"/>
  <c r="AB540" i="1"/>
  <c r="AB541" i="1"/>
  <c r="AB542" i="1"/>
  <c r="AB543" i="1"/>
  <c r="AB544" i="1"/>
  <c r="AB545" i="1"/>
  <c r="AB546" i="1"/>
  <c r="AB547" i="1"/>
  <c r="AB548" i="1"/>
  <c r="AB549" i="1"/>
  <c r="AB550" i="1"/>
  <c r="AB551" i="1"/>
  <c r="AB552" i="1"/>
  <c r="AB553" i="1"/>
  <c r="AB554" i="1"/>
  <c r="AB555" i="1"/>
  <c r="AB556" i="1"/>
  <c r="AB557" i="1"/>
  <c r="AB558" i="1"/>
  <c r="AB559" i="1"/>
  <c r="AB560" i="1"/>
  <c r="AB561" i="1"/>
  <c r="AB562" i="1"/>
  <c r="AB563" i="1"/>
  <c r="AB564" i="1"/>
  <c r="AB565" i="1"/>
  <c r="AB566" i="1"/>
  <c r="AB567" i="1"/>
  <c r="AB568" i="1"/>
  <c r="AB569" i="1"/>
  <c r="AB570" i="1"/>
  <c r="AB571" i="1"/>
  <c r="AB572" i="1"/>
  <c r="AB573" i="1"/>
  <c r="AB574" i="1"/>
  <c r="AB575" i="1"/>
  <c r="AB576" i="1"/>
  <c r="AB577" i="1"/>
  <c r="AB578" i="1"/>
  <c r="AB579" i="1"/>
  <c r="AB580" i="1"/>
  <c r="AB581" i="1"/>
  <c r="AB582" i="1"/>
  <c r="AB583" i="1"/>
  <c r="AB584" i="1"/>
  <c r="AB585" i="1"/>
  <c r="AB586" i="1"/>
  <c r="AB587" i="1"/>
  <c r="AB588" i="1"/>
  <c r="AB589" i="1"/>
  <c r="AB590" i="1"/>
  <c r="AB591" i="1"/>
  <c r="AB592" i="1"/>
  <c r="AB593" i="1"/>
  <c r="AB594" i="1"/>
  <c r="AB595" i="1"/>
  <c r="AB596" i="1"/>
  <c r="AB597" i="1"/>
  <c r="AB598" i="1"/>
  <c r="AB599" i="1"/>
  <c r="AB600" i="1"/>
  <c r="AB601" i="1"/>
  <c r="AB602" i="1"/>
  <c r="AB603" i="1"/>
  <c r="AB604" i="1"/>
  <c r="AB605" i="1"/>
  <c r="AB606" i="1"/>
  <c r="AB607" i="1"/>
  <c r="AB608" i="1"/>
  <c r="AB609" i="1"/>
  <c r="AB610" i="1"/>
  <c r="AB611" i="1"/>
  <c r="AB612" i="1"/>
  <c r="AB613" i="1"/>
  <c r="AB614" i="1"/>
  <c r="AB615" i="1"/>
  <c r="AB616" i="1"/>
  <c r="AB617" i="1"/>
  <c r="AB618" i="1"/>
  <c r="AB619" i="1"/>
  <c r="AB620" i="1"/>
  <c r="AB621" i="1"/>
  <c r="AB622" i="1"/>
  <c r="AB623" i="1"/>
  <c r="AB624" i="1"/>
  <c r="AB625" i="1"/>
  <c r="AB626" i="1"/>
  <c r="AB627" i="1"/>
  <c r="AB628" i="1"/>
  <c r="AB629" i="1"/>
  <c r="AB630" i="1"/>
  <c r="AB631" i="1"/>
  <c r="AB632" i="1"/>
  <c r="AB633" i="1"/>
  <c r="AB634" i="1"/>
  <c r="AB635" i="1"/>
  <c r="AB636" i="1"/>
  <c r="AB637" i="1"/>
  <c r="AB638" i="1"/>
  <c r="AB639" i="1"/>
  <c r="AB640" i="1"/>
  <c r="AB641" i="1"/>
  <c r="AB642" i="1"/>
  <c r="AB643" i="1"/>
  <c r="AB644" i="1"/>
  <c r="AB645" i="1"/>
  <c r="AB646" i="1"/>
  <c r="AB647" i="1"/>
  <c r="AB648" i="1"/>
  <c r="AB649" i="1"/>
  <c r="AB650" i="1"/>
  <c r="AB651" i="1"/>
  <c r="AB652" i="1"/>
  <c r="AB653" i="1"/>
  <c r="AB654" i="1"/>
  <c r="AB655" i="1"/>
  <c r="AB656" i="1"/>
  <c r="AB657" i="1"/>
  <c r="AB658" i="1"/>
  <c r="AB659" i="1"/>
  <c r="AB660" i="1"/>
  <c r="AB661" i="1"/>
  <c r="AB662" i="1"/>
  <c r="AB663" i="1"/>
  <c r="AB664" i="1"/>
  <c r="AB665" i="1"/>
  <c r="AB666" i="1"/>
  <c r="AB667" i="1"/>
  <c r="AB668" i="1"/>
  <c r="AB669" i="1"/>
  <c r="AB670" i="1"/>
  <c r="AB671" i="1"/>
  <c r="AB672" i="1"/>
  <c r="AB673" i="1"/>
  <c r="AB674" i="1"/>
  <c r="AB675" i="1"/>
  <c r="AB676" i="1"/>
  <c r="AB677" i="1"/>
  <c r="AB678" i="1"/>
  <c r="AB679" i="1"/>
  <c r="AB680" i="1"/>
  <c r="AB681" i="1"/>
  <c r="AB682" i="1"/>
  <c r="AB683" i="1"/>
  <c r="AB684" i="1"/>
  <c r="AB685" i="1"/>
  <c r="AB686" i="1"/>
  <c r="AB687" i="1"/>
  <c r="AB688" i="1"/>
  <c r="AB689" i="1"/>
  <c r="AB690" i="1"/>
  <c r="AB691" i="1"/>
  <c r="AB692" i="1"/>
  <c r="AB693" i="1"/>
  <c r="AB694" i="1"/>
  <c r="AB695" i="1"/>
  <c r="AB696" i="1"/>
  <c r="AB697" i="1"/>
  <c r="AB698" i="1"/>
  <c r="AB699" i="1"/>
  <c r="AB700" i="1"/>
  <c r="AB701" i="1"/>
  <c r="AB702" i="1"/>
  <c r="AB703" i="1"/>
  <c r="AB704" i="1"/>
  <c r="AB705" i="1"/>
  <c r="AB706" i="1"/>
  <c r="AB707" i="1"/>
  <c r="AB708" i="1"/>
  <c r="AB709" i="1"/>
  <c r="AB710" i="1"/>
  <c r="AB711" i="1"/>
  <c r="AB712" i="1"/>
  <c r="AB713" i="1"/>
  <c r="AB714" i="1"/>
  <c r="AB715" i="1"/>
  <c r="AB716" i="1"/>
  <c r="AB717" i="1"/>
  <c r="AB718" i="1"/>
  <c r="AB719" i="1"/>
  <c r="AB720" i="1"/>
  <c r="AB721" i="1"/>
  <c r="AB722" i="1"/>
  <c r="AB723" i="1"/>
  <c r="AB724" i="1"/>
  <c r="AB725" i="1"/>
  <c r="AB726" i="1"/>
  <c r="AB727" i="1"/>
  <c r="AB728" i="1"/>
  <c r="AB729" i="1"/>
  <c r="AB730" i="1"/>
  <c r="AB731" i="1"/>
  <c r="AB732" i="1"/>
  <c r="AB733" i="1"/>
  <c r="AB734" i="1"/>
  <c r="AB735" i="1"/>
  <c r="AB736" i="1"/>
  <c r="AB737" i="1"/>
  <c r="AB738" i="1"/>
  <c r="AB739" i="1"/>
  <c r="AB740" i="1"/>
  <c r="AB741" i="1"/>
  <c r="AB742" i="1"/>
  <c r="AB743" i="1"/>
  <c r="AB744" i="1"/>
  <c r="AB745" i="1"/>
  <c r="AB746" i="1"/>
  <c r="AB747" i="1"/>
  <c r="AB748" i="1"/>
  <c r="AB749" i="1"/>
  <c r="AB750" i="1"/>
  <c r="AB751" i="1"/>
  <c r="AB752" i="1"/>
  <c r="AB753" i="1"/>
  <c r="AB754" i="1"/>
  <c r="AB755" i="1"/>
  <c r="AB756" i="1"/>
  <c r="AB757" i="1"/>
  <c r="AB758" i="1"/>
  <c r="AB759" i="1"/>
  <c r="AB760" i="1"/>
  <c r="AB761" i="1"/>
  <c r="AB762" i="1"/>
  <c r="AB763" i="1"/>
  <c r="AB764" i="1"/>
  <c r="AB765" i="1"/>
  <c r="AB766" i="1"/>
  <c r="AB767" i="1"/>
  <c r="AB768" i="1"/>
  <c r="AB769" i="1"/>
  <c r="AB770" i="1"/>
  <c r="AB771" i="1"/>
  <c r="AB772" i="1"/>
  <c r="AB773" i="1"/>
  <c r="AB774" i="1"/>
  <c r="AB775" i="1"/>
  <c r="AB776" i="1"/>
  <c r="AB777" i="1"/>
  <c r="AB778" i="1"/>
  <c r="AB779" i="1"/>
  <c r="AB780" i="1"/>
  <c r="AB781" i="1"/>
  <c r="AB782" i="1"/>
  <c r="AB783" i="1"/>
  <c r="AB784" i="1"/>
  <c r="AB785" i="1"/>
  <c r="AB786" i="1"/>
  <c r="AB787" i="1"/>
  <c r="AB788" i="1"/>
  <c r="AB789" i="1"/>
  <c r="AB790" i="1"/>
  <c r="AB791" i="1"/>
  <c r="AB792" i="1"/>
  <c r="AB793" i="1"/>
  <c r="AB794" i="1"/>
  <c r="AB795" i="1"/>
  <c r="AB796" i="1"/>
  <c r="AB797" i="1"/>
  <c r="AB798" i="1"/>
  <c r="AB799" i="1"/>
  <c r="AB800" i="1"/>
  <c r="AB801" i="1"/>
  <c r="AB802" i="1"/>
  <c r="AB803" i="1"/>
  <c r="AB804" i="1"/>
  <c r="AB805" i="1"/>
  <c r="AB806" i="1"/>
  <c r="AB807" i="1"/>
  <c r="AB808" i="1"/>
  <c r="AB809" i="1"/>
  <c r="AB810" i="1"/>
  <c r="AB811" i="1"/>
  <c r="AB812" i="1"/>
  <c r="AB813" i="1"/>
  <c r="AB814" i="1"/>
  <c r="AB815" i="1"/>
  <c r="AB816" i="1"/>
  <c r="AB817" i="1"/>
  <c r="AB818" i="1"/>
  <c r="AB819" i="1"/>
  <c r="AB820" i="1"/>
  <c r="AB821" i="1"/>
  <c r="AB822" i="1"/>
  <c r="AB823" i="1"/>
  <c r="AB824" i="1"/>
  <c r="AB825" i="1"/>
  <c r="AB826" i="1"/>
  <c r="AB827" i="1"/>
  <c r="AB828" i="1"/>
  <c r="AB829" i="1"/>
  <c r="AB830" i="1"/>
  <c r="AB831" i="1"/>
  <c r="AB832" i="1"/>
  <c r="AB833" i="1"/>
  <c r="AB834" i="1"/>
  <c r="AB835" i="1"/>
  <c r="AB836" i="1"/>
  <c r="AB837" i="1"/>
  <c r="AB838" i="1"/>
  <c r="AB839" i="1"/>
  <c r="AB840" i="1"/>
  <c r="AB841" i="1"/>
  <c r="AB842" i="1"/>
  <c r="AB843" i="1"/>
  <c r="AB844" i="1"/>
  <c r="AB845" i="1"/>
  <c r="AB846" i="1"/>
  <c r="AB847" i="1"/>
  <c r="AB848" i="1"/>
  <c r="AB849" i="1"/>
  <c r="AB850" i="1"/>
  <c r="AB851" i="1"/>
  <c r="AB852" i="1"/>
  <c r="AB853" i="1"/>
  <c r="AB854" i="1"/>
  <c r="AB855" i="1"/>
  <c r="AB856" i="1"/>
  <c r="AB857" i="1"/>
  <c r="AB858" i="1"/>
  <c r="AB859" i="1"/>
  <c r="AB860" i="1"/>
  <c r="AB861" i="1"/>
  <c r="AB862" i="1"/>
  <c r="AB863" i="1"/>
  <c r="AB864" i="1"/>
  <c r="AB865" i="1"/>
  <c r="AB866" i="1"/>
  <c r="AB867" i="1"/>
  <c r="AB868" i="1"/>
  <c r="AB869" i="1"/>
  <c r="AB870" i="1"/>
  <c r="AB871" i="1"/>
  <c r="AB872" i="1"/>
  <c r="AB873" i="1"/>
  <c r="AB874" i="1"/>
  <c r="AB875" i="1"/>
  <c r="AB876" i="1"/>
  <c r="AB877" i="1"/>
  <c r="AB878" i="1"/>
  <c r="AB879" i="1"/>
  <c r="AB880" i="1"/>
  <c r="AB881" i="1"/>
  <c r="AB882" i="1"/>
  <c r="AB883" i="1"/>
  <c r="AB884" i="1"/>
  <c r="AB885" i="1"/>
  <c r="AB886" i="1"/>
  <c r="AB887" i="1"/>
  <c r="AB888" i="1"/>
  <c r="AB889" i="1"/>
  <c r="AB890" i="1"/>
  <c r="AB891" i="1"/>
  <c r="AB892" i="1"/>
  <c r="AB893" i="1"/>
  <c r="AB894" i="1"/>
  <c r="AB895" i="1"/>
  <c r="AB896" i="1"/>
  <c r="AB897" i="1"/>
  <c r="AB898" i="1"/>
  <c r="AB899" i="1"/>
  <c r="AB900" i="1"/>
  <c r="AB901" i="1"/>
  <c r="AB902" i="1"/>
  <c r="AB903" i="1"/>
  <c r="AB904" i="1"/>
  <c r="AB905" i="1"/>
  <c r="AB906" i="1"/>
  <c r="AB907" i="1"/>
  <c r="AB908" i="1"/>
  <c r="AB909" i="1"/>
  <c r="AB910" i="1"/>
  <c r="AB911" i="1"/>
  <c r="AB912" i="1"/>
  <c r="AB913" i="1"/>
  <c r="AB914" i="1"/>
  <c r="AB915" i="1"/>
  <c r="AB916" i="1"/>
  <c r="AB917" i="1"/>
  <c r="AB918" i="1"/>
  <c r="AB919" i="1"/>
  <c r="AB920" i="1"/>
  <c r="AB921" i="1"/>
  <c r="AB922" i="1"/>
  <c r="AB923" i="1"/>
  <c r="AB924" i="1"/>
  <c r="AB925" i="1"/>
  <c r="AB926" i="1"/>
  <c r="AB927" i="1"/>
  <c r="AB928" i="1"/>
  <c r="AB929" i="1"/>
  <c r="AB930" i="1"/>
  <c r="AB931" i="1"/>
  <c r="AB932" i="1"/>
  <c r="AB933" i="1"/>
  <c r="AB934" i="1"/>
  <c r="AB935" i="1"/>
  <c r="AB936" i="1"/>
  <c r="AB937" i="1"/>
  <c r="AB938" i="1"/>
  <c r="AB939" i="1"/>
  <c r="AB940" i="1"/>
  <c r="AB941" i="1"/>
  <c r="AB942" i="1"/>
  <c r="AB943" i="1"/>
  <c r="AB944" i="1"/>
  <c r="AB945" i="1"/>
  <c r="AB946" i="1"/>
  <c r="AB947" i="1"/>
  <c r="AB948" i="1"/>
  <c r="AB949" i="1"/>
  <c r="AB950" i="1"/>
  <c r="AB951" i="1"/>
  <c r="AB952" i="1"/>
  <c r="AB953" i="1"/>
  <c r="AB954" i="1"/>
  <c r="AB955" i="1"/>
  <c r="AB956" i="1"/>
  <c r="AB957" i="1"/>
  <c r="AB958" i="1"/>
  <c r="AB959" i="1"/>
  <c r="AB960" i="1"/>
  <c r="AB961" i="1"/>
  <c r="AB962" i="1"/>
  <c r="AB963" i="1"/>
  <c r="AB964" i="1"/>
  <c r="AB965" i="1"/>
  <c r="AB966" i="1"/>
  <c r="AB967" i="1"/>
  <c r="AB968" i="1"/>
  <c r="AB969" i="1"/>
  <c r="AB970" i="1"/>
  <c r="AB971" i="1"/>
  <c r="AB972" i="1"/>
  <c r="AB973" i="1"/>
  <c r="AB974" i="1"/>
  <c r="AB975" i="1"/>
  <c r="AB976" i="1"/>
  <c r="AB977" i="1"/>
  <c r="AB978" i="1"/>
  <c r="AB979" i="1"/>
  <c r="AB980" i="1"/>
  <c r="AB981" i="1"/>
  <c r="AB982" i="1"/>
  <c r="AB983" i="1"/>
  <c r="AB984" i="1"/>
  <c r="AB985" i="1"/>
  <c r="AB986" i="1"/>
  <c r="AB987" i="1"/>
  <c r="AB988" i="1"/>
  <c r="AB989" i="1"/>
  <c r="AB990" i="1"/>
  <c r="AB991" i="1"/>
  <c r="AB992" i="1"/>
  <c r="AB993" i="1"/>
  <c r="AB994" i="1"/>
  <c r="AB995" i="1"/>
  <c r="AB996" i="1"/>
  <c r="AB997" i="1"/>
  <c r="AB998" i="1"/>
  <c r="AB999" i="1"/>
  <c r="AB1000" i="1"/>
  <c r="AB1001" i="1"/>
  <c r="AB2" i="1"/>
  <c r="AG2" i="1"/>
  <c r="C75" i="2"/>
  <c r="C74" i="2"/>
  <c r="Z3" i="1"/>
  <c r="Z4" i="1"/>
  <c r="Z5" i="1"/>
  <c r="Z6" i="1"/>
  <c r="Z7" i="1"/>
  <c r="Z8" i="1"/>
  <c r="Z9" i="1"/>
  <c r="Z10" i="1"/>
  <c r="Z11" i="1"/>
  <c r="Z12" i="1"/>
  <c r="Z13" i="1"/>
  <c r="Z14" i="1"/>
  <c r="Z15" i="1"/>
  <c r="Z16" i="1"/>
  <c r="Z17" i="1"/>
  <c r="Z18" i="1"/>
  <c r="Z19" i="1"/>
  <c r="Z20" i="1"/>
  <c r="Z21" i="1"/>
  <c r="Z22" i="1"/>
  <c r="Z23" i="1"/>
  <c r="Z24" i="1"/>
  <c r="Z25" i="1"/>
  <c r="Z26" i="1"/>
  <c r="Z27" i="1"/>
  <c r="Z28" i="1"/>
  <c r="Z29" i="1"/>
  <c r="Z30" i="1"/>
  <c r="Z31" i="1"/>
  <c r="Z32" i="1"/>
  <c r="Z33" i="1"/>
  <c r="Z34" i="1"/>
  <c r="Z35" i="1"/>
  <c r="Z36" i="1"/>
  <c r="Z37" i="1"/>
  <c r="Z38" i="1"/>
  <c r="Z39" i="1"/>
  <c r="Z40" i="1"/>
  <c r="Z41" i="1"/>
  <c r="Z42" i="1"/>
  <c r="Z43" i="1"/>
  <c r="Z44" i="1"/>
  <c r="Z45" i="1"/>
  <c r="Z46" i="1"/>
  <c r="Z47" i="1"/>
  <c r="Z48" i="1"/>
  <c r="Z49" i="1"/>
  <c r="Z50" i="1"/>
  <c r="Z51" i="1"/>
  <c r="Z52" i="1"/>
  <c r="Z53" i="1"/>
  <c r="Z54" i="1"/>
  <c r="Z55" i="1"/>
  <c r="Z56" i="1"/>
  <c r="Z57" i="1"/>
  <c r="Z58" i="1"/>
  <c r="Z59" i="1"/>
  <c r="Z60" i="1"/>
  <c r="Z61" i="1"/>
  <c r="Z62" i="1"/>
  <c r="Z63" i="1"/>
  <c r="Z64" i="1"/>
  <c r="Z65" i="1"/>
  <c r="Z66" i="1"/>
  <c r="Z67" i="1"/>
  <c r="Z68" i="1"/>
  <c r="Z69" i="1"/>
  <c r="Z70" i="1"/>
  <c r="Z71" i="1"/>
  <c r="Z72" i="1"/>
  <c r="Z73" i="1"/>
  <c r="Z74" i="1"/>
  <c r="Z75" i="1"/>
  <c r="Z76" i="1"/>
  <c r="Z77" i="1"/>
  <c r="Z78" i="1"/>
  <c r="Z79" i="1"/>
  <c r="Z80" i="1"/>
  <c r="Z81" i="1"/>
  <c r="Z82" i="1"/>
  <c r="Z83" i="1"/>
  <c r="Z84" i="1"/>
  <c r="Z85" i="1"/>
  <c r="Z86" i="1"/>
  <c r="Z87" i="1"/>
  <c r="Z88" i="1"/>
  <c r="Z89" i="1"/>
  <c r="Z90" i="1"/>
  <c r="Z91" i="1"/>
  <c r="Z92" i="1"/>
  <c r="Z93" i="1"/>
  <c r="Z94" i="1"/>
  <c r="Z95" i="1"/>
  <c r="Z96" i="1"/>
  <c r="Z97" i="1"/>
  <c r="Z98" i="1"/>
  <c r="Z99" i="1"/>
  <c r="Z100" i="1"/>
  <c r="Z101" i="1"/>
  <c r="Z102" i="1"/>
  <c r="Z103" i="1"/>
  <c r="Z104" i="1"/>
  <c r="Z105" i="1"/>
  <c r="Z106" i="1"/>
  <c r="Z107" i="1"/>
  <c r="Z108" i="1"/>
  <c r="Z109" i="1"/>
  <c r="Z110" i="1"/>
  <c r="Z111" i="1"/>
  <c r="Z112" i="1"/>
  <c r="Z113" i="1"/>
  <c r="Z114" i="1"/>
  <c r="Z115" i="1"/>
  <c r="Z116" i="1"/>
  <c r="Z117" i="1"/>
  <c r="Z118" i="1"/>
  <c r="Z119" i="1"/>
  <c r="Z120" i="1"/>
  <c r="Z121" i="1"/>
  <c r="Z122" i="1"/>
  <c r="Z123" i="1"/>
  <c r="Z124" i="1"/>
  <c r="Z125" i="1"/>
  <c r="Z126" i="1"/>
  <c r="Z127" i="1"/>
  <c r="Z128" i="1"/>
  <c r="Z129" i="1"/>
  <c r="Z130" i="1"/>
  <c r="Z131" i="1"/>
  <c r="Z132" i="1"/>
  <c r="Z133" i="1"/>
  <c r="Z134" i="1"/>
  <c r="Z135" i="1"/>
  <c r="Z136" i="1"/>
  <c r="Z137" i="1"/>
  <c r="Z138" i="1"/>
  <c r="Z139" i="1"/>
  <c r="Z140" i="1"/>
  <c r="Z141" i="1"/>
  <c r="Z142" i="1"/>
  <c r="Z143" i="1"/>
  <c r="Z144" i="1"/>
  <c r="Z145" i="1"/>
  <c r="Z146" i="1"/>
  <c r="Z147" i="1"/>
  <c r="Z148" i="1"/>
  <c r="Z149" i="1"/>
  <c r="Z150" i="1"/>
  <c r="Z151" i="1"/>
  <c r="Z152" i="1"/>
  <c r="Z153" i="1"/>
  <c r="Z154" i="1"/>
  <c r="Z155" i="1"/>
  <c r="Z156" i="1"/>
  <c r="Z157" i="1"/>
  <c r="Z158" i="1"/>
  <c r="Z159" i="1"/>
  <c r="Z160" i="1"/>
  <c r="Z161" i="1"/>
  <c r="Z162" i="1"/>
  <c r="Z163" i="1"/>
  <c r="Z164" i="1"/>
  <c r="Z165" i="1"/>
  <c r="Z166" i="1"/>
  <c r="Z167" i="1"/>
  <c r="Z168" i="1"/>
  <c r="Z169" i="1"/>
  <c r="Z170" i="1"/>
  <c r="Z171" i="1"/>
  <c r="Z172" i="1"/>
  <c r="Z173" i="1"/>
  <c r="Z174" i="1"/>
  <c r="Z175" i="1"/>
  <c r="Z176" i="1"/>
  <c r="Z177" i="1"/>
  <c r="Z178" i="1"/>
  <c r="Z179" i="1"/>
  <c r="Z180" i="1"/>
  <c r="Z181" i="1"/>
  <c r="Z182" i="1"/>
  <c r="Z183" i="1"/>
  <c r="Z184" i="1"/>
  <c r="Z185" i="1"/>
  <c r="Z186" i="1"/>
  <c r="Z187" i="1"/>
  <c r="Z188" i="1"/>
  <c r="Z189" i="1"/>
  <c r="Z190" i="1"/>
  <c r="Z191" i="1"/>
  <c r="Z192" i="1"/>
  <c r="Z193" i="1"/>
  <c r="Z194" i="1"/>
  <c r="Z195" i="1"/>
  <c r="Z196" i="1"/>
  <c r="Z197" i="1"/>
  <c r="Z198" i="1"/>
  <c r="Z199" i="1"/>
  <c r="Z200" i="1"/>
  <c r="Z201" i="1"/>
  <c r="Z202" i="1"/>
  <c r="Z203" i="1"/>
  <c r="Z204" i="1"/>
  <c r="Z205" i="1"/>
  <c r="Z206" i="1"/>
  <c r="Z207" i="1"/>
  <c r="Z208" i="1"/>
  <c r="Z209" i="1"/>
  <c r="Z210" i="1"/>
  <c r="Z211" i="1"/>
  <c r="Z212" i="1"/>
  <c r="Z213" i="1"/>
  <c r="Z214" i="1"/>
  <c r="Z215" i="1"/>
  <c r="Z216" i="1"/>
  <c r="Z217" i="1"/>
  <c r="Z218" i="1"/>
  <c r="Z219" i="1"/>
  <c r="Z220" i="1"/>
  <c r="Z221" i="1"/>
  <c r="Z222" i="1"/>
  <c r="Z223" i="1"/>
  <c r="Z224" i="1"/>
  <c r="Z225" i="1"/>
  <c r="Z226" i="1"/>
  <c r="Z227" i="1"/>
  <c r="Z228" i="1"/>
  <c r="Z229" i="1"/>
  <c r="Z230" i="1"/>
  <c r="Z231" i="1"/>
  <c r="Z232" i="1"/>
  <c r="Z233" i="1"/>
  <c r="Z234" i="1"/>
  <c r="Z235" i="1"/>
  <c r="Z236" i="1"/>
  <c r="Z237" i="1"/>
  <c r="Z238" i="1"/>
  <c r="Z239" i="1"/>
  <c r="Z240" i="1"/>
  <c r="Z241" i="1"/>
  <c r="Z242" i="1"/>
  <c r="Z243" i="1"/>
  <c r="Z244" i="1"/>
  <c r="Z245" i="1"/>
  <c r="Z246" i="1"/>
  <c r="Z247" i="1"/>
  <c r="Z248" i="1"/>
  <c r="Z249" i="1"/>
  <c r="Z250" i="1"/>
  <c r="Z251" i="1"/>
  <c r="Z252" i="1"/>
  <c r="Z253" i="1"/>
  <c r="Z254" i="1"/>
  <c r="Z255" i="1"/>
  <c r="Z256" i="1"/>
  <c r="Z257" i="1"/>
  <c r="Z258" i="1"/>
  <c r="Z259" i="1"/>
  <c r="Z260" i="1"/>
  <c r="Z261" i="1"/>
  <c r="Z262" i="1"/>
  <c r="Z263" i="1"/>
  <c r="Z264" i="1"/>
  <c r="Z265" i="1"/>
  <c r="Z266" i="1"/>
  <c r="Z267" i="1"/>
  <c r="Z268" i="1"/>
  <c r="Z269" i="1"/>
  <c r="Z270" i="1"/>
  <c r="Z271" i="1"/>
  <c r="Z272" i="1"/>
  <c r="Z273" i="1"/>
  <c r="Z274" i="1"/>
  <c r="Z275" i="1"/>
  <c r="Z276" i="1"/>
  <c r="Z277" i="1"/>
  <c r="Z278" i="1"/>
  <c r="Z279" i="1"/>
  <c r="Z280" i="1"/>
  <c r="Z281" i="1"/>
  <c r="Z282" i="1"/>
  <c r="Z283" i="1"/>
  <c r="Z284" i="1"/>
  <c r="Z285" i="1"/>
  <c r="Z286" i="1"/>
  <c r="Z287" i="1"/>
  <c r="Z288" i="1"/>
  <c r="Z289" i="1"/>
  <c r="Z290" i="1"/>
  <c r="Z291" i="1"/>
  <c r="Z292" i="1"/>
  <c r="Z293" i="1"/>
  <c r="Z294" i="1"/>
  <c r="Z295" i="1"/>
  <c r="Z296" i="1"/>
  <c r="Z297" i="1"/>
  <c r="Z298" i="1"/>
  <c r="Z299" i="1"/>
  <c r="Z300" i="1"/>
  <c r="Z301" i="1"/>
  <c r="Z302" i="1"/>
  <c r="Z303" i="1"/>
  <c r="Z304" i="1"/>
  <c r="Z305" i="1"/>
  <c r="Z306" i="1"/>
  <c r="Z307" i="1"/>
  <c r="Z308" i="1"/>
  <c r="Z309" i="1"/>
  <c r="Z310" i="1"/>
  <c r="Z311" i="1"/>
  <c r="Z312" i="1"/>
  <c r="Z313" i="1"/>
  <c r="Z314" i="1"/>
  <c r="Z315" i="1"/>
  <c r="Z316" i="1"/>
  <c r="Z317" i="1"/>
  <c r="Z318" i="1"/>
  <c r="Z319" i="1"/>
  <c r="Z320" i="1"/>
  <c r="Z321" i="1"/>
  <c r="Z322" i="1"/>
  <c r="Z323" i="1"/>
  <c r="Z324" i="1"/>
  <c r="Z325" i="1"/>
  <c r="Z326" i="1"/>
  <c r="Z327" i="1"/>
  <c r="Z328" i="1"/>
  <c r="Z329" i="1"/>
  <c r="Z330" i="1"/>
  <c r="Z331" i="1"/>
  <c r="Z332" i="1"/>
  <c r="Z333" i="1"/>
  <c r="Z334" i="1"/>
  <c r="Z335" i="1"/>
  <c r="Z336" i="1"/>
  <c r="Z337" i="1"/>
  <c r="Z338" i="1"/>
  <c r="Z339" i="1"/>
  <c r="Z340" i="1"/>
  <c r="Z341" i="1"/>
  <c r="Z342" i="1"/>
  <c r="Z343" i="1"/>
  <c r="Z344" i="1"/>
  <c r="Z345" i="1"/>
  <c r="Z346" i="1"/>
  <c r="Z347" i="1"/>
  <c r="Z348" i="1"/>
  <c r="Z349" i="1"/>
  <c r="Z350" i="1"/>
  <c r="Z351" i="1"/>
  <c r="Z352" i="1"/>
  <c r="Z353" i="1"/>
  <c r="Z354" i="1"/>
  <c r="Z355" i="1"/>
  <c r="Z356" i="1"/>
  <c r="Z357" i="1"/>
  <c r="Z358" i="1"/>
  <c r="Z359" i="1"/>
  <c r="Z360" i="1"/>
  <c r="Z361" i="1"/>
  <c r="Z362" i="1"/>
  <c r="Z363" i="1"/>
  <c r="Z364" i="1"/>
  <c r="Z365" i="1"/>
  <c r="Z366" i="1"/>
  <c r="Z367" i="1"/>
  <c r="Z368" i="1"/>
  <c r="Z369" i="1"/>
  <c r="Z370" i="1"/>
  <c r="Z371" i="1"/>
  <c r="Z372" i="1"/>
  <c r="Z373" i="1"/>
  <c r="Z374" i="1"/>
  <c r="Z375" i="1"/>
  <c r="Z376" i="1"/>
  <c r="Z377" i="1"/>
  <c r="Z378" i="1"/>
  <c r="Z379" i="1"/>
  <c r="Z380" i="1"/>
  <c r="Z381" i="1"/>
  <c r="Z382" i="1"/>
  <c r="Z383" i="1"/>
  <c r="Z384" i="1"/>
  <c r="Z385" i="1"/>
  <c r="Z386" i="1"/>
  <c r="Z387" i="1"/>
  <c r="Z388" i="1"/>
  <c r="Z389" i="1"/>
  <c r="Z390" i="1"/>
  <c r="Z391" i="1"/>
  <c r="Z392" i="1"/>
  <c r="Z393" i="1"/>
  <c r="Z394" i="1"/>
  <c r="Z395" i="1"/>
  <c r="Z396" i="1"/>
  <c r="Z397" i="1"/>
  <c r="Z398" i="1"/>
  <c r="Z399" i="1"/>
  <c r="Z400" i="1"/>
  <c r="Z401" i="1"/>
  <c r="Z402" i="1"/>
  <c r="Z403" i="1"/>
  <c r="Z404" i="1"/>
  <c r="Z405" i="1"/>
  <c r="Z406" i="1"/>
  <c r="Z407" i="1"/>
  <c r="Z408" i="1"/>
  <c r="Z409" i="1"/>
  <c r="Z410" i="1"/>
  <c r="Z411" i="1"/>
  <c r="Z412" i="1"/>
  <c r="Z413" i="1"/>
  <c r="Z414" i="1"/>
  <c r="Z415" i="1"/>
  <c r="Z416" i="1"/>
  <c r="Z417" i="1"/>
  <c r="Z418" i="1"/>
  <c r="Z419" i="1"/>
  <c r="Z420" i="1"/>
  <c r="Z421" i="1"/>
  <c r="Z422" i="1"/>
  <c r="Z423" i="1"/>
  <c r="Z424" i="1"/>
  <c r="Z425" i="1"/>
  <c r="Z426" i="1"/>
  <c r="Z427" i="1"/>
  <c r="Z428" i="1"/>
  <c r="Z429" i="1"/>
  <c r="Z430" i="1"/>
  <c r="Z431" i="1"/>
  <c r="Z432" i="1"/>
  <c r="Z433" i="1"/>
  <c r="Z434" i="1"/>
  <c r="Z435" i="1"/>
  <c r="Z436" i="1"/>
  <c r="Z437" i="1"/>
  <c r="Z438" i="1"/>
  <c r="Z439" i="1"/>
  <c r="Z440" i="1"/>
  <c r="Z441" i="1"/>
  <c r="Z442" i="1"/>
  <c r="Z443" i="1"/>
  <c r="Z444" i="1"/>
  <c r="Z445" i="1"/>
  <c r="Z446" i="1"/>
  <c r="Z447" i="1"/>
  <c r="Z448" i="1"/>
  <c r="Z449" i="1"/>
  <c r="Z450" i="1"/>
  <c r="Z451" i="1"/>
  <c r="Z452" i="1"/>
  <c r="Z453" i="1"/>
  <c r="Z454" i="1"/>
  <c r="Z455" i="1"/>
  <c r="Z456" i="1"/>
  <c r="Z457" i="1"/>
  <c r="Z458" i="1"/>
  <c r="Z459" i="1"/>
  <c r="Z460" i="1"/>
  <c r="Z461" i="1"/>
  <c r="Z462" i="1"/>
  <c r="Z463" i="1"/>
  <c r="Z464" i="1"/>
  <c r="Z465" i="1"/>
  <c r="Z466" i="1"/>
  <c r="Z467" i="1"/>
  <c r="Z468" i="1"/>
  <c r="Z469" i="1"/>
  <c r="Z470" i="1"/>
  <c r="Z471" i="1"/>
  <c r="Z472" i="1"/>
  <c r="Z473" i="1"/>
  <c r="Z474" i="1"/>
  <c r="Z475" i="1"/>
  <c r="Z476" i="1"/>
  <c r="Z477" i="1"/>
  <c r="Z478" i="1"/>
  <c r="Z479" i="1"/>
  <c r="Z480" i="1"/>
  <c r="Z481" i="1"/>
  <c r="Z482" i="1"/>
  <c r="Z483" i="1"/>
  <c r="Z484" i="1"/>
  <c r="Z485" i="1"/>
  <c r="Z486" i="1"/>
  <c r="Z487" i="1"/>
  <c r="Z488" i="1"/>
  <c r="Z489" i="1"/>
  <c r="Z490" i="1"/>
  <c r="Z491" i="1"/>
  <c r="Z492" i="1"/>
  <c r="Z493" i="1"/>
  <c r="Z494" i="1"/>
  <c r="Z495" i="1"/>
  <c r="Z496" i="1"/>
  <c r="Z497" i="1"/>
  <c r="Z498" i="1"/>
  <c r="Z499" i="1"/>
  <c r="Z500" i="1"/>
  <c r="Z501" i="1"/>
  <c r="Z502" i="1"/>
  <c r="Z503" i="1"/>
  <c r="Z504" i="1"/>
  <c r="Z505" i="1"/>
  <c r="Z506" i="1"/>
  <c r="Z507" i="1"/>
  <c r="Z508" i="1"/>
  <c r="Z509" i="1"/>
  <c r="Z510" i="1"/>
  <c r="Z511" i="1"/>
  <c r="Z512" i="1"/>
  <c r="Z513" i="1"/>
  <c r="Z514" i="1"/>
  <c r="Z515" i="1"/>
  <c r="Z516" i="1"/>
  <c r="Z517" i="1"/>
  <c r="Z518" i="1"/>
  <c r="Z519" i="1"/>
  <c r="Z520" i="1"/>
  <c r="Z521" i="1"/>
  <c r="Z522" i="1"/>
  <c r="Z523" i="1"/>
  <c r="Z524" i="1"/>
  <c r="Z525" i="1"/>
  <c r="Z526" i="1"/>
  <c r="Z527" i="1"/>
  <c r="Z528" i="1"/>
  <c r="Z529" i="1"/>
  <c r="Z530" i="1"/>
  <c r="Z531" i="1"/>
  <c r="Z532" i="1"/>
  <c r="Z533" i="1"/>
  <c r="Z534" i="1"/>
  <c r="Z535" i="1"/>
  <c r="Z536" i="1"/>
  <c r="Z537" i="1"/>
  <c r="Z538" i="1"/>
  <c r="Z539" i="1"/>
  <c r="Z540" i="1"/>
  <c r="Z541" i="1"/>
  <c r="Z542" i="1"/>
  <c r="Z543" i="1"/>
  <c r="Z544" i="1"/>
  <c r="Z545" i="1"/>
  <c r="Z546" i="1"/>
  <c r="Z547" i="1"/>
  <c r="Z548" i="1"/>
  <c r="Z549" i="1"/>
  <c r="Z550" i="1"/>
  <c r="Z551" i="1"/>
  <c r="Z552" i="1"/>
  <c r="Z553" i="1"/>
  <c r="Z554" i="1"/>
  <c r="Z555" i="1"/>
  <c r="Z556" i="1"/>
  <c r="Z557" i="1"/>
  <c r="Z558" i="1"/>
  <c r="Z559" i="1"/>
  <c r="Z560" i="1"/>
  <c r="Z561" i="1"/>
  <c r="Z562" i="1"/>
  <c r="Z563" i="1"/>
  <c r="Z564" i="1"/>
  <c r="Z565" i="1"/>
  <c r="Z566" i="1"/>
  <c r="Z567" i="1"/>
  <c r="Z568" i="1"/>
  <c r="Z569" i="1"/>
  <c r="Z570" i="1"/>
  <c r="Z571" i="1"/>
  <c r="Z572" i="1"/>
  <c r="Z573" i="1"/>
  <c r="Z574" i="1"/>
  <c r="Z575" i="1"/>
  <c r="Z576" i="1"/>
  <c r="Z577" i="1"/>
  <c r="Z578" i="1"/>
  <c r="Z579" i="1"/>
  <c r="Z580" i="1"/>
  <c r="Z581" i="1"/>
  <c r="Z582" i="1"/>
  <c r="Z583" i="1"/>
  <c r="Z584" i="1"/>
  <c r="Z585" i="1"/>
  <c r="Z586" i="1"/>
  <c r="Z587" i="1"/>
  <c r="Z588" i="1"/>
  <c r="Z589" i="1"/>
  <c r="Z590" i="1"/>
  <c r="Z591" i="1"/>
  <c r="Z592" i="1"/>
  <c r="Z593" i="1"/>
  <c r="Z594" i="1"/>
  <c r="Z595" i="1"/>
  <c r="Z596" i="1"/>
  <c r="Z597" i="1"/>
  <c r="Z598" i="1"/>
  <c r="Z599" i="1"/>
  <c r="Z600" i="1"/>
  <c r="Z601" i="1"/>
  <c r="Z602" i="1"/>
  <c r="Z603" i="1"/>
  <c r="Z604" i="1"/>
  <c r="Z605" i="1"/>
  <c r="Z606" i="1"/>
  <c r="Z607" i="1"/>
  <c r="Z608" i="1"/>
  <c r="Z609" i="1"/>
  <c r="Z610" i="1"/>
  <c r="Z611" i="1"/>
  <c r="Z612" i="1"/>
  <c r="Z613" i="1"/>
  <c r="Z614" i="1"/>
  <c r="Z615" i="1"/>
  <c r="Z616" i="1"/>
  <c r="Z617" i="1"/>
  <c r="Z618" i="1"/>
  <c r="Z619" i="1"/>
  <c r="Z620" i="1"/>
  <c r="Z621" i="1"/>
  <c r="Z622" i="1"/>
  <c r="Z623" i="1"/>
  <c r="Z624" i="1"/>
  <c r="Z625" i="1"/>
  <c r="Z626" i="1"/>
  <c r="Z627" i="1"/>
  <c r="Z628" i="1"/>
  <c r="Z629" i="1"/>
  <c r="Z630" i="1"/>
  <c r="Z631" i="1"/>
  <c r="Z632" i="1"/>
  <c r="Z633" i="1"/>
  <c r="Z634" i="1"/>
  <c r="Z635" i="1"/>
  <c r="Z636" i="1"/>
  <c r="Z637" i="1"/>
  <c r="Z638" i="1"/>
  <c r="Z639" i="1"/>
  <c r="Z640" i="1"/>
  <c r="Z641" i="1"/>
  <c r="Z642" i="1"/>
  <c r="Z643" i="1"/>
  <c r="Z644" i="1"/>
  <c r="Z645" i="1"/>
  <c r="Z646" i="1"/>
  <c r="Z647" i="1"/>
  <c r="Z648" i="1"/>
  <c r="Z649" i="1"/>
  <c r="Z650" i="1"/>
  <c r="Z651" i="1"/>
  <c r="Z652" i="1"/>
  <c r="Z653" i="1"/>
  <c r="Z654" i="1"/>
  <c r="Z655" i="1"/>
  <c r="Z656" i="1"/>
  <c r="Z657" i="1"/>
  <c r="Z658" i="1"/>
  <c r="Z659" i="1"/>
  <c r="Z660" i="1"/>
  <c r="Z661" i="1"/>
  <c r="Z662" i="1"/>
  <c r="Z663" i="1"/>
  <c r="Z664" i="1"/>
  <c r="Z665" i="1"/>
  <c r="Z666" i="1"/>
  <c r="Z667" i="1"/>
  <c r="Z668" i="1"/>
  <c r="Z669" i="1"/>
  <c r="Z670" i="1"/>
  <c r="Z671" i="1"/>
  <c r="Z672" i="1"/>
  <c r="Z673" i="1"/>
  <c r="Z674" i="1"/>
  <c r="Z675" i="1"/>
  <c r="Z676" i="1"/>
  <c r="Z677" i="1"/>
  <c r="Z678" i="1"/>
  <c r="Z679" i="1"/>
  <c r="Z680" i="1"/>
  <c r="Z681" i="1"/>
  <c r="Z682" i="1"/>
  <c r="Z683" i="1"/>
  <c r="Z684" i="1"/>
  <c r="Z685" i="1"/>
  <c r="Z686" i="1"/>
  <c r="Z687" i="1"/>
  <c r="Z688" i="1"/>
  <c r="Z689" i="1"/>
  <c r="Z690" i="1"/>
  <c r="Z691" i="1"/>
  <c r="Z692" i="1"/>
  <c r="Z693" i="1"/>
  <c r="Z694" i="1"/>
  <c r="Z695" i="1"/>
  <c r="Z696" i="1"/>
  <c r="Z697" i="1"/>
  <c r="Z698" i="1"/>
  <c r="Z699" i="1"/>
  <c r="Z700" i="1"/>
  <c r="Z701" i="1"/>
  <c r="Z702" i="1"/>
  <c r="Z703" i="1"/>
  <c r="Z704" i="1"/>
  <c r="Z705" i="1"/>
  <c r="Z706" i="1"/>
  <c r="Z707" i="1"/>
  <c r="Z708" i="1"/>
  <c r="Z709" i="1"/>
  <c r="Z710" i="1"/>
  <c r="Z711" i="1"/>
  <c r="Z712" i="1"/>
  <c r="Z713" i="1"/>
  <c r="Z714" i="1"/>
  <c r="Z715" i="1"/>
  <c r="Z716" i="1"/>
  <c r="Z717" i="1"/>
  <c r="Z718" i="1"/>
  <c r="Z719" i="1"/>
  <c r="Z720" i="1"/>
  <c r="Z721" i="1"/>
  <c r="Z722" i="1"/>
  <c r="Z723" i="1"/>
  <c r="Z724" i="1"/>
  <c r="Z725" i="1"/>
  <c r="Z726" i="1"/>
  <c r="Z727" i="1"/>
  <c r="Z728" i="1"/>
  <c r="Z729" i="1"/>
  <c r="Z730" i="1"/>
  <c r="Z731" i="1"/>
  <c r="Z732" i="1"/>
  <c r="Z733" i="1"/>
  <c r="Z734" i="1"/>
  <c r="Z735" i="1"/>
  <c r="Z736" i="1"/>
  <c r="Z737" i="1"/>
  <c r="Z738" i="1"/>
  <c r="Z739" i="1"/>
  <c r="Z740" i="1"/>
  <c r="Z741" i="1"/>
  <c r="Z742" i="1"/>
  <c r="Z743" i="1"/>
  <c r="Z744" i="1"/>
  <c r="Z745" i="1"/>
  <c r="Z746" i="1"/>
  <c r="Z747" i="1"/>
  <c r="Z748" i="1"/>
  <c r="Z749" i="1"/>
  <c r="Z750" i="1"/>
  <c r="Z751" i="1"/>
  <c r="Z752" i="1"/>
  <c r="Z753" i="1"/>
  <c r="Z754" i="1"/>
  <c r="Z755" i="1"/>
  <c r="Z756" i="1"/>
  <c r="Z757" i="1"/>
  <c r="Z758" i="1"/>
  <c r="Z759" i="1"/>
  <c r="Z760" i="1"/>
  <c r="Z761" i="1"/>
  <c r="Z762" i="1"/>
  <c r="Z763" i="1"/>
  <c r="Z764" i="1"/>
  <c r="Z765" i="1"/>
  <c r="Z766" i="1"/>
  <c r="Z767" i="1"/>
  <c r="Z768" i="1"/>
  <c r="Z769" i="1"/>
  <c r="Z770" i="1"/>
  <c r="Z771" i="1"/>
  <c r="Z772" i="1"/>
  <c r="Z773" i="1"/>
  <c r="Z774" i="1"/>
  <c r="Z775" i="1"/>
  <c r="Z776" i="1"/>
  <c r="Z777" i="1"/>
  <c r="Z778" i="1"/>
  <c r="Z779" i="1"/>
  <c r="Z780" i="1"/>
  <c r="Z781" i="1"/>
  <c r="Z782" i="1"/>
  <c r="Z783" i="1"/>
  <c r="Z784" i="1"/>
  <c r="Z785" i="1"/>
  <c r="Z786" i="1"/>
  <c r="Z787" i="1"/>
  <c r="Z788" i="1"/>
  <c r="Z789" i="1"/>
  <c r="Z790" i="1"/>
  <c r="Z791" i="1"/>
  <c r="Z792" i="1"/>
  <c r="Z793" i="1"/>
  <c r="Z794" i="1"/>
  <c r="Z795" i="1"/>
  <c r="Z796" i="1"/>
  <c r="Z797" i="1"/>
  <c r="Z798" i="1"/>
  <c r="Z799" i="1"/>
  <c r="Z800" i="1"/>
  <c r="Z801" i="1"/>
  <c r="Z802" i="1"/>
  <c r="Z803" i="1"/>
  <c r="Z804" i="1"/>
  <c r="Z805" i="1"/>
  <c r="Z806" i="1"/>
  <c r="Z807" i="1"/>
  <c r="Z808" i="1"/>
  <c r="Z809" i="1"/>
  <c r="Z810" i="1"/>
  <c r="Z811" i="1"/>
  <c r="Z812" i="1"/>
  <c r="Z813" i="1"/>
  <c r="Z814" i="1"/>
  <c r="Z815" i="1"/>
  <c r="Z816" i="1"/>
  <c r="Z817" i="1"/>
  <c r="Z818" i="1"/>
  <c r="Z819" i="1"/>
  <c r="Z820" i="1"/>
  <c r="Z821" i="1"/>
  <c r="Z822" i="1"/>
  <c r="Z823" i="1"/>
  <c r="Z824" i="1"/>
  <c r="Z825" i="1"/>
  <c r="Z826" i="1"/>
  <c r="Z827" i="1"/>
  <c r="Z828" i="1"/>
  <c r="Z829" i="1"/>
  <c r="Z830" i="1"/>
  <c r="Z831" i="1"/>
  <c r="Z832" i="1"/>
  <c r="Z833" i="1"/>
  <c r="Z834" i="1"/>
  <c r="Z835" i="1"/>
  <c r="Z836" i="1"/>
  <c r="Z837" i="1"/>
  <c r="Z838" i="1"/>
  <c r="Z839" i="1"/>
  <c r="Z840" i="1"/>
  <c r="Z841" i="1"/>
  <c r="Z842" i="1"/>
  <c r="Z843" i="1"/>
  <c r="Z844" i="1"/>
  <c r="Z845" i="1"/>
  <c r="Z846" i="1"/>
  <c r="Z847" i="1"/>
  <c r="Z848" i="1"/>
  <c r="Z849" i="1"/>
  <c r="Z850" i="1"/>
  <c r="Z851" i="1"/>
  <c r="Z852" i="1"/>
  <c r="Z853" i="1"/>
  <c r="Z854" i="1"/>
  <c r="Z855" i="1"/>
  <c r="Z856" i="1"/>
  <c r="Z857" i="1"/>
  <c r="Z858" i="1"/>
  <c r="Z859" i="1"/>
  <c r="Z860" i="1"/>
  <c r="Z861" i="1"/>
  <c r="Z862" i="1"/>
  <c r="Z863" i="1"/>
  <c r="Z864" i="1"/>
  <c r="Z865" i="1"/>
  <c r="Z866" i="1"/>
  <c r="Z867" i="1"/>
  <c r="Z868" i="1"/>
  <c r="Z869" i="1"/>
  <c r="Z870" i="1"/>
  <c r="Z871" i="1"/>
  <c r="Z872" i="1"/>
  <c r="Z873" i="1"/>
  <c r="Z874" i="1"/>
  <c r="Z875" i="1"/>
  <c r="Z876" i="1"/>
  <c r="Z877" i="1"/>
  <c r="Z878" i="1"/>
  <c r="Z879" i="1"/>
  <c r="Z880" i="1"/>
  <c r="Z881" i="1"/>
  <c r="Z882" i="1"/>
  <c r="Z883" i="1"/>
  <c r="Z884" i="1"/>
  <c r="Z885" i="1"/>
  <c r="Z886" i="1"/>
  <c r="Z887" i="1"/>
  <c r="Z888" i="1"/>
  <c r="Z889" i="1"/>
  <c r="Z890" i="1"/>
  <c r="Z891" i="1"/>
  <c r="Z892" i="1"/>
  <c r="Z893" i="1"/>
  <c r="Z894" i="1"/>
  <c r="Z895" i="1"/>
  <c r="Z896" i="1"/>
  <c r="Z897" i="1"/>
  <c r="Z898" i="1"/>
  <c r="Z899" i="1"/>
  <c r="Z900" i="1"/>
  <c r="Z901" i="1"/>
  <c r="Z902" i="1"/>
  <c r="Z903" i="1"/>
  <c r="Z904" i="1"/>
  <c r="Z905" i="1"/>
  <c r="Z906" i="1"/>
  <c r="Z907" i="1"/>
  <c r="Z908" i="1"/>
  <c r="Z909" i="1"/>
  <c r="Z910" i="1"/>
  <c r="Z911" i="1"/>
  <c r="Z912" i="1"/>
  <c r="Z913" i="1"/>
  <c r="Z914" i="1"/>
  <c r="Z915" i="1"/>
  <c r="Z916" i="1"/>
  <c r="Z917" i="1"/>
  <c r="Z918" i="1"/>
  <c r="Z919" i="1"/>
  <c r="Z920" i="1"/>
  <c r="Z921" i="1"/>
  <c r="Z922" i="1"/>
  <c r="Z923" i="1"/>
  <c r="Z924" i="1"/>
  <c r="Z925" i="1"/>
  <c r="Z926" i="1"/>
  <c r="Z927" i="1"/>
  <c r="Z928" i="1"/>
  <c r="Z929" i="1"/>
  <c r="Z930" i="1"/>
  <c r="Z931" i="1"/>
  <c r="Z932" i="1"/>
  <c r="Z933" i="1"/>
  <c r="Z934" i="1"/>
  <c r="Z935" i="1"/>
  <c r="Z936" i="1"/>
  <c r="Z937" i="1"/>
  <c r="Z938" i="1"/>
  <c r="Z939" i="1"/>
  <c r="Z940" i="1"/>
  <c r="Z941" i="1"/>
  <c r="Z942" i="1"/>
  <c r="Z943" i="1"/>
  <c r="Z944" i="1"/>
  <c r="Z945" i="1"/>
  <c r="Z946" i="1"/>
  <c r="Z947" i="1"/>
  <c r="Z948" i="1"/>
  <c r="Z949" i="1"/>
  <c r="Z950" i="1"/>
  <c r="Z951" i="1"/>
  <c r="Z952" i="1"/>
  <c r="Z953" i="1"/>
  <c r="Z954" i="1"/>
  <c r="Z955" i="1"/>
  <c r="Z956" i="1"/>
  <c r="Z957" i="1"/>
  <c r="Z958" i="1"/>
  <c r="Z959" i="1"/>
  <c r="Z960" i="1"/>
  <c r="Z961" i="1"/>
  <c r="Z962" i="1"/>
  <c r="Z963" i="1"/>
  <c r="Z964" i="1"/>
  <c r="Z965" i="1"/>
  <c r="Z966" i="1"/>
  <c r="Z967" i="1"/>
  <c r="Z968" i="1"/>
  <c r="Z969" i="1"/>
  <c r="Z970" i="1"/>
  <c r="Z971" i="1"/>
  <c r="Z972" i="1"/>
  <c r="Z973" i="1"/>
  <c r="Z974" i="1"/>
  <c r="Z975" i="1"/>
  <c r="Z976" i="1"/>
  <c r="Z977" i="1"/>
  <c r="Z978" i="1"/>
  <c r="Z979" i="1"/>
  <c r="Z980" i="1"/>
  <c r="Z981" i="1"/>
  <c r="Z982" i="1"/>
  <c r="Z983" i="1"/>
  <c r="Z984" i="1"/>
  <c r="Z985" i="1"/>
  <c r="Z986" i="1"/>
  <c r="Z987" i="1"/>
  <c r="Z988" i="1"/>
  <c r="Z989" i="1"/>
  <c r="Z990" i="1"/>
  <c r="Z991" i="1"/>
  <c r="Z992" i="1"/>
  <c r="Z993" i="1"/>
  <c r="Z994" i="1"/>
  <c r="Z995" i="1"/>
  <c r="Z996" i="1"/>
  <c r="Z997" i="1"/>
  <c r="Z998" i="1"/>
  <c r="Z999" i="1"/>
  <c r="Z1000" i="1"/>
  <c r="Z1001" i="1"/>
  <c r="Z2" i="1"/>
  <c r="X3" i="1"/>
  <c r="X4" i="1"/>
  <c r="X5" i="1"/>
  <c r="X6" i="1"/>
  <c r="X7" i="1"/>
  <c r="X8" i="1"/>
  <c r="X9" i="1"/>
  <c r="X10" i="1"/>
  <c r="X11" i="1"/>
  <c r="X12" i="1"/>
  <c r="X13" i="1"/>
  <c r="X14" i="1"/>
  <c r="X15" i="1"/>
  <c r="X16" i="1"/>
  <c r="X17" i="1"/>
  <c r="X18" i="1"/>
  <c r="X19" i="1"/>
  <c r="X20" i="1"/>
  <c r="X21" i="1"/>
  <c r="X22" i="1"/>
  <c r="X23" i="1"/>
  <c r="X24" i="1"/>
  <c r="X25" i="1"/>
  <c r="X26" i="1"/>
  <c r="X27" i="1"/>
  <c r="X28" i="1"/>
  <c r="X29" i="1"/>
  <c r="X30" i="1"/>
  <c r="X31" i="1"/>
  <c r="X32" i="1"/>
  <c r="X33" i="1"/>
  <c r="X34" i="1"/>
  <c r="X35" i="1"/>
  <c r="X36" i="1"/>
  <c r="X37" i="1"/>
  <c r="X38" i="1"/>
  <c r="X39" i="1"/>
  <c r="X40" i="1"/>
  <c r="X41" i="1"/>
  <c r="X42" i="1"/>
  <c r="X43" i="1"/>
  <c r="X44" i="1"/>
  <c r="X45" i="1"/>
  <c r="X46" i="1"/>
  <c r="X47" i="1"/>
  <c r="X48" i="1"/>
  <c r="X49" i="1"/>
  <c r="X50" i="1"/>
  <c r="X51" i="1"/>
  <c r="X52" i="1"/>
  <c r="X53" i="1"/>
  <c r="X54" i="1"/>
  <c r="X55" i="1"/>
  <c r="X56" i="1"/>
  <c r="X57" i="1"/>
  <c r="X58" i="1"/>
  <c r="X59" i="1"/>
  <c r="X60" i="1"/>
  <c r="X61" i="1"/>
  <c r="X62" i="1"/>
  <c r="X63" i="1"/>
  <c r="X64" i="1"/>
  <c r="X65" i="1"/>
  <c r="X66" i="1"/>
  <c r="X67" i="1"/>
  <c r="X68" i="1"/>
  <c r="X69" i="1"/>
  <c r="X70" i="1"/>
  <c r="X71" i="1"/>
  <c r="X72" i="1"/>
  <c r="X73" i="1"/>
  <c r="X74" i="1"/>
  <c r="X75" i="1"/>
  <c r="X76" i="1"/>
  <c r="X77" i="1"/>
  <c r="X78" i="1"/>
  <c r="X79" i="1"/>
  <c r="X80" i="1"/>
  <c r="X81" i="1"/>
  <c r="X82" i="1"/>
  <c r="X83" i="1"/>
  <c r="X84" i="1"/>
  <c r="X85" i="1"/>
  <c r="X86" i="1"/>
  <c r="X87" i="1"/>
  <c r="X88" i="1"/>
  <c r="X89" i="1"/>
  <c r="X90" i="1"/>
  <c r="X91" i="1"/>
  <c r="X92" i="1"/>
  <c r="X93" i="1"/>
  <c r="X94" i="1"/>
  <c r="X95" i="1"/>
  <c r="X96" i="1"/>
  <c r="X97" i="1"/>
  <c r="X98" i="1"/>
  <c r="X99" i="1"/>
  <c r="X100" i="1"/>
  <c r="X101" i="1"/>
  <c r="X102" i="1"/>
  <c r="X103" i="1"/>
  <c r="X104" i="1"/>
  <c r="X105" i="1"/>
  <c r="X106" i="1"/>
  <c r="X107" i="1"/>
  <c r="X108" i="1"/>
  <c r="X109" i="1"/>
  <c r="X110" i="1"/>
  <c r="X111" i="1"/>
  <c r="X112" i="1"/>
  <c r="X113" i="1"/>
  <c r="X114" i="1"/>
  <c r="X115" i="1"/>
  <c r="X116" i="1"/>
  <c r="X117" i="1"/>
  <c r="X118" i="1"/>
  <c r="X119" i="1"/>
  <c r="X120" i="1"/>
  <c r="X121" i="1"/>
  <c r="X122" i="1"/>
  <c r="X123" i="1"/>
  <c r="X124" i="1"/>
  <c r="X125" i="1"/>
  <c r="X126" i="1"/>
  <c r="X127" i="1"/>
  <c r="X128" i="1"/>
  <c r="X129" i="1"/>
  <c r="X130" i="1"/>
  <c r="X131" i="1"/>
  <c r="X132" i="1"/>
  <c r="X133" i="1"/>
  <c r="X134" i="1"/>
  <c r="X135" i="1"/>
  <c r="X136" i="1"/>
  <c r="X137" i="1"/>
  <c r="X138" i="1"/>
  <c r="X139" i="1"/>
  <c r="X140" i="1"/>
  <c r="X141" i="1"/>
  <c r="X142" i="1"/>
  <c r="X143" i="1"/>
  <c r="X144" i="1"/>
  <c r="X145" i="1"/>
  <c r="X146" i="1"/>
  <c r="X147" i="1"/>
  <c r="X148" i="1"/>
  <c r="X149" i="1"/>
  <c r="X150" i="1"/>
  <c r="X151" i="1"/>
  <c r="X152" i="1"/>
  <c r="X153" i="1"/>
  <c r="X154" i="1"/>
  <c r="X155" i="1"/>
  <c r="X156" i="1"/>
  <c r="X157" i="1"/>
  <c r="X158" i="1"/>
  <c r="X159" i="1"/>
  <c r="X160" i="1"/>
  <c r="X161" i="1"/>
  <c r="X162" i="1"/>
  <c r="X163" i="1"/>
  <c r="X164" i="1"/>
  <c r="X165" i="1"/>
  <c r="X166" i="1"/>
  <c r="X167" i="1"/>
  <c r="X168" i="1"/>
  <c r="X169" i="1"/>
  <c r="X170" i="1"/>
  <c r="X171" i="1"/>
  <c r="X172" i="1"/>
  <c r="X173" i="1"/>
  <c r="X174" i="1"/>
  <c r="X175" i="1"/>
  <c r="X176" i="1"/>
  <c r="X177" i="1"/>
  <c r="X178" i="1"/>
  <c r="X179" i="1"/>
  <c r="X180" i="1"/>
  <c r="X181" i="1"/>
  <c r="X182" i="1"/>
  <c r="X183" i="1"/>
  <c r="X184" i="1"/>
  <c r="X185" i="1"/>
  <c r="X186" i="1"/>
  <c r="X187" i="1"/>
  <c r="X188" i="1"/>
  <c r="X189" i="1"/>
  <c r="X190" i="1"/>
  <c r="X191" i="1"/>
  <c r="X192" i="1"/>
  <c r="X193" i="1"/>
  <c r="X194" i="1"/>
  <c r="X195" i="1"/>
  <c r="X196" i="1"/>
  <c r="X197" i="1"/>
  <c r="X198" i="1"/>
  <c r="X199" i="1"/>
  <c r="X200" i="1"/>
  <c r="X201" i="1"/>
  <c r="X202" i="1"/>
  <c r="X203" i="1"/>
  <c r="X204" i="1"/>
  <c r="X205" i="1"/>
  <c r="X206" i="1"/>
  <c r="X207" i="1"/>
  <c r="X208" i="1"/>
  <c r="X209" i="1"/>
  <c r="X210" i="1"/>
  <c r="X211" i="1"/>
  <c r="X212" i="1"/>
  <c r="X213" i="1"/>
  <c r="X214" i="1"/>
  <c r="X215" i="1"/>
  <c r="X216" i="1"/>
  <c r="X217" i="1"/>
  <c r="X218" i="1"/>
  <c r="X219" i="1"/>
  <c r="X220" i="1"/>
  <c r="X221" i="1"/>
  <c r="X222" i="1"/>
  <c r="X223" i="1"/>
  <c r="X224" i="1"/>
  <c r="X225" i="1"/>
  <c r="X226" i="1"/>
  <c r="X227" i="1"/>
  <c r="X228" i="1"/>
  <c r="X229" i="1"/>
  <c r="X230" i="1"/>
  <c r="X231" i="1"/>
  <c r="X232" i="1"/>
  <c r="X233" i="1"/>
  <c r="X234" i="1"/>
  <c r="X235" i="1"/>
  <c r="X236" i="1"/>
  <c r="X237" i="1"/>
  <c r="X238" i="1"/>
  <c r="X239" i="1"/>
  <c r="X240" i="1"/>
  <c r="X241" i="1"/>
  <c r="X242" i="1"/>
  <c r="X243" i="1"/>
  <c r="X244" i="1"/>
  <c r="X245" i="1"/>
  <c r="X246" i="1"/>
  <c r="X247" i="1"/>
  <c r="X248" i="1"/>
  <c r="X249" i="1"/>
  <c r="X250" i="1"/>
  <c r="X251" i="1"/>
  <c r="X252" i="1"/>
  <c r="X253" i="1"/>
  <c r="X254" i="1"/>
  <c r="X255" i="1"/>
  <c r="X256" i="1"/>
  <c r="X257" i="1"/>
  <c r="X258" i="1"/>
  <c r="X259" i="1"/>
  <c r="X260" i="1"/>
  <c r="X261" i="1"/>
  <c r="X262" i="1"/>
  <c r="X263" i="1"/>
  <c r="X264" i="1"/>
  <c r="X265" i="1"/>
  <c r="X266" i="1"/>
  <c r="X267" i="1"/>
  <c r="X268" i="1"/>
  <c r="X269" i="1"/>
  <c r="X270" i="1"/>
  <c r="X271" i="1"/>
  <c r="X272" i="1"/>
  <c r="X273" i="1"/>
  <c r="X274" i="1"/>
  <c r="X275" i="1"/>
  <c r="X276" i="1"/>
  <c r="X277" i="1"/>
  <c r="X278" i="1"/>
  <c r="X279" i="1"/>
  <c r="X280" i="1"/>
  <c r="X281" i="1"/>
  <c r="X282" i="1"/>
  <c r="X283" i="1"/>
  <c r="X284" i="1"/>
  <c r="X285" i="1"/>
  <c r="X286" i="1"/>
  <c r="X287" i="1"/>
  <c r="X288" i="1"/>
  <c r="X289" i="1"/>
  <c r="X290" i="1"/>
  <c r="X291" i="1"/>
  <c r="X292" i="1"/>
  <c r="X293" i="1"/>
  <c r="X294" i="1"/>
  <c r="X295" i="1"/>
  <c r="X296" i="1"/>
  <c r="X297" i="1"/>
  <c r="X298" i="1"/>
  <c r="X299" i="1"/>
  <c r="X300" i="1"/>
  <c r="X301" i="1"/>
  <c r="X302" i="1"/>
  <c r="X303" i="1"/>
  <c r="X304" i="1"/>
  <c r="X305" i="1"/>
  <c r="X306" i="1"/>
  <c r="X307" i="1"/>
  <c r="X308" i="1"/>
  <c r="X309" i="1"/>
  <c r="X310" i="1"/>
  <c r="X311" i="1"/>
  <c r="X312" i="1"/>
  <c r="X313" i="1"/>
  <c r="X314" i="1"/>
  <c r="X315" i="1"/>
  <c r="X316" i="1"/>
  <c r="X317" i="1"/>
  <c r="X318" i="1"/>
  <c r="X319" i="1"/>
  <c r="X320" i="1"/>
  <c r="X321" i="1"/>
  <c r="X322" i="1"/>
  <c r="X323" i="1"/>
  <c r="X324" i="1"/>
  <c r="X325" i="1"/>
  <c r="X326" i="1"/>
  <c r="X327" i="1"/>
  <c r="X328" i="1"/>
  <c r="X329" i="1"/>
  <c r="X330" i="1"/>
  <c r="X331" i="1"/>
  <c r="X332" i="1"/>
  <c r="X333" i="1"/>
  <c r="X334" i="1"/>
  <c r="X335" i="1"/>
  <c r="X336" i="1"/>
  <c r="X337" i="1"/>
  <c r="X338" i="1"/>
  <c r="X339" i="1"/>
  <c r="X340" i="1"/>
  <c r="X341" i="1"/>
  <c r="X342" i="1"/>
  <c r="X343" i="1"/>
  <c r="X344" i="1"/>
  <c r="X345" i="1"/>
  <c r="X346" i="1"/>
  <c r="X347" i="1"/>
  <c r="X348" i="1"/>
  <c r="X349" i="1"/>
  <c r="X350" i="1"/>
  <c r="X351" i="1"/>
  <c r="X352" i="1"/>
  <c r="X353" i="1"/>
  <c r="X354" i="1"/>
  <c r="X355" i="1"/>
  <c r="X356" i="1"/>
  <c r="X357" i="1"/>
  <c r="X358" i="1"/>
  <c r="X359" i="1"/>
  <c r="X360" i="1"/>
  <c r="X361" i="1"/>
  <c r="X362" i="1"/>
  <c r="X363" i="1"/>
  <c r="X364" i="1"/>
  <c r="X365" i="1"/>
  <c r="X366" i="1"/>
  <c r="X367" i="1"/>
  <c r="X368" i="1"/>
  <c r="X369" i="1"/>
  <c r="X370" i="1"/>
  <c r="X371" i="1"/>
  <c r="X372" i="1"/>
  <c r="X373" i="1"/>
  <c r="X374" i="1"/>
  <c r="X375" i="1"/>
  <c r="X376" i="1"/>
  <c r="X377" i="1"/>
  <c r="X378" i="1"/>
  <c r="X379" i="1"/>
  <c r="X380" i="1"/>
  <c r="X381" i="1"/>
  <c r="X382" i="1"/>
  <c r="X383" i="1"/>
  <c r="X384" i="1"/>
  <c r="X385" i="1"/>
  <c r="X386" i="1"/>
  <c r="X387" i="1"/>
  <c r="X388" i="1"/>
  <c r="X389" i="1"/>
  <c r="X390" i="1"/>
  <c r="X391" i="1"/>
  <c r="X392" i="1"/>
  <c r="X393" i="1"/>
  <c r="X394" i="1"/>
  <c r="X395" i="1"/>
  <c r="X396" i="1"/>
  <c r="X397" i="1"/>
  <c r="X398" i="1"/>
  <c r="X399" i="1"/>
  <c r="X400" i="1"/>
  <c r="X401" i="1"/>
  <c r="X402" i="1"/>
  <c r="X403" i="1"/>
  <c r="X404" i="1"/>
  <c r="X405" i="1"/>
  <c r="X406" i="1"/>
  <c r="X407" i="1"/>
  <c r="X408" i="1"/>
  <c r="X409" i="1"/>
  <c r="X410" i="1"/>
  <c r="X411" i="1"/>
  <c r="X412" i="1"/>
  <c r="X413" i="1"/>
  <c r="X414" i="1"/>
  <c r="X415" i="1"/>
  <c r="X416" i="1"/>
  <c r="X417" i="1"/>
  <c r="X418" i="1"/>
  <c r="X419" i="1"/>
  <c r="X420" i="1"/>
  <c r="X421" i="1"/>
  <c r="X422" i="1"/>
  <c r="X423" i="1"/>
  <c r="X424" i="1"/>
  <c r="X425" i="1"/>
  <c r="X426" i="1"/>
  <c r="X427" i="1"/>
  <c r="X428" i="1"/>
  <c r="X429" i="1"/>
  <c r="X430" i="1"/>
  <c r="X431" i="1"/>
  <c r="X432" i="1"/>
  <c r="X433" i="1"/>
  <c r="X434" i="1"/>
  <c r="X435" i="1"/>
  <c r="X436" i="1"/>
  <c r="X437" i="1"/>
  <c r="X438" i="1"/>
  <c r="X439" i="1"/>
  <c r="X440" i="1"/>
  <c r="X441" i="1"/>
  <c r="X442" i="1"/>
  <c r="X443" i="1"/>
  <c r="X444" i="1"/>
  <c r="X445" i="1"/>
  <c r="X446" i="1"/>
  <c r="X447" i="1"/>
  <c r="X448" i="1"/>
  <c r="X449" i="1"/>
  <c r="X450" i="1"/>
  <c r="X451" i="1"/>
  <c r="X452" i="1"/>
  <c r="X453" i="1"/>
  <c r="X454" i="1"/>
  <c r="X455" i="1"/>
  <c r="X456" i="1"/>
  <c r="X457" i="1"/>
  <c r="X458" i="1"/>
  <c r="X459" i="1"/>
  <c r="X460" i="1"/>
  <c r="X461" i="1"/>
  <c r="X462" i="1"/>
  <c r="X463" i="1"/>
  <c r="X464" i="1"/>
  <c r="X465" i="1"/>
  <c r="X466" i="1"/>
  <c r="X467" i="1"/>
  <c r="X468" i="1"/>
  <c r="X469" i="1"/>
  <c r="X470" i="1"/>
  <c r="X471" i="1"/>
  <c r="X472" i="1"/>
  <c r="X473" i="1"/>
  <c r="X474" i="1"/>
  <c r="X475" i="1"/>
  <c r="X476" i="1"/>
  <c r="X477" i="1"/>
  <c r="X478" i="1"/>
  <c r="X479" i="1"/>
  <c r="X480" i="1"/>
  <c r="X481" i="1"/>
  <c r="X482" i="1"/>
  <c r="X483" i="1"/>
  <c r="X484" i="1"/>
  <c r="X485" i="1"/>
  <c r="X486" i="1"/>
  <c r="X487" i="1"/>
  <c r="X488" i="1"/>
  <c r="X489" i="1"/>
  <c r="X490" i="1"/>
  <c r="X491" i="1"/>
  <c r="X492" i="1"/>
  <c r="X493" i="1"/>
  <c r="X494" i="1"/>
  <c r="X495" i="1"/>
  <c r="X496" i="1"/>
  <c r="X497" i="1"/>
  <c r="X498" i="1"/>
  <c r="X499" i="1"/>
  <c r="X500" i="1"/>
  <c r="X501" i="1"/>
  <c r="X502" i="1"/>
  <c r="X503" i="1"/>
  <c r="X504" i="1"/>
  <c r="X505" i="1"/>
  <c r="X506" i="1"/>
  <c r="X507" i="1"/>
  <c r="X508" i="1"/>
  <c r="X509" i="1"/>
  <c r="X510" i="1"/>
  <c r="X511" i="1"/>
  <c r="X512" i="1"/>
  <c r="X513" i="1"/>
  <c r="X514" i="1"/>
  <c r="X515" i="1"/>
  <c r="X516" i="1"/>
  <c r="X517" i="1"/>
  <c r="X518" i="1"/>
  <c r="X519" i="1"/>
  <c r="X520" i="1"/>
  <c r="X521" i="1"/>
  <c r="X522" i="1"/>
  <c r="X523" i="1"/>
  <c r="X524" i="1"/>
  <c r="X525" i="1"/>
  <c r="X526" i="1"/>
  <c r="X527" i="1"/>
  <c r="X528" i="1"/>
  <c r="X529" i="1"/>
  <c r="X530" i="1"/>
  <c r="X531" i="1"/>
  <c r="X532" i="1"/>
  <c r="X533" i="1"/>
  <c r="X534" i="1"/>
  <c r="X535" i="1"/>
  <c r="X536" i="1"/>
  <c r="X537" i="1"/>
  <c r="X538" i="1"/>
  <c r="X539" i="1"/>
  <c r="X540" i="1"/>
  <c r="X541" i="1"/>
  <c r="X542" i="1"/>
  <c r="X543" i="1"/>
  <c r="X544" i="1"/>
  <c r="X545" i="1"/>
  <c r="X546" i="1"/>
  <c r="X547" i="1"/>
  <c r="X548" i="1"/>
  <c r="X549" i="1"/>
  <c r="X550" i="1"/>
  <c r="X551" i="1"/>
  <c r="X552" i="1"/>
  <c r="X553" i="1"/>
  <c r="X554" i="1"/>
  <c r="X555" i="1"/>
  <c r="X556" i="1"/>
  <c r="X557" i="1"/>
  <c r="X558" i="1"/>
  <c r="X559" i="1"/>
  <c r="X560" i="1"/>
  <c r="X561" i="1"/>
  <c r="X562" i="1"/>
  <c r="X563" i="1"/>
  <c r="X564" i="1"/>
  <c r="X565" i="1"/>
  <c r="X566" i="1"/>
  <c r="X567" i="1"/>
  <c r="X568" i="1"/>
  <c r="X569" i="1"/>
  <c r="X570" i="1"/>
  <c r="X571" i="1"/>
  <c r="X572" i="1"/>
  <c r="X573" i="1"/>
  <c r="X574" i="1"/>
  <c r="X575" i="1"/>
  <c r="X576" i="1"/>
  <c r="X577" i="1"/>
  <c r="X578" i="1"/>
  <c r="X579" i="1"/>
  <c r="X580" i="1"/>
  <c r="X581" i="1"/>
  <c r="X582" i="1"/>
  <c r="X583" i="1"/>
  <c r="X584" i="1"/>
  <c r="X585" i="1"/>
  <c r="X586" i="1"/>
  <c r="X587" i="1"/>
  <c r="X588" i="1"/>
  <c r="X589" i="1"/>
  <c r="X590" i="1"/>
  <c r="X591" i="1"/>
  <c r="X592" i="1"/>
  <c r="X593" i="1"/>
  <c r="X594" i="1"/>
  <c r="X595" i="1"/>
  <c r="X596" i="1"/>
  <c r="X597" i="1"/>
  <c r="X598" i="1"/>
  <c r="X599" i="1"/>
  <c r="X600" i="1"/>
  <c r="X601" i="1"/>
  <c r="X602" i="1"/>
  <c r="X603" i="1"/>
  <c r="X604" i="1"/>
  <c r="X605" i="1"/>
  <c r="X606" i="1"/>
  <c r="X607" i="1"/>
  <c r="X608" i="1"/>
  <c r="X609" i="1"/>
  <c r="X610" i="1"/>
  <c r="X611" i="1"/>
  <c r="X612" i="1"/>
  <c r="X613" i="1"/>
  <c r="X614" i="1"/>
  <c r="X615" i="1"/>
  <c r="X616" i="1"/>
  <c r="X617" i="1"/>
  <c r="X618" i="1"/>
  <c r="X619" i="1"/>
  <c r="X620" i="1"/>
  <c r="X621" i="1"/>
  <c r="X622" i="1"/>
  <c r="X623" i="1"/>
  <c r="X624" i="1"/>
  <c r="X625" i="1"/>
  <c r="X626" i="1"/>
  <c r="X627" i="1"/>
  <c r="X628" i="1"/>
  <c r="X629" i="1"/>
  <c r="X630" i="1"/>
  <c r="X631" i="1"/>
  <c r="X632" i="1"/>
  <c r="X633" i="1"/>
  <c r="X634" i="1"/>
  <c r="X635" i="1"/>
  <c r="X636" i="1"/>
  <c r="X637" i="1"/>
  <c r="X638" i="1"/>
  <c r="X639" i="1"/>
  <c r="X640" i="1"/>
  <c r="X641" i="1"/>
  <c r="X642" i="1"/>
  <c r="X643" i="1"/>
  <c r="X644" i="1"/>
  <c r="X645" i="1"/>
  <c r="X646" i="1"/>
  <c r="X647" i="1"/>
  <c r="X648" i="1"/>
  <c r="X649" i="1"/>
  <c r="X650" i="1"/>
  <c r="X651" i="1"/>
  <c r="X652" i="1"/>
  <c r="X653" i="1"/>
  <c r="X654" i="1"/>
  <c r="X655" i="1"/>
  <c r="X656" i="1"/>
  <c r="X657" i="1"/>
  <c r="X658" i="1"/>
  <c r="X659" i="1"/>
  <c r="X660" i="1"/>
  <c r="X661" i="1"/>
  <c r="X662" i="1"/>
  <c r="X663" i="1"/>
  <c r="X664" i="1"/>
  <c r="X665" i="1"/>
  <c r="X666" i="1"/>
  <c r="X667" i="1"/>
  <c r="X668" i="1"/>
  <c r="X669" i="1"/>
  <c r="X670" i="1"/>
  <c r="X671" i="1"/>
  <c r="X672" i="1"/>
  <c r="X673" i="1"/>
  <c r="X674" i="1"/>
  <c r="X675" i="1"/>
  <c r="X676" i="1"/>
  <c r="X677" i="1"/>
  <c r="X678" i="1"/>
  <c r="X679" i="1"/>
  <c r="X680" i="1"/>
  <c r="X681" i="1"/>
  <c r="X682" i="1"/>
  <c r="X683" i="1"/>
  <c r="X684" i="1"/>
  <c r="X685" i="1"/>
  <c r="X686" i="1"/>
  <c r="X687" i="1"/>
  <c r="X688" i="1"/>
  <c r="X689" i="1"/>
  <c r="X690" i="1"/>
  <c r="X691" i="1"/>
  <c r="X692" i="1"/>
  <c r="X693" i="1"/>
  <c r="X694" i="1"/>
  <c r="X695" i="1"/>
  <c r="X696" i="1"/>
  <c r="X697" i="1"/>
  <c r="X698" i="1"/>
  <c r="X699" i="1"/>
  <c r="X700" i="1"/>
  <c r="X701" i="1"/>
  <c r="X702" i="1"/>
  <c r="X703" i="1"/>
  <c r="X704" i="1"/>
  <c r="X705" i="1"/>
  <c r="X706" i="1"/>
  <c r="X707" i="1"/>
  <c r="X708" i="1"/>
  <c r="X709" i="1"/>
  <c r="X710" i="1"/>
  <c r="X711" i="1"/>
  <c r="X712" i="1"/>
  <c r="X713" i="1"/>
  <c r="X714" i="1"/>
  <c r="X715" i="1"/>
  <c r="X716" i="1"/>
  <c r="X717" i="1"/>
  <c r="X718" i="1"/>
  <c r="X719" i="1"/>
  <c r="X720" i="1"/>
  <c r="X721" i="1"/>
  <c r="X722" i="1"/>
  <c r="X723" i="1"/>
  <c r="X724" i="1"/>
  <c r="X725" i="1"/>
  <c r="X726" i="1"/>
  <c r="X727" i="1"/>
  <c r="X728" i="1"/>
  <c r="X729" i="1"/>
  <c r="X730" i="1"/>
  <c r="X731" i="1"/>
  <c r="X732" i="1"/>
  <c r="X733" i="1"/>
  <c r="X734" i="1"/>
  <c r="X735" i="1"/>
  <c r="X736" i="1"/>
  <c r="X737" i="1"/>
  <c r="X738" i="1"/>
  <c r="X739" i="1"/>
  <c r="X740" i="1"/>
  <c r="X741" i="1"/>
  <c r="X742" i="1"/>
  <c r="X743" i="1"/>
  <c r="X744" i="1"/>
  <c r="X745" i="1"/>
  <c r="X746" i="1"/>
  <c r="X747" i="1"/>
  <c r="X748" i="1"/>
  <c r="X749" i="1"/>
  <c r="X750" i="1"/>
  <c r="X751" i="1"/>
  <c r="X752" i="1"/>
  <c r="X753" i="1"/>
  <c r="X754" i="1"/>
  <c r="X755" i="1"/>
  <c r="X756" i="1"/>
  <c r="X757" i="1"/>
  <c r="X758" i="1"/>
  <c r="X759" i="1"/>
  <c r="X760" i="1"/>
  <c r="X761" i="1"/>
  <c r="X762" i="1"/>
  <c r="X763" i="1"/>
  <c r="X764" i="1"/>
  <c r="X765" i="1"/>
  <c r="X766" i="1"/>
  <c r="X767" i="1"/>
  <c r="X768" i="1"/>
  <c r="X769" i="1"/>
  <c r="X770" i="1"/>
  <c r="X771" i="1"/>
  <c r="X772" i="1"/>
  <c r="X773" i="1"/>
  <c r="X774" i="1"/>
  <c r="X775" i="1"/>
  <c r="X776" i="1"/>
  <c r="X777" i="1"/>
  <c r="X778" i="1"/>
  <c r="X779" i="1"/>
  <c r="X780" i="1"/>
  <c r="X781" i="1"/>
  <c r="X782" i="1"/>
  <c r="X783" i="1"/>
  <c r="X784" i="1"/>
  <c r="X785" i="1"/>
  <c r="X786" i="1"/>
  <c r="X787" i="1"/>
  <c r="X788" i="1"/>
  <c r="X789" i="1"/>
  <c r="X790" i="1"/>
  <c r="X791" i="1"/>
  <c r="X792" i="1"/>
  <c r="X793" i="1"/>
  <c r="X794" i="1"/>
  <c r="X795" i="1"/>
  <c r="X796" i="1"/>
  <c r="X797" i="1"/>
  <c r="X798" i="1"/>
  <c r="X799" i="1"/>
  <c r="X800" i="1"/>
  <c r="X801" i="1"/>
  <c r="X802" i="1"/>
  <c r="X803" i="1"/>
  <c r="X804" i="1"/>
  <c r="X805" i="1"/>
  <c r="X806" i="1"/>
  <c r="X807" i="1"/>
  <c r="X808" i="1"/>
  <c r="X809" i="1"/>
  <c r="X810" i="1"/>
  <c r="X811" i="1"/>
  <c r="X812" i="1"/>
  <c r="X813" i="1"/>
  <c r="X814" i="1"/>
  <c r="X815" i="1"/>
  <c r="X816" i="1"/>
  <c r="X817" i="1"/>
  <c r="X818" i="1"/>
  <c r="X819" i="1"/>
  <c r="X820" i="1"/>
  <c r="X821" i="1"/>
  <c r="X822" i="1"/>
  <c r="X823" i="1"/>
  <c r="X824" i="1"/>
  <c r="X825" i="1"/>
  <c r="X826" i="1"/>
  <c r="X827" i="1"/>
  <c r="X828" i="1"/>
  <c r="X829" i="1"/>
  <c r="X830" i="1"/>
  <c r="X831" i="1"/>
  <c r="X832" i="1"/>
  <c r="X833" i="1"/>
  <c r="X834" i="1"/>
  <c r="X835" i="1"/>
  <c r="X836" i="1"/>
  <c r="X837" i="1"/>
  <c r="X838" i="1"/>
  <c r="X839" i="1"/>
  <c r="X840" i="1"/>
  <c r="X841" i="1"/>
  <c r="X842" i="1"/>
  <c r="X843" i="1"/>
  <c r="X844" i="1"/>
  <c r="X845" i="1"/>
  <c r="X846" i="1"/>
  <c r="X847" i="1"/>
  <c r="X848" i="1"/>
  <c r="X849" i="1"/>
  <c r="X850" i="1"/>
  <c r="X851" i="1"/>
  <c r="X852" i="1"/>
  <c r="X853" i="1"/>
  <c r="X854" i="1"/>
  <c r="X855" i="1"/>
  <c r="X856" i="1"/>
  <c r="X857" i="1"/>
  <c r="X858" i="1"/>
  <c r="X859" i="1"/>
  <c r="X860" i="1"/>
  <c r="X861" i="1"/>
  <c r="X862" i="1"/>
  <c r="X863" i="1"/>
  <c r="X864" i="1"/>
  <c r="X865" i="1"/>
  <c r="X866" i="1"/>
  <c r="X867" i="1"/>
  <c r="X868" i="1"/>
  <c r="X869" i="1"/>
  <c r="X870" i="1"/>
  <c r="X871" i="1"/>
  <c r="X872" i="1"/>
  <c r="X873" i="1"/>
  <c r="X874" i="1"/>
  <c r="X875" i="1"/>
  <c r="X876" i="1"/>
  <c r="X877" i="1"/>
  <c r="X878" i="1"/>
  <c r="X879" i="1"/>
  <c r="X880" i="1"/>
  <c r="X881" i="1"/>
  <c r="X882" i="1"/>
  <c r="X883" i="1"/>
  <c r="X884" i="1"/>
  <c r="X885" i="1"/>
  <c r="X886" i="1"/>
  <c r="X887" i="1"/>
  <c r="X888" i="1"/>
  <c r="X889" i="1"/>
  <c r="X890" i="1"/>
  <c r="X891" i="1"/>
  <c r="X892" i="1"/>
  <c r="X893" i="1"/>
  <c r="X894" i="1"/>
  <c r="X895" i="1"/>
  <c r="X896" i="1"/>
  <c r="X897" i="1"/>
  <c r="X898" i="1"/>
  <c r="X899" i="1"/>
  <c r="X900" i="1"/>
  <c r="X901" i="1"/>
  <c r="X902" i="1"/>
  <c r="X903" i="1"/>
  <c r="X904" i="1"/>
  <c r="X905" i="1"/>
  <c r="X906" i="1"/>
  <c r="X907" i="1"/>
  <c r="X908" i="1"/>
  <c r="X909" i="1"/>
  <c r="X910" i="1"/>
  <c r="X911" i="1"/>
  <c r="X912" i="1"/>
  <c r="X913" i="1"/>
  <c r="X914" i="1"/>
  <c r="X915" i="1"/>
  <c r="X916" i="1"/>
  <c r="X917" i="1"/>
  <c r="X918" i="1"/>
  <c r="X919" i="1"/>
  <c r="X920" i="1"/>
  <c r="X921" i="1"/>
  <c r="X922" i="1"/>
  <c r="X923" i="1"/>
  <c r="X924" i="1"/>
  <c r="X925" i="1"/>
  <c r="X926" i="1"/>
  <c r="X927" i="1"/>
  <c r="X928" i="1"/>
  <c r="X929" i="1"/>
  <c r="X930" i="1"/>
  <c r="X931" i="1"/>
  <c r="X932" i="1"/>
  <c r="X933" i="1"/>
  <c r="X934" i="1"/>
  <c r="X935" i="1"/>
  <c r="X936" i="1"/>
  <c r="X937" i="1"/>
  <c r="X938" i="1"/>
  <c r="X939" i="1"/>
  <c r="X940" i="1"/>
  <c r="X941" i="1"/>
  <c r="X942" i="1"/>
  <c r="X943" i="1"/>
  <c r="X944" i="1"/>
  <c r="X945" i="1"/>
  <c r="X946" i="1"/>
  <c r="X947" i="1"/>
  <c r="X948" i="1"/>
  <c r="X949" i="1"/>
  <c r="X950" i="1"/>
  <c r="X951" i="1"/>
  <c r="X952" i="1"/>
  <c r="X953" i="1"/>
  <c r="X954" i="1"/>
  <c r="X955" i="1"/>
  <c r="X956" i="1"/>
  <c r="X957" i="1"/>
  <c r="X958" i="1"/>
  <c r="X959" i="1"/>
  <c r="X960" i="1"/>
  <c r="X961" i="1"/>
  <c r="X962" i="1"/>
  <c r="X963" i="1"/>
  <c r="X964" i="1"/>
  <c r="X965" i="1"/>
  <c r="X966" i="1"/>
  <c r="X967" i="1"/>
  <c r="X968" i="1"/>
  <c r="X969" i="1"/>
  <c r="X970" i="1"/>
  <c r="X971" i="1"/>
  <c r="X972" i="1"/>
  <c r="X973" i="1"/>
  <c r="X974" i="1"/>
  <c r="X975" i="1"/>
  <c r="X976" i="1"/>
  <c r="X977" i="1"/>
  <c r="X978" i="1"/>
  <c r="X979" i="1"/>
  <c r="X980" i="1"/>
  <c r="X981" i="1"/>
  <c r="X982" i="1"/>
  <c r="X983" i="1"/>
  <c r="X984" i="1"/>
  <c r="X985" i="1"/>
  <c r="X986" i="1"/>
  <c r="X987" i="1"/>
  <c r="X988" i="1"/>
  <c r="X989" i="1"/>
  <c r="X990" i="1"/>
  <c r="X991" i="1"/>
  <c r="X992" i="1"/>
  <c r="X993" i="1"/>
  <c r="X994" i="1"/>
  <c r="X995" i="1"/>
  <c r="X996" i="1"/>
  <c r="X997" i="1"/>
  <c r="X998" i="1"/>
  <c r="X999" i="1"/>
  <c r="X1000" i="1"/>
  <c r="X1001" i="1"/>
  <c r="X2" i="1"/>
  <c r="Y3" i="1"/>
  <c r="Y4" i="1"/>
  <c r="Y5" i="1"/>
  <c r="Y6" i="1"/>
  <c r="Y7" i="1"/>
  <c r="Y8" i="1"/>
  <c r="Y9" i="1"/>
  <c r="Y10" i="1"/>
  <c r="Y11" i="1"/>
  <c r="Y12" i="1"/>
  <c r="Y13" i="1"/>
  <c r="Y14" i="1"/>
  <c r="Y15" i="1"/>
  <c r="Y16" i="1"/>
  <c r="Y17" i="1"/>
  <c r="Y18" i="1"/>
  <c r="Y19" i="1"/>
  <c r="Y20" i="1"/>
  <c r="Y21" i="1"/>
  <c r="Y22" i="1"/>
  <c r="Y23" i="1"/>
  <c r="Y24" i="1"/>
  <c r="Y25" i="1"/>
  <c r="Y26" i="1"/>
  <c r="Y27" i="1"/>
  <c r="Y28" i="1"/>
  <c r="Y29" i="1"/>
  <c r="Y30" i="1"/>
  <c r="Y31" i="1"/>
  <c r="Y32" i="1"/>
  <c r="Y33" i="1"/>
  <c r="Y34" i="1"/>
  <c r="Y35" i="1"/>
  <c r="Y36" i="1"/>
  <c r="Y37" i="1"/>
  <c r="Y38" i="1"/>
  <c r="Y39" i="1"/>
  <c r="Y40" i="1"/>
  <c r="Y41" i="1"/>
  <c r="Y42" i="1"/>
  <c r="Y43" i="1"/>
  <c r="Y44" i="1"/>
  <c r="Y45" i="1"/>
  <c r="Y46" i="1"/>
  <c r="Y47" i="1"/>
  <c r="Y48" i="1"/>
  <c r="Y49" i="1"/>
  <c r="Y50" i="1"/>
  <c r="Y51" i="1"/>
  <c r="Y52" i="1"/>
  <c r="Y53" i="1"/>
  <c r="Y54" i="1"/>
  <c r="Y55" i="1"/>
  <c r="Y56" i="1"/>
  <c r="Y57" i="1"/>
  <c r="Y58" i="1"/>
  <c r="Y59" i="1"/>
  <c r="Y60" i="1"/>
  <c r="Y61" i="1"/>
  <c r="Y62" i="1"/>
  <c r="Y63" i="1"/>
  <c r="Y64" i="1"/>
  <c r="Y65" i="1"/>
  <c r="Y66" i="1"/>
  <c r="Y67" i="1"/>
  <c r="Y68" i="1"/>
  <c r="Y69" i="1"/>
  <c r="Y70" i="1"/>
  <c r="Y71" i="1"/>
  <c r="Y72" i="1"/>
  <c r="Y73" i="1"/>
  <c r="Y74" i="1"/>
  <c r="Y75" i="1"/>
  <c r="Y76" i="1"/>
  <c r="Y77" i="1"/>
  <c r="Y78" i="1"/>
  <c r="Y79" i="1"/>
  <c r="Y80" i="1"/>
  <c r="Y81" i="1"/>
  <c r="Y82" i="1"/>
  <c r="Y83" i="1"/>
  <c r="Y84" i="1"/>
  <c r="Y85" i="1"/>
  <c r="Y86" i="1"/>
  <c r="Y87" i="1"/>
  <c r="Y88" i="1"/>
  <c r="Y89" i="1"/>
  <c r="Y90" i="1"/>
  <c r="Y91" i="1"/>
  <c r="Y92" i="1"/>
  <c r="Y93" i="1"/>
  <c r="Y94" i="1"/>
  <c r="Y95" i="1"/>
  <c r="Y96" i="1"/>
  <c r="Y97" i="1"/>
  <c r="Y98" i="1"/>
  <c r="Y99" i="1"/>
  <c r="Y100" i="1"/>
  <c r="Y101" i="1"/>
  <c r="Y102" i="1"/>
  <c r="Y103" i="1"/>
  <c r="Y104" i="1"/>
  <c r="Y105" i="1"/>
  <c r="Y106" i="1"/>
  <c r="Y107" i="1"/>
  <c r="Y108" i="1"/>
  <c r="Y109" i="1"/>
  <c r="Y110" i="1"/>
  <c r="Y111" i="1"/>
  <c r="Y112" i="1"/>
  <c r="Y113" i="1"/>
  <c r="Y114" i="1"/>
  <c r="Y115" i="1"/>
  <c r="Y116" i="1"/>
  <c r="Y117" i="1"/>
  <c r="Y118" i="1"/>
  <c r="Y119" i="1"/>
  <c r="Y120" i="1"/>
  <c r="Y121" i="1"/>
  <c r="Y122" i="1"/>
  <c r="Y123" i="1"/>
  <c r="Y124" i="1"/>
  <c r="Y125" i="1"/>
  <c r="Y126" i="1"/>
  <c r="Y127" i="1"/>
  <c r="Y128" i="1"/>
  <c r="Y129" i="1"/>
  <c r="Y130" i="1"/>
  <c r="Y131" i="1"/>
  <c r="Y132" i="1"/>
  <c r="Y133" i="1"/>
  <c r="Y134" i="1"/>
  <c r="Y135" i="1"/>
  <c r="Y136" i="1"/>
  <c r="Y137" i="1"/>
  <c r="Y138" i="1"/>
  <c r="Y139" i="1"/>
  <c r="Y140" i="1"/>
  <c r="Y141" i="1"/>
  <c r="Y142" i="1"/>
  <c r="Y143" i="1"/>
  <c r="Y144" i="1"/>
  <c r="Y145" i="1"/>
  <c r="Y146" i="1"/>
  <c r="Y147" i="1"/>
  <c r="Y148" i="1"/>
  <c r="Y149" i="1"/>
  <c r="Y150" i="1"/>
  <c r="Y151" i="1"/>
  <c r="Y152" i="1"/>
  <c r="Y153" i="1"/>
  <c r="Y154" i="1"/>
  <c r="Y155" i="1"/>
  <c r="Y156" i="1"/>
  <c r="Y157" i="1"/>
  <c r="Y158" i="1"/>
  <c r="Y159" i="1"/>
  <c r="Y160" i="1"/>
  <c r="Y161" i="1"/>
  <c r="Y162" i="1"/>
  <c r="Y163" i="1"/>
  <c r="Y164" i="1"/>
  <c r="Y165" i="1"/>
  <c r="Y166" i="1"/>
  <c r="Y167" i="1"/>
  <c r="Y168" i="1"/>
  <c r="Y169" i="1"/>
  <c r="Y170" i="1"/>
  <c r="Y171" i="1"/>
  <c r="Y172" i="1"/>
  <c r="Y173" i="1"/>
  <c r="Y174" i="1"/>
  <c r="Y175" i="1"/>
  <c r="Y176" i="1"/>
  <c r="Y177" i="1"/>
  <c r="Y178" i="1"/>
  <c r="Y179" i="1"/>
  <c r="Y180" i="1"/>
  <c r="Y181" i="1"/>
  <c r="Y182" i="1"/>
  <c r="Y183" i="1"/>
  <c r="Y184" i="1"/>
  <c r="Y185" i="1"/>
  <c r="Y186" i="1"/>
  <c r="Y187" i="1"/>
  <c r="Y188" i="1"/>
  <c r="Y189" i="1"/>
  <c r="Y190" i="1"/>
  <c r="Y191" i="1"/>
  <c r="Y192" i="1"/>
  <c r="Y193" i="1"/>
  <c r="Y194" i="1"/>
  <c r="Y195" i="1"/>
  <c r="Y196" i="1"/>
  <c r="Y197" i="1"/>
  <c r="Y198" i="1"/>
  <c r="Y199" i="1"/>
  <c r="Y200" i="1"/>
  <c r="Y201" i="1"/>
  <c r="Y202" i="1"/>
  <c r="Y203" i="1"/>
  <c r="Y204" i="1"/>
  <c r="Y205" i="1"/>
  <c r="Y206" i="1"/>
  <c r="Y207" i="1"/>
  <c r="Y208" i="1"/>
  <c r="Y209" i="1"/>
  <c r="Y210" i="1"/>
  <c r="Y211" i="1"/>
  <c r="Y212" i="1"/>
  <c r="Y213" i="1"/>
  <c r="Y214" i="1"/>
  <c r="Y215" i="1"/>
  <c r="Y216" i="1"/>
  <c r="Y217" i="1"/>
  <c r="Y218" i="1"/>
  <c r="Y219" i="1"/>
  <c r="Y220" i="1"/>
  <c r="Y221" i="1"/>
  <c r="Y222" i="1"/>
  <c r="Y223" i="1"/>
  <c r="Y224" i="1"/>
  <c r="Y225" i="1"/>
  <c r="Y226" i="1"/>
  <c r="Y227" i="1"/>
  <c r="Y228" i="1"/>
  <c r="Y229" i="1"/>
  <c r="Y230" i="1"/>
  <c r="Y231" i="1"/>
  <c r="Y232" i="1"/>
  <c r="Y233" i="1"/>
  <c r="Y234" i="1"/>
  <c r="Y235" i="1"/>
  <c r="Y236" i="1"/>
  <c r="Y237" i="1"/>
  <c r="Y238" i="1"/>
  <c r="Y239" i="1"/>
  <c r="Y240" i="1"/>
  <c r="Y241" i="1"/>
  <c r="Y242" i="1"/>
  <c r="Y243" i="1"/>
  <c r="Y244" i="1"/>
  <c r="Y245" i="1"/>
  <c r="Y246" i="1"/>
  <c r="Y247" i="1"/>
  <c r="Y248" i="1"/>
  <c r="Y249" i="1"/>
  <c r="Y250" i="1"/>
  <c r="Y251" i="1"/>
  <c r="Y252" i="1"/>
  <c r="Y253" i="1"/>
  <c r="Y254" i="1"/>
  <c r="Y255" i="1"/>
  <c r="Y256" i="1"/>
  <c r="Y257" i="1"/>
  <c r="Y258" i="1"/>
  <c r="Y259" i="1"/>
  <c r="Y260" i="1"/>
  <c r="Y261" i="1"/>
  <c r="Y262" i="1"/>
  <c r="Y263" i="1"/>
  <c r="Y264" i="1"/>
  <c r="Y265" i="1"/>
  <c r="Y266" i="1"/>
  <c r="Y267" i="1"/>
  <c r="Y268" i="1"/>
  <c r="Y269" i="1"/>
  <c r="Y270" i="1"/>
  <c r="Y271" i="1"/>
  <c r="Y272" i="1"/>
  <c r="Y273" i="1"/>
  <c r="Y274" i="1"/>
  <c r="Y275" i="1"/>
  <c r="Y276" i="1"/>
  <c r="Y277" i="1"/>
  <c r="Y278" i="1"/>
  <c r="Y279" i="1"/>
  <c r="Y280" i="1"/>
  <c r="Y281" i="1"/>
  <c r="Y282" i="1"/>
  <c r="Y283" i="1"/>
  <c r="Y284" i="1"/>
  <c r="Y285" i="1"/>
  <c r="Y286" i="1"/>
  <c r="Y287" i="1"/>
  <c r="Y288" i="1"/>
  <c r="Y289" i="1"/>
  <c r="Y290" i="1"/>
  <c r="Y291" i="1"/>
  <c r="Y292" i="1"/>
  <c r="Y293" i="1"/>
  <c r="Y294" i="1"/>
  <c r="Y295" i="1"/>
  <c r="Y296" i="1"/>
  <c r="Y297" i="1"/>
  <c r="Y298" i="1"/>
  <c r="Y299" i="1"/>
  <c r="Y300" i="1"/>
  <c r="Y301" i="1"/>
  <c r="Y302" i="1"/>
  <c r="Y303" i="1"/>
  <c r="Y304" i="1"/>
  <c r="Y305" i="1"/>
  <c r="Y306" i="1"/>
  <c r="Y307" i="1"/>
  <c r="Y308" i="1"/>
  <c r="Y309" i="1"/>
  <c r="Y310" i="1"/>
  <c r="Y311" i="1"/>
  <c r="Y312" i="1"/>
  <c r="Y313" i="1"/>
  <c r="Y314" i="1"/>
  <c r="Y315" i="1"/>
  <c r="Y316" i="1"/>
  <c r="Y317" i="1"/>
  <c r="Y318" i="1"/>
  <c r="Y319" i="1"/>
  <c r="Y320" i="1"/>
  <c r="Y321" i="1"/>
  <c r="Y322" i="1"/>
  <c r="Y323" i="1"/>
  <c r="Y324" i="1"/>
  <c r="Y325" i="1"/>
  <c r="Y326" i="1"/>
  <c r="Y327" i="1"/>
  <c r="Y328" i="1"/>
  <c r="Y329" i="1"/>
  <c r="Y330" i="1"/>
  <c r="Y331" i="1"/>
  <c r="Y332" i="1"/>
  <c r="Y333" i="1"/>
  <c r="Y334" i="1"/>
  <c r="Y335" i="1"/>
  <c r="Y336" i="1"/>
  <c r="Y337" i="1"/>
  <c r="Y338" i="1"/>
  <c r="Y339" i="1"/>
  <c r="Y340" i="1"/>
  <c r="Y341" i="1"/>
  <c r="Y342" i="1"/>
  <c r="Y343" i="1"/>
  <c r="Y344" i="1"/>
  <c r="Y345" i="1"/>
  <c r="Y346" i="1"/>
  <c r="Y347" i="1"/>
  <c r="Y348" i="1"/>
  <c r="Y349" i="1"/>
  <c r="Y350" i="1"/>
  <c r="Y351" i="1"/>
  <c r="Y352" i="1"/>
  <c r="Y353" i="1"/>
  <c r="Y354" i="1"/>
  <c r="Y355" i="1"/>
  <c r="Y356" i="1"/>
  <c r="Y357" i="1"/>
  <c r="Y358" i="1"/>
  <c r="Y359" i="1"/>
  <c r="Y360" i="1"/>
  <c r="Y361" i="1"/>
  <c r="Y362" i="1"/>
  <c r="Y363" i="1"/>
  <c r="Y364" i="1"/>
  <c r="Y365" i="1"/>
  <c r="Y366" i="1"/>
  <c r="Y367" i="1"/>
  <c r="Y368" i="1"/>
  <c r="Y369" i="1"/>
  <c r="Y370" i="1"/>
  <c r="Y371" i="1"/>
  <c r="Y372" i="1"/>
  <c r="Y373" i="1"/>
  <c r="Y374" i="1"/>
  <c r="Y375" i="1"/>
  <c r="Y376" i="1"/>
  <c r="Y377" i="1"/>
  <c r="Y378" i="1"/>
  <c r="Y379" i="1"/>
  <c r="Y380" i="1"/>
  <c r="Y381" i="1"/>
  <c r="Y382" i="1"/>
  <c r="Y383" i="1"/>
  <c r="Y384" i="1"/>
  <c r="Y385" i="1"/>
  <c r="Y386" i="1"/>
  <c r="Y387" i="1"/>
  <c r="Y388" i="1"/>
  <c r="Y389" i="1"/>
  <c r="Y390" i="1"/>
  <c r="Y391" i="1"/>
  <c r="Y392" i="1"/>
  <c r="Y393" i="1"/>
  <c r="Y394" i="1"/>
  <c r="Y395" i="1"/>
  <c r="Y396" i="1"/>
  <c r="Y397" i="1"/>
  <c r="Y398" i="1"/>
  <c r="Y399" i="1"/>
  <c r="Y400" i="1"/>
  <c r="Y401" i="1"/>
  <c r="Y402" i="1"/>
  <c r="Y403" i="1"/>
  <c r="Y404" i="1"/>
  <c r="Y405" i="1"/>
  <c r="Y406" i="1"/>
  <c r="Y407" i="1"/>
  <c r="Y408" i="1"/>
  <c r="Y409" i="1"/>
  <c r="Y410" i="1"/>
  <c r="Y411" i="1"/>
  <c r="Y412" i="1"/>
  <c r="Y413" i="1"/>
  <c r="Y414" i="1"/>
  <c r="Y415" i="1"/>
  <c r="Y416" i="1"/>
  <c r="Y417" i="1"/>
  <c r="Y418" i="1"/>
  <c r="Y419" i="1"/>
  <c r="Y420" i="1"/>
  <c r="Y421" i="1"/>
  <c r="Y422" i="1"/>
  <c r="Y423" i="1"/>
  <c r="Y424" i="1"/>
  <c r="Y425" i="1"/>
  <c r="Y426" i="1"/>
  <c r="Y427" i="1"/>
  <c r="Y428" i="1"/>
  <c r="Y429" i="1"/>
  <c r="Y430" i="1"/>
  <c r="Y431" i="1"/>
  <c r="Y432" i="1"/>
  <c r="Y433" i="1"/>
  <c r="Y434" i="1"/>
  <c r="Y435" i="1"/>
  <c r="Y436" i="1"/>
  <c r="Y437" i="1"/>
  <c r="Y438" i="1"/>
  <c r="Y439" i="1"/>
  <c r="Y440" i="1"/>
  <c r="Y441" i="1"/>
  <c r="Y442" i="1"/>
  <c r="Y443" i="1"/>
  <c r="Y444" i="1"/>
  <c r="Y445" i="1"/>
  <c r="Y446" i="1"/>
  <c r="Y447" i="1"/>
  <c r="Y448" i="1"/>
  <c r="Y449" i="1"/>
  <c r="Y450" i="1"/>
  <c r="Y451" i="1"/>
  <c r="Y452" i="1"/>
  <c r="Y453" i="1"/>
  <c r="Y454" i="1"/>
  <c r="Y455" i="1"/>
  <c r="Y456" i="1"/>
  <c r="Y457" i="1"/>
  <c r="Y458" i="1"/>
  <c r="Y459" i="1"/>
  <c r="Y460" i="1"/>
  <c r="Y461" i="1"/>
  <c r="Y462" i="1"/>
  <c r="Y463" i="1"/>
  <c r="Y464" i="1"/>
  <c r="Y465" i="1"/>
  <c r="Y466" i="1"/>
  <c r="Y467" i="1"/>
  <c r="Y468" i="1"/>
  <c r="Y469" i="1"/>
  <c r="Y470" i="1"/>
  <c r="Y471" i="1"/>
  <c r="Y472" i="1"/>
  <c r="Y473" i="1"/>
  <c r="Y474" i="1"/>
  <c r="Y475" i="1"/>
  <c r="Y476" i="1"/>
  <c r="Y477" i="1"/>
  <c r="Y478" i="1"/>
  <c r="Y479" i="1"/>
  <c r="Y480" i="1"/>
  <c r="Y481" i="1"/>
  <c r="Y482" i="1"/>
  <c r="Y483" i="1"/>
  <c r="Y484" i="1"/>
  <c r="Y485" i="1"/>
  <c r="Y486" i="1"/>
  <c r="Y487" i="1"/>
  <c r="Y488" i="1"/>
  <c r="Y489" i="1"/>
  <c r="Y490" i="1"/>
  <c r="Y491" i="1"/>
  <c r="Y492" i="1"/>
  <c r="Y493" i="1"/>
  <c r="Y494" i="1"/>
  <c r="Y495" i="1"/>
  <c r="Y496" i="1"/>
  <c r="Y497" i="1"/>
  <c r="Y498" i="1"/>
  <c r="Y499" i="1"/>
  <c r="Y500" i="1"/>
  <c r="Y501" i="1"/>
  <c r="Y502" i="1"/>
  <c r="Y503" i="1"/>
  <c r="Y504" i="1"/>
  <c r="Y505" i="1"/>
  <c r="Y506" i="1"/>
  <c r="Y507" i="1"/>
  <c r="Y508" i="1"/>
  <c r="Y509" i="1"/>
  <c r="Y510" i="1"/>
  <c r="Y511" i="1"/>
  <c r="Y512" i="1"/>
  <c r="Y513" i="1"/>
  <c r="Y514" i="1"/>
  <c r="Y515" i="1"/>
  <c r="Y516" i="1"/>
  <c r="Y517" i="1"/>
  <c r="Y518" i="1"/>
  <c r="Y519" i="1"/>
  <c r="Y520" i="1"/>
  <c r="Y521" i="1"/>
  <c r="Y522" i="1"/>
  <c r="Y523" i="1"/>
  <c r="Y524" i="1"/>
  <c r="Y525" i="1"/>
  <c r="Y526" i="1"/>
  <c r="Y527" i="1"/>
  <c r="Y528" i="1"/>
  <c r="Y529" i="1"/>
  <c r="Y530" i="1"/>
  <c r="Y531" i="1"/>
  <c r="Y532" i="1"/>
  <c r="Y533" i="1"/>
  <c r="Y534" i="1"/>
  <c r="Y535" i="1"/>
  <c r="Y536" i="1"/>
  <c r="Y537" i="1"/>
  <c r="Y538" i="1"/>
  <c r="Y539" i="1"/>
  <c r="Y540" i="1"/>
  <c r="Y541" i="1"/>
  <c r="Y542" i="1"/>
  <c r="Y543" i="1"/>
  <c r="Y544" i="1"/>
  <c r="Y545" i="1"/>
  <c r="Y546" i="1"/>
  <c r="Y547" i="1"/>
  <c r="Y548" i="1"/>
  <c r="Y549" i="1"/>
  <c r="Y550" i="1"/>
  <c r="Y551" i="1"/>
  <c r="Y552" i="1"/>
  <c r="Y553" i="1"/>
  <c r="Y554" i="1"/>
  <c r="Y555" i="1"/>
  <c r="Y556" i="1"/>
  <c r="Y557" i="1"/>
  <c r="Y558" i="1"/>
  <c r="Y559" i="1"/>
  <c r="Y560" i="1"/>
  <c r="Y561" i="1"/>
  <c r="Y562" i="1"/>
  <c r="Y563" i="1"/>
  <c r="Y564" i="1"/>
  <c r="Y565" i="1"/>
  <c r="Y566" i="1"/>
  <c r="Y567" i="1"/>
  <c r="Y568" i="1"/>
  <c r="Y569" i="1"/>
  <c r="Y570" i="1"/>
  <c r="Y571" i="1"/>
  <c r="Y572" i="1"/>
  <c r="Y573" i="1"/>
  <c r="Y574" i="1"/>
  <c r="Y575" i="1"/>
  <c r="Y576" i="1"/>
  <c r="Y577" i="1"/>
  <c r="Y578" i="1"/>
  <c r="Y579" i="1"/>
  <c r="Y580" i="1"/>
  <c r="Y581" i="1"/>
  <c r="Y582" i="1"/>
  <c r="Y583" i="1"/>
  <c r="Y584" i="1"/>
  <c r="Y585" i="1"/>
  <c r="Y586" i="1"/>
  <c r="Y587" i="1"/>
  <c r="Y588" i="1"/>
  <c r="Y589" i="1"/>
  <c r="Y590" i="1"/>
  <c r="Y591" i="1"/>
  <c r="Y592" i="1"/>
  <c r="Y593" i="1"/>
  <c r="Y594" i="1"/>
  <c r="Y595" i="1"/>
  <c r="Y596" i="1"/>
  <c r="Y597" i="1"/>
  <c r="Y598" i="1"/>
  <c r="Y599" i="1"/>
  <c r="Y600" i="1"/>
  <c r="Y601" i="1"/>
  <c r="Y602" i="1"/>
  <c r="Y603" i="1"/>
  <c r="Y604" i="1"/>
  <c r="Y605" i="1"/>
  <c r="Y606" i="1"/>
  <c r="Y607" i="1"/>
  <c r="Y608" i="1"/>
  <c r="Y609" i="1"/>
  <c r="Y610" i="1"/>
  <c r="Y611" i="1"/>
  <c r="Y612" i="1"/>
  <c r="Y613" i="1"/>
  <c r="Y614" i="1"/>
  <c r="Y615" i="1"/>
  <c r="Y616" i="1"/>
  <c r="Y617" i="1"/>
  <c r="Y618" i="1"/>
  <c r="Y619" i="1"/>
  <c r="Y620" i="1"/>
  <c r="Y621" i="1"/>
  <c r="Y622" i="1"/>
  <c r="Y623" i="1"/>
  <c r="Y624" i="1"/>
  <c r="Y625" i="1"/>
  <c r="Y626" i="1"/>
  <c r="Y627" i="1"/>
  <c r="Y628" i="1"/>
  <c r="Y629" i="1"/>
  <c r="Y630" i="1"/>
  <c r="Y631" i="1"/>
  <c r="Y632" i="1"/>
  <c r="Y633" i="1"/>
  <c r="Y634" i="1"/>
  <c r="Y635" i="1"/>
  <c r="Y636" i="1"/>
  <c r="Y637" i="1"/>
  <c r="Y638" i="1"/>
  <c r="Y639" i="1"/>
  <c r="Y640" i="1"/>
  <c r="Y641" i="1"/>
  <c r="Y642" i="1"/>
  <c r="Y643" i="1"/>
  <c r="Y644" i="1"/>
  <c r="Y645" i="1"/>
  <c r="Y646" i="1"/>
  <c r="Y647" i="1"/>
  <c r="Y648" i="1"/>
  <c r="Y649" i="1"/>
  <c r="Y650" i="1"/>
  <c r="Y651" i="1"/>
  <c r="Y652" i="1"/>
  <c r="Y653" i="1"/>
  <c r="Y654" i="1"/>
  <c r="Y655" i="1"/>
  <c r="Y656" i="1"/>
  <c r="Y657" i="1"/>
  <c r="Y658" i="1"/>
  <c r="Y659" i="1"/>
  <c r="Y660" i="1"/>
  <c r="Y661" i="1"/>
  <c r="Y662" i="1"/>
  <c r="Y663" i="1"/>
  <c r="Y664" i="1"/>
  <c r="Y665" i="1"/>
  <c r="Y666" i="1"/>
  <c r="Y667" i="1"/>
  <c r="Y668" i="1"/>
  <c r="Y669" i="1"/>
  <c r="Y670" i="1"/>
  <c r="Y671" i="1"/>
  <c r="Y672" i="1"/>
  <c r="Y673" i="1"/>
  <c r="Y674" i="1"/>
  <c r="Y675" i="1"/>
  <c r="Y676" i="1"/>
  <c r="Y677" i="1"/>
  <c r="Y678" i="1"/>
  <c r="Y679" i="1"/>
  <c r="Y680" i="1"/>
  <c r="Y681" i="1"/>
  <c r="Y682" i="1"/>
  <c r="Y683" i="1"/>
  <c r="Y684" i="1"/>
  <c r="Y685" i="1"/>
  <c r="Y686" i="1"/>
  <c r="Y687" i="1"/>
  <c r="Y688" i="1"/>
  <c r="Y689" i="1"/>
  <c r="Y690" i="1"/>
  <c r="Y691" i="1"/>
  <c r="Y692" i="1"/>
  <c r="Y693" i="1"/>
  <c r="Y694" i="1"/>
  <c r="Y695" i="1"/>
  <c r="Y696" i="1"/>
  <c r="Y697" i="1"/>
  <c r="Y698" i="1"/>
  <c r="Y699" i="1"/>
  <c r="Y700" i="1"/>
  <c r="Y701" i="1"/>
  <c r="Y702" i="1"/>
  <c r="Y703" i="1"/>
  <c r="Y704" i="1"/>
  <c r="Y705" i="1"/>
  <c r="Y706" i="1"/>
  <c r="Y707" i="1"/>
  <c r="Y708" i="1"/>
  <c r="Y709" i="1"/>
  <c r="Y710" i="1"/>
  <c r="Y711" i="1"/>
  <c r="Y712" i="1"/>
  <c r="Y713" i="1"/>
  <c r="Y714" i="1"/>
  <c r="Y715" i="1"/>
  <c r="Y716" i="1"/>
  <c r="Y717" i="1"/>
  <c r="Y718" i="1"/>
  <c r="Y719" i="1"/>
  <c r="Y720" i="1"/>
  <c r="Y721" i="1"/>
  <c r="Y722" i="1"/>
  <c r="Y723" i="1"/>
  <c r="Y724" i="1"/>
  <c r="Y725" i="1"/>
  <c r="Y726" i="1"/>
  <c r="Y727" i="1"/>
  <c r="Y728" i="1"/>
  <c r="Y729" i="1"/>
  <c r="Y730" i="1"/>
  <c r="Y731" i="1"/>
  <c r="Y732" i="1"/>
  <c r="Y733" i="1"/>
  <c r="Y734" i="1"/>
  <c r="Y735" i="1"/>
  <c r="Y736" i="1"/>
  <c r="Y737" i="1"/>
  <c r="Y738" i="1"/>
  <c r="Y739" i="1"/>
  <c r="Y740" i="1"/>
  <c r="Y741" i="1"/>
  <c r="Y742" i="1"/>
  <c r="Y743" i="1"/>
  <c r="Y744" i="1"/>
  <c r="Y745" i="1"/>
  <c r="Y746" i="1"/>
  <c r="Y747" i="1"/>
  <c r="Y748" i="1"/>
  <c r="Y749" i="1"/>
  <c r="Y750" i="1"/>
  <c r="Y751" i="1"/>
  <c r="Y752" i="1"/>
  <c r="Y753" i="1"/>
  <c r="Y754" i="1"/>
  <c r="Y755" i="1"/>
  <c r="Y756" i="1"/>
  <c r="Y757" i="1"/>
  <c r="Y758" i="1"/>
  <c r="Y759" i="1"/>
  <c r="Y760" i="1"/>
  <c r="Y761" i="1"/>
  <c r="Y762" i="1"/>
  <c r="Y763" i="1"/>
  <c r="Y764" i="1"/>
  <c r="Y765" i="1"/>
  <c r="Y766" i="1"/>
  <c r="Y767" i="1"/>
  <c r="Y768" i="1"/>
  <c r="Y769" i="1"/>
  <c r="Y770" i="1"/>
  <c r="Y771" i="1"/>
  <c r="Y772" i="1"/>
  <c r="Y773" i="1"/>
  <c r="Y774" i="1"/>
  <c r="Y775" i="1"/>
  <c r="Y776" i="1"/>
  <c r="Y777" i="1"/>
  <c r="Y778" i="1"/>
  <c r="Y779" i="1"/>
  <c r="Y780" i="1"/>
  <c r="Y781" i="1"/>
  <c r="Y782" i="1"/>
  <c r="Y783" i="1"/>
  <c r="Y784" i="1"/>
  <c r="Y785" i="1"/>
  <c r="Y786" i="1"/>
  <c r="Y787" i="1"/>
  <c r="Y788" i="1"/>
  <c r="Y789" i="1"/>
  <c r="Y790" i="1"/>
  <c r="Y791" i="1"/>
  <c r="Y792" i="1"/>
  <c r="Y793" i="1"/>
  <c r="Y794" i="1"/>
  <c r="Y795" i="1"/>
  <c r="Y796" i="1"/>
  <c r="Y797" i="1"/>
  <c r="Y798" i="1"/>
  <c r="Y799" i="1"/>
  <c r="Y800" i="1"/>
  <c r="Y801" i="1"/>
  <c r="Y802" i="1"/>
  <c r="Y803" i="1"/>
  <c r="Y804" i="1"/>
  <c r="Y805" i="1"/>
  <c r="Y806" i="1"/>
  <c r="Y807" i="1"/>
  <c r="Y808" i="1"/>
  <c r="Y809" i="1"/>
  <c r="Y810" i="1"/>
  <c r="Y811" i="1"/>
  <c r="Y812" i="1"/>
  <c r="Y813" i="1"/>
  <c r="Y814" i="1"/>
  <c r="Y815" i="1"/>
  <c r="Y816" i="1"/>
  <c r="Y817" i="1"/>
  <c r="Y818" i="1"/>
  <c r="Y819" i="1"/>
  <c r="Y820" i="1"/>
  <c r="Y821" i="1"/>
  <c r="Y822" i="1"/>
  <c r="Y823" i="1"/>
  <c r="Y824" i="1"/>
  <c r="Y825" i="1"/>
  <c r="Y826" i="1"/>
  <c r="Y827" i="1"/>
  <c r="Y828" i="1"/>
  <c r="Y829" i="1"/>
  <c r="Y830" i="1"/>
  <c r="Y831" i="1"/>
  <c r="Y832" i="1"/>
  <c r="Y833" i="1"/>
  <c r="Y834" i="1"/>
  <c r="Y835" i="1"/>
  <c r="Y836" i="1"/>
  <c r="Y837" i="1"/>
  <c r="Y838" i="1"/>
  <c r="Y839" i="1"/>
  <c r="Y840" i="1"/>
  <c r="Y841" i="1"/>
  <c r="Y842" i="1"/>
  <c r="Y843" i="1"/>
  <c r="Y844" i="1"/>
  <c r="Y845" i="1"/>
  <c r="Y846" i="1"/>
  <c r="Y847" i="1"/>
  <c r="Y848" i="1"/>
  <c r="Y849" i="1"/>
  <c r="Y850" i="1"/>
  <c r="Y851" i="1"/>
  <c r="Y852" i="1"/>
  <c r="Y853" i="1"/>
  <c r="Y854" i="1"/>
  <c r="Y855" i="1"/>
  <c r="Y856" i="1"/>
  <c r="Y857" i="1"/>
  <c r="Y858" i="1"/>
  <c r="Y859" i="1"/>
  <c r="Y860" i="1"/>
  <c r="Y861" i="1"/>
  <c r="Y862" i="1"/>
  <c r="Y863" i="1"/>
  <c r="Y864" i="1"/>
  <c r="Y865" i="1"/>
  <c r="Y866" i="1"/>
  <c r="Y867" i="1"/>
  <c r="Y868" i="1"/>
  <c r="Y869" i="1"/>
  <c r="Y870" i="1"/>
  <c r="Y871" i="1"/>
  <c r="Y872" i="1"/>
  <c r="Y873" i="1"/>
  <c r="Y874" i="1"/>
  <c r="Y875" i="1"/>
  <c r="Y876" i="1"/>
  <c r="Y877" i="1"/>
  <c r="Y878" i="1"/>
  <c r="Y879" i="1"/>
  <c r="Y880" i="1"/>
  <c r="Y881" i="1"/>
  <c r="Y882" i="1"/>
  <c r="Y883" i="1"/>
  <c r="Y884" i="1"/>
  <c r="Y885" i="1"/>
  <c r="Y886" i="1"/>
  <c r="Y887" i="1"/>
  <c r="Y888" i="1"/>
  <c r="Y889" i="1"/>
  <c r="Y890" i="1"/>
  <c r="Y891" i="1"/>
  <c r="Y892" i="1"/>
  <c r="Y893" i="1"/>
  <c r="Y894" i="1"/>
  <c r="Y895" i="1"/>
  <c r="Y896" i="1"/>
  <c r="Y897" i="1"/>
  <c r="Y898" i="1"/>
  <c r="Y899" i="1"/>
  <c r="Y900" i="1"/>
  <c r="Y901" i="1"/>
  <c r="Y902" i="1"/>
  <c r="Y903" i="1"/>
  <c r="Y904" i="1"/>
  <c r="Y905" i="1"/>
  <c r="Y906" i="1"/>
  <c r="Y907" i="1"/>
  <c r="Y908" i="1"/>
  <c r="Y909" i="1"/>
  <c r="Y910" i="1"/>
  <c r="Y911" i="1"/>
  <c r="Y912" i="1"/>
  <c r="Y913" i="1"/>
  <c r="Y914" i="1"/>
  <c r="Y915" i="1"/>
  <c r="Y916" i="1"/>
  <c r="Y917" i="1"/>
  <c r="Y918" i="1"/>
  <c r="Y919" i="1"/>
  <c r="Y920" i="1"/>
  <c r="Y921" i="1"/>
  <c r="Y922" i="1"/>
  <c r="Y923" i="1"/>
  <c r="Y924" i="1"/>
  <c r="Y925" i="1"/>
  <c r="Y926" i="1"/>
  <c r="Y927" i="1"/>
  <c r="Y928" i="1"/>
  <c r="Y929" i="1"/>
  <c r="Y930" i="1"/>
  <c r="Y931" i="1"/>
  <c r="Y932" i="1"/>
  <c r="Y933" i="1"/>
  <c r="Y934" i="1"/>
  <c r="Y935" i="1"/>
  <c r="Y936" i="1"/>
  <c r="Y937" i="1"/>
  <c r="Y938" i="1"/>
  <c r="Y939" i="1"/>
  <c r="Y940" i="1"/>
  <c r="Y941" i="1"/>
  <c r="Y942" i="1"/>
  <c r="Y943" i="1"/>
  <c r="Y944" i="1"/>
  <c r="Y945" i="1"/>
  <c r="Y946" i="1"/>
  <c r="Y947" i="1"/>
  <c r="Y948" i="1"/>
  <c r="Y949" i="1"/>
  <c r="Y950" i="1"/>
  <c r="Y951" i="1"/>
  <c r="Y952" i="1"/>
  <c r="Y953" i="1"/>
  <c r="Y954" i="1"/>
  <c r="Y955" i="1"/>
  <c r="Y956" i="1"/>
  <c r="Y957" i="1"/>
  <c r="Y958" i="1"/>
  <c r="Y959" i="1"/>
  <c r="Y960" i="1"/>
  <c r="Y961" i="1"/>
  <c r="Y962" i="1"/>
  <c r="Y963" i="1"/>
  <c r="Y964" i="1"/>
  <c r="Y965" i="1"/>
  <c r="Y966" i="1"/>
  <c r="Y967" i="1"/>
  <c r="Y968" i="1"/>
  <c r="Y969" i="1"/>
  <c r="Y970" i="1"/>
  <c r="Y971" i="1"/>
  <c r="Y972" i="1"/>
  <c r="Y973" i="1"/>
  <c r="Y974" i="1"/>
  <c r="Y975" i="1"/>
  <c r="Y976" i="1"/>
  <c r="Y977" i="1"/>
  <c r="Y978" i="1"/>
  <c r="Y979" i="1"/>
  <c r="Y980" i="1"/>
  <c r="Y981" i="1"/>
  <c r="Y982" i="1"/>
  <c r="Y983" i="1"/>
  <c r="Y984" i="1"/>
  <c r="Y985" i="1"/>
  <c r="Y986" i="1"/>
  <c r="Y987" i="1"/>
  <c r="Y988" i="1"/>
  <c r="Y989" i="1"/>
  <c r="Y990" i="1"/>
  <c r="Y991" i="1"/>
  <c r="Y992" i="1"/>
  <c r="Y993" i="1"/>
  <c r="Y994" i="1"/>
  <c r="Y995" i="1"/>
  <c r="Y996" i="1"/>
  <c r="Y997" i="1"/>
  <c r="Y998" i="1"/>
  <c r="Y999" i="1"/>
  <c r="Y1000" i="1"/>
  <c r="Y1001" i="1"/>
  <c r="AE3" i="1"/>
  <c r="AE4" i="1"/>
  <c r="AE5" i="1"/>
  <c r="AE6" i="1"/>
  <c r="AE7" i="1"/>
  <c r="AE8" i="1"/>
  <c r="AE9" i="1"/>
  <c r="AE10" i="1"/>
  <c r="AE11" i="1"/>
  <c r="AE12" i="1"/>
  <c r="AE13" i="1"/>
  <c r="AE14" i="1"/>
  <c r="AE15" i="1"/>
  <c r="AE16" i="1"/>
  <c r="AE17" i="1"/>
  <c r="AE18" i="1"/>
  <c r="AE19" i="1"/>
  <c r="AE20" i="1"/>
  <c r="AE21" i="1"/>
  <c r="AE22" i="1"/>
  <c r="AE23" i="1"/>
  <c r="AE24" i="1"/>
  <c r="AE25" i="1"/>
  <c r="AE26" i="1"/>
  <c r="AE27" i="1"/>
  <c r="AE28" i="1"/>
  <c r="AE29" i="1"/>
  <c r="AE30" i="1"/>
  <c r="AE31" i="1"/>
  <c r="AE32" i="1"/>
  <c r="AE33" i="1"/>
  <c r="AE34" i="1"/>
  <c r="AE35" i="1"/>
  <c r="AE36" i="1"/>
  <c r="AE37" i="1"/>
  <c r="AE38" i="1"/>
  <c r="AE39" i="1"/>
  <c r="AE40" i="1"/>
  <c r="AE41" i="1"/>
  <c r="AE42" i="1"/>
  <c r="AE43" i="1"/>
  <c r="AE44" i="1"/>
  <c r="AE45" i="1"/>
  <c r="AE46" i="1"/>
  <c r="AE47" i="1"/>
  <c r="AE48" i="1"/>
  <c r="AE49" i="1"/>
  <c r="AE50" i="1"/>
  <c r="AE51" i="1"/>
  <c r="AE52" i="1"/>
  <c r="AE53" i="1"/>
  <c r="AE54" i="1"/>
  <c r="AE55" i="1"/>
  <c r="AE56" i="1"/>
  <c r="AE57" i="1"/>
  <c r="AE58" i="1"/>
  <c r="AE59" i="1"/>
  <c r="AE60" i="1"/>
  <c r="AE61" i="1"/>
  <c r="AE62" i="1"/>
  <c r="AE63" i="1"/>
  <c r="AE64" i="1"/>
  <c r="AE65" i="1"/>
  <c r="AE66" i="1"/>
  <c r="AE67" i="1"/>
  <c r="AE68" i="1"/>
  <c r="AE69" i="1"/>
  <c r="AE70" i="1"/>
  <c r="AE71" i="1"/>
  <c r="AE72" i="1"/>
  <c r="AE73" i="1"/>
  <c r="AE74" i="1"/>
  <c r="AE75" i="1"/>
  <c r="AE76" i="1"/>
  <c r="AE77" i="1"/>
  <c r="AE78" i="1"/>
  <c r="AE79" i="1"/>
  <c r="AE80" i="1"/>
  <c r="AE81" i="1"/>
  <c r="AE82" i="1"/>
  <c r="AE83" i="1"/>
  <c r="AE84" i="1"/>
  <c r="AE85" i="1"/>
  <c r="AE86" i="1"/>
  <c r="AE87" i="1"/>
  <c r="AE88" i="1"/>
  <c r="AE89" i="1"/>
  <c r="AE90" i="1"/>
  <c r="AE91" i="1"/>
  <c r="AE92" i="1"/>
  <c r="AE93" i="1"/>
  <c r="AE94" i="1"/>
  <c r="AE95" i="1"/>
  <c r="AE96" i="1"/>
  <c r="AE97" i="1"/>
  <c r="AE98" i="1"/>
  <c r="AE99" i="1"/>
  <c r="AE100" i="1"/>
  <c r="AE101" i="1"/>
  <c r="AE102" i="1"/>
  <c r="AE103" i="1"/>
  <c r="AE104" i="1"/>
  <c r="AE105" i="1"/>
  <c r="AE106" i="1"/>
  <c r="AE107" i="1"/>
  <c r="AE108" i="1"/>
  <c r="AE109" i="1"/>
  <c r="AE110" i="1"/>
  <c r="AE111" i="1"/>
  <c r="AE112" i="1"/>
  <c r="AE113" i="1"/>
  <c r="AE114" i="1"/>
  <c r="AE115" i="1"/>
  <c r="AE116" i="1"/>
  <c r="AE117" i="1"/>
  <c r="AE118" i="1"/>
  <c r="AE119" i="1"/>
  <c r="AE120" i="1"/>
  <c r="AE121" i="1"/>
  <c r="AE122" i="1"/>
  <c r="AE123" i="1"/>
  <c r="AE124" i="1"/>
  <c r="AE125" i="1"/>
  <c r="AE126" i="1"/>
  <c r="AE127" i="1"/>
  <c r="AE128" i="1"/>
  <c r="AE129" i="1"/>
  <c r="AE130" i="1"/>
  <c r="AE131" i="1"/>
  <c r="AE132" i="1"/>
  <c r="AE133" i="1"/>
  <c r="AE134" i="1"/>
  <c r="AE135" i="1"/>
  <c r="AE136" i="1"/>
  <c r="AE137" i="1"/>
  <c r="AE138" i="1"/>
  <c r="AE139" i="1"/>
  <c r="AE140" i="1"/>
  <c r="AE141" i="1"/>
  <c r="AE142" i="1"/>
  <c r="AE143" i="1"/>
  <c r="AE144" i="1"/>
  <c r="AE145" i="1"/>
  <c r="AE146" i="1"/>
  <c r="AE147" i="1"/>
  <c r="AE148" i="1"/>
  <c r="AE149" i="1"/>
  <c r="AE150" i="1"/>
  <c r="AE151" i="1"/>
  <c r="AE152" i="1"/>
  <c r="AE153" i="1"/>
  <c r="AE154" i="1"/>
  <c r="AE155" i="1"/>
  <c r="AE156" i="1"/>
  <c r="AE157" i="1"/>
  <c r="AE158" i="1"/>
  <c r="AE159" i="1"/>
  <c r="AE160" i="1"/>
  <c r="AE161" i="1"/>
  <c r="AE162" i="1"/>
  <c r="AE163" i="1"/>
  <c r="AE164" i="1"/>
  <c r="AE165" i="1"/>
  <c r="AE166" i="1"/>
  <c r="AE167" i="1"/>
  <c r="AE168" i="1"/>
  <c r="AE169" i="1"/>
  <c r="AE170" i="1"/>
  <c r="AE171" i="1"/>
  <c r="AE172" i="1"/>
  <c r="AE173" i="1"/>
  <c r="AE174" i="1"/>
  <c r="AE175" i="1"/>
  <c r="AE176" i="1"/>
  <c r="AE177" i="1"/>
  <c r="AE178" i="1"/>
  <c r="AE179" i="1"/>
  <c r="AE180" i="1"/>
  <c r="AE181" i="1"/>
  <c r="AE182" i="1"/>
  <c r="AE183" i="1"/>
  <c r="AE184" i="1"/>
  <c r="AE185" i="1"/>
  <c r="AE186" i="1"/>
  <c r="AE187" i="1"/>
  <c r="AE188" i="1"/>
  <c r="AE189" i="1"/>
  <c r="AE190" i="1"/>
  <c r="AE191" i="1"/>
  <c r="AE192" i="1"/>
  <c r="AE193" i="1"/>
  <c r="AE194" i="1"/>
  <c r="AE195" i="1"/>
  <c r="AE196" i="1"/>
  <c r="AE197" i="1"/>
  <c r="AE198" i="1"/>
  <c r="AE199" i="1"/>
  <c r="AE200" i="1"/>
  <c r="AE201" i="1"/>
  <c r="AE202" i="1"/>
  <c r="AE203" i="1"/>
  <c r="AE204" i="1"/>
  <c r="AE205" i="1"/>
  <c r="AE206" i="1"/>
  <c r="AE207" i="1"/>
  <c r="AE208" i="1"/>
  <c r="AE209" i="1"/>
  <c r="AE210" i="1"/>
  <c r="AE211" i="1"/>
  <c r="AE212" i="1"/>
  <c r="AE213" i="1"/>
  <c r="AE214" i="1"/>
  <c r="AE215" i="1"/>
  <c r="AE216" i="1"/>
  <c r="AE217" i="1"/>
  <c r="AE218" i="1"/>
  <c r="AE219" i="1"/>
  <c r="AE220" i="1"/>
  <c r="AE221" i="1"/>
  <c r="AE222" i="1"/>
  <c r="AE223" i="1"/>
  <c r="AE224" i="1"/>
  <c r="AE225" i="1"/>
  <c r="AE226" i="1"/>
  <c r="AE227" i="1"/>
  <c r="AE228" i="1"/>
  <c r="AE229" i="1"/>
  <c r="AE230" i="1"/>
  <c r="AE231" i="1"/>
  <c r="AE232" i="1"/>
  <c r="AE233" i="1"/>
  <c r="AE234" i="1"/>
  <c r="AE235" i="1"/>
  <c r="AE236" i="1"/>
  <c r="AE237" i="1"/>
  <c r="AE238" i="1"/>
  <c r="AE239" i="1"/>
  <c r="AE240" i="1"/>
  <c r="AE241" i="1"/>
  <c r="AE242" i="1"/>
  <c r="AE243" i="1"/>
  <c r="AE244" i="1"/>
  <c r="AE245" i="1"/>
  <c r="AE246" i="1"/>
  <c r="AE247" i="1"/>
  <c r="AE248" i="1"/>
  <c r="AE249" i="1"/>
  <c r="AE250" i="1"/>
  <c r="AE251" i="1"/>
  <c r="AE252" i="1"/>
  <c r="AE253" i="1"/>
  <c r="AE254" i="1"/>
  <c r="AE255" i="1"/>
  <c r="AE256" i="1"/>
  <c r="AE257" i="1"/>
  <c r="AE258" i="1"/>
  <c r="AE259" i="1"/>
  <c r="AE260" i="1"/>
  <c r="AE261" i="1"/>
  <c r="AE262" i="1"/>
  <c r="AE263" i="1"/>
  <c r="AE264" i="1"/>
  <c r="AE265" i="1"/>
  <c r="AE266" i="1"/>
  <c r="AE267" i="1"/>
  <c r="AE268" i="1"/>
  <c r="AE269" i="1"/>
  <c r="AE270" i="1"/>
  <c r="AE271" i="1"/>
  <c r="AE272" i="1"/>
  <c r="AE273" i="1"/>
  <c r="AE274" i="1"/>
  <c r="AE275" i="1"/>
  <c r="AE276" i="1"/>
  <c r="AE277" i="1"/>
  <c r="AE278" i="1"/>
  <c r="AE279" i="1"/>
  <c r="AE280" i="1"/>
  <c r="AE281" i="1"/>
  <c r="AE282" i="1"/>
  <c r="AE283" i="1"/>
  <c r="AE284" i="1"/>
  <c r="AE285" i="1"/>
  <c r="AE286" i="1"/>
  <c r="AE287" i="1"/>
  <c r="AE288" i="1"/>
  <c r="AE289" i="1"/>
  <c r="AE290" i="1"/>
  <c r="AE291" i="1"/>
  <c r="AE292" i="1"/>
  <c r="AE293" i="1"/>
  <c r="AE294" i="1"/>
  <c r="AE295" i="1"/>
  <c r="AE296" i="1"/>
  <c r="AE297" i="1"/>
  <c r="AE298" i="1"/>
  <c r="AE299" i="1"/>
  <c r="AE300" i="1"/>
  <c r="AE301" i="1"/>
  <c r="AE302" i="1"/>
  <c r="AE303" i="1"/>
  <c r="AE304" i="1"/>
  <c r="AE305" i="1"/>
  <c r="AE306" i="1"/>
  <c r="AE307" i="1"/>
  <c r="AE308" i="1"/>
  <c r="AE309" i="1"/>
  <c r="AE310" i="1"/>
  <c r="AE311" i="1"/>
  <c r="AE312" i="1"/>
  <c r="AE313" i="1"/>
  <c r="AE314" i="1"/>
  <c r="AE315" i="1"/>
  <c r="AE316" i="1"/>
  <c r="AE317" i="1"/>
  <c r="AE318" i="1"/>
  <c r="AE319" i="1"/>
  <c r="AE320" i="1"/>
  <c r="AE321" i="1"/>
  <c r="AE322" i="1"/>
  <c r="AE323" i="1"/>
  <c r="AE324" i="1"/>
  <c r="AE325" i="1"/>
  <c r="AE326" i="1"/>
  <c r="AE327" i="1"/>
  <c r="AE328" i="1"/>
  <c r="AE329" i="1"/>
  <c r="AE330" i="1"/>
  <c r="AE331" i="1"/>
  <c r="AE332" i="1"/>
  <c r="AE333" i="1"/>
  <c r="AE334" i="1"/>
  <c r="AE335" i="1"/>
  <c r="AE336" i="1"/>
  <c r="AE337" i="1"/>
  <c r="AE338" i="1"/>
  <c r="AE339" i="1"/>
  <c r="AE340" i="1"/>
  <c r="AE341" i="1"/>
  <c r="AE342" i="1"/>
  <c r="AE343" i="1"/>
  <c r="AE344" i="1"/>
  <c r="AE345" i="1"/>
  <c r="AE346" i="1"/>
  <c r="AE347" i="1"/>
  <c r="AE348" i="1"/>
  <c r="AE349" i="1"/>
  <c r="AE350" i="1"/>
  <c r="AE351" i="1"/>
  <c r="AE352" i="1"/>
  <c r="AE353" i="1"/>
  <c r="AE354" i="1"/>
  <c r="AE355" i="1"/>
  <c r="AE356" i="1"/>
  <c r="AE357" i="1"/>
  <c r="AE358" i="1"/>
  <c r="AE359" i="1"/>
  <c r="AE360" i="1"/>
  <c r="AE361" i="1"/>
  <c r="AE362" i="1"/>
  <c r="AE363" i="1"/>
  <c r="AE364" i="1"/>
  <c r="AE365" i="1"/>
  <c r="AE366" i="1"/>
  <c r="AE367" i="1"/>
  <c r="AE368" i="1"/>
  <c r="AE369" i="1"/>
  <c r="AE370" i="1"/>
  <c r="AE371" i="1"/>
  <c r="AE372" i="1"/>
  <c r="AE373" i="1"/>
  <c r="AE374" i="1"/>
  <c r="AE375" i="1"/>
  <c r="AE376" i="1"/>
  <c r="AE377" i="1"/>
  <c r="AE378" i="1"/>
  <c r="AE379" i="1"/>
  <c r="AE380" i="1"/>
  <c r="AE381" i="1"/>
  <c r="AE382" i="1"/>
  <c r="AE383" i="1"/>
  <c r="AE384" i="1"/>
  <c r="AE385" i="1"/>
  <c r="AE386" i="1"/>
  <c r="AE387" i="1"/>
  <c r="AE388" i="1"/>
  <c r="AE389" i="1"/>
  <c r="AE390" i="1"/>
  <c r="AE391" i="1"/>
  <c r="AE392" i="1"/>
  <c r="AE393" i="1"/>
  <c r="AE394" i="1"/>
  <c r="AE395" i="1"/>
  <c r="AE396" i="1"/>
  <c r="AE397" i="1"/>
  <c r="AE398" i="1"/>
  <c r="AE399" i="1"/>
  <c r="AE400" i="1"/>
  <c r="AE401" i="1"/>
  <c r="AE402" i="1"/>
  <c r="AE403" i="1"/>
  <c r="AE404" i="1"/>
  <c r="AE405" i="1"/>
  <c r="AE406" i="1"/>
  <c r="AE407" i="1"/>
  <c r="AE408" i="1"/>
  <c r="AE409" i="1"/>
  <c r="AE410" i="1"/>
  <c r="AE411" i="1"/>
  <c r="AE412" i="1"/>
  <c r="AE413" i="1"/>
  <c r="AE414" i="1"/>
  <c r="AE415" i="1"/>
  <c r="AE416" i="1"/>
  <c r="AE417" i="1"/>
  <c r="AE418" i="1"/>
  <c r="AE419" i="1"/>
  <c r="AE420" i="1"/>
  <c r="AE421" i="1"/>
  <c r="AE422" i="1"/>
  <c r="AE423" i="1"/>
  <c r="AE424" i="1"/>
  <c r="AE425" i="1"/>
  <c r="AE426" i="1"/>
  <c r="AE427" i="1"/>
  <c r="AE428" i="1"/>
  <c r="AE429" i="1"/>
  <c r="AE430" i="1"/>
  <c r="AE431" i="1"/>
  <c r="AE432" i="1"/>
  <c r="AE433" i="1"/>
  <c r="AE434" i="1"/>
  <c r="AE435" i="1"/>
  <c r="AE436" i="1"/>
  <c r="AE437" i="1"/>
  <c r="AE438" i="1"/>
  <c r="AE439" i="1"/>
  <c r="AE440" i="1"/>
  <c r="AE441" i="1"/>
  <c r="AE442" i="1"/>
  <c r="AE443" i="1"/>
  <c r="AE444" i="1"/>
  <c r="AE445" i="1"/>
  <c r="AE446" i="1"/>
  <c r="AE447" i="1"/>
  <c r="AE448" i="1"/>
  <c r="AE449" i="1"/>
  <c r="AE450" i="1"/>
  <c r="AE451" i="1"/>
  <c r="AE452" i="1"/>
  <c r="AE453" i="1"/>
  <c r="AE454" i="1"/>
  <c r="AE455" i="1"/>
  <c r="AE456" i="1"/>
  <c r="AE457" i="1"/>
  <c r="AE458" i="1"/>
  <c r="AE459" i="1"/>
  <c r="AE460" i="1"/>
  <c r="AE461" i="1"/>
  <c r="AE462" i="1"/>
  <c r="AE463" i="1"/>
  <c r="AE464" i="1"/>
  <c r="AE465" i="1"/>
  <c r="AE466" i="1"/>
  <c r="AE467" i="1"/>
  <c r="AE468" i="1"/>
  <c r="AE469" i="1"/>
  <c r="AE470" i="1"/>
  <c r="AE471" i="1"/>
  <c r="AE472" i="1"/>
  <c r="AE473" i="1"/>
  <c r="AE474" i="1"/>
  <c r="AE475" i="1"/>
  <c r="AE476" i="1"/>
  <c r="AE477" i="1"/>
  <c r="AE478" i="1"/>
  <c r="AE479" i="1"/>
  <c r="AE480" i="1"/>
  <c r="AE481" i="1"/>
  <c r="AE482" i="1"/>
  <c r="AE483" i="1"/>
  <c r="AE484" i="1"/>
  <c r="AE485" i="1"/>
  <c r="AE486" i="1"/>
  <c r="AE487" i="1"/>
  <c r="AE488" i="1"/>
  <c r="AE489" i="1"/>
  <c r="AE490" i="1"/>
  <c r="AE491" i="1"/>
  <c r="AE492" i="1"/>
  <c r="AE493" i="1"/>
  <c r="AE494" i="1"/>
  <c r="AE495" i="1"/>
  <c r="AE496" i="1"/>
  <c r="AE497" i="1"/>
  <c r="AE498" i="1"/>
  <c r="AE499" i="1"/>
  <c r="AE500" i="1"/>
  <c r="AE501" i="1"/>
  <c r="AE502" i="1"/>
  <c r="AE503" i="1"/>
  <c r="AE504" i="1"/>
  <c r="AE505" i="1"/>
  <c r="AE506" i="1"/>
  <c r="AE507" i="1"/>
  <c r="AE508" i="1"/>
  <c r="AE509" i="1"/>
  <c r="AE510" i="1"/>
  <c r="AE511" i="1"/>
  <c r="AE512" i="1"/>
  <c r="AE513" i="1"/>
  <c r="AE514" i="1"/>
  <c r="AE515" i="1"/>
  <c r="AE516" i="1"/>
  <c r="AE517" i="1"/>
  <c r="AE518" i="1"/>
  <c r="AE519" i="1"/>
  <c r="AE520" i="1"/>
  <c r="AE521" i="1"/>
  <c r="AE522" i="1"/>
  <c r="AE523" i="1"/>
  <c r="AE524" i="1"/>
  <c r="AE525" i="1"/>
  <c r="AE526" i="1"/>
  <c r="AE527" i="1"/>
  <c r="AE528" i="1"/>
  <c r="AE529" i="1"/>
  <c r="AE530" i="1"/>
  <c r="AE531" i="1"/>
  <c r="AE532" i="1"/>
  <c r="AE533" i="1"/>
  <c r="AE534" i="1"/>
  <c r="AE535" i="1"/>
  <c r="AE536" i="1"/>
  <c r="AE537" i="1"/>
  <c r="AE538" i="1"/>
  <c r="AE539" i="1"/>
  <c r="AE540" i="1"/>
  <c r="AE541" i="1"/>
  <c r="AE542" i="1"/>
  <c r="AE543" i="1"/>
  <c r="AE544" i="1"/>
  <c r="AE545" i="1"/>
  <c r="AE546" i="1"/>
  <c r="AE547" i="1"/>
  <c r="AE548" i="1"/>
  <c r="AE549" i="1"/>
  <c r="AE550" i="1"/>
  <c r="AE551" i="1"/>
  <c r="AE552" i="1"/>
  <c r="AE553" i="1"/>
  <c r="AE554" i="1"/>
  <c r="AE555" i="1"/>
  <c r="AE556" i="1"/>
  <c r="AE557" i="1"/>
  <c r="AE558" i="1"/>
  <c r="AE559" i="1"/>
  <c r="AE560" i="1"/>
  <c r="AE561" i="1"/>
  <c r="AE562" i="1"/>
  <c r="AE563" i="1"/>
  <c r="AE564" i="1"/>
  <c r="AE565" i="1"/>
  <c r="AE566" i="1"/>
  <c r="AE567" i="1"/>
  <c r="AE568" i="1"/>
  <c r="AE569" i="1"/>
  <c r="AE570" i="1"/>
  <c r="AE571" i="1"/>
  <c r="AE572" i="1"/>
  <c r="AE573" i="1"/>
  <c r="AE574" i="1"/>
  <c r="AE575" i="1"/>
  <c r="AE576" i="1"/>
  <c r="AE577" i="1"/>
  <c r="AE578" i="1"/>
  <c r="AE579" i="1"/>
  <c r="AE580" i="1"/>
  <c r="AE581" i="1"/>
  <c r="AE582" i="1"/>
  <c r="AE583" i="1"/>
  <c r="AE584" i="1"/>
  <c r="AE585" i="1"/>
  <c r="AE586" i="1"/>
  <c r="AE587" i="1"/>
  <c r="AE588" i="1"/>
  <c r="AE589" i="1"/>
  <c r="AE590" i="1"/>
  <c r="AE591" i="1"/>
  <c r="AE592" i="1"/>
  <c r="AE593" i="1"/>
  <c r="AE594" i="1"/>
  <c r="AE595" i="1"/>
  <c r="AE596" i="1"/>
  <c r="AE597" i="1"/>
  <c r="AE598" i="1"/>
  <c r="AE599" i="1"/>
  <c r="AE600" i="1"/>
  <c r="AE601" i="1"/>
  <c r="AE602" i="1"/>
  <c r="AE603" i="1"/>
  <c r="AE604" i="1"/>
  <c r="AE605" i="1"/>
  <c r="AE606" i="1"/>
  <c r="AE607" i="1"/>
  <c r="AE608" i="1"/>
  <c r="AE609" i="1"/>
  <c r="AE610" i="1"/>
  <c r="AE611" i="1"/>
  <c r="AE612" i="1"/>
  <c r="AE613" i="1"/>
  <c r="AE614" i="1"/>
  <c r="AE615" i="1"/>
  <c r="AE616" i="1"/>
  <c r="AE617" i="1"/>
  <c r="AE618" i="1"/>
  <c r="AE619" i="1"/>
  <c r="AE620" i="1"/>
  <c r="AE621" i="1"/>
  <c r="AE622" i="1"/>
  <c r="AE623" i="1"/>
  <c r="AE624" i="1"/>
  <c r="AE625" i="1"/>
  <c r="AE626" i="1"/>
  <c r="AE627" i="1"/>
  <c r="AE628" i="1"/>
  <c r="AE629" i="1"/>
  <c r="AE630" i="1"/>
  <c r="AE631" i="1"/>
  <c r="AE632" i="1"/>
  <c r="AE633" i="1"/>
  <c r="AE634" i="1"/>
  <c r="AE635" i="1"/>
  <c r="AE636" i="1"/>
  <c r="AE637" i="1"/>
  <c r="AE638" i="1"/>
  <c r="AE639" i="1"/>
  <c r="AE640" i="1"/>
  <c r="AE641" i="1"/>
  <c r="AE642" i="1"/>
  <c r="AE643" i="1"/>
  <c r="AE644" i="1"/>
  <c r="AE645" i="1"/>
  <c r="AE646" i="1"/>
  <c r="AE647" i="1"/>
  <c r="AE648" i="1"/>
  <c r="AE649" i="1"/>
  <c r="AE650" i="1"/>
  <c r="AE651" i="1"/>
  <c r="AE652" i="1"/>
  <c r="AE653" i="1"/>
  <c r="AE654" i="1"/>
  <c r="AE655" i="1"/>
  <c r="AE656" i="1"/>
  <c r="AE657" i="1"/>
  <c r="AE658" i="1"/>
  <c r="AE659" i="1"/>
  <c r="AE660" i="1"/>
  <c r="AE661" i="1"/>
  <c r="AE662" i="1"/>
  <c r="AE663" i="1"/>
  <c r="AE664" i="1"/>
  <c r="AE665" i="1"/>
  <c r="AE666" i="1"/>
  <c r="AE667" i="1"/>
  <c r="AE668" i="1"/>
  <c r="AE669" i="1"/>
  <c r="AE670" i="1"/>
  <c r="AE671" i="1"/>
  <c r="AE672" i="1"/>
  <c r="AE673" i="1"/>
  <c r="AE674" i="1"/>
  <c r="AE675" i="1"/>
  <c r="AE676" i="1"/>
  <c r="AE677" i="1"/>
  <c r="AE678" i="1"/>
  <c r="AE679" i="1"/>
  <c r="AE680" i="1"/>
  <c r="AE681" i="1"/>
  <c r="AE682" i="1"/>
  <c r="AE683" i="1"/>
  <c r="AE684" i="1"/>
  <c r="AE685" i="1"/>
  <c r="AE686" i="1"/>
  <c r="AE687" i="1"/>
  <c r="AE688" i="1"/>
  <c r="AE689" i="1"/>
  <c r="AE690" i="1"/>
  <c r="AE691" i="1"/>
  <c r="AE692" i="1"/>
  <c r="AE693" i="1"/>
  <c r="AE694" i="1"/>
  <c r="AE695" i="1"/>
  <c r="AE696" i="1"/>
  <c r="AE697" i="1"/>
  <c r="AE698" i="1"/>
  <c r="AE699" i="1"/>
  <c r="AE700" i="1"/>
  <c r="AE701" i="1"/>
  <c r="AE702" i="1"/>
  <c r="AE703" i="1"/>
  <c r="AE704" i="1"/>
  <c r="AE705" i="1"/>
  <c r="AE706" i="1"/>
  <c r="AE707" i="1"/>
  <c r="AE708" i="1"/>
  <c r="AE709" i="1"/>
  <c r="AE710" i="1"/>
  <c r="AE711" i="1"/>
  <c r="AE712" i="1"/>
  <c r="AE713" i="1"/>
  <c r="AE714" i="1"/>
  <c r="AE715" i="1"/>
  <c r="AE716" i="1"/>
  <c r="AE717" i="1"/>
  <c r="AE718" i="1"/>
  <c r="AE719" i="1"/>
  <c r="AE720" i="1"/>
  <c r="AE721" i="1"/>
  <c r="AE722" i="1"/>
  <c r="AE723" i="1"/>
  <c r="AE724" i="1"/>
  <c r="AE725" i="1"/>
  <c r="AE726" i="1"/>
  <c r="AE727" i="1"/>
  <c r="AE728" i="1"/>
  <c r="AE729" i="1"/>
  <c r="AE730" i="1"/>
  <c r="AE731" i="1"/>
  <c r="AE732" i="1"/>
  <c r="AE733" i="1"/>
  <c r="AE734" i="1"/>
  <c r="AE735" i="1"/>
  <c r="AE736" i="1"/>
  <c r="AE737" i="1"/>
  <c r="AE738" i="1"/>
  <c r="AE739" i="1"/>
  <c r="AE740" i="1"/>
  <c r="AE741" i="1"/>
  <c r="AE742" i="1"/>
  <c r="AE743" i="1"/>
  <c r="AE744" i="1"/>
  <c r="AE745" i="1"/>
  <c r="AE746" i="1"/>
  <c r="AE747" i="1"/>
  <c r="AE748" i="1"/>
  <c r="AE749" i="1"/>
  <c r="AE750" i="1"/>
  <c r="AE751" i="1"/>
  <c r="AE752" i="1"/>
  <c r="AE753" i="1"/>
  <c r="AE754" i="1"/>
  <c r="AE755" i="1"/>
  <c r="AE756" i="1"/>
  <c r="AE757" i="1"/>
  <c r="AE758" i="1"/>
  <c r="AE759" i="1"/>
  <c r="AE760" i="1"/>
  <c r="AE761" i="1"/>
  <c r="AE762" i="1"/>
  <c r="AE763" i="1"/>
  <c r="AE764" i="1"/>
  <c r="AE765" i="1"/>
  <c r="AE766" i="1"/>
  <c r="AE767" i="1"/>
  <c r="AE768" i="1"/>
  <c r="AE769" i="1"/>
  <c r="AE770" i="1"/>
  <c r="AE771" i="1"/>
  <c r="AE772" i="1"/>
  <c r="AE773" i="1"/>
  <c r="AE774" i="1"/>
  <c r="AE775" i="1"/>
  <c r="AE776" i="1"/>
  <c r="AE777" i="1"/>
  <c r="AE778" i="1"/>
  <c r="AE779" i="1"/>
  <c r="AE780" i="1"/>
  <c r="AE781" i="1"/>
  <c r="AE782" i="1"/>
  <c r="AE783" i="1"/>
  <c r="AE784" i="1"/>
  <c r="AE785" i="1"/>
  <c r="AE786" i="1"/>
  <c r="AE787" i="1"/>
  <c r="AE788" i="1"/>
  <c r="AE789" i="1"/>
  <c r="AE790" i="1"/>
  <c r="AE791" i="1"/>
  <c r="AE792" i="1"/>
  <c r="AE793" i="1"/>
  <c r="AE794" i="1"/>
  <c r="AE795" i="1"/>
  <c r="AE796" i="1"/>
  <c r="AE797" i="1"/>
  <c r="AE798" i="1"/>
  <c r="AE799" i="1"/>
  <c r="AE800" i="1"/>
  <c r="AE801" i="1"/>
  <c r="AE802" i="1"/>
  <c r="AE803" i="1"/>
  <c r="AE804" i="1"/>
  <c r="AE805" i="1"/>
  <c r="AE806" i="1"/>
  <c r="AE807" i="1"/>
  <c r="AE808" i="1"/>
  <c r="AE809" i="1"/>
  <c r="AE810" i="1"/>
  <c r="AE811" i="1"/>
  <c r="AE812" i="1"/>
  <c r="AE813" i="1"/>
  <c r="AE814" i="1"/>
  <c r="AE815" i="1"/>
  <c r="AE816" i="1"/>
  <c r="AE817" i="1"/>
  <c r="AE818" i="1"/>
  <c r="AE819" i="1"/>
  <c r="AE820" i="1"/>
  <c r="AE821" i="1"/>
  <c r="AE822" i="1"/>
  <c r="AE823" i="1"/>
  <c r="AE824" i="1"/>
  <c r="AE825" i="1"/>
  <c r="AE826" i="1"/>
  <c r="AE827" i="1"/>
  <c r="AE828" i="1"/>
  <c r="AE829" i="1"/>
  <c r="AE830" i="1"/>
  <c r="AE831" i="1"/>
  <c r="AE832" i="1"/>
  <c r="AE833" i="1"/>
  <c r="AE834" i="1"/>
  <c r="AE835" i="1"/>
  <c r="AE836" i="1"/>
  <c r="AE837" i="1"/>
  <c r="AE838" i="1"/>
  <c r="AE839" i="1"/>
  <c r="AE840" i="1"/>
  <c r="AE841" i="1"/>
  <c r="AE842" i="1"/>
  <c r="AE843" i="1"/>
  <c r="AE844" i="1"/>
  <c r="AE845" i="1"/>
  <c r="AE846" i="1"/>
  <c r="AE847" i="1"/>
  <c r="AE848" i="1"/>
  <c r="AE849" i="1"/>
  <c r="AE850" i="1"/>
  <c r="AE851" i="1"/>
  <c r="AE852" i="1"/>
  <c r="AE853" i="1"/>
  <c r="AE854" i="1"/>
  <c r="AE855" i="1"/>
  <c r="AE856" i="1"/>
  <c r="AE857" i="1"/>
  <c r="AE858" i="1"/>
  <c r="AE859" i="1"/>
  <c r="AE860" i="1"/>
  <c r="AE861" i="1"/>
  <c r="AE862" i="1"/>
  <c r="AE863" i="1"/>
  <c r="AE864" i="1"/>
  <c r="AE865" i="1"/>
  <c r="AE866" i="1"/>
  <c r="AE867" i="1"/>
  <c r="AE868" i="1"/>
  <c r="AE869" i="1"/>
  <c r="AE870" i="1"/>
  <c r="AE871" i="1"/>
  <c r="AE872" i="1"/>
  <c r="AE873" i="1"/>
  <c r="AE874" i="1"/>
  <c r="AE875" i="1"/>
  <c r="AE876" i="1"/>
  <c r="AE877" i="1"/>
  <c r="AE878" i="1"/>
  <c r="AE879" i="1"/>
  <c r="AE880" i="1"/>
  <c r="AE881" i="1"/>
  <c r="AE882" i="1"/>
  <c r="AE883" i="1"/>
  <c r="AE884" i="1"/>
  <c r="AE885" i="1"/>
  <c r="AE886" i="1"/>
  <c r="AE887" i="1"/>
  <c r="AE888" i="1"/>
  <c r="AE889" i="1"/>
  <c r="AE890" i="1"/>
  <c r="AE891" i="1"/>
  <c r="AE892" i="1"/>
  <c r="AE893" i="1"/>
  <c r="AE894" i="1"/>
  <c r="AE895" i="1"/>
  <c r="AE896" i="1"/>
  <c r="AE897" i="1"/>
  <c r="AE898" i="1"/>
  <c r="AE899" i="1"/>
  <c r="AE900" i="1"/>
  <c r="AE901" i="1"/>
  <c r="AE902" i="1"/>
  <c r="AE903" i="1"/>
  <c r="AE904" i="1"/>
  <c r="AE905" i="1"/>
  <c r="AE906" i="1"/>
  <c r="AE907" i="1"/>
  <c r="AE908" i="1"/>
  <c r="AE909" i="1"/>
  <c r="AE910" i="1"/>
  <c r="AE911" i="1"/>
  <c r="AE912" i="1"/>
  <c r="AE913" i="1"/>
  <c r="AE914" i="1"/>
  <c r="AE915" i="1"/>
  <c r="AE916" i="1"/>
  <c r="AE917" i="1"/>
  <c r="AE918" i="1"/>
  <c r="AE919" i="1"/>
  <c r="AE920" i="1"/>
  <c r="AE921" i="1"/>
  <c r="AE922" i="1"/>
  <c r="AE923" i="1"/>
  <c r="AE924" i="1"/>
  <c r="AE925" i="1"/>
  <c r="AE926" i="1"/>
  <c r="AE927" i="1"/>
  <c r="AE928" i="1"/>
  <c r="AE929" i="1"/>
  <c r="AE930" i="1"/>
  <c r="AE931" i="1"/>
  <c r="AE932" i="1"/>
  <c r="AE933" i="1"/>
  <c r="AE934" i="1"/>
  <c r="AE935" i="1"/>
  <c r="AE936" i="1"/>
  <c r="AE937" i="1"/>
  <c r="AE938" i="1"/>
  <c r="AE939" i="1"/>
  <c r="AE940" i="1"/>
  <c r="AE941" i="1"/>
  <c r="AE942" i="1"/>
  <c r="AE943" i="1"/>
  <c r="AE944" i="1"/>
  <c r="AE945" i="1"/>
  <c r="AE946" i="1"/>
  <c r="AE947" i="1"/>
  <c r="AE948" i="1"/>
  <c r="AE949" i="1"/>
  <c r="AE950" i="1"/>
  <c r="AE951" i="1"/>
  <c r="AE952" i="1"/>
  <c r="AE953" i="1"/>
  <c r="AE954" i="1"/>
  <c r="AE955" i="1"/>
  <c r="AE956" i="1"/>
  <c r="AE957" i="1"/>
  <c r="AE958" i="1"/>
  <c r="AE959" i="1"/>
  <c r="AE960" i="1"/>
  <c r="AE961" i="1"/>
  <c r="AE962" i="1"/>
  <c r="AE963" i="1"/>
  <c r="AE964" i="1"/>
  <c r="AE965" i="1"/>
  <c r="AE966" i="1"/>
  <c r="AE967" i="1"/>
  <c r="AE968" i="1"/>
  <c r="AE969" i="1"/>
  <c r="AE970" i="1"/>
  <c r="AE971" i="1"/>
  <c r="AE972" i="1"/>
  <c r="AE973" i="1"/>
  <c r="AE974" i="1"/>
  <c r="AE975" i="1"/>
  <c r="AE976" i="1"/>
  <c r="AE977" i="1"/>
  <c r="AE978" i="1"/>
  <c r="AE979" i="1"/>
  <c r="AE980" i="1"/>
  <c r="AE981" i="1"/>
  <c r="AE982" i="1"/>
  <c r="AE983" i="1"/>
  <c r="AE984" i="1"/>
  <c r="AE985" i="1"/>
  <c r="AE986" i="1"/>
  <c r="AE987" i="1"/>
  <c r="AE988" i="1"/>
  <c r="AE989" i="1"/>
  <c r="AE990" i="1"/>
  <c r="AE991" i="1"/>
  <c r="AE992" i="1"/>
  <c r="AE993" i="1"/>
  <c r="AE994" i="1"/>
  <c r="AE995" i="1"/>
  <c r="AE996" i="1"/>
  <c r="AE997" i="1"/>
  <c r="AE998" i="1"/>
  <c r="AE999" i="1"/>
  <c r="AE1000" i="1"/>
  <c r="AE1001" i="1"/>
  <c r="AE2" i="1"/>
  <c r="C23" i="2"/>
  <c r="K7" i="2"/>
  <c r="K6" i="2"/>
  <c r="K5" i="2"/>
  <c r="C6" i="2"/>
  <c r="C7" i="2"/>
  <c r="C5" i="2"/>
  <c r="AJ313" i="1" l="1"/>
  <c r="AJ309" i="1"/>
  <c r="AJ301" i="1"/>
  <c r="AJ293" i="1"/>
  <c r="AJ285" i="1"/>
  <c r="AJ277" i="1"/>
  <c r="AJ269" i="1"/>
  <c r="AJ261" i="1"/>
  <c r="AJ253" i="1"/>
  <c r="AJ245" i="1"/>
  <c r="AJ237" i="1"/>
  <c r="AJ229" i="1"/>
  <c r="AJ221" i="1"/>
  <c r="AJ213" i="1"/>
  <c r="AJ205" i="1"/>
  <c r="AJ197" i="1"/>
  <c r="AJ193" i="1"/>
  <c r="AJ185" i="1"/>
  <c r="AJ181" i="1"/>
  <c r="AJ173" i="1"/>
  <c r="AJ165" i="1"/>
  <c r="AJ157" i="1"/>
  <c r="AJ149" i="1"/>
  <c r="AJ141" i="1"/>
  <c r="AJ133" i="1"/>
  <c r="AJ125" i="1"/>
  <c r="AJ121" i="1"/>
  <c r="AJ113" i="1"/>
  <c r="AJ105" i="1"/>
  <c r="AJ97" i="1"/>
  <c r="AJ85" i="1"/>
  <c r="AJ77" i="1"/>
  <c r="AJ73" i="1"/>
  <c r="AJ65" i="1"/>
  <c r="AJ61" i="1"/>
  <c r="AJ53" i="1"/>
  <c r="AJ41" i="1"/>
  <c r="AJ33" i="1"/>
  <c r="AJ9" i="1"/>
  <c r="AJ998" i="1"/>
  <c r="AJ305" i="1"/>
  <c r="AJ297" i="1"/>
  <c r="AJ289" i="1"/>
  <c r="AJ281" i="1"/>
  <c r="AJ273" i="1"/>
  <c r="AJ265" i="1"/>
  <c r="AJ257" i="1"/>
  <c r="AJ249" i="1"/>
  <c r="AJ241" i="1"/>
  <c r="AJ233" i="1"/>
  <c r="AJ225" i="1"/>
  <c r="AJ217" i="1"/>
  <c r="AJ209" i="1"/>
  <c r="AJ201" i="1"/>
  <c r="AJ189" i="1"/>
  <c r="AJ177" i="1"/>
  <c r="AJ169" i="1"/>
  <c r="AJ161" i="1"/>
  <c r="AJ153" i="1"/>
  <c r="AJ145" i="1"/>
  <c r="AJ137" i="1"/>
  <c r="AJ129" i="1"/>
  <c r="AJ117" i="1"/>
  <c r="AJ109" i="1"/>
  <c r="AJ101" i="1"/>
  <c r="AJ93" i="1"/>
  <c r="AJ89" i="1"/>
  <c r="AJ81" i="1"/>
  <c r="AJ69" i="1"/>
  <c r="AJ57" i="1"/>
  <c r="AJ49" i="1"/>
  <c r="AJ45" i="1"/>
  <c r="AJ37" i="1"/>
  <c r="AJ29" i="1"/>
  <c r="AJ25" i="1"/>
  <c r="AJ21" i="1"/>
  <c r="AJ17" i="1"/>
  <c r="AJ13" i="1"/>
  <c r="AJ5" i="1"/>
  <c r="AJ999" i="1"/>
  <c r="AJ995" i="1"/>
  <c r="AJ991" i="1"/>
  <c r="AJ987" i="1"/>
  <c r="AJ983" i="1"/>
  <c r="AJ979" i="1"/>
  <c r="AJ975" i="1"/>
  <c r="AJ971" i="1"/>
  <c r="AJ967" i="1"/>
  <c r="AJ963" i="1"/>
  <c r="AJ959" i="1"/>
  <c r="AJ955" i="1"/>
  <c r="AJ951" i="1"/>
  <c r="AJ947" i="1"/>
  <c r="AJ943" i="1"/>
  <c r="AJ939" i="1"/>
  <c r="AJ935" i="1"/>
  <c r="AJ931" i="1"/>
  <c r="AJ927" i="1"/>
  <c r="AJ923" i="1"/>
  <c r="AJ919" i="1"/>
  <c r="AJ915" i="1"/>
  <c r="AJ911" i="1"/>
  <c r="AJ907" i="1"/>
  <c r="AJ903" i="1"/>
  <c r="AJ899" i="1"/>
  <c r="AJ895" i="1"/>
  <c r="AJ891" i="1"/>
  <c r="AJ887" i="1"/>
  <c r="AJ883" i="1"/>
  <c r="AJ879" i="1"/>
  <c r="AJ875" i="1"/>
  <c r="AJ871" i="1"/>
  <c r="AJ867" i="1"/>
  <c r="AJ863" i="1"/>
  <c r="AJ859" i="1"/>
  <c r="AJ855" i="1"/>
  <c r="AJ851" i="1"/>
  <c r="AJ847" i="1"/>
  <c r="AJ843" i="1"/>
  <c r="AJ839" i="1"/>
  <c r="AJ835" i="1"/>
  <c r="AJ831" i="1"/>
  <c r="AJ827" i="1"/>
  <c r="AJ823" i="1"/>
  <c r="AJ819" i="1"/>
  <c r="AJ815" i="1"/>
  <c r="AJ811" i="1"/>
  <c r="AJ807" i="1"/>
  <c r="AJ803" i="1"/>
  <c r="AJ799" i="1"/>
  <c r="AJ795" i="1"/>
  <c r="AJ791" i="1"/>
  <c r="AJ787" i="1"/>
  <c r="AJ783" i="1"/>
  <c r="AJ779" i="1"/>
  <c r="AJ775" i="1"/>
  <c r="AJ771" i="1"/>
  <c r="AJ767" i="1"/>
  <c r="AJ763" i="1"/>
  <c r="AJ759" i="1"/>
  <c r="AJ755" i="1"/>
  <c r="AJ751" i="1"/>
  <c r="AJ747" i="1"/>
  <c r="AJ743" i="1"/>
  <c r="AJ739" i="1"/>
  <c r="AJ735" i="1"/>
  <c r="AJ731" i="1"/>
  <c r="AJ727" i="1"/>
  <c r="AJ723" i="1"/>
  <c r="AJ719" i="1"/>
  <c r="AJ715" i="1"/>
  <c r="AJ711" i="1"/>
  <c r="AJ707" i="1"/>
  <c r="AJ703" i="1"/>
  <c r="AJ699" i="1"/>
  <c r="AJ695" i="1"/>
  <c r="AJ691" i="1"/>
  <c r="AJ687" i="1"/>
  <c r="AJ683" i="1"/>
  <c r="AJ679" i="1"/>
  <c r="AJ675" i="1"/>
  <c r="AJ671" i="1"/>
  <c r="AJ667" i="1"/>
  <c r="AJ663" i="1"/>
  <c r="AJ659" i="1"/>
  <c r="AJ655" i="1"/>
  <c r="AJ651" i="1"/>
  <c r="AJ647" i="1"/>
  <c r="AJ643" i="1"/>
  <c r="AJ639" i="1"/>
  <c r="AJ635" i="1"/>
  <c r="AJ631" i="1"/>
  <c r="AJ627" i="1"/>
  <c r="AJ623" i="1"/>
  <c r="AJ619" i="1"/>
  <c r="AJ615" i="1"/>
  <c r="AJ611" i="1"/>
  <c r="AJ607" i="1"/>
  <c r="AJ603" i="1"/>
  <c r="AJ599" i="1"/>
  <c r="AJ595" i="1"/>
  <c r="AJ591" i="1"/>
  <c r="AJ587" i="1"/>
  <c r="AJ583" i="1"/>
  <c r="AJ579" i="1"/>
  <c r="AJ575" i="1"/>
  <c r="AJ571" i="1"/>
  <c r="AJ567" i="1"/>
  <c r="AJ563" i="1"/>
  <c r="AJ559" i="1"/>
  <c r="AJ555" i="1"/>
  <c r="AJ551" i="1"/>
  <c r="AJ547" i="1"/>
  <c r="AJ543" i="1"/>
  <c r="AJ539" i="1"/>
  <c r="AJ535" i="1"/>
  <c r="AJ531" i="1"/>
  <c r="AJ527" i="1"/>
  <c r="AJ523" i="1"/>
  <c r="AJ519" i="1"/>
  <c r="AJ515" i="1"/>
  <c r="AJ511" i="1"/>
  <c r="AJ507" i="1"/>
  <c r="AJ503" i="1"/>
  <c r="AJ499" i="1"/>
  <c r="AJ495" i="1"/>
  <c r="AJ491" i="1"/>
  <c r="AJ487" i="1"/>
  <c r="AJ483" i="1"/>
  <c r="AJ479" i="1"/>
  <c r="AJ475" i="1"/>
  <c r="AJ471" i="1"/>
  <c r="AJ467" i="1"/>
  <c r="AJ463" i="1"/>
  <c r="AJ459" i="1"/>
  <c r="AJ455" i="1"/>
  <c r="AJ451" i="1"/>
  <c r="AJ447" i="1"/>
  <c r="AJ443" i="1"/>
  <c r="AJ439" i="1"/>
  <c r="AJ435" i="1"/>
  <c r="AJ431" i="1"/>
  <c r="AJ427" i="1"/>
  <c r="AJ423" i="1"/>
  <c r="AJ419" i="1"/>
  <c r="AJ415" i="1"/>
  <c r="AJ411" i="1"/>
  <c r="AJ407" i="1"/>
  <c r="AJ403" i="1"/>
  <c r="AJ399" i="1"/>
  <c r="AJ395" i="1"/>
  <c r="AJ391" i="1"/>
  <c r="AJ387" i="1"/>
  <c r="AJ383" i="1"/>
  <c r="AJ379" i="1"/>
  <c r="AJ375" i="1"/>
  <c r="AJ371" i="1"/>
  <c r="AJ367" i="1"/>
  <c r="AJ363" i="1"/>
  <c r="AJ359" i="1"/>
  <c r="AJ355" i="1"/>
  <c r="AJ351" i="1"/>
  <c r="AJ347" i="1"/>
  <c r="AJ343" i="1"/>
  <c r="AJ339" i="1"/>
  <c r="AJ335" i="1"/>
  <c r="AJ331" i="1"/>
  <c r="AJ327" i="1"/>
  <c r="AJ323" i="1"/>
  <c r="AJ319" i="1"/>
  <c r="AI316" i="1"/>
  <c r="AJ316" i="1" s="1"/>
  <c r="D32" i="2"/>
  <c r="D30" i="2"/>
  <c r="D31" i="2"/>
  <c r="C8" i="2"/>
  <c r="K8" i="2"/>
  <c r="D33" i="2" l="1"/>
</calcChain>
</file>

<file path=xl/sharedStrings.xml><?xml version="1.0" encoding="utf-8"?>
<sst xmlns="http://schemas.openxmlformats.org/spreadsheetml/2006/main" count="9408" uniqueCount="506">
  <si>
    <t>User_ID</t>
  </si>
  <si>
    <t>User_Name</t>
  </si>
  <si>
    <t>Join_Date</t>
  </si>
  <si>
    <t>Last_Login</t>
  </si>
  <si>
    <t>Monthly_Price</t>
  </si>
  <si>
    <t>Watch_Hours</t>
  </si>
  <si>
    <t>Favorite_Genre</t>
  </si>
  <si>
    <t>Active_Devices</t>
  </si>
  <si>
    <t>Profile_Count</t>
  </si>
  <si>
    <t>Parental_Controls</t>
  </si>
  <si>
    <t>Total_Movies_Watched</t>
  </si>
  <si>
    <t>Total_Series_Watched</t>
  </si>
  <si>
    <t>Country</t>
  </si>
  <si>
    <t>Payment_Method</t>
  </si>
  <si>
    <t>Language_Preference</t>
  </si>
  <si>
    <t>Recommended_Content_Count</t>
  </si>
  <si>
    <t>Average_Rating_Given</t>
  </si>
  <si>
    <t>Has_Downloaded_Content</t>
  </si>
  <si>
    <t>Membership_Status</t>
  </si>
  <si>
    <t>Loyalty_Points</t>
  </si>
  <si>
    <t>First_Device_Used</t>
  </si>
  <si>
    <t>Age_Group</t>
  </si>
  <si>
    <t>Primary_Watch_Time</t>
  </si>
  <si>
    <t>Amber</t>
  </si>
  <si>
    <t>Action</t>
  </si>
  <si>
    <t>USA</t>
  </si>
  <si>
    <t>PayPal</t>
  </si>
  <si>
    <t>Hindi</t>
  </si>
  <si>
    <t>Active</t>
  </si>
  <si>
    <t>Smartphone</t>
  </si>
  <si>
    <t>35-44</t>
  </si>
  <si>
    <t>Late Night</t>
  </si>
  <si>
    <t>Patrick</t>
  </si>
  <si>
    <t>Drama</t>
  </si>
  <si>
    <t>German</t>
  </si>
  <si>
    <t>Desktop</t>
  </si>
  <si>
    <t>25-34</t>
  </si>
  <si>
    <t>Evening</t>
  </si>
  <si>
    <t>Robert</t>
  </si>
  <si>
    <t>Canada</t>
  </si>
  <si>
    <t>Debit Card</t>
  </si>
  <si>
    <t>Mandarin</t>
  </si>
  <si>
    <t>Cole</t>
  </si>
  <si>
    <t>Sci-Fi</t>
  </si>
  <si>
    <t>UK</t>
  </si>
  <si>
    <t>Jamie</t>
  </si>
  <si>
    <t>Documentary</t>
  </si>
  <si>
    <t>Mary</t>
  </si>
  <si>
    <t>India</t>
  </si>
  <si>
    <t>Credit Card</t>
  </si>
  <si>
    <t>Spanish</t>
  </si>
  <si>
    <t>Smart TV</t>
  </si>
  <si>
    <t>18-24</t>
  </si>
  <si>
    <t>Morning</t>
  </si>
  <si>
    <t>Theodore</t>
  </si>
  <si>
    <t>Horror</t>
  </si>
  <si>
    <t>English</t>
  </si>
  <si>
    <t>Laptop</t>
  </si>
  <si>
    <t>Olivia</t>
  </si>
  <si>
    <t>Australia</t>
  </si>
  <si>
    <t>45-54</t>
  </si>
  <si>
    <t>Patricia</t>
  </si>
  <si>
    <t>Comedy</t>
  </si>
  <si>
    <t>Germany</t>
  </si>
  <si>
    <t>Cryptocurrency</t>
  </si>
  <si>
    <t>Tablet</t>
  </si>
  <si>
    <t>Linda</t>
  </si>
  <si>
    <t>French</t>
  </si>
  <si>
    <t>55+</t>
  </si>
  <si>
    <t>Nichole</t>
  </si>
  <si>
    <t>Frances</t>
  </si>
  <si>
    <t>Maurice</t>
  </si>
  <si>
    <t>Jennifer</t>
  </si>
  <si>
    <t>Cheryl</t>
  </si>
  <si>
    <t>France</t>
  </si>
  <si>
    <t>Afternoon</t>
  </si>
  <si>
    <t>Kathy</t>
  </si>
  <si>
    <t>Cassie</t>
  </si>
  <si>
    <t>Charles</t>
  </si>
  <si>
    <t>Romance</t>
  </si>
  <si>
    <t>William</t>
  </si>
  <si>
    <t>Tiffany</t>
  </si>
  <si>
    <t>Mark</t>
  </si>
  <si>
    <t>Anne</t>
  </si>
  <si>
    <t>Carol</t>
  </si>
  <si>
    <t>Cynthia</t>
  </si>
  <si>
    <t>Destiny</t>
  </si>
  <si>
    <t>Brittany</t>
  </si>
  <si>
    <t>Amy</t>
  </si>
  <si>
    <t>Kimberly</t>
  </si>
  <si>
    <t>Ariel</t>
  </si>
  <si>
    <t>Lauren</t>
  </si>
  <si>
    <t>Joshua</t>
  </si>
  <si>
    <t>Megan</t>
  </si>
  <si>
    <t>Stephanie</t>
  </si>
  <si>
    <t>Terrence</t>
  </si>
  <si>
    <t>Julia</t>
  </si>
  <si>
    <t>Derrick</t>
  </si>
  <si>
    <t>Nathan</t>
  </si>
  <si>
    <t>Matthew</t>
  </si>
  <si>
    <t>Ashley</t>
  </si>
  <si>
    <t>Kerri</t>
  </si>
  <si>
    <t>Jessica</t>
  </si>
  <si>
    <t>Phillip</t>
  </si>
  <si>
    <t>Elizabeth</t>
  </si>
  <si>
    <t>Lisa</t>
  </si>
  <si>
    <t>Natalie</t>
  </si>
  <si>
    <t>Autumn</t>
  </si>
  <si>
    <t>James</t>
  </si>
  <si>
    <t>Michael</t>
  </si>
  <si>
    <t>Molly</t>
  </si>
  <si>
    <t>Lance</t>
  </si>
  <si>
    <t>Lori</t>
  </si>
  <si>
    <t>Jeremy</t>
  </si>
  <si>
    <t>Scott</t>
  </si>
  <si>
    <t>Sabrina</t>
  </si>
  <si>
    <t>Zachary</t>
  </si>
  <si>
    <t>Levi</t>
  </si>
  <si>
    <t>Christine</t>
  </si>
  <si>
    <t>Emily</t>
  </si>
  <si>
    <t>Jonathan</t>
  </si>
  <si>
    <t>David</t>
  </si>
  <si>
    <t>Gina</t>
  </si>
  <si>
    <t>Kristin</t>
  </si>
  <si>
    <t>Douglas</t>
  </si>
  <si>
    <t>Nicole</t>
  </si>
  <si>
    <t>Chloe</t>
  </si>
  <si>
    <t>Kevin</t>
  </si>
  <si>
    <t>Nicholas</t>
  </si>
  <si>
    <t>Terry</t>
  </si>
  <si>
    <t>Garrett</t>
  </si>
  <si>
    <t>Jose</t>
  </si>
  <si>
    <t>Courtney</t>
  </si>
  <si>
    <t>Kim</t>
  </si>
  <si>
    <t>Katherine</t>
  </si>
  <si>
    <t>Lynn</t>
  </si>
  <si>
    <t>Leah</t>
  </si>
  <si>
    <t>Kayla</t>
  </si>
  <si>
    <t>Katelyn</t>
  </si>
  <si>
    <t>Maria</t>
  </si>
  <si>
    <t>Justin</t>
  </si>
  <si>
    <t>Susan</t>
  </si>
  <si>
    <t>Sue</t>
  </si>
  <si>
    <t>Jean</t>
  </si>
  <si>
    <t>Ebony</t>
  </si>
  <si>
    <t>Derek</t>
  </si>
  <si>
    <t>John</t>
  </si>
  <si>
    <t>Rebecca</t>
  </si>
  <si>
    <t>Juan</t>
  </si>
  <si>
    <t>Gabrielle</t>
  </si>
  <si>
    <t>Samantha</t>
  </si>
  <si>
    <t>Jesse</t>
  </si>
  <si>
    <t>Aaron</t>
  </si>
  <si>
    <t>Melissa</t>
  </si>
  <si>
    <t>Erin</t>
  </si>
  <si>
    <t>Dale</t>
  </si>
  <si>
    <t>Gregory</t>
  </si>
  <si>
    <t>Sarah</t>
  </si>
  <si>
    <t>Carmen</t>
  </si>
  <si>
    <t>April</t>
  </si>
  <si>
    <t>Anthony</t>
  </si>
  <si>
    <t>Brett</t>
  </si>
  <si>
    <t>Carly</t>
  </si>
  <si>
    <t>Dennis</t>
  </si>
  <si>
    <t>Alexandra</t>
  </si>
  <si>
    <t>Ryan</t>
  </si>
  <si>
    <t>Tony</t>
  </si>
  <si>
    <t>Daniel</t>
  </si>
  <si>
    <t>Jacob</t>
  </si>
  <si>
    <t>Carolyn</t>
  </si>
  <si>
    <t>Denise</t>
  </si>
  <si>
    <t>Cassandra</t>
  </si>
  <si>
    <t>Dustin</t>
  </si>
  <si>
    <t>Crystal</t>
  </si>
  <si>
    <t>Barbara</t>
  </si>
  <si>
    <t>Kathryn</t>
  </si>
  <si>
    <t>Christopher</t>
  </si>
  <si>
    <t>Martin</t>
  </si>
  <si>
    <t>Taylor</t>
  </si>
  <si>
    <t>Vickie</t>
  </si>
  <si>
    <t>Betty</t>
  </si>
  <si>
    <t>Amanda</t>
  </si>
  <si>
    <t>Stephen</t>
  </si>
  <si>
    <t>Dawn</t>
  </si>
  <si>
    <t>Paul</t>
  </si>
  <si>
    <t>Kenneth</t>
  </si>
  <si>
    <t>Bruce</t>
  </si>
  <si>
    <t>Andrew</t>
  </si>
  <si>
    <t>Brandon</t>
  </si>
  <si>
    <t>Steven</t>
  </si>
  <si>
    <t>Hunter</t>
  </si>
  <si>
    <t>Catherine</t>
  </si>
  <si>
    <t>Jeff</t>
  </si>
  <si>
    <t>Cathy</t>
  </si>
  <si>
    <t>Sylvia</t>
  </si>
  <si>
    <t>Joseph</t>
  </si>
  <si>
    <t>Laurie</t>
  </si>
  <si>
    <t>Danielle</t>
  </si>
  <si>
    <t>Alexander</t>
  </si>
  <si>
    <t>Randy</t>
  </si>
  <si>
    <t>Michelle</t>
  </si>
  <si>
    <t>Chris</t>
  </si>
  <si>
    <t>Sherri</t>
  </si>
  <si>
    <t>Angela</t>
  </si>
  <si>
    <t>Francis</t>
  </si>
  <si>
    <t>Katie</t>
  </si>
  <si>
    <t>Natasha</t>
  </si>
  <si>
    <t>Julie</t>
  </si>
  <si>
    <t>Jaime</t>
  </si>
  <si>
    <t>Emma</t>
  </si>
  <si>
    <t>Briana</t>
  </si>
  <si>
    <t>Bradley</t>
  </si>
  <si>
    <t>Devin</t>
  </si>
  <si>
    <t>Eric</t>
  </si>
  <si>
    <t>Brian</t>
  </si>
  <si>
    <t>Ann</t>
  </si>
  <si>
    <t>Valerie</t>
  </si>
  <si>
    <t>Carrie</t>
  </si>
  <si>
    <t>Randall</t>
  </si>
  <si>
    <t>Victor</t>
  </si>
  <si>
    <t>Richard</t>
  </si>
  <si>
    <t>Tyler</t>
  </si>
  <si>
    <t>Johnny</t>
  </si>
  <si>
    <t>Jesus</t>
  </si>
  <si>
    <t>Jill</t>
  </si>
  <si>
    <t>Andrea</t>
  </si>
  <si>
    <t>Sara</t>
  </si>
  <si>
    <t>Tammy</t>
  </si>
  <si>
    <t>Sandra</t>
  </si>
  <si>
    <t>Alicia</t>
  </si>
  <si>
    <t>Margaret</t>
  </si>
  <si>
    <t>Renee</t>
  </si>
  <si>
    <t>Wayne</t>
  </si>
  <si>
    <t>Rhonda</t>
  </si>
  <si>
    <t>Darrell</t>
  </si>
  <si>
    <t>Diana</t>
  </si>
  <si>
    <t>Christina</t>
  </si>
  <si>
    <t>Darlene</t>
  </si>
  <si>
    <t>Janet</t>
  </si>
  <si>
    <t>Ethan</t>
  </si>
  <si>
    <t>Phyllis</t>
  </si>
  <si>
    <t>Joel</t>
  </si>
  <si>
    <t>Craig</t>
  </si>
  <si>
    <t>Jordan</t>
  </si>
  <si>
    <t>Victoria</t>
  </si>
  <si>
    <t>Rachel</t>
  </si>
  <si>
    <t>Tina</t>
  </si>
  <si>
    <t>Vincent</t>
  </si>
  <si>
    <t>Cindy</t>
  </si>
  <si>
    <t>Gary</t>
  </si>
  <si>
    <t>Lindsey</t>
  </si>
  <si>
    <t>Gabriel</t>
  </si>
  <si>
    <t>Heidi</t>
  </si>
  <si>
    <t>Darren</t>
  </si>
  <si>
    <t>Bethany</t>
  </si>
  <si>
    <t>Beth</t>
  </si>
  <si>
    <t>Allen</t>
  </si>
  <si>
    <t>Veronica</t>
  </si>
  <si>
    <t>Larry</t>
  </si>
  <si>
    <t>Makayla</t>
  </si>
  <si>
    <t>Angelica</t>
  </si>
  <si>
    <t>Timothy</t>
  </si>
  <si>
    <t>Karen</t>
  </si>
  <si>
    <t>Anna</t>
  </si>
  <si>
    <t>Felicia</t>
  </si>
  <si>
    <t>Stacey</t>
  </si>
  <si>
    <t>Alison</t>
  </si>
  <si>
    <t>Harold</t>
  </si>
  <si>
    <t>Rick</t>
  </si>
  <si>
    <t>Troy</t>
  </si>
  <si>
    <t>Judy</t>
  </si>
  <si>
    <t>Jeffrey</t>
  </si>
  <si>
    <t>Meghan</t>
  </si>
  <si>
    <t>Calvin</t>
  </si>
  <si>
    <t>Sheri</t>
  </si>
  <si>
    <t>Tommy</t>
  </si>
  <si>
    <t>Trevor</t>
  </si>
  <si>
    <t>Dana</t>
  </si>
  <si>
    <t>Jasmine</t>
  </si>
  <si>
    <t>Chelsea</t>
  </si>
  <si>
    <t>Kristy</t>
  </si>
  <si>
    <t>Terri</t>
  </si>
  <si>
    <t>Madison</t>
  </si>
  <si>
    <t>Alyssa</t>
  </si>
  <si>
    <t>Carlos</t>
  </si>
  <si>
    <t>Debra</t>
  </si>
  <si>
    <t>Bianca</t>
  </si>
  <si>
    <t>Joann</t>
  </si>
  <si>
    <t>Gail</t>
  </si>
  <si>
    <t>Travis</t>
  </si>
  <si>
    <t>Reginald</t>
  </si>
  <si>
    <t>Ian</t>
  </si>
  <si>
    <t>Claudia</t>
  </si>
  <si>
    <t>Kristina</t>
  </si>
  <si>
    <t>Desiree</t>
  </si>
  <si>
    <t>Audrey</t>
  </si>
  <si>
    <t>Pamela</t>
  </si>
  <si>
    <t>Jane</t>
  </si>
  <si>
    <t>Norma</t>
  </si>
  <si>
    <t>Wendy</t>
  </si>
  <si>
    <t>Marie</t>
  </si>
  <si>
    <t>Cory</t>
  </si>
  <si>
    <t>Cameron</t>
  </si>
  <si>
    <t>Jerry</t>
  </si>
  <si>
    <t>Brittney</t>
  </si>
  <si>
    <t>Thomas</t>
  </si>
  <si>
    <t>Bryan</t>
  </si>
  <si>
    <t>Walter</t>
  </si>
  <si>
    <t>Samuel</t>
  </si>
  <si>
    <t>Dylan</t>
  </si>
  <si>
    <t>Heather</t>
  </si>
  <si>
    <t>Marisa</t>
  </si>
  <si>
    <t>Tracy</t>
  </si>
  <si>
    <t>Angel</t>
  </si>
  <si>
    <t>Caitlin</t>
  </si>
  <si>
    <t>Johnathan</t>
  </si>
  <si>
    <t>Mariah</t>
  </si>
  <si>
    <t>Jerome</t>
  </si>
  <si>
    <t>Devon</t>
  </si>
  <si>
    <t>Antonio</t>
  </si>
  <si>
    <t>Billy</t>
  </si>
  <si>
    <t>Kelsey</t>
  </si>
  <si>
    <t>Erica</t>
  </si>
  <si>
    <t>Donna</t>
  </si>
  <si>
    <t>Paige</t>
  </si>
  <si>
    <t>Todd</t>
  </si>
  <si>
    <t>Sherry</t>
  </si>
  <si>
    <t>Erika</t>
  </si>
  <si>
    <t>Keith</t>
  </si>
  <si>
    <t>Jimmy</t>
  </si>
  <si>
    <t>Adam</t>
  </si>
  <si>
    <t>Miranda</t>
  </si>
  <si>
    <t>Sierra</t>
  </si>
  <si>
    <t>Andre</t>
  </si>
  <si>
    <t>Jocelyn</t>
  </si>
  <si>
    <t>Kara</t>
  </si>
  <si>
    <t>Krista</t>
  </si>
  <si>
    <t>Eugene</t>
  </si>
  <si>
    <t>Abigail</t>
  </si>
  <si>
    <t>Hayden</t>
  </si>
  <si>
    <t>Carla</t>
  </si>
  <si>
    <t>Shane</t>
  </si>
  <si>
    <t>Brooke</t>
  </si>
  <si>
    <t>Stefanie</t>
  </si>
  <si>
    <t>Jeffery</t>
  </si>
  <si>
    <t>Xavier</t>
  </si>
  <si>
    <t>Kelly</t>
  </si>
  <si>
    <t>Anita</t>
  </si>
  <si>
    <t>Nicolas</t>
  </si>
  <si>
    <t>Hector</t>
  </si>
  <si>
    <t>Jack</t>
  </si>
  <si>
    <t>Julian</t>
  </si>
  <si>
    <t>Jason</t>
  </si>
  <si>
    <t>Jonathon</t>
  </si>
  <si>
    <t>Grace</t>
  </si>
  <si>
    <t>Melvin</t>
  </si>
  <si>
    <t>Kurt</t>
  </si>
  <si>
    <t>Glenda</t>
  </si>
  <si>
    <t>Duane</t>
  </si>
  <si>
    <t>Cody</t>
  </si>
  <si>
    <t>Tanya</t>
  </si>
  <si>
    <t>Claire</t>
  </si>
  <si>
    <t>Caroline</t>
  </si>
  <si>
    <t>Benjamin</t>
  </si>
  <si>
    <t>Yolanda</t>
  </si>
  <si>
    <t>Peter</t>
  </si>
  <si>
    <t>Norman</t>
  </si>
  <si>
    <t>Katrina</t>
  </si>
  <si>
    <t>Shannon</t>
  </si>
  <si>
    <t>Suzanne</t>
  </si>
  <si>
    <t>Jaclyn</t>
  </si>
  <si>
    <t>Deborah</t>
  </si>
  <si>
    <t>Allison</t>
  </si>
  <si>
    <t>Christian</t>
  </si>
  <si>
    <t>Lindsay</t>
  </si>
  <si>
    <t>Breanna</t>
  </si>
  <si>
    <t>Marvin</t>
  </si>
  <si>
    <t>Michele</t>
  </si>
  <si>
    <t>Edward</t>
  </si>
  <si>
    <t>Leslie</t>
  </si>
  <si>
    <t>Donald</t>
  </si>
  <si>
    <t>Grant</t>
  </si>
  <si>
    <t>Sydney</t>
  </si>
  <si>
    <t>Shawna</t>
  </si>
  <si>
    <t>Chad</t>
  </si>
  <si>
    <t>Marissa</t>
  </si>
  <si>
    <t>Mason</t>
  </si>
  <si>
    <t>Alvin</t>
  </si>
  <si>
    <t>Yvonne</t>
  </si>
  <si>
    <t>Gene</t>
  </si>
  <si>
    <t>Nina</t>
  </si>
  <si>
    <t>Stacy</t>
  </si>
  <si>
    <t>Kristen</t>
  </si>
  <si>
    <t>Laura</t>
  </si>
  <si>
    <t>Jeremiah</t>
  </si>
  <si>
    <t>Leon</t>
  </si>
  <si>
    <t>Tracey</t>
  </si>
  <si>
    <t>Helen</t>
  </si>
  <si>
    <t>Kyle</t>
  </si>
  <si>
    <t>Alexandria</t>
  </si>
  <si>
    <t>Spencer</t>
  </si>
  <si>
    <t>Gregg</t>
  </si>
  <si>
    <t xml:space="preserve">Monthly revenue based on different subscription plans. </t>
  </si>
  <si>
    <t>Grand Total</t>
  </si>
  <si>
    <t>Count of User_ID</t>
  </si>
  <si>
    <t>Subscription Plans</t>
  </si>
  <si>
    <t>Revenue</t>
  </si>
  <si>
    <t xml:space="preserve">Distribution of users across different price tiers. </t>
  </si>
  <si>
    <t>User count</t>
  </si>
  <si>
    <t xml:space="preserve">Average watch hours per user. </t>
  </si>
  <si>
    <t xml:space="preserve">Total movies vs. series watched per user. </t>
  </si>
  <si>
    <t>Watch_Hours_Bucket</t>
  </si>
  <si>
    <t>0-50</t>
  </si>
  <si>
    <t>User Count</t>
  </si>
  <si>
    <t>Average Watch Hours</t>
  </si>
  <si>
    <t>Total_Movies_Watched_Bucket</t>
  </si>
  <si>
    <t>Total_Series_Watched_Bucket</t>
  </si>
  <si>
    <t>151-200</t>
  </si>
  <si>
    <t>51-100</t>
  </si>
  <si>
    <t>101-150</t>
  </si>
  <si>
    <t>301-400</t>
  </si>
  <si>
    <t>801-900</t>
  </si>
  <si>
    <t>201-300</t>
  </si>
  <si>
    <t>101-200</t>
  </si>
  <si>
    <t>701-800</t>
  </si>
  <si>
    <t>401-500</t>
  </si>
  <si>
    <t>0-100</t>
  </si>
  <si>
    <t>901-1000</t>
  </si>
  <si>
    <t>501-600</t>
  </si>
  <si>
    <t>601-700</t>
  </si>
  <si>
    <t>Total_Movies_watched</t>
  </si>
  <si>
    <t>Subscription &amp; Revenue Analysis:</t>
  </si>
  <si>
    <t>Impact of Recommendation</t>
  </si>
  <si>
    <t>User Engagement Metrics:</t>
  </si>
  <si>
    <t>% change of Recommendation</t>
  </si>
  <si>
    <t>High</t>
  </si>
  <si>
    <t>Low</t>
  </si>
  <si>
    <t>Moderate</t>
  </si>
  <si>
    <t>Imputed_Recommendation</t>
  </si>
  <si>
    <t>Above 30%</t>
  </si>
  <si>
    <t>0%-10%</t>
  </si>
  <si>
    <t>11%-30%</t>
  </si>
  <si>
    <t>Total</t>
  </si>
  <si>
    <t>Demographic &amp; Behavioral Insights:</t>
  </si>
  <si>
    <t>Impact of recommended content on engagement.</t>
  </si>
  <si>
    <t xml:space="preserve">Preferred genres by age group. </t>
  </si>
  <si>
    <t>Device usage trends.</t>
  </si>
  <si>
    <t>Device_Usage</t>
  </si>
  <si>
    <t>Multiple Device</t>
  </si>
  <si>
    <t>Single Device</t>
  </si>
  <si>
    <t>Device Usage by First_Device_Used</t>
  </si>
  <si>
    <t>Peak watch time trends (Morning, Evening, Late Night).</t>
  </si>
  <si>
    <t>Device Usage as per Active Device</t>
  </si>
  <si>
    <t xml:space="preserve">Retention &amp; Loyalty              </t>
  </si>
  <si>
    <t>InActive</t>
  </si>
  <si>
    <t>Loyalty_Points_1</t>
  </si>
  <si>
    <t>0-500</t>
  </si>
  <si>
    <t>1001-1500</t>
  </si>
  <si>
    <t>1501-2000</t>
  </si>
  <si>
    <t>2001-2500</t>
  </si>
  <si>
    <t>2501-3000</t>
  </si>
  <si>
    <t>3001-3500</t>
  </si>
  <si>
    <t>3501-4000</t>
  </si>
  <si>
    <t>4001-4500</t>
  </si>
  <si>
    <t>501-1000</t>
  </si>
  <si>
    <t>Above 4500</t>
  </si>
  <si>
    <t>Last Login</t>
  </si>
  <si>
    <t>0-1 days</t>
  </si>
  <si>
    <t>11-15 days</t>
  </si>
  <si>
    <t>16-20 days</t>
  </si>
  <si>
    <t>21-30 days</t>
  </si>
  <si>
    <t>2-3 days</t>
  </si>
  <si>
    <t>4-6 days</t>
  </si>
  <si>
    <t>7-10 days</t>
  </si>
  <si>
    <t>More than 30days</t>
  </si>
  <si>
    <t>Not Downloaded</t>
  </si>
  <si>
    <t>Downloaded</t>
  </si>
  <si>
    <t>Membership status (Active vs. Inactive).</t>
  </si>
  <si>
    <t>Loyalty points distribution.</t>
  </si>
  <si>
    <t>Frequency of logins and content downloads.</t>
  </si>
  <si>
    <t>Preferred payment methods by region.</t>
  </si>
  <si>
    <t>Preferred payment methods by Country</t>
  </si>
  <si>
    <t>Region</t>
  </si>
  <si>
    <t>EAST</t>
  </si>
  <si>
    <t>NORTH</t>
  </si>
  <si>
    <t>SOUTH</t>
  </si>
  <si>
    <t>WEST</t>
  </si>
  <si>
    <t>Subscription trends by country.</t>
  </si>
  <si>
    <t>Average_watch_hours</t>
  </si>
  <si>
    <t>Days</t>
  </si>
  <si>
    <t xml:space="preserve"> </t>
  </si>
  <si>
    <t>The Last login date is 18-12-2024. That means the data was extracted on 18-12-2024. Based on 18-12-2024</t>
  </si>
  <si>
    <t>Average_watch_hours_per_user</t>
  </si>
  <si>
    <t>Engagement</t>
  </si>
  <si>
    <t>Engagement (Loyalty points)</t>
  </si>
  <si>
    <t>High Enagaged</t>
  </si>
  <si>
    <t>Low Engaged</t>
  </si>
  <si>
    <t>Moderate Enagaged</t>
  </si>
  <si>
    <t>Language preferences and their correlation with engagement.</t>
  </si>
  <si>
    <t>0-5 hrs</t>
  </si>
  <si>
    <t>11-15 hrs</t>
  </si>
  <si>
    <t>15-20 hrs</t>
  </si>
  <si>
    <t>6-10 hrs</t>
  </si>
  <si>
    <t>Above 20 hrs</t>
  </si>
  <si>
    <t>No Download</t>
  </si>
  <si>
    <t>Language preferences and their correlation with engagement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</si>
</sst>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Red]0.00"/>
    <numFmt numFmtId="165" formatCode="_-[$$-409]* #,##0.00_ ;_-[$$-409]* \-#,##0.00\ ;_-[$$-409]* &quot;-&quot;??_ ;_-@_ "/>
  </numFmts>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6"/>
      <color theme="1"/>
      <name val="Aptos Narrow"/>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749992370372631"/>
        <bgColor indexed="64"/>
      </patternFill>
    </fill>
    <fill>
      <patternFill patternType="solid">
        <fgColor theme="9" tint="0.59999389629810485"/>
        <bgColor indexed="64"/>
      </patternFill>
    </fill>
    <fill>
      <patternFill patternType="solid">
        <fgColor rgb="FFFF0000"/>
        <bgColor indexed="64"/>
      </patternFill>
    </fill>
    <fill>
      <patternFill patternType="solid">
        <fgColor theme="5" tint="0.39997558519241921"/>
        <bgColor indexed="64"/>
      </patternFill>
    </fill>
    <fill>
      <patternFill patternType="solid">
        <fgColor theme="8" tint="0.79998168889431442"/>
        <bgColor indexed="64"/>
      </patternFill>
    </fill>
    <fill>
      <patternFill patternType="solid">
        <fgColor theme="2" tint="-9.9978637043366805E-2"/>
        <bgColor indexed="64"/>
      </patternFill>
    </fill>
    <fill>
      <patternFill patternType="solid">
        <fgColor theme="8" tint="0.59999389629810485"/>
        <bgColor indexed="64"/>
      </patternFill>
    </fill>
    <fill>
      <patternFill patternType="solid">
        <fgColor theme="3" tint="0.499984740745262"/>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66">
    <xf numFmtId="0" fontId="0" fillId="0" borderId="0" xfId="0"/>
    <xf numFmtId="14" fontId="0" fillId="0" borderId="0" xfId="0" applyNumberFormat="1"/>
    <xf numFmtId="0" fontId="0" fillId="0" borderId="0" xfId="0" pivotButton="1"/>
    <xf numFmtId="0" fontId="0" fillId="0" borderId="10" xfId="0" applyBorder="1" applyAlignment="1">
      <alignment horizontal="center"/>
    </xf>
    <xf numFmtId="1" fontId="0" fillId="0" borderId="10" xfId="0" applyNumberFormat="1" applyBorder="1" applyAlignment="1">
      <alignment horizontal="center"/>
    </xf>
    <xf numFmtId="0" fontId="0" fillId="34" borderId="10" xfId="0" applyFill="1" applyBorder="1" applyAlignment="1">
      <alignment horizontal="center"/>
    </xf>
    <xf numFmtId="1" fontId="16" fillId="33" borderId="10" xfId="0" applyNumberFormat="1" applyFont="1" applyFill="1" applyBorder="1" applyAlignment="1">
      <alignment horizontal="center"/>
    </xf>
    <xf numFmtId="0" fontId="16" fillId="33" borderId="10" xfId="0" applyFont="1" applyFill="1" applyBorder="1" applyAlignment="1">
      <alignment horizontal="center"/>
    </xf>
    <xf numFmtId="0" fontId="16" fillId="33" borderId="10" xfId="0" applyFont="1" applyFill="1" applyBorder="1" applyAlignment="1">
      <alignment horizontal="left"/>
    </xf>
    <xf numFmtId="0" fontId="16" fillId="0" borderId="0" xfId="0" applyFont="1"/>
    <xf numFmtId="10" fontId="0" fillId="0" borderId="0" xfId="42" applyNumberFormat="1" applyFont="1"/>
    <xf numFmtId="0" fontId="0" fillId="35" borderId="0" xfId="0" applyFill="1"/>
    <xf numFmtId="0" fontId="18" fillId="0" borderId="0" xfId="0" applyFont="1" applyAlignment="1">
      <alignment horizontal="center"/>
    </xf>
    <xf numFmtId="0" fontId="16" fillId="0" borderId="0" xfId="0" applyFont="1" applyAlignment="1">
      <alignment horizontal="center"/>
    </xf>
    <xf numFmtId="0" fontId="16" fillId="0" borderId="14" xfId="0" applyFont="1" applyBorder="1"/>
    <xf numFmtId="0" fontId="16" fillId="0" borderId="0" xfId="0" applyFont="1" applyAlignment="1">
      <alignment horizontal="left"/>
    </xf>
    <xf numFmtId="0" fontId="16" fillId="37" borderId="10" xfId="0" applyFont="1" applyFill="1" applyBorder="1" applyAlignment="1">
      <alignment horizontal="center"/>
    </xf>
    <xf numFmtId="0" fontId="16" fillId="38" borderId="10" xfId="0" applyFont="1" applyFill="1" applyBorder="1" applyAlignment="1">
      <alignment horizontal="center"/>
    </xf>
    <xf numFmtId="0" fontId="0" fillId="0" borderId="0" xfId="0" applyAlignment="1">
      <alignment wrapText="1"/>
    </xf>
    <xf numFmtId="0" fontId="0" fillId="35" borderId="0" xfId="0" applyFill="1" applyAlignment="1">
      <alignment wrapText="1"/>
    </xf>
    <xf numFmtId="0" fontId="18" fillId="35" borderId="0" xfId="0" applyFont="1" applyFill="1" applyAlignment="1">
      <alignment horizontal="center"/>
    </xf>
    <xf numFmtId="0" fontId="16" fillId="38" borderId="10" xfId="0" applyFont="1" applyFill="1" applyBorder="1" applyAlignment="1">
      <alignment horizontal="center" vertical="center"/>
    </xf>
    <xf numFmtId="0" fontId="0" fillId="0" borderId="10" xfId="0" applyBorder="1" applyAlignment="1">
      <alignment horizontal="center" vertical="center"/>
    </xf>
    <xf numFmtId="0" fontId="16" fillId="39" borderId="10" xfId="0" applyFont="1" applyFill="1" applyBorder="1" applyAlignment="1">
      <alignment horizontal="center"/>
    </xf>
    <xf numFmtId="2" fontId="0" fillId="0" borderId="0" xfId="0" applyNumberFormat="1"/>
    <xf numFmtId="0" fontId="16" fillId="34" borderId="10" xfId="0" applyFont="1" applyFill="1" applyBorder="1" applyAlignment="1">
      <alignment horizontal="center"/>
    </xf>
    <xf numFmtId="14" fontId="0" fillId="36" borderId="0" xfId="0" applyNumberFormat="1" applyFill="1"/>
    <xf numFmtId="0" fontId="0" fillId="36" borderId="0" xfId="0" applyFill="1"/>
    <xf numFmtId="10" fontId="0" fillId="36" borderId="0" xfId="42" applyNumberFormat="1" applyFont="1" applyFill="1"/>
    <xf numFmtId="2" fontId="16" fillId="37" borderId="10" xfId="0" applyNumberFormat="1" applyFont="1" applyFill="1" applyBorder="1" applyAlignment="1">
      <alignment horizontal="center"/>
    </xf>
    <xf numFmtId="164" fontId="0" fillId="0" borderId="0" xfId="0" applyNumberFormat="1"/>
    <xf numFmtId="164" fontId="0" fillId="36" borderId="0" xfId="0" applyNumberFormat="1" applyFill="1"/>
    <xf numFmtId="0" fontId="16" fillId="34" borderId="10" xfId="0" applyFont="1" applyFill="1" applyBorder="1" applyAlignment="1">
      <alignment horizontal="center" vertical="center"/>
    </xf>
    <xf numFmtId="165" fontId="0" fillId="0" borderId="0" xfId="0" applyNumberFormat="1"/>
    <xf numFmtId="0" fontId="16" fillId="33" borderId="10" xfId="0" applyFont="1" applyFill="1" applyBorder="1" applyAlignment="1">
      <alignment horizontal="center" wrapText="1"/>
    </xf>
    <xf numFmtId="0" fontId="0" fillId="0" borderId="0" xfId="0" applyAlignment="1">
      <alignment horizontal="center"/>
    </xf>
    <xf numFmtId="0" fontId="16" fillId="39" borderId="10" xfId="0" applyFont="1" applyFill="1" applyBorder="1" applyAlignment="1">
      <alignment horizontal="center"/>
      <extLst>
        <ext xmlns:xfpb="http://schemas.microsoft.com/office/spreadsheetml/2022/featurepropertybag" uri="{C7286773-470A-42A8-94C5-96B5CB345126}">
          <xfpb:xfComplement i="0"/>
        </ext>
      </extLst>
    </xf>
    <xf numFmtId="0" fontId="0" fillId="0" borderId="10" xfId="0" applyBorder="1" applyAlignment="1">
      <alignment horizontal="center"/>
      <extLst>
        <ext xmlns:xfpb="http://schemas.microsoft.com/office/spreadsheetml/2022/featurepropertybag" uri="{C7286773-470A-42A8-94C5-96B5CB345126}">
          <xfpb:xfComplement i="0"/>
        </ext>
      </extLst>
    </xf>
    <xf numFmtId="2" fontId="0" fillId="0" borderId="10" xfId="0" applyNumberFormat="1" applyBorder="1" applyAlignment="1">
      <alignment horizontal="center" vertical="center"/>
    </xf>
    <xf numFmtId="0" fontId="0" fillId="40" borderId="0" xfId="0" applyFill="1"/>
    <xf numFmtId="0" fontId="16" fillId="40" borderId="0" xfId="0" applyFont="1" applyFill="1"/>
    <xf numFmtId="0" fontId="18" fillId="36" borderId="0" xfId="0" applyFont="1" applyFill="1" applyAlignment="1">
      <alignment horizontal="center"/>
    </xf>
    <xf numFmtId="0" fontId="0" fillId="35" borderId="0" xfId="0" applyFill="1" applyAlignment="1">
      <alignment horizontal="center"/>
    </xf>
    <xf numFmtId="0" fontId="16" fillId="33" borderId="11" xfId="0" applyFont="1" applyFill="1" applyBorder="1" applyAlignment="1">
      <alignment horizontal="center"/>
    </xf>
    <xf numFmtId="0" fontId="16" fillId="33" borderId="12" xfId="0" applyFont="1" applyFill="1" applyBorder="1" applyAlignment="1">
      <alignment horizontal="center"/>
    </xf>
    <xf numFmtId="0" fontId="16" fillId="33" borderId="13" xfId="0" applyFont="1" applyFill="1" applyBorder="1" applyAlignment="1">
      <alignment horizontal="center"/>
    </xf>
    <xf numFmtId="0" fontId="16" fillId="0" borderId="14" xfId="0" applyFont="1" applyBorder="1" applyAlignment="1">
      <alignment horizontal="center"/>
    </xf>
    <xf numFmtId="0" fontId="16" fillId="38" borderId="10" xfId="0" applyFont="1" applyFill="1" applyBorder="1" applyAlignment="1">
      <alignment horizontal="center"/>
    </xf>
    <xf numFmtId="0" fontId="16" fillId="38" borderId="15" xfId="0" applyFont="1" applyFill="1" applyBorder="1" applyAlignment="1">
      <alignment horizontal="center" vertical="center"/>
    </xf>
    <xf numFmtId="0" fontId="16" fillId="38" borderId="16" xfId="0" applyFont="1" applyFill="1" applyBorder="1" applyAlignment="1">
      <alignment horizontal="center" vertical="center"/>
    </xf>
    <xf numFmtId="0" fontId="16" fillId="34" borderId="11" xfId="0" applyFont="1" applyFill="1" applyBorder="1" applyAlignment="1">
      <alignment horizontal="center"/>
    </xf>
    <xf numFmtId="0" fontId="16" fillId="34" borderId="12" xfId="0" applyFont="1" applyFill="1" applyBorder="1" applyAlignment="1">
      <alignment horizontal="center"/>
    </xf>
    <xf numFmtId="0" fontId="16" fillId="34" borderId="13" xfId="0" applyFont="1" applyFill="1" applyBorder="1" applyAlignment="1">
      <alignment horizontal="center"/>
    </xf>
    <xf numFmtId="0" fontId="16" fillId="34" borderId="15" xfId="0" applyFont="1" applyFill="1" applyBorder="1" applyAlignment="1">
      <alignment horizontal="center"/>
    </xf>
    <xf numFmtId="0" fontId="16" fillId="34" borderId="16" xfId="0" applyFont="1" applyFill="1" applyBorder="1" applyAlignment="1">
      <alignment horizontal="center"/>
    </xf>
    <xf numFmtId="0" fontId="16" fillId="34" borderId="11" xfId="0" applyFont="1" applyFill="1" applyBorder="1" applyAlignment="1">
      <alignment horizontal="center" vertical="center"/>
    </xf>
    <xf numFmtId="0" fontId="16" fillId="34" borderId="12" xfId="0" applyFont="1" applyFill="1" applyBorder="1" applyAlignment="1">
      <alignment horizontal="center" vertical="center"/>
    </xf>
    <xf numFmtId="0" fontId="16" fillId="34" borderId="13" xfId="0" applyFont="1" applyFill="1" applyBorder="1" applyAlignment="1">
      <alignment horizontal="center" vertical="center"/>
    </xf>
    <xf numFmtId="0" fontId="16" fillId="34" borderId="15" xfId="0" applyFont="1" applyFill="1" applyBorder="1" applyAlignment="1">
      <alignment horizontal="center" vertical="center"/>
    </xf>
    <xf numFmtId="0" fontId="16" fillId="34" borderId="16" xfId="0" applyFont="1" applyFill="1" applyBorder="1" applyAlignment="1">
      <alignment horizontal="center" vertical="center"/>
    </xf>
    <xf numFmtId="0" fontId="0" fillId="36" borderId="0" xfId="0" applyFill="1" applyAlignment="1">
      <alignment horizontal="center"/>
    </xf>
    <xf numFmtId="0" fontId="16" fillId="33" borderId="15" xfId="0" applyFont="1" applyFill="1" applyBorder="1" applyAlignment="1">
      <alignment horizontal="center" vertical="center"/>
    </xf>
    <xf numFmtId="0" fontId="16" fillId="33" borderId="16" xfId="0" applyFont="1" applyFill="1" applyBorder="1" applyAlignment="1">
      <alignment horizontal="center" vertical="center"/>
    </xf>
    <xf numFmtId="0" fontId="16" fillId="34" borderId="10" xfId="0" applyFont="1" applyFill="1" applyBorder="1" applyAlignment="1">
      <alignment horizontal="center"/>
    </xf>
    <xf numFmtId="0" fontId="16" fillId="34" borderId="10" xfId="0" applyFont="1" applyFill="1" applyBorder="1" applyAlignment="1">
      <alignment horizontal="center" vertical="center"/>
    </xf>
    <xf numFmtId="0"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microsoft.com/office/2022/11/relationships/FeaturePropertyBag" Target="featurePropertyBag/feature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sz="1400" b="1" i="0" u="none" strike="noStrike" baseline="0">
                <a:effectLst/>
              </a:rPr>
              <a:t>1. Monthly revenue based on different subscription plans</a:t>
            </a:r>
            <a:endParaRPr lang="en-IN" sz="1400"/>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IN"/>
        </a:p>
      </c:txPr>
    </c:title>
    <c:autoTitleDeleted val="0"/>
    <c:plotArea>
      <c:layout/>
      <c:pieChart>
        <c:varyColors val="1"/>
        <c:ser>
          <c:idx val="1"/>
          <c:order val="1"/>
          <c:tx>
            <c:strRef>
              <c:f>Pivot!$C$4</c:f>
              <c:strCache>
                <c:ptCount val="1"/>
                <c:pt idx="0">
                  <c:v>Revenue</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F5A2-4673-9262-6E3BE1D2A073}"/>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F5A2-4673-9262-6E3BE1D2A073}"/>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F5A2-4673-9262-6E3BE1D2A073}"/>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val>
            <c:numRef>
              <c:f>Pivot!$C$5:$C$7</c:f>
              <c:numCache>
                <c:formatCode>General</c:formatCode>
                <c:ptCount val="3"/>
                <c:pt idx="0">
                  <c:v>2580.7699999999877</c:v>
                </c:pt>
                <c:pt idx="1">
                  <c:v>4136.5499999999638</c:v>
                </c:pt>
                <c:pt idx="2">
                  <c:v>5308.6799999999566</c:v>
                </c:pt>
              </c:numCache>
            </c:numRef>
          </c:val>
          <c:extLst>
            <c:ext xmlns:c16="http://schemas.microsoft.com/office/drawing/2014/chart" uri="{C3380CC4-5D6E-409C-BE32-E72D297353CC}">
              <c16:uniqueId val="{00000006-F5A2-4673-9262-6E3BE1D2A073}"/>
            </c:ext>
          </c:extLst>
        </c:ser>
        <c:dLbls>
          <c:showLegendKey val="0"/>
          <c:showVal val="1"/>
          <c:showCatName val="0"/>
          <c:showSerName val="0"/>
          <c:showPercent val="0"/>
          <c:showBubbleSize val="0"/>
          <c:showLeaderLines val="1"/>
        </c:dLbls>
        <c:firstSliceAng val="0"/>
      </c:pieChart>
      <c:pieChart>
        <c:varyColors val="1"/>
        <c:ser>
          <c:idx val="0"/>
          <c:order val="0"/>
          <c:tx>
            <c:strRef>
              <c:f>Pivot!$B$4</c:f>
              <c:strCache>
                <c:ptCount val="1"/>
                <c:pt idx="0">
                  <c:v>Subscription Plans</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8-F5A2-4673-9262-6E3BE1D2A073}"/>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A-F5A2-4673-9262-6E3BE1D2A073}"/>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C-F5A2-4673-9262-6E3BE1D2A073}"/>
              </c:ext>
            </c:extLst>
          </c:dPt>
          <c:dLbls>
            <c:dLbl>
              <c:idx val="0"/>
              <c:layout>
                <c:manualLayout>
                  <c:x val="3.5957595144356952E-2"/>
                  <c:y val="-2.8186936007682042E-2"/>
                </c:manualLayout>
              </c:layout>
              <c:tx>
                <c:rich>
                  <a:bodyPr/>
                  <a:lstStyle/>
                  <a:p>
                    <a:r>
                      <a:rPr lang="en-US"/>
                      <a:t>Subs Amt: </a:t>
                    </a:r>
                  </a:p>
                  <a:p>
                    <a:r>
                      <a:rPr lang="en-US"/>
                      <a:t>$</a:t>
                    </a:r>
                    <a:fld id="{DF05FB8F-B037-47B4-B0B7-642E90E66E4D}" type="VALUE">
                      <a:rPr lang="en-US"/>
                      <a:pPr/>
                      <a:t>[VALUE]</a:t>
                    </a:fld>
                    <a:endParaRPr lang="en-US"/>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8-F5A2-4673-9262-6E3BE1D2A073}"/>
                </c:ext>
              </c:extLst>
            </c:dLbl>
            <c:dLbl>
              <c:idx val="1"/>
              <c:layout>
                <c:manualLayout>
                  <c:x val="6.8416994750656074E-2"/>
                  <c:y val="-0.11057889151742939"/>
                </c:manualLayout>
              </c:layout>
              <c:tx>
                <c:rich>
                  <a:bodyPr/>
                  <a:lstStyle/>
                  <a:p>
                    <a:r>
                      <a:rPr lang="en-US" sz="1000" b="1" i="0" u="none" strike="noStrike" kern="1200" baseline="0">
                        <a:solidFill>
                          <a:sysClr val="window" lastClr="FFFFFF"/>
                        </a:solidFill>
                      </a:rPr>
                      <a:t>Subs Amt: </a:t>
                    </a:r>
                  </a:p>
                  <a:p>
                    <a:r>
                      <a:rPr lang="en-US" sz="1000"/>
                      <a:t>$</a:t>
                    </a:r>
                    <a:fld id="{B0C88DE9-1236-4E06-A400-B2E12BBAD01B}" type="VALUE">
                      <a:rPr lang="en-US" sz="1000"/>
                      <a:pPr/>
                      <a:t>[VALUE]</a:t>
                    </a:fld>
                    <a:endParaRPr lang="en-US" sz="1000"/>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A-F5A2-4673-9262-6E3BE1D2A073}"/>
                </c:ext>
              </c:extLst>
            </c:dLbl>
            <c:dLbl>
              <c:idx val="2"/>
              <c:layout>
                <c:manualLayout>
                  <c:x val="-7.334317585301852E-3"/>
                  <c:y val="-7.7258505249868728E-2"/>
                </c:manualLayout>
              </c:layout>
              <c:tx>
                <c:rich>
                  <a:bodyPr/>
                  <a:lstStyle/>
                  <a:p>
                    <a:r>
                      <a:rPr lang="en-US" sz="1000" b="1" i="0" u="none" strike="noStrike" kern="1200" baseline="0">
                        <a:solidFill>
                          <a:sysClr val="window" lastClr="FFFFFF"/>
                        </a:solidFill>
                      </a:rPr>
                      <a:t>Subs Amt: </a:t>
                    </a:r>
                  </a:p>
                  <a:p>
                    <a:r>
                      <a:rPr lang="en-US" sz="1000"/>
                      <a:t>$</a:t>
                    </a:r>
                    <a:fld id="{8403E021-DD13-419A-BD12-21626A66670D}" type="VALUE">
                      <a:rPr lang="en-US" sz="1000"/>
                      <a:pPr/>
                      <a:t>[VALUE]</a:t>
                    </a:fld>
                    <a:endParaRPr lang="en-US" sz="1000"/>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C-F5A2-4673-9262-6E3BE1D2A073}"/>
                </c:ext>
              </c:extLst>
            </c:dLbl>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val>
            <c:numRef>
              <c:f>Pivot!$B$5:$B$7</c:f>
              <c:numCache>
                <c:formatCode>General</c:formatCode>
                <c:ptCount val="3"/>
                <c:pt idx="0">
                  <c:v>7.99</c:v>
                </c:pt>
                <c:pt idx="1">
                  <c:v>11.99</c:v>
                </c:pt>
                <c:pt idx="2">
                  <c:v>15.99</c:v>
                </c:pt>
              </c:numCache>
            </c:numRef>
          </c:val>
          <c:extLst>
            <c:ext xmlns:c16="http://schemas.microsoft.com/office/drawing/2014/chart" uri="{C3380CC4-5D6E-409C-BE32-E72D297353CC}">
              <c16:uniqueId val="{0000000D-F5A2-4673-9262-6E3BE1D2A073}"/>
            </c:ext>
          </c:extLst>
        </c:ser>
        <c:dLbls>
          <c:showLegendKey val="0"/>
          <c:showVal val="1"/>
          <c:showCatName val="0"/>
          <c:showSerName val="0"/>
          <c:showPercent val="0"/>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sz="1400" b="1" i="0" u="none" strike="noStrike" baseline="0">
                <a:effectLst/>
              </a:rPr>
              <a:t>2. Distribution of users across different price tiers. </a:t>
            </a:r>
            <a:r>
              <a:rPr lang="en-IN" sz="1400" b="1" i="0" u="none" strike="noStrike" baseline="0"/>
              <a:t> </a:t>
            </a:r>
            <a:endParaRPr lang="en-US" sz="1400"/>
          </a:p>
        </c:rich>
      </c:tx>
      <c:layout>
        <c:manualLayout>
          <c:xMode val="edge"/>
          <c:yMode val="edge"/>
          <c:x val="0.11226377952755906"/>
          <c:y val="0"/>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Pivot!$J$4</c:f>
              <c:strCache>
                <c:ptCount val="1"/>
                <c:pt idx="0">
                  <c:v>Subscription Plans</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2A70-419C-8054-19E2BBD3179F}"/>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2A70-419C-8054-19E2BBD3179F}"/>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2A70-419C-8054-19E2BBD3179F}"/>
              </c:ext>
            </c:extLst>
          </c:dPt>
          <c:dLbls>
            <c:dLbl>
              <c:idx val="0"/>
              <c:tx>
                <c:rich>
                  <a:bodyPr/>
                  <a:lstStyle/>
                  <a:p>
                    <a:fld id="{A71A3E92-1480-4B19-A466-FC6C7270E0B8}"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2A70-419C-8054-19E2BBD3179F}"/>
                </c:ext>
              </c:extLst>
            </c:dLbl>
            <c:dLbl>
              <c:idx val="1"/>
              <c:tx>
                <c:rich>
                  <a:bodyPr/>
                  <a:lstStyle/>
                  <a:p>
                    <a:fld id="{9D786171-A41D-42AA-8F3E-015908A99398}"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2A70-419C-8054-19E2BBD3179F}"/>
                </c:ext>
              </c:extLst>
            </c:dLbl>
            <c:dLbl>
              <c:idx val="2"/>
              <c:tx>
                <c:rich>
                  <a:bodyPr/>
                  <a:lstStyle/>
                  <a:p>
                    <a:fld id="{4D6FCD99-8614-4728-A62A-941D2A58CD40}"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2A70-419C-8054-19E2BBD3179F}"/>
                </c:ext>
              </c:extLst>
            </c:dLbl>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15:showDataLabelsRange val="1"/>
              </c:ext>
            </c:extLst>
          </c:dLbls>
          <c:cat>
            <c:numRef>
              <c:f>Pivot!$J$5:$J$7</c:f>
              <c:numCache>
                <c:formatCode>General</c:formatCode>
                <c:ptCount val="3"/>
                <c:pt idx="0">
                  <c:v>7.99</c:v>
                </c:pt>
                <c:pt idx="1">
                  <c:v>11.99</c:v>
                </c:pt>
                <c:pt idx="2">
                  <c:v>15.99</c:v>
                </c:pt>
              </c:numCache>
            </c:numRef>
          </c:cat>
          <c:val>
            <c:numRef>
              <c:f>Pivot!$J$5:$J$7</c:f>
              <c:numCache>
                <c:formatCode>General</c:formatCode>
                <c:ptCount val="3"/>
                <c:pt idx="0">
                  <c:v>7.99</c:v>
                </c:pt>
                <c:pt idx="1">
                  <c:v>11.99</c:v>
                </c:pt>
                <c:pt idx="2">
                  <c:v>15.99</c:v>
                </c:pt>
              </c:numCache>
            </c:numRef>
          </c:val>
          <c:extLst>
            <c:ext xmlns:c15="http://schemas.microsoft.com/office/drawing/2012/chart" uri="{02D57815-91ED-43cb-92C2-25804820EDAC}">
              <c15:datalabelsRange>
                <c15:f>Pivot!$K$5:$K$7</c15:f>
                <c15:dlblRangeCache>
                  <c:ptCount val="3"/>
                  <c:pt idx="0">
                    <c:v>323</c:v>
                  </c:pt>
                  <c:pt idx="1">
                    <c:v>345</c:v>
                  </c:pt>
                  <c:pt idx="2">
                    <c:v>332</c:v>
                  </c:pt>
                </c15:dlblRangeCache>
              </c15:datalabelsRange>
            </c:ext>
            <c:ext xmlns:c16="http://schemas.microsoft.com/office/drawing/2014/chart" uri="{C3380CC4-5D6E-409C-BE32-E72D297353CC}">
              <c16:uniqueId val="{00000006-2A70-419C-8054-19E2BBD3179F}"/>
            </c:ext>
          </c:extLst>
        </c:ser>
        <c:ser>
          <c:idx val="1"/>
          <c:order val="1"/>
          <c:tx>
            <c:strRef>
              <c:f>Pivot!$K$4</c:f>
              <c:strCache>
                <c:ptCount val="1"/>
                <c:pt idx="0">
                  <c:v>User count</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8-2A70-419C-8054-19E2BBD3179F}"/>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A-2A70-419C-8054-19E2BBD3179F}"/>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C-2A70-419C-8054-19E2BBD3179F}"/>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numRef>
              <c:f>Pivot!$J$5:$J$7</c:f>
              <c:numCache>
                <c:formatCode>General</c:formatCode>
                <c:ptCount val="3"/>
                <c:pt idx="0">
                  <c:v>7.99</c:v>
                </c:pt>
                <c:pt idx="1">
                  <c:v>11.99</c:v>
                </c:pt>
                <c:pt idx="2">
                  <c:v>15.99</c:v>
                </c:pt>
              </c:numCache>
            </c:numRef>
          </c:cat>
          <c:val>
            <c:numRef>
              <c:f>Pivot!$K$5:$K$7</c:f>
              <c:numCache>
                <c:formatCode>General</c:formatCode>
                <c:ptCount val="3"/>
                <c:pt idx="0">
                  <c:v>323</c:v>
                </c:pt>
                <c:pt idx="1">
                  <c:v>345</c:v>
                </c:pt>
                <c:pt idx="2">
                  <c:v>332</c:v>
                </c:pt>
              </c:numCache>
            </c:numRef>
          </c:val>
          <c:extLst>
            <c:ext xmlns:c16="http://schemas.microsoft.com/office/drawing/2014/chart" uri="{C3380CC4-5D6E-409C-BE32-E72D297353CC}">
              <c16:uniqueId val="{0000000D-2A70-419C-8054-19E2BBD3179F}"/>
            </c:ext>
          </c:extLst>
        </c:ser>
        <c:dLbls>
          <c:dLblPos val="ctr"/>
          <c:showLegendKey val="0"/>
          <c:showVal val="0"/>
          <c:showCatName val="0"/>
          <c:showSerName val="0"/>
          <c:showPercent val="1"/>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rtl="0">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[Amarsingh_CPDA_B5.xlsx]Sheet2!PivotTable1</c:name>
    <c:fmtId val="1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600" b="1" i="0" u="none" strike="noStrike" baseline="0">
                <a:effectLst/>
              </a:rPr>
              <a:t>3. Average watch hours per user</a:t>
            </a:r>
            <a:endParaRPr lang="en-US"/>
          </a:p>
        </c:rich>
      </c:tx>
      <c:layout>
        <c:manualLayout>
          <c:xMode val="edge"/>
          <c:yMode val="edge"/>
          <c:x val="0.20852002537010969"/>
          <c:y val="2.7777777777777776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Sheet2!$A$4:$A$9</c:f>
              <c:strCache>
                <c:ptCount val="5"/>
                <c:pt idx="0">
                  <c:v>0-5 hrs</c:v>
                </c:pt>
                <c:pt idx="1">
                  <c:v>6-10 hrs</c:v>
                </c:pt>
                <c:pt idx="2">
                  <c:v>11-15 hrs</c:v>
                </c:pt>
                <c:pt idx="3">
                  <c:v>15-20 hrs</c:v>
                </c:pt>
                <c:pt idx="4">
                  <c:v>Above 20 hrs</c:v>
                </c:pt>
              </c:strCache>
            </c:strRef>
          </c:cat>
          <c:val>
            <c:numRef>
              <c:f>Sheet2!$B$4:$B$9</c:f>
              <c:numCache>
                <c:formatCode>General</c:formatCode>
                <c:ptCount val="5"/>
                <c:pt idx="0">
                  <c:v>919</c:v>
                </c:pt>
                <c:pt idx="1">
                  <c:v>39</c:v>
                </c:pt>
                <c:pt idx="2">
                  <c:v>7</c:v>
                </c:pt>
                <c:pt idx="3">
                  <c:v>9</c:v>
                </c:pt>
                <c:pt idx="4">
                  <c:v>26</c:v>
                </c:pt>
              </c:numCache>
            </c:numRef>
          </c:val>
          <c:extLst>
            <c:ext xmlns:c16="http://schemas.microsoft.com/office/drawing/2014/chart" uri="{C3380CC4-5D6E-409C-BE32-E72D297353CC}">
              <c16:uniqueId val="{00000000-76DD-4E7A-9F66-3F9DC9711125}"/>
            </c:ext>
          </c:extLst>
        </c:ser>
        <c:dLbls>
          <c:showLegendKey val="0"/>
          <c:showVal val="0"/>
          <c:showCatName val="0"/>
          <c:showSerName val="0"/>
          <c:showPercent val="0"/>
          <c:showBubbleSize val="0"/>
        </c:dLbls>
        <c:gapWidth val="100"/>
        <c:overlap val="-24"/>
        <c:axId val="1507795264"/>
        <c:axId val="1507799104"/>
      </c:barChart>
      <c:catAx>
        <c:axId val="150779526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07799104"/>
        <c:crosses val="autoZero"/>
        <c:auto val="1"/>
        <c:lblAlgn val="ctr"/>
        <c:lblOffset val="100"/>
        <c:noMultiLvlLbl val="0"/>
      </c:catAx>
      <c:valAx>
        <c:axId val="150779910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07795264"/>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[Amarsingh_CPDA_B5.xlsx]Sheet2!PivotTable2</c:name>
    <c:fmtId val="2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4. Total movies vs. series watched per user</a:t>
            </a:r>
          </a:p>
        </c:rich>
      </c:tx>
      <c:layout>
        <c:manualLayout>
          <c:xMode val="edge"/>
          <c:yMode val="edge"/>
          <c:x val="0.13194444444444445"/>
          <c:y val="2.3148148148148147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IN"/>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Sheet2!$E$3:$E$4</c:f>
              <c:strCache>
                <c:ptCount val="1"/>
                <c:pt idx="0">
                  <c:v>0-50</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Sheet2!$D$5:$D$15</c:f>
              <c:strCache>
                <c:ptCount val="10"/>
                <c:pt idx="0">
                  <c:v>0-100</c:v>
                </c:pt>
                <c:pt idx="1">
                  <c:v>101-200</c:v>
                </c:pt>
                <c:pt idx="2">
                  <c:v>201-300</c:v>
                </c:pt>
                <c:pt idx="3">
                  <c:v>301-400</c:v>
                </c:pt>
                <c:pt idx="4">
                  <c:v>401-500</c:v>
                </c:pt>
                <c:pt idx="5">
                  <c:v>501-600</c:v>
                </c:pt>
                <c:pt idx="6">
                  <c:v>601-700</c:v>
                </c:pt>
                <c:pt idx="7">
                  <c:v>701-800</c:v>
                </c:pt>
                <c:pt idx="8">
                  <c:v>801-900</c:v>
                </c:pt>
                <c:pt idx="9">
                  <c:v>901-1000</c:v>
                </c:pt>
              </c:strCache>
            </c:strRef>
          </c:cat>
          <c:val>
            <c:numRef>
              <c:f>Sheet2!$E$5:$E$15</c:f>
              <c:numCache>
                <c:formatCode>General</c:formatCode>
                <c:ptCount val="10"/>
                <c:pt idx="0">
                  <c:v>24</c:v>
                </c:pt>
                <c:pt idx="1">
                  <c:v>20</c:v>
                </c:pt>
                <c:pt idx="2">
                  <c:v>29</c:v>
                </c:pt>
                <c:pt idx="3">
                  <c:v>37</c:v>
                </c:pt>
                <c:pt idx="4">
                  <c:v>26</c:v>
                </c:pt>
                <c:pt idx="5">
                  <c:v>19</c:v>
                </c:pt>
                <c:pt idx="6">
                  <c:v>16</c:v>
                </c:pt>
                <c:pt idx="7">
                  <c:v>33</c:v>
                </c:pt>
                <c:pt idx="8">
                  <c:v>36</c:v>
                </c:pt>
                <c:pt idx="9">
                  <c:v>23</c:v>
                </c:pt>
              </c:numCache>
            </c:numRef>
          </c:val>
          <c:extLst>
            <c:ext xmlns:c16="http://schemas.microsoft.com/office/drawing/2014/chart" uri="{C3380CC4-5D6E-409C-BE32-E72D297353CC}">
              <c16:uniqueId val="{00000000-3E4A-46BC-B9F7-47266B9CC6FC}"/>
            </c:ext>
          </c:extLst>
        </c:ser>
        <c:ser>
          <c:idx val="1"/>
          <c:order val="1"/>
          <c:tx>
            <c:strRef>
              <c:f>Sheet2!$F$3:$F$4</c:f>
              <c:strCache>
                <c:ptCount val="1"/>
                <c:pt idx="0">
                  <c:v>51-100</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Sheet2!$D$5:$D$15</c:f>
              <c:strCache>
                <c:ptCount val="10"/>
                <c:pt idx="0">
                  <c:v>0-100</c:v>
                </c:pt>
                <c:pt idx="1">
                  <c:v>101-200</c:v>
                </c:pt>
                <c:pt idx="2">
                  <c:v>201-300</c:v>
                </c:pt>
                <c:pt idx="3">
                  <c:v>301-400</c:v>
                </c:pt>
                <c:pt idx="4">
                  <c:v>401-500</c:v>
                </c:pt>
                <c:pt idx="5">
                  <c:v>501-600</c:v>
                </c:pt>
                <c:pt idx="6">
                  <c:v>601-700</c:v>
                </c:pt>
                <c:pt idx="7">
                  <c:v>701-800</c:v>
                </c:pt>
                <c:pt idx="8">
                  <c:v>801-900</c:v>
                </c:pt>
                <c:pt idx="9">
                  <c:v>901-1000</c:v>
                </c:pt>
              </c:strCache>
            </c:strRef>
          </c:cat>
          <c:val>
            <c:numRef>
              <c:f>Sheet2!$F$5:$F$15</c:f>
              <c:numCache>
                <c:formatCode>General</c:formatCode>
                <c:ptCount val="10"/>
                <c:pt idx="0">
                  <c:v>18</c:v>
                </c:pt>
                <c:pt idx="1">
                  <c:v>19</c:v>
                </c:pt>
                <c:pt idx="2">
                  <c:v>23</c:v>
                </c:pt>
                <c:pt idx="3">
                  <c:v>18</c:v>
                </c:pt>
                <c:pt idx="4">
                  <c:v>23</c:v>
                </c:pt>
                <c:pt idx="5">
                  <c:v>17</c:v>
                </c:pt>
                <c:pt idx="6">
                  <c:v>33</c:v>
                </c:pt>
                <c:pt idx="7">
                  <c:v>32</c:v>
                </c:pt>
                <c:pt idx="8">
                  <c:v>24</c:v>
                </c:pt>
                <c:pt idx="9">
                  <c:v>21</c:v>
                </c:pt>
              </c:numCache>
            </c:numRef>
          </c:val>
          <c:extLst>
            <c:ext xmlns:c16="http://schemas.microsoft.com/office/drawing/2014/chart" uri="{C3380CC4-5D6E-409C-BE32-E72D297353CC}">
              <c16:uniqueId val="{00000001-3E4A-46BC-B9F7-47266B9CC6FC}"/>
            </c:ext>
          </c:extLst>
        </c:ser>
        <c:dLbls>
          <c:showLegendKey val="0"/>
          <c:showVal val="0"/>
          <c:showCatName val="0"/>
          <c:showSerName val="0"/>
          <c:showPercent val="0"/>
          <c:showBubbleSize val="0"/>
        </c:dLbls>
        <c:gapWidth val="100"/>
        <c:axId val="1507803424"/>
        <c:axId val="1507801504"/>
      </c:barChart>
      <c:lineChart>
        <c:grouping val="standard"/>
        <c:varyColors val="0"/>
        <c:ser>
          <c:idx val="2"/>
          <c:order val="2"/>
          <c:tx>
            <c:strRef>
              <c:f>Sheet2!$G$3:$G$4</c:f>
              <c:strCache>
                <c:ptCount val="1"/>
                <c:pt idx="0">
                  <c:v>101-150</c:v>
                </c:pt>
              </c:strCache>
            </c:strRef>
          </c:tx>
          <c:spPr>
            <a:ln w="34925" cap="rnd">
              <a:solidFill>
                <a:schemeClr val="accent3"/>
              </a:solidFill>
              <a:round/>
            </a:ln>
            <a:effectLst>
              <a:outerShdw blurRad="57150" dist="19050" dir="5400000" algn="ctr" rotWithShape="0">
                <a:srgbClr val="000000">
                  <a:alpha val="63000"/>
                </a:srgbClr>
              </a:outerShdw>
            </a:effectLst>
          </c:spPr>
          <c:marker>
            <c:symbol val="none"/>
          </c:marker>
          <c:cat>
            <c:strRef>
              <c:f>Sheet2!$D$5:$D$15</c:f>
              <c:strCache>
                <c:ptCount val="10"/>
                <c:pt idx="0">
                  <c:v>0-100</c:v>
                </c:pt>
                <c:pt idx="1">
                  <c:v>101-200</c:v>
                </c:pt>
                <c:pt idx="2">
                  <c:v>201-300</c:v>
                </c:pt>
                <c:pt idx="3">
                  <c:v>301-400</c:v>
                </c:pt>
                <c:pt idx="4">
                  <c:v>401-500</c:v>
                </c:pt>
                <c:pt idx="5">
                  <c:v>501-600</c:v>
                </c:pt>
                <c:pt idx="6">
                  <c:v>601-700</c:v>
                </c:pt>
                <c:pt idx="7">
                  <c:v>701-800</c:v>
                </c:pt>
                <c:pt idx="8">
                  <c:v>801-900</c:v>
                </c:pt>
                <c:pt idx="9">
                  <c:v>901-1000</c:v>
                </c:pt>
              </c:strCache>
            </c:strRef>
          </c:cat>
          <c:val>
            <c:numRef>
              <c:f>Sheet2!$G$5:$G$15</c:f>
              <c:numCache>
                <c:formatCode>General</c:formatCode>
                <c:ptCount val="10"/>
                <c:pt idx="0">
                  <c:v>20</c:v>
                </c:pt>
                <c:pt idx="1">
                  <c:v>30</c:v>
                </c:pt>
                <c:pt idx="2">
                  <c:v>20</c:v>
                </c:pt>
                <c:pt idx="3">
                  <c:v>28</c:v>
                </c:pt>
                <c:pt idx="4">
                  <c:v>37</c:v>
                </c:pt>
                <c:pt idx="5">
                  <c:v>32</c:v>
                </c:pt>
                <c:pt idx="6">
                  <c:v>16</c:v>
                </c:pt>
                <c:pt idx="7">
                  <c:v>30</c:v>
                </c:pt>
                <c:pt idx="8">
                  <c:v>28</c:v>
                </c:pt>
                <c:pt idx="9">
                  <c:v>20</c:v>
                </c:pt>
              </c:numCache>
            </c:numRef>
          </c:val>
          <c:smooth val="0"/>
          <c:extLst>
            <c:ext xmlns:c16="http://schemas.microsoft.com/office/drawing/2014/chart" uri="{C3380CC4-5D6E-409C-BE32-E72D297353CC}">
              <c16:uniqueId val="{00000002-3E4A-46BC-B9F7-47266B9CC6FC}"/>
            </c:ext>
          </c:extLst>
        </c:ser>
        <c:ser>
          <c:idx val="3"/>
          <c:order val="3"/>
          <c:tx>
            <c:strRef>
              <c:f>Sheet2!$H$3:$H$4</c:f>
              <c:strCache>
                <c:ptCount val="1"/>
                <c:pt idx="0">
                  <c:v>151-200</c:v>
                </c:pt>
              </c:strCache>
            </c:strRef>
          </c:tx>
          <c:spPr>
            <a:ln w="34925" cap="rnd">
              <a:solidFill>
                <a:schemeClr val="accent4"/>
              </a:solidFill>
              <a:round/>
            </a:ln>
            <a:effectLst>
              <a:outerShdw blurRad="57150" dist="19050" dir="5400000" algn="ctr" rotWithShape="0">
                <a:srgbClr val="000000">
                  <a:alpha val="63000"/>
                </a:srgbClr>
              </a:outerShdw>
            </a:effectLst>
          </c:spPr>
          <c:marker>
            <c:symbol val="none"/>
          </c:marker>
          <c:cat>
            <c:strRef>
              <c:f>Sheet2!$D$5:$D$15</c:f>
              <c:strCache>
                <c:ptCount val="10"/>
                <c:pt idx="0">
                  <c:v>0-100</c:v>
                </c:pt>
                <c:pt idx="1">
                  <c:v>101-200</c:v>
                </c:pt>
                <c:pt idx="2">
                  <c:v>201-300</c:v>
                </c:pt>
                <c:pt idx="3">
                  <c:v>301-400</c:v>
                </c:pt>
                <c:pt idx="4">
                  <c:v>401-500</c:v>
                </c:pt>
                <c:pt idx="5">
                  <c:v>501-600</c:v>
                </c:pt>
                <c:pt idx="6">
                  <c:v>601-700</c:v>
                </c:pt>
                <c:pt idx="7">
                  <c:v>701-800</c:v>
                </c:pt>
                <c:pt idx="8">
                  <c:v>801-900</c:v>
                </c:pt>
                <c:pt idx="9">
                  <c:v>901-1000</c:v>
                </c:pt>
              </c:strCache>
            </c:strRef>
          </c:cat>
          <c:val>
            <c:numRef>
              <c:f>Sheet2!$H$5:$H$15</c:f>
              <c:numCache>
                <c:formatCode>General</c:formatCode>
                <c:ptCount val="10"/>
                <c:pt idx="0">
                  <c:v>21</c:v>
                </c:pt>
                <c:pt idx="1">
                  <c:v>20</c:v>
                </c:pt>
                <c:pt idx="2">
                  <c:v>21</c:v>
                </c:pt>
                <c:pt idx="3">
                  <c:v>32</c:v>
                </c:pt>
                <c:pt idx="4">
                  <c:v>24</c:v>
                </c:pt>
                <c:pt idx="5">
                  <c:v>30</c:v>
                </c:pt>
                <c:pt idx="6">
                  <c:v>21</c:v>
                </c:pt>
                <c:pt idx="7">
                  <c:v>20</c:v>
                </c:pt>
                <c:pt idx="8">
                  <c:v>26</c:v>
                </c:pt>
                <c:pt idx="9">
                  <c:v>33</c:v>
                </c:pt>
              </c:numCache>
            </c:numRef>
          </c:val>
          <c:smooth val="0"/>
          <c:extLst>
            <c:ext xmlns:c16="http://schemas.microsoft.com/office/drawing/2014/chart" uri="{C3380CC4-5D6E-409C-BE32-E72D297353CC}">
              <c16:uniqueId val="{00000003-3E4A-46BC-B9F7-47266B9CC6FC}"/>
            </c:ext>
          </c:extLst>
        </c:ser>
        <c:dLbls>
          <c:showLegendKey val="0"/>
          <c:showVal val="0"/>
          <c:showCatName val="0"/>
          <c:showSerName val="0"/>
          <c:showPercent val="0"/>
          <c:showBubbleSize val="0"/>
        </c:dLbls>
        <c:marker val="1"/>
        <c:smooth val="0"/>
        <c:axId val="1507803424"/>
        <c:axId val="1507801504"/>
      </c:lineChart>
      <c:catAx>
        <c:axId val="150780342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07801504"/>
        <c:crosses val="autoZero"/>
        <c:auto val="1"/>
        <c:lblAlgn val="ctr"/>
        <c:lblOffset val="100"/>
        <c:noMultiLvlLbl val="0"/>
      </c:catAx>
      <c:valAx>
        <c:axId val="150780150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07803424"/>
        <c:crosses val="autoZero"/>
        <c:crossBetween val="between"/>
      </c:valAx>
      <c:spPr>
        <a:noFill/>
        <a:ln>
          <a:noFill/>
        </a:ln>
        <a:effectLst/>
      </c:spPr>
    </c:plotArea>
    <c:legend>
      <c:legendPos val="b"/>
      <c:layout>
        <c:manualLayout>
          <c:xMode val="edge"/>
          <c:yMode val="edge"/>
          <c:x val="8.6849610995444651E-2"/>
          <c:y val="0.88310803431450269"/>
          <c:w val="0.63052133393862542"/>
          <c:h val="7.5503884162130747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[Amarsingh_CPDA_B5.xlsx]Sheet2!PivotTable3</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200"/>
              <a:t>5.Impact of recommended content on engagement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Sheet2!$B$12</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6A84-475B-9FFD-D30F028D7F8B}"/>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6A84-475B-9FFD-D30F028D7F8B}"/>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6A84-475B-9FFD-D30F028D7F8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Sheet2!$A$13:$A$16</c:f>
              <c:strCache>
                <c:ptCount val="3"/>
                <c:pt idx="0">
                  <c:v>High</c:v>
                </c:pt>
                <c:pt idx="1">
                  <c:v>Low</c:v>
                </c:pt>
                <c:pt idx="2">
                  <c:v>Moderate</c:v>
                </c:pt>
              </c:strCache>
            </c:strRef>
          </c:cat>
          <c:val>
            <c:numRef>
              <c:f>Sheet2!$B$13:$B$16</c:f>
              <c:numCache>
                <c:formatCode>General</c:formatCode>
                <c:ptCount val="3"/>
                <c:pt idx="0">
                  <c:v>74</c:v>
                </c:pt>
                <c:pt idx="1">
                  <c:v>594</c:v>
                </c:pt>
                <c:pt idx="2">
                  <c:v>332</c:v>
                </c:pt>
              </c:numCache>
            </c:numRef>
          </c:val>
          <c:extLst>
            <c:ext xmlns:c16="http://schemas.microsoft.com/office/drawing/2014/chart" uri="{C3380CC4-5D6E-409C-BE32-E72D297353CC}">
              <c16:uniqueId val="{00000006-01E6-4FF9-AF4A-E43C47CCE8A6}"/>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[Amarsingh_CPDA_B5.xlsx]Sheet2!PivotTable4</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400" b="1" i="0" u="none" strike="noStrike" baseline="0">
                <a:effectLst/>
              </a:rPr>
              <a:t>7.Device usage trends as per Active Device</a:t>
            </a:r>
            <a:r>
              <a:rPr lang="en-IN" sz="1400" b="1" i="0" u="none" strike="noStrike" baseline="0">
                <a:effectLst>
                  <a:outerShdw blurRad="50800" dist="38100" dir="5400000" algn="t" rotWithShape="0">
                    <a:prstClr val="black">
                      <a:alpha val="40000"/>
                    </a:prstClr>
                  </a:outerShdw>
                </a:effectLst>
              </a:rPr>
              <a:t> </a:t>
            </a:r>
            <a:endParaRPr lang="en-US" sz="1400"/>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Sheet2!$B$19</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Sheet2!$A$20:$A$22</c:f>
              <c:strCache>
                <c:ptCount val="2"/>
                <c:pt idx="0">
                  <c:v>Multiple Device</c:v>
                </c:pt>
                <c:pt idx="1">
                  <c:v>Single Device</c:v>
                </c:pt>
              </c:strCache>
            </c:strRef>
          </c:cat>
          <c:val>
            <c:numRef>
              <c:f>Sheet2!$B$20:$B$22</c:f>
              <c:numCache>
                <c:formatCode>General</c:formatCode>
                <c:ptCount val="2"/>
                <c:pt idx="0">
                  <c:v>810</c:v>
                </c:pt>
                <c:pt idx="1">
                  <c:v>190</c:v>
                </c:pt>
              </c:numCache>
            </c:numRef>
          </c:val>
          <c:extLst>
            <c:ext xmlns:c16="http://schemas.microsoft.com/office/drawing/2014/chart" uri="{C3380CC4-5D6E-409C-BE32-E72D297353CC}">
              <c16:uniqueId val="{00000000-140B-4318-B48D-296597DDFC22}"/>
            </c:ext>
          </c:extLst>
        </c:ser>
        <c:dLbls>
          <c:dLblPos val="inEnd"/>
          <c:showLegendKey val="0"/>
          <c:showVal val="1"/>
          <c:showCatName val="0"/>
          <c:showSerName val="0"/>
          <c:showPercent val="0"/>
          <c:showBubbleSize val="0"/>
        </c:dLbls>
        <c:gapWidth val="100"/>
        <c:overlap val="-24"/>
        <c:axId val="1492449456"/>
        <c:axId val="1492445136"/>
      </c:barChart>
      <c:catAx>
        <c:axId val="149244945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92445136"/>
        <c:crosses val="autoZero"/>
        <c:auto val="1"/>
        <c:lblAlgn val="ctr"/>
        <c:lblOffset val="100"/>
        <c:noMultiLvlLbl val="0"/>
      </c:catAx>
      <c:valAx>
        <c:axId val="149244513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9244945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[Amarsingh_CPDA_B5.xlsx]Sheet2!PivotTable7</c:name>
    <c:fmtId val="1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400"/>
              <a:t>6.Preferred genres by age group. </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Sheet2!$E$18:$E$19</c:f>
              <c:strCache>
                <c:ptCount val="1"/>
                <c:pt idx="0">
                  <c:v>Action</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Sheet2!$D$20:$D$25</c:f>
              <c:strCache>
                <c:ptCount val="5"/>
                <c:pt idx="0">
                  <c:v>18-24</c:v>
                </c:pt>
                <c:pt idx="1">
                  <c:v>25-34</c:v>
                </c:pt>
                <c:pt idx="2">
                  <c:v>35-44</c:v>
                </c:pt>
                <c:pt idx="3">
                  <c:v>45-54</c:v>
                </c:pt>
                <c:pt idx="4">
                  <c:v>55+</c:v>
                </c:pt>
              </c:strCache>
            </c:strRef>
          </c:cat>
          <c:val>
            <c:numRef>
              <c:f>Sheet2!$E$20:$E$25</c:f>
              <c:numCache>
                <c:formatCode>General</c:formatCode>
                <c:ptCount val="5"/>
                <c:pt idx="0">
                  <c:v>26</c:v>
                </c:pt>
                <c:pt idx="1">
                  <c:v>33</c:v>
                </c:pt>
                <c:pt idx="2">
                  <c:v>32</c:v>
                </c:pt>
                <c:pt idx="3">
                  <c:v>34</c:v>
                </c:pt>
                <c:pt idx="4">
                  <c:v>25</c:v>
                </c:pt>
              </c:numCache>
            </c:numRef>
          </c:val>
          <c:extLst>
            <c:ext xmlns:c16="http://schemas.microsoft.com/office/drawing/2014/chart" uri="{C3380CC4-5D6E-409C-BE32-E72D297353CC}">
              <c16:uniqueId val="{00000000-4306-474C-BC4C-4500DF9CE234}"/>
            </c:ext>
          </c:extLst>
        </c:ser>
        <c:ser>
          <c:idx val="1"/>
          <c:order val="1"/>
          <c:tx>
            <c:strRef>
              <c:f>Sheet2!$F$18:$F$19</c:f>
              <c:strCache>
                <c:ptCount val="1"/>
                <c:pt idx="0">
                  <c:v>Comedy</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Sheet2!$D$20:$D$25</c:f>
              <c:strCache>
                <c:ptCount val="5"/>
                <c:pt idx="0">
                  <c:v>18-24</c:v>
                </c:pt>
                <c:pt idx="1">
                  <c:v>25-34</c:v>
                </c:pt>
                <c:pt idx="2">
                  <c:v>35-44</c:v>
                </c:pt>
                <c:pt idx="3">
                  <c:v>45-54</c:v>
                </c:pt>
                <c:pt idx="4">
                  <c:v>55+</c:v>
                </c:pt>
              </c:strCache>
            </c:strRef>
          </c:cat>
          <c:val>
            <c:numRef>
              <c:f>Sheet2!$F$20:$F$25</c:f>
              <c:numCache>
                <c:formatCode>General</c:formatCode>
                <c:ptCount val="5"/>
                <c:pt idx="0">
                  <c:v>23</c:v>
                </c:pt>
                <c:pt idx="1">
                  <c:v>29</c:v>
                </c:pt>
                <c:pt idx="2">
                  <c:v>29</c:v>
                </c:pt>
                <c:pt idx="3">
                  <c:v>26</c:v>
                </c:pt>
                <c:pt idx="4">
                  <c:v>39</c:v>
                </c:pt>
              </c:numCache>
            </c:numRef>
          </c:val>
          <c:extLst>
            <c:ext xmlns:c16="http://schemas.microsoft.com/office/drawing/2014/chart" uri="{C3380CC4-5D6E-409C-BE32-E72D297353CC}">
              <c16:uniqueId val="{00000001-4306-474C-BC4C-4500DF9CE234}"/>
            </c:ext>
          </c:extLst>
        </c:ser>
        <c:ser>
          <c:idx val="2"/>
          <c:order val="2"/>
          <c:tx>
            <c:strRef>
              <c:f>Sheet2!$G$18:$G$19</c:f>
              <c:strCache>
                <c:ptCount val="1"/>
                <c:pt idx="0">
                  <c:v>Documentary</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Sheet2!$D$20:$D$25</c:f>
              <c:strCache>
                <c:ptCount val="5"/>
                <c:pt idx="0">
                  <c:v>18-24</c:v>
                </c:pt>
                <c:pt idx="1">
                  <c:v>25-34</c:v>
                </c:pt>
                <c:pt idx="2">
                  <c:v>35-44</c:v>
                </c:pt>
                <c:pt idx="3">
                  <c:v>45-54</c:v>
                </c:pt>
                <c:pt idx="4">
                  <c:v>55+</c:v>
                </c:pt>
              </c:strCache>
            </c:strRef>
          </c:cat>
          <c:val>
            <c:numRef>
              <c:f>Sheet2!$G$20:$G$25</c:f>
              <c:numCache>
                <c:formatCode>General</c:formatCode>
                <c:ptCount val="5"/>
                <c:pt idx="0">
                  <c:v>36</c:v>
                </c:pt>
                <c:pt idx="1">
                  <c:v>21</c:v>
                </c:pt>
                <c:pt idx="2">
                  <c:v>22</c:v>
                </c:pt>
                <c:pt idx="3">
                  <c:v>22</c:v>
                </c:pt>
                <c:pt idx="4">
                  <c:v>29</c:v>
                </c:pt>
              </c:numCache>
            </c:numRef>
          </c:val>
          <c:extLst>
            <c:ext xmlns:c16="http://schemas.microsoft.com/office/drawing/2014/chart" uri="{C3380CC4-5D6E-409C-BE32-E72D297353CC}">
              <c16:uniqueId val="{00000002-4306-474C-BC4C-4500DF9CE234}"/>
            </c:ext>
          </c:extLst>
        </c:ser>
        <c:ser>
          <c:idx val="3"/>
          <c:order val="3"/>
          <c:tx>
            <c:strRef>
              <c:f>Sheet2!$H$18:$H$19</c:f>
              <c:strCache>
                <c:ptCount val="1"/>
                <c:pt idx="0">
                  <c:v>Drama</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Sheet2!$D$20:$D$25</c:f>
              <c:strCache>
                <c:ptCount val="5"/>
                <c:pt idx="0">
                  <c:v>18-24</c:v>
                </c:pt>
                <c:pt idx="1">
                  <c:v>25-34</c:v>
                </c:pt>
                <c:pt idx="2">
                  <c:v>35-44</c:v>
                </c:pt>
                <c:pt idx="3">
                  <c:v>45-54</c:v>
                </c:pt>
                <c:pt idx="4">
                  <c:v>55+</c:v>
                </c:pt>
              </c:strCache>
            </c:strRef>
          </c:cat>
          <c:val>
            <c:numRef>
              <c:f>Sheet2!$H$20:$H$25</c:f>
              <c:numCache>
                <c:formatCode>General</c:formatCode>
                <c:ptCount val="5"/>
                <c:pt idx="0">
                  <c:v>25</c:v>
                </c:pt>
                <c:pt idx="1">
                  <c:v>31</c:v>
                </c:pt>
                <c:pt idx="2">
                  <c:v>27</c:v>
                </c:pt>
                <c:pt idx="3">
                  <c:v>31</c:v>
                </c:pt>
                <c:pt idx="4">
                  <c:v>28</c:v>
                </c:pt>
              </c:numCache>
            </c:numRef>
          </c:val>
          <c:extLst>
            <c:ext xmlns:c16="http://schemas.microsoft.com/office/drawing/2014/chart" uri="{C3380CC4-5D6E-409C-BE32-E72D297353CC}">
              <c16:uniqueId val="{00000003-4306-474C-BC4C-4500DF9CE234}"/>
            </c:ext>
          </c:extLst>
        </c:ser>
        <c:ser>
          <c:idx val="4"/>
          <c:order val="4"/>
          <c:tx>
            <c:strRef>
              <c:f>Sheet2!$I$18:$I$19</c:f>
              <c:strCache>
                <c:ptCount val="1"/>
                <c:pt idx="0">
                  <c:v>Horror</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Sheet2!$D$20:$D$25</c:f>
              <c:strCache>
                <c:ptCount val="5"/>
                <c:pt idx="0">
                  <c:v>18-24</c:v>
                </c:pt>
                <c:pt idx="1">
                  <c:v>25-34</c:v>
                </c:pt>
                <c:pt idx="2">
                  <c:v>35-44</c:v>
                </c:pt>
                <c:pt idx="3">
                  <c:v>45-54</c:v>
                </c:pt>
                <c:pt idx="4">
                  <c:v>55+</c:v>
                </c:pt>
              </c:strCache>
            </c:strRef>
          </c:cat>
          <c:val>
            <c:numRef>
              <c:f>Sheet2!$I$20:$I$25</c:f>
              <c:numCache>
                <c:formatCode>General</c:formatCode>
                <c:ptCount val="5"/>
                <c:pt idx="0">
                  <c:v>23</c:v>
                </c:pt>
                <c:pt idx="1">
                  <c:v>36</c:v>
                </c:pt>
                <c:pt idx="2">
                  <c:v>34</c:v>
                </c:pt>
                <c:pt idx="3">
                  <c:v>32</c:v>
                </c:pt>
                <c:pt idx="4">
                  <c:v>32</c:v>
                </c:pt>
              </c:numCache>
            </c:numRef>
          </c:val>
          <c:extLst>
            <c:ext xmlns:c16="http://schemas.microsoft.com/office/drawing/2014/chart" uri="{C3380CC4-5D6E-409C-BE32-E72D297353CC}">
              <c16:uniqueId val="{00000004-4306-474C-BC4C-4500DF9CE234}"/>
            </c:ext>
          </c:extLst>
        </c:ser>
        <c:ser>
          <c:idx val="5"/>
          <c:order val="5"/>
          <c:tx>
            <c:strRef>
              <c:f>Sheet2!$J$18:$J$19</c:f>
              <c:strCache>
                <c:ptCount val="1"/>
                <c:pt idx="0">
                  <c:v>Romance</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Sheet2!$D$20:$D$25</c:f>
              <c:strCache>
                <c:ptCount val="5"/>
                <c:pt idx="0">
                  <c:v>18-24</c:v>
                </c:pt>
                <c:pt idx="1">
                  <c:v>25-34</c:v>
                </c:pt>
                <c:pt idx="2">
                  <c:v>35-44</c:v>
                </c:pt>
                <c:pt idx="3">
                  <c:v>45-54</c:v>
                </c:pt>
                <c:pt idx="4">
                  <c:v>55+</c:v>
                </c:pt>
              </c:strCache>
            </c:strRef>
          </c:cat>
          <c:val>
            <c:numRef>
              <c:f>Sheet2!$J$20:$J$25</c:f>
              <c:numCache>
                <c:formatCode>General</c:formatCode>
                <c:ptCount val="5"/>
                <c:pt idx="0">
                  <c:v>24</c:v>
                </c:pt>
                <c:pt idx="1">
                  <c:v>27</c:v>
                </c:pt>
                <c:pt idx="2">
                  <c:v>32</c:v>
                </c:pt>
                <c:pt idx="3">
                  <c:v>36</c:v>
                </c:pt>
                <c:pt idx="4">
                  <c:v>27</c:v>
                </c:pt>
              </c:numCache>
            </c:numRef>
          </c:val>
          <c:extLst>
            <c:ext xmlns:c16="http://schemas.microsoft.com/office/drawing/2014/chart" uri="{C3380CC4-5D6E-409C-BE32-E72D297353CC}">
              <c16:uniqueId val="{00000005-4306-474C-BC4C-4500DF9CE234}"/>
            </c:ext>
          </c:extLst>
        </c:ser>
        <c:ser>
          <c:idx val="6"/>
          <c:order val="6"/>
          <c:tx>
            <c:strRef>
              <c:f>Sheet2!$K$18:$K$19</c:f>
              <c:strCache>
                <c:ptCount val="1"/>
                <c:pt idx="0">
                  <c:v>Sci-Fi</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Sheet2!$D$20:$D$25</c:f>
              <c:strCache>
                <c:ptCount val="5"/>
                <c:pt idx="0">
                  <c:v>18-24</c:v>
                </c:pt>
                <c:pt idx="1">
                  <c:v>25-34</c:v>
                </c:pt>
                <c:pt idx="2">
                  <c:v>35-44</c:v>
                </c:pt>
                <c:pt idx="3">
                  <c:v>45-54</c:v>
                </c:pt>
                <c:pt idx="4">
                  <c:v>55+</c:v>
                </c:pt>
              </c:strCache>
            </c:strRef>
          </c:cat>
          <c:val>
            <c:numRef>
              <c:f>Sheet2!$K$20:$K$25</c:f>
              <c:numCache>
                <c:formatCode>General</c:formatCode>
                <c:ptCount val="5"/>
                <c:pt idx="0">
                  <c:v>23</c:v>
                </c:pt>
                <c:pt idx="1">
                  <c:v>23</c:v>
                </c:pt>
                <c:pt idx="2">
                  <c:v>31</c:v>
                </c:pt>
                <c:pt idx="3">
                  <c:v>27</c:v>
                </c:pt>
                <c:pt idx="4">
                  <c:v>25</c:v>
                </c:pt>
              </c:numCache>
            </c:numRef>
          </c:val>
          <c:extLst>
            <c:ext xmlns:c16="http://schemas.microsoft.com/office/drawing/2014/chart" uri="{C3380CC4-5D6E-409C-BE32-E72D297353CC}">
              <c16:uniqueId val="{00000006-4306-474C-BC4C-4500DF9CE234}"/>
            </c:ext>
          </c:extLst>
        </c:ser>
        <c:dLbls>
          <c:showLegendKey val="0"/>
          <c:showVal val="0"/>
          <c:showCatName val="0"/>
          <c:showSerName val="0"/>
          <c:showPercent val="0"/>
          <c:showBubbleSize val="0"/>
        </c:dLbls>
        <c:gapWidth val="219"/>
        <c:axId val="1569971728"/>
        <c:axId val="1569974128"/>
      </c:barChart>
      <c:catAx>
        <c:axId val="156997172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69974128"/>
        <c:crosses val="autoZero"/>
        <c:auto val="1"/>
        <c:lblAlgn val="ctr"/>
        <c:lblOffset val="100"/>
        <c:noMultiLvlLbl val="0"/>
      </c:catAx>
      <c:valAx>
        <c:axId val="1569974128"/>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6997172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[Amarsingh_CPDA_B5.xlsx]Sheet2!PivotTable5</c:name>
    <c:fmtId val="6"/>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spc="100" baseline="0">
                <a:solidFill>
                  <a:sysClr val="window" lastClr="FFFFFF">
                    <a:lumMod val="95000"/>
                  </a:sysClr>
                </a:solidFill>
                <a:effectLst>
                  <a:outerShdw blurRad="50800" dist="38100" dir="5400000" algn="t" rotWithShape="0">
                    <a:prstClr val="black">
                      <a:alpha val="40000"/>
                    </a:prstClr>
                  </a:outerShdw>
                </a:effectLst>
                <a:latin typeface="+mn-lt"/>
                <a:ea typeface="+mn-ea"/>
                <a:cs typeface="+mn-cs"/>
              </a:defRPr>
            </a:pPr>
            <a:r>
              <a:rPr lang="en-IN" sz="1200" b="1" i="0" u="none" strike="noStrike" kern="1200" spc="100" baseline="0">
                <a:solidFill>
                  <a:sysClr val="window" lastClr="FFFFFF">
                    <a:lumMod val="95000"/>
                  </a:sysClr>
                </a:solidFill>
                <a:effectLst/>
              </a:rPr>
              <a:t>7.Device usage trends as per First_Device_Used</a:t>
            </a:r>
            <a:endParaRPr lang="en-US" sz="1200" b="1" i="0" u="none" strike="noStrike" kern="1200" spc="100" baseline="0">
              <a:solidFill>
                <a:sysClr val="window" lastClr="FFFFFF">
                  <a:lumMod val="95000"/>
                </a:sysClr>
              </a:solidFill>
              <a:effectLst>
                <a:outerShdw blurRad="50800" dist="38100" dir="5400000" algn="t" rotWithShape="0">
                  <a:prstClr val="black">
                    <a:alpha val="40000"/>
                  </a:prstClr>
                </a:outerShdw>
              </a:effectLst>
            </a:endParaRPr>
          </a:p>
        </c:rich>
      </c:tx>
      <c:layout>
        <c:manualLayout>
          <c:xMode val="edge"/>
          <c:yMode val="edge"/>
          <c:x val="0.16739273927392742"/>
          <c:y val="1.8518518518518517E-2"/>
        </c:manualLayout>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spc="100" baseline="0">
              <a:solidFill>
                <a:sysClr val="window" lastClr="FFFFFF">
                  <a:lumMod val="95000"/>
                </a:sys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Sheet2!$B$25</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Sheet2!$A$26:$A$31</c:f>
              <c:strCache>
                <c:ptCount val="5"/>
                <c:pt idx="0">
                  <c:v>Tablet</c:v>
                </c:pt>
                <c:pt idx="1">
                  <c:v>Smartphone</c:v>
                </c:pt>
                <c:pt idx="2">
                  <c:v>Smart TV</c:v>
                </c:pt>
                <c:pt idx="3">
                  <c:v>Desktop</c:v>
                </c:pt>
                <c:pt idx="4">
                  <c:v>Laptop</c:v>
                </c:pt>
              </c:strCache>
            </c:strRef>
          </c:cat>
          <c:val>
            <c:numRef>
              <c:f>Sheet2!$B$26:$B$31</c:f>
              <c:numCache>
                <c:formatCode>General</c:formatCode>
                <c:ptCount val="5"/>
                <c:pt idx="0">
                  <c:v>215</c:v>
                </c:pt>
                <c:pt idx="1">
                  <c:v>209</c:v>
                </c:pt>
                <c:pt idx="2">
                  <c:v>209</c:v>
                </c:pt>
                <c:pt idx="3">
                  <c:v>189</c:v>
                </c:pt>
                <c:pt idx="4">
                  <c:v>178</c:v>
                </c:pt>
              </c:numCache>
            </c:numRef>
          </c:val>
          <c:extLst>
            <c:ext xmlns:c16="http://schemas.microsoft.com/office/drawing/2014/chart" uri="{C3380CC4-5D6E-409C-BE32-E72D297353CC}">
              <c16:uniqueId val="{00000000-95AD-4DF1-A1F7-D85EB35D6B08}"/>
            </c:ext>
          </c:extLst>
        </c:ser>
        <c:dLbls>
          <c:showLegendKey val="0"/>
          <c:showVal val="0"/>
          <c:showCatName val="0"/>
          <c:showSerName val="0"/>
          <c:showPercent val="0"/>
          <c:showBubbleSize val="0"/>
        </c:dLbls>
        <c:gapWidth val="115"/>
        <c:overlap val="-20"/>
        <c:axId val="1570008688"/>
        <c:axId val="1569999568"/>
      </c:barChart>
      <c:catAx>
        <c:axId val="1570008688"/>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69999568"/>
        <c:crosses val="autoZero"/>
        <c:auto val="1"/>
        <c:lblAlgn val="ctr"/>
        <c:lblOffset val="100"/>
        <c:noMultiLvlLbl val="0"/>
      </c:catAx>
      <c:valAx>
        <c:axId val="1569999568"/>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70008688"/>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[Amarsingh_CPDA_B5.xlsx]Sheet2!PivotTable8</c:name>
    <c:fmtId val="6"/>
  </c:pivotSource>
  <c:chart>
    <c:title>
      <c:tx>
        <c:rich>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r>
              <a:rPr lang="en-US" sz="1400"/>
              <a:t>8. Peak watch time trends </a:t>
            </a:r>
          </a:p>
        </c:rich>
      </c:tx>
      <c:overlay val="0"/>
      <c:spPr>
        <a:noFill/>
        <a:ln>
          <a:noFill/>
        </a:ln>
        <a:effectLst/>
      </c:spPr>
      <c:txPr>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endParaRPr lang="en-US"/>
        </a:p>
      </c:txPr>
    </c:title>
    <c:autoTitleDeleted val="0"/>
    <c:pivotFmts>
      <c:pivotFmt>
        <c:idx val="0"/>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156082">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solidFill>
          <a:schemeClr val="bg2">
            <a:lumMod val="75000"/>
            <a:alpha val="27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Sheet2!$B$43</c:f>
              <c:strCache>
                <c:ptCount val="1"/>
                <c:pt idx="0">
                  <c:v>Total</c:v>
                </c:pt>
              </c:strCache>
            </c:strRef>
          </c:tx>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invertIfNegative val="0"/>
          <c:dLbls>
            <c:spPr>
              <a:solidFill>
                <a:srgbClr val="156082">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Sheet2!$A$44:$A$48</c:f>
              <c:strCache>
                <c:ptCount val="4"/>
                <c:pt idx="0">
                  <c:v>Late Night</c:v>
                </c:pt>
                <c:pt idx="1">
                  <c:v>Evening</c:v>
                </c:pt>
                <c:pt idx="2">
                  <c:v>Afternoon</c:v>
                </c:pt>
                <c:pt idx="3">
                  <c:v>Morning</c:v>
                </c:pt>
              </c:strCache>
            </c:strRef>
          </c:cat>
          <c:val>
            <c:numRef>
              <c:f>Sheet2!$B$44:$B$48</c:f>
              <c:numCache>
                <c:formatCode>General</c:formatCode>
                <c:ptCount val="4"/>
                <c:pt idx="0">
                  <c:v>271</c:v>
                </c:pt>
                <c:pt idx="1">
                  <c:v>256</c:v>
                </c:pt>
                <c:pt idx="2">
                  <c:v>251</c:v>
                </c:pt>
                <c:pt idx="3">
                  <c:v>222</c:v>
                </c:pt>
              </c:numCache>
            </c:numRef>
          </c:val>
          <c:extLst>
            <c:ext xmlns:c16="http://schemas.microsoft.com/office/drawing/2014/chart" uri="{C3380CC4-5D6E-409C-BE32-E72D297353CC}">
              <c16:uniqueId val="{00000000-6227-4CDC-A69E-D4D4E884EAF1}"/>
            </c:ext>
          </c:extLst>
        </c:ser>
        <c:dLbls>
          <c:showLegendKey val="0"/>
          <c:showVal val="1"/>
          <c:showCatName val="0"/>
          <c:showSerName val="0"/>
          <c:showPercent val="0"/>
          <c:showBubbleSize val="0"/>
        </c:dLbls>
        <c:gapWidth val="84"/>
        <c:gapDepth val="53"/>
        <c:shape val="box"/>
        <c:axId val="1570021648"/>
        <c:axId val="1570006288"/>
        <c:axId val="0"/>
      </c:bar3DChart>
      <c:catAx>
        <c:axId val="157002164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570006288"/>
        <c:crosses val="autoZero"/>
        <c:auto val="1"/>
        <c:lblAlgn val="ctr"/>
        <c:lblOffset val="100"/>
        <c:noMultiLvlLbl val="0"/>
      </c:catAx>
      <c:valAx>
        <c:axId val="1570006288"/>
        <c:scaling>
          <c:orientation val="minMax"/>
        </c:scaling>
        <c:delete val="1"/>
        <c:axPos val="l"/>
        <c:numFmt formatCode="General" sourceLinked="1"/>
        <c:majorTickMark val="out"/>
        <c:minorTickMark val="none"/>
        <c:tickLblPos val="nextTo"/>
        <c:crossAx val="157002164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dk1">
        <a:lumMod val="75000"/>
        <a:lumOff val="25000"/>
      </a:schemeClr>
    </a:solidFill>
    <a:ln w="6350" cap="flat" cmpd="sng" algn="ctr">
      <a:solidFill>
        <a:schemeClr val="dk1">
          <a:tint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[Amarsingh_CPDA_B5.xlsx]Sheet2!PivotTable9</c:name>
    <c:fmtId val="7"/>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400"/>
              <a:t>9. Membership status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solidFill>
            <a:srgbClr val="FFC000"/>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C000"/>
          </a:solidFill>
          <a:ln>
            <a:noFill/>
          </a:ln>
          <a:effectLst>
            <a:outerShdw blurRad="57150" dist="19050" dir="5400000" algn="ctr" rotWithShape="0">
              <a:srgbClr val="000000">
                <a:alpha val="63000"/>
              </a:srgbClr>
            </a:outerShdw>
          </a:effectLst>
        </c:spPr>
      </c:pivotFmt>
    </c:pivotFmts>
    <c:plotArea>
      <c:layout/>
      <c:doughnutChart>
        <c:varyColors val="1"/>
        <c:ser>
          <c:idx val="0"/>
          <c:order val="0"/>
          <c:tx>
            <c:strRef>
              <c:f>Sheet2!$B$50</c:f>
              <c:strCache>
                <c:ptCount val="1"/>
                <c:pt idx="0">
                  <c:v>Total</c:v>
                </c:pt>
              </c:strCache>
            </c:strRef>
          </c:tx>
          <c:spPr>
            <a:solidFill>
              <a:srgbClr val="FFC000"/>
            </a:solidFill>
          </c:spPr>
          <c:explosion val="3"/>
          <c:dPt>
            <c:idx val="0"/>
            <c:bubble3D val="0"/>
            <c:spPr>
              <a:solidFill>
                <a:srgbClr val="FFC00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86A3-446D-BA6C-D7EE3D13740B}"/>
              </c:ext>
            </c:extLst>
          </c:dPt>
          <c:cat>
            <c:strRef>
              <c:f>Sheet2!$A$51:$A$52</c:f>
              <c:strCache>
                <c:ptCount val="1"/>
                <c:pt idx="0">
                  <c:v>Active</c:v>
                </c:pt>
              </c:strCache>
            </c:strRef>
          </c:cat>
          <c:val>
            <c:numRef>
              <c:f>Sheet2!$B$51:$B$52</c:f>
              <c:numCache>
                <c:formatCode>General</c:formatCode>
                <c:ptCount val="1"/>
                <c:pt idx="0">
                  <c:v>1000</c:v>
                </c:pt>
              </c:numCache>
            </c:numRef>
          </c:val>
          <c:extLst>
            <c:ext xmlns:c16="http://schemas.microsoft.com/office/drawing/2014/chart" uri="{C3380CC4-5D6E-409C-BE32-E72D297353CC}">
              <c16:uniqueId val="{00000004-F850-4BAC-855B-5E134B165969}"/>
            </c:ext>
          </c:extLst>
        </c:ser>
        <c:dLbls>
          <c:showLegendKey val="0"/>
          <c:showVal val="0"/>
          <c:showCatName val="0"/>
          <c:showSerName val="0"/>
          <c:showPercent val="0"/>
          <c:showBubbleSize val="0"/>
          <c:showLeaderLines val="1"/>
        </c:dLbls>
        <c:firstSliceAng val="0"/>
        <c:holeSize val="5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[Amarsingh_CPDA_B5.xlsx]Sheet2!PivotTable10</c:name>
    <c:fmtId val="9"/>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10.Loyalty points distribution. </a:t>
            </a:r>
            <a:endParaRPr lang="en-US"/>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ln w="22225" cap="rnd">
            <a:solidFill>
              <a:schemeClr val="accent1"/>
            </a:solidFill>
          </a:ln>
          <a:effectLst>
            <a:glow rad="139700">
              <a:schemeClr val="accent1">
                <a:satMod val="175000"/>
                <a:alpha val="14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Sheet2!$B$54</c:f>
              <c:strCache>
                <c:ptCount val="1"/>
                <c:pt idx="0">
                  <c:v>Total</c:v>
                </c:pt>
              </c:strCache>
            </c:strRef>
          </c:tx>
          <c:spPr>
            <a:ln w="22225" cap="rnd">
              <a:solidFill>
                <a:schemeClr val="accent1"/>
              </a:solidFill>
            </a:ln>
            <a:effectLst>
              <a:glow rad="139700">
                <a:schemeClr val="accent1">
                  <a:satMod val="175000"/>
                  <a:alpha val="14000"/>
                </a:schemeClr>
              </a:glo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Sheet2!$A$55:$A$65</c:f>
              <c:strCache>
                <c:ptCount val="10"/>
                <c:pt idx="0">
                  <c:v>0-500</c:v>
                </c:pt>
                <c:pt idx="1">
                  <c:v>501-1000</c:v>
                </c:pt>
                <c:pt idx="2">
                  <c:v>1001-1500</c:v>
                </c:pt>
                <c:pt idx="3">
                  <c:v>1501-2000</c:v>
                </c:pt>
                <c:pt idx="4">
                  <c:v>2001-2500</c:v>
                </c:pt>
                <c:pt idx="5">
                  <c:v>2501-3000</c:v>
                </c:pt>
                <c:pt idx="6">
                  <c:v>3001-3500</c:v>
                </c:pt>
                <c:pt idx="7">
                  <c:v>3501-4000</c:v>
                </c:pt>
                <c:pt idx="8">
                  <c:v>4001-4500</c:v>
                </c:pt>
                <c:pt idx="9">
                  <c:v>Above 4500</c:v>
                </c:pt>
              </c:strCache>
            </c:strRef>
          </c:cat>
          <c:val>
            <c:numRef>
              <c:f>Sheet2!$B$55:$B$65</c:f>
              <c:numCache>
                <c:formatCode>General</c:formatCode>
                <c:ptCount val="10"/>
                <c:pt idx="0">
                  <c:v>108</c:v>
                </c:pt>
                <c:pt idx="1">
                  <c:v>99</c:v>
                </c:pt>
                <c:pt idx="2">
                  <c:v>104</c:v>
                </c:pt>
                <c:pt idx="3">
                  <c:v>111</c:v>
                </c:pt>
                <c:pt idx="4">
                  <c:v>87</c:v>
                </c:pt>
                <c:pt idx="5">
                  <c:v>109</c:v>
                </c:pt>
                <c:pt idx="6">
                  <c:v>96</c:v>
                </c:pt>
                <c:pt idx="7">
                  <c:v>95</c:v>
                </c:pt>
                <c:pt idx="8">
                  <c:v>97</c:v>
                </c:pt>
                <c:pt idx="9">
                  <c:v>94</c:v>
                </c:pt>
              </c:numCache>
            </c:numRef>
          </c:val>
          <c:smooth val="0"/>
          <c:extLst>
            <c:ext xmlns:c16="http://schemas.microsoft.com/office/drawing/2014/chart" uri="{C3380CC4-5D6E-409C-BE32-E72D297353CC}">
              <c16:uniqueId val="{00000000-ED71-413A-9592-6676F90B6970}"/>
            </c:ext>
          </c:extLst>
        </c:ser>
        <c:dLbls>
          <c:dLblPos val="ctr"/>
          <c:showLegendKey val="0"/>
          <c:showVal val="1"/>
          <c:showCatName val="0"/>
          <c:showSerName val="0"/>
          <c:showPercent val="0"/>
          <c:showBubbleSize val="0"/>
        </c:dLbls>
        <c:smooth val="0"/>
        <c:axId val="1569995248"/>
        <c:axId val="1570014928"/>
      </c:lineChart>
      <c:catAx>
        <c:axId val="1569995248"/>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IN"/>
                  <a:t>Loyalty</a:t>
                </a:r>
                <a:r>
                  <a:rPr lang="en-IN" baseline="0"/>
                  <a:t> Points</a:t>
                </a:r>
                <a:endParaRPr lang="en-IN"/>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IN"/>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570014928"/>
        <c:crosses val="autoZero"/>
        <c:auto val="1"/>
        <c:lblAlgn val="ctr"/>
        <c:lblOffset val="100"/>
        <c:noMultiLvlLbl val="0"/>
      </c:catAx>
      <c:valAx>
        <c:axId val="1570014928"/>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56999524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dk1">
        <a:lumMod val="75000"/>
        <a:lumOff val="25000"/>
      </a:schemeClr>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[Amarsingh_CPDA_B5.xlsx]Sheet2!PivotTable12</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400" b="1" i="0" u="none" strike="noStrike" baseline="0">
                <a:effectLst/>
              </a:rPr>
              <a:t>13. Subscription trends by country</a:t>
            </a:r>
            <a:endParaRPr lang="en-IN" sz="1400"/>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IN"/>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Sheet2!$E$40:$E$41</c:f>
              <c:strCache>
                <c:ptCount val="1"/>
                <c:pt idx="0">
                  <c:v>7.99</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Sheet2!$D$42:$D$49</c:f>
              <c:strCache>
                <c:ptCount val="7"/>
                <c:pt idx="0">
                  <c:v>USA</c:v>
                </c:pt>
                <c:pt idx="1">
                  <c:v>France</c:v>
                </c:pt>
                <c:pt idx="2">
                  <c:v>UK</c:v>
                </c:pt>
                <c:pt idx="3">
                  <c:v>Germany</c:v>
                </c:pt>
                <c:pt idx="4">
                  <c:v>Australia</c:v>
                </c:pt>
                <c:pt idx="5">
                  <c:v>Canada</c:v>
                </c:pt>
                <c:pt idx="6">
                  <c:v>India</c:v>
                </c:pt>
              </c:strCache>
            </c:strRef>
          </c:cat>
          <c:val>
            <c:numRef>
              <c:f>Sheet2!$E$42:$E$49</c:f>
              <c:numCache>
                <c:formatCode>General</c:formatCode>
                <c:ptCount val="7"/>
                <c:pt idx="0">
                  <c:v>53</c:v>
                </c:pt>
                <c:pt idx="1">
                  <c:v>54</c:v>
                </c:pt>
                <c:pt idx="2">
                  <c:v>48</c:v>
                </c:pt>
                <c:pt idx="3">
                  <c:v>49</c:v>
                </c:pt>
                <c:pt idx="4">
                  <c:v>39</c:v>
                </c:pt>
                <c:pt idx="5">
                  <c:v>46</c:v>
                </c:pt>
                <c:pt idx="6">
                  <c:v>34</c:v>
                </c:pt>
              </c:numCache>
            </c:numRef>
          </c:val>
          <c:extLst>
            <c:ext xmlns:c16="http://schemas.microsoft.com/office/drawing/2014/chart" uri="{C3380CC4-5D6E-409C-BE32-E72D297353CC}">
              <c16:uniqueId val="{00000000-5DD7-45E8-BFF1-4115C5F0C3DA}"/>
            </c:ext>
          </c:extLst>
        </c:ser>
        <c:ser>
          <c:idx val="1"/>
          <c:order val="1"/>
          <c:tx>
            <c:strRef>
              <c:f>Sheet2!$F$40:$F$41</c:f>
              <c:strCache>
                <c:ptCount val="1"/>
                <c:pt idx="0">
                  <c:v>11.99</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Sheet2!$D$42:$D$49</c:f>
              <c:strCache>
                <c:ptCount val="7"/>
                <c:pt idx="0">
                  <c:v>USA</c:v>
                </c:pt>
                <c:pt idx="1">
                  <c:v>France</c:v>
                </c:pt>
                <c:pt idx="2">
                  <c:v>UK</c:v>
                </c:pt>
                <c:pt idx="3">
                  <c:v>Germany</c:v>
                </c:pt>
                <c:pt idx="4">
                  <c:v>Australia</c:v>
                </c:pt>
                <c:pt idx="5">
                  <c:v>Canada</c:v>
                </c:pt>
                <c:pt idx="6">
                  <c:v>India</c:v>
                </c:pt>
              </c:strCache>
            </c:strRef>
          </c:cat>
          <c:val>
            <c:numRef>
              <c:f>Sheet2!$F$42:$F$49</c:f>
              <c:numCache>
                <c:formatCode>General</c:formatCode>
                <c:ptCount val="7"/>
                <c:pt idx="0">
                  <c:v>53</c:v>
                </c:pt>
                <c:pt idx="1">
                  <c:v>50</c:v>
                </c:pt>
                <c:pt idx="2">
                  <c:v>52</c:v>
                </c:pt>
                <c:pt idx="3">
                  <c:v>51</c:v>
                </c:pt>
                <c:pt idx="4">
                  <c:v>50</c:v>
                </c:pt>
                <c:pt idx="5">
                  <c:v>44</c:v>
                </c:pt>
                <c:pt idx="6">
                  <c:v>45</c:v>
                </c:pt>
              </c:numCache>
            </c:numRef>
          </c:val>
          <c:extLst>
            <c:ext xmlns:c16="http://schemas.microsoft.com/office/drawing/2014/chart" uri="{C3380CC4-5D6E-409C-BE32-E72D297353CC}">
              <c16:uniqueId val="{00000001-5DD7-45E8-BFF1-4115C5F0C3DA}"/>
            </c:ext>
          </c:extLst>
        </c:ser>
        <c:ser>
          <c:idx val="2"/>
          <c:order val="2"/>
          <c:tx>
            <c:strRef>
              <c:f>Sheet2!$G$40:$G$41</c:f>
              <c:strCache>
                <c:ptCount val="1"/>
                <c:pt idx="0">
                  <c:v>15.99</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Sheet2!$D$42:$D$49</c:f>
              <c:strCache>
                <c:ptCount val="7"/>
                <c:pt idx="0">
                  <c:v>USA</c:v>
                </c:pt>
                <c:pt idx="1">
                  <c:v>France</c:v>
                </c:pt>
                <c:pt idx="2">
                  <c:v>UK</c:v>
                </c:pt>
                <c:pt idx="3">
                  <c:v>Germany</c:v>
                </c:pt>
                <c:pt idx="4">
                  <c:v>Australia</c:v>
                </c:pt>
                <c:pt idx="5">
                  <c:v>Canada</c:v>
                </c:pt>
                <c:pt idx="6">
                  <c:v>India</c:v>
                </c:pt>
              </c:strCache>
            </c:strRef>
          </c:cat>
          <c:val>
            <c:numRef>
              <c:f>Sheet2!$G$42:$G$49</c:f>
              <c:numCache>
                <c:formatCode>General</c:formatCode>
                <c:ptCount val="7"/>
                <c:pt idx="0">
                  <c:v>52</c:v>
                </c:pt>
                <c:pt idx="1">
                  <c:v>47</c:v>
                </c:pt>
                <c:pt idx="2">
                  <c:v>50</c:v>
                </c:pt>
                <c:pt idx="3">
                  <c:v>46</c:v>
                </c:pt>
                <c:pt idx="4">
                  <c:v>51</c:v>
                </c:pt>
                <c:pt idx="5">
                  <c:v>49</c:v>
                </c:pt>
                <c:pt idx="6">
                  <c:v>37</c:v>
                </c:pt>
              </c:numCache>
            </c:numRef>
          </c:val>
          <c:extLst>
            <c:ext xmlns:c16="http://schemas.microsoft.com/office/drawing/2014/chart" uri="{C3380CC4-5D6E-409C-BE32-E72D297353CC}">
              <c16:uniqueId val="{00000002-5DD7-45E8-BFF1-4115C5F0C3DA}"/>
            </c:ext>
          </c:extLst>
        </c:ser>
        <c:dLbls>
          <c:showLegendKey val="0"/>
          <c:showVal val="1"/>
          <c:showCatName val="0"/>
          <c:showSerName val="0"/>
          <c:showPercent val="0"/>
          <c:showBubbleSize val="0"/>
        </c:dLbls>
        <c:gapWidth val="150"/>
        <c:shape val="box"/>
        <c:axId val="1569974128"/>
        <c:axId val="1569970768"/>
        <c:axId val="0"/>
      </c:bar3DChart>
      <c:catAx>
        <c:axId val="156997412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69970768"/>
        <c:crosses val="autoZero"/>
        <c:auto val="1"/>
        <c:lblAlgn val="ctr"/>
        <c:lblOffset val="100"/>
        <c:noMultiLvlLbl val="0"/>
      </c:catAx>
      <c:valAx>
        <c:axId val="1569970768"/>
        <c:scaling>
          <c:orientation val="minMax"/>
        </c:scaling>
        <c:delete val="0"/>
        <c:axPos val="b"/>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6997412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[Amarsingh_CPDA_B5.xlsx]Sheet2!PivotTable13</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400" b="1" i="0" u="none" strike="noStrike" baseline="0">
                <a:effectLst/>
              </a:rPr>
              <a:t>12.Preferred payment methods by Country</a:t>
            </a:r>
            <a:r>
              <a:rPr lang="en-IN" sz="1400" b="1" i="0" u="none" strike="noStrike" baseline="0">
                <a:effectLst>
                  <a:outerShdw blurRad="50800" dist="38100" dir="5400000" algn="t" rotWithShape="0">
                    <a:prstClr val="black">
                      <a:alpha val="40000"/>
                    </a:prstClr>
                  </a:outerShdw>
                </a:effectLst>
              </a:rPr>
              <a:t> </a:t>
            </a:r>
            <a:endParaRPr lang="en-IN" sz="1400"/>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IN"/>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Sheet2!$E$52:$E$53</c:f>
              <c:strCache>
                <c:ptCount val="1"/>
                <c:pt idx="0">
                  <c:v>Credit Card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Sheet2!$D$54:$D$61</c:f>
              <c:strCache>
                <c:ptCount val="7"/>
                <c:pt idx="0">
                  <c:v>USA</c:v>
                </c:pt>
                <c:pt idx="1">
                  <c:v>France</c:v>
                </c:pt>
                <c:pt idx="2">
                  <c:v>UK</c:v>
                </c:pt>
                <c:pt idx="3">
                  <c:v>Germany</c:v>
                </c:pt>
                <c:pt idx="4">
                  <c:v>Australia</c:v>
                </c:pt>
                <c:pt idx="5">
                  <c:v>Canada</c:v>
                </c:pt>
                <c:pt idx="6">
                  <c:v>India</c:v>
                </c:pt>
              </c:strCache>
            </c:strRef>
          </c:cat>
          <c:val>
            <c:numRef>
              <c:f>Sheet2!$E$54:$E$61</c:f>
              <c:numCache>
                <c:formatCode>General</c:formatCode>
                <c:ptCount val="7"/>
                <c:pt idx="0">
                  <c:v>44</c:v>
                </c:pt>
                <c:pt idx="1">
                  <c:v>39</c:v>
                </c:pt>
                <c:pt idx="2">
                  <c:v>33</c:v>
                </c:pt>
                <c:pt idx="3">
                  <c:v>31</c:v>
                </c:pt>
                <c:pt idx="4">
                  <c:v>22</c:v>
                </c:pt>
                <c:pt idx="5">
                  <c:v>34</c:v>
                </c:pt>
                <c:pt idx="6">
                  <c:v>25</c:v>
                </c:pt>
              </c:numCache>
            </c:numRef>
          </c:val>
          <c:extLst>
            <c:ext xmlns:c16="http://schemas.microsoft.com/office/drawing/2014/chart" uri="{C3380CC4-5D6E-409C-BE32-E72D297353CC}">
              <c16:uniqueId val="{00000000-E7AF-46A4-BE17-B71C44F25954}"/>
            </c:ext>
          </c:extLst>
        </c:ser>
        <c:ser>
          <c:idx val="1"/>
          <c:order val="1"/>
          <c:tx>
            <c:strRef>
              <c:f>Sheet2!$F$52:$F$53</c:f>
              <c:strCache>
                <c:ptCount val="1"/>
                <c:pt idx="0">
                  <c:v>Cryptocurrency</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Sheet2!$D$54:$D$61</c:f>
              <c:strCache>
                <c:ptCount val="7"/>
                <c:pt idx="0">
                  <c:v>USA</c:v>
                </c:pt>
                <c:pt idx="1">
                  <c:v>France</c:v>
                </c:pt>
                <c:pt idx="2">
                  <c:v>UK</c:v>
                </c:pt>
                <c:pt idx="3">
                  <c:v>Germany</c:v>
                </c:pt>
                <c:pt idx="4">
                  <c:v>Australia</c:v>
                </c:pt>
                <c:pt idx="5">
                  <c:v>Canada</c:v>
                </c:pt>
                <c:pt idx="6">
                  <c:v>India</c:v>
                </c:pt>
              </c:strCache>
            </c:strRef>
          </c:cat>
          <c:val>
            <c:numRef>
              <c:f>Sheet2!$F$54:$F$61</c:f>
              <c:numCache>
                <c:formatCode>General</c:formatCode>
                <c:ptCount val="7"/>
                <c:pt idx="0">
                  <c:v>40</c:v>
                </c:pt>
                <c:pt idx="1">
                  <c:v>41</c:v>
                </c:pt>
                <c:pt idx="2">
                  <c:v>38</c:v>
                </c:pt>
                <c:pt idx="3">
                  <c:v>35</c:v>
                </c:pt>
                <c:pt idx="4">
                  <c:v>44</c:v>
                </c:pt>
                <c:pt idx="5">
                  <c:v>27</c:v>
                </c:pt>
                <c:pt idx="6">
                  <c:v>29</c:v>
                </c:pt>
              </c:numCache>
            </c:numRef>
          </c:val>
          <c:extLst>
            <c:ext xmlns:c16="http://schemas.microsoft.com/office/drawing/2014/chart" uri="{C3380CC4-5D6E-409C-BE32-E72D297353CC}">
              <c16:uniqueId val="{00000001-E7AF-46A4-BE17-B71C44F25954}"/>
            </c:ext>
          </c:extLst>
        </c:ser>
        <c:ser>
          <c:idx val="2"/>
          <c:order val="2"/>
          <c:tx>
            <c:strRef>
              <c:f>Sheet2!$G$52:$G$53</c:f>
              <c:strCache>
                <c:ptCount val="1"/>
                <c:pt idx="0">
                  <c:v>Debit Card</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Sheet2!$D$54:$D$61</c:f>
              <c:strCache>
                <c:ptCount val="7"/>
                <c:pt idx="0">
                  <c:v>USA</c:v>
                </c:pt>
                <c:pt idx="1">
                  <c:v>France</c:v>
                </c:pt>
                <c:pt idx="2">
                  <c:v>UK</c:v>
                </c:pt>
                <c:pt idx="3">
                  <c:v>Germany</c:v>
                </c:pt>
                <c:pt idx="4">
                  <c:v>Australia</c:v>
                </c:pt>
                <c:pt idx="5">
                  <c:v>Canada</c:v>
                </c:pt>
                <c:pt idx="6">
                  <c:v>India</c:v>
                </c:pt>
              </c:strCache>
            </c:strRef>
          </c:cat>
          <c:val>
            <c:numRef>
              <c:f>Sheet2!$G$54:$G$61</c:f>
              <c:numCache>
                <c:formatCode>General</c:formatCode>
                <c:ptCount val="7"/>
                <c:pt idx="0">
                  <c:v>31</c:v>
                </c:pt>
                <c:pt idx="1">
                  <c:v>31</c:v>
                </c:pt>
                <c:pt idx="2">
                  <c:v>31</c:v>
                </c:pt>
                <c:pt idx="3">
                  <c:v>43</c:v>
                </c:pt>
                <c:pt idx="4">
                  <c:v>38</c:v>
                </c:pt>
                <c:pt idx="5">
                  <c:v>36</c:v>
                </c:pt>
                <c:pt idx="6">
                  <c:v>39</c:v>
                </c:pt>
              </c:numCache>
            </c:numRef>
          </c:val>
          <c:extLst>
            <c:ext xmlns:c16="http://schemas.microsoft.com/office/drawing/2014/chart" uri="{C3380CC4-5D6E-409C-BE32-E72D297353CC}">
              <c16:uniqueId val="{00000002-E7AF-46A4-BE17-B71C44F25954}"/>
            </c:ext>
          </c:extLst>
        </c:ser>
        <c:ser>
          <c:idx val="3"/>
          <c:order val="3"/>
          <c:tx>
            <c:strRef>
              <c:f>Sheet2!$H$52:$H$53</c:f>
              <c:strCache>
                <c:ptCount val="1"/>
                <c:pt idx="0">
                  <c:v>PayPal</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Sheet2!$D$54:$D$61</c:f>
              <c:strCache>
                <c:ptCount val="7"/>
                <c:pt idx="0">
                  <c:v>USA</c:v>
                </c:pt>
                <c:pt idx="1">
                  <c:v>France</c:v>
                </c:pt>
                <c:pt idx="2">
                  <c:v>UK</c:v>
                </c:pt>
                <c:pt idx="3">
                  <c:v>Germany</c:v>
                </c:pt>
                <c:pt idx="4">
                  <c:v>Australia</c:v>
                </c:pt>
                <c:pt idx="5">
                  <c:v>Canada</c:v>
                </c:pt>
                <c:pt idx="6">
                  <c:v>India</c:v>
                </c:pt>
              </c:strCache>
            </c:strRef>
          </c:cat>
          <c:val>
            <c:numRef>
              <c:f>Sheet2!$H$54:$H$61</c:f>
              <c:numCache>
                <c:formatCode>General</c:formatCode>
                <c:ptCount val="7"/>
                <c:pt idx="0">
                  <c:v>43</c:v>
                </c:pt>
                <c:pt idx="1">
                  <c:v>40</c:v>
                </c:pt>
                <c:pt idx="2">
                  <c:v>48</c:v>
                </c:pt>
                <c:pt idx="3">
                  <c:v>37</c:v>
                </c:pt>
                <c:pt idx="4">
                  <c:v>36</c:v>
                </c:pt>
                <c:pt idx="5">
                  <c:v>42</c:v>
                </c:pt>
                <c:pt idx="6">
                  <c:v>23</c:v>
                </c:pt>
              </c:numCache>
            </c:numRef>
          </c:val>
          <c:extLst>
            <c:ext xmlns:c16="http://schemas.microsoft.com/office/drawing/2014/chart" uri="{C3380CC4-5D6E-409C-BE32-E72D297353CC}">
              <c16:uniqueId val="{00000003-E7AF-46A4-BE17-B71C44F25954}"/>
            </c:ext>
          </c:extLst>
        </c:ser>
        <c:dLbls>
          <c:showLegendKey val="0"/>
          <c:showVal val="0"/>
          <c:showCatName val="0"/>
          <c:showSerName val="0"/>
          <c:showPercent val="0"/>
          <c:showBubbleSize val="0"/>
        </c:dLbls>
        <c:gapWidth val="150"/>
        <c:overlap val="100"/>
        <c:axId val="1507794784"/>
        <c:axId val="1507798144"/>
      </c:barChart>
      <c:catAx>
        <c:axId val="150779478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07798144"/>
        <c:crosses val="autoZero"/>
        <c:auto val="1"/>
        <c:lblAlgn val="ctr"/>
        <c:lblOffset val="100"/>
        <c:noMultiLvlLbl val="0"/>
      </c:catAx>
      <c:valAx>
        <c:axId val="150779814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0779478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[Amarsingh_CPDA_B5.xlsx]Sheet2!PivotTable14</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400" b="1" i="0" u="none" strike="noStrike" kern="1200" spc="100" baseline="0">
                <a:solidFill>
                  <a:sysClr val="window" lastClr="FFFFFF">
                    <a:lumMod val="95000"/>
                  </a:sysClr>
                </a:solidFill>
                <a:effectLst/>
              </a:rPr>
              <a:t>12.Preferred payment methods by Region</a:t>
            </a:r>
            <a:r>
              <a:rPr lang="en-IN" sz="1400" b="1" i="0" u="none" strike="noStrike" kern="1200" spc="100" baseline="0">
                <a:solidFill>
                  <a:sysClr val="window" lastClr="FFFFFF">
                    <a:lumMod val="95000"/>
                  </a:sysClr>
                </a:solidFill>
                <a:effectLst>
                  <a:outerShdw blurRad="50800" dist="38100" dir="5400000" algn="t" rotWithShape="0">
                    <a:prstClr val="black">
                      <a:alpha val="40000"/>
                    </a:prstClr>
                  </a:outerShdw>
                </a:effectLst>
              </a:rPr>
              <a:t> </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Sheet2!$E$64:$E$65</c:f>
              <c:strCache>
                <c:ptCount val="1"/>
                <c:pt idx="0">
                  <c:v>Credit Card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Sheet2!$D$66:$D$70</c:f>
              <c:strCache>
                <c:ptCount val="4"/>
                <c:pt idx="0">
                  <c:v>NORTH</c:v>
                </c:pt>
                <c:pt idx="1">
                  <c:v>WEST</c:v>
                </c:pt>
                <c:pt idx="2">
                  <c:v>SOUTH</c:v>
                </c:pt>
                <c:pt idx="3">
                  <c:v>EAST</c:v>
                </c:pt>
              </c:strCache>
            </c:strRef>
          </c:cat>
          <c:val>
            <c:numRef>
              <c:f>Sheet2!$E$66:$E$70</c:f>
              <c:numCache>
                <c:formatCode>General</c:formatCode>
                <c:ptCount val="4"/>
                <c:pt idx="0">
                  <c:v>103</c:v>
                </c:pt>
                <c:pt idx="1">
                  <c:v>78</c:v>
                </c:pt>
                <c:pt idx="2">
                  <c:v>22</c:v>
                </c:pt>
                <c:pt idx="3">
                  <c:v>25</c:v>
                </c:pt>
              </c:numCache>
            </c:numRef>
          </c:val>
          <c:extLst>
            <c:ext xmlns:c16="http://schemas.microsoft.com/office/drawing/2014/chart" uri="{C3380CC4-5D6E-409C-BE32-E72D297353CC}">
              <c16:uniqueId val="{00000000-3812-4839-9FA9-9ADEA03F3719}"/>
            </c:ext>
          </c:extLst>
        </c:ser>
        <c:ser>
          <c:idx val="1"/>
          <c:order val="1"/>
          <c:tx>
            <c:strRef>
              <c:f>Sheet2!$F$64:$F$65</c:f>
              <c:strCache>
                <c:ptCount val="1"/>
                <c:pt idx="0">
                  <c:v>Cryptocurrency</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Sheet2!$D$66:$D$70</c:f>
              <c:strCache>
                <c:ptCount val="4"/>
                <c:pt idx="0">
                  <c:v>NORTH</c:v>
                </c:pt>
                <c:pt idx="1">
                  <c:v>WEST</c:v>
                </c:pt>
                <c:pt idx="2">
                  <c:v>SOUTH</c:v>
                </c:pt>
                <c:pt idx="3">
                  <c:v>EAST</c:v>
                </c:pt>
              </c:strCache>
            </c:strRef>
          </c:cat>
          <c:val>
            <c:numRef>
              <c:f>Sheet2!$F$66:$F$70</c:f>
              <c:numCache>
                <c:formatCode>General</c:formatCode>
                <c:ptCount val="4"/>
                <c:pt idx="0">
                  <c:v>114</c:v>
                </c:pt>
                <c:pt idx="1">
                  <c:v>67</c:v>
                </c:pt>
                <c:pt idx="2">
                  <c:v>44</c:v>
                </c:pt>
                <c:pt idx="3">
                  <c:v>29</c:v>
                </c:pt>
              </c:numCache>
            </c:numRef>
          </c:val>
          <c:extLst>
            <c:ext xmlns:c16="http://schemas.microsoft.com/office/drawing/2014/chart" uri="{C3380CC4-5D6E-409C-BE32-E72D297353CC}">
              <c16:uniqueId val="{00000001-3812-4839-9FA9-9ADEA03F3719}"/>
            </c:ext>
          </c:extLst>
        </c:ser>
        <c:ser>
          <c:idx val="2"/>
          <c:order val="2"/>
          <c:tx>
            <c:strRef>
              <c:f>Sheet2!$G$64:$G$65</c:f>
              <c:strCache>
                <c:ptCount val="1"/>
                <c:pt idx="0">
                  <c:v>Debit Card</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Sheet2!$D$66:$D$70</c:f>
              <c:strCache>
                <c:ptCount val="4"/>
                <c:pt idx="0">
                  <c:v>NORTH</c:v>
                </c:pt>
                <c:pt idx="1">
                  <c:v>WEST</c:v>
                </c:pt>
                <c:pt idx="2">
                  <c:v>SOUTH</c:v>
                </c:pt>
                <c:pt idx="3">
                  <c:v>EAST</c:v>
                </c:pt>
              </c:strCache>
            </c:strRef>
          </c:cat>
          <c:val>
            <c:numRef>
              <c:f>Sheet2!$G$66:$G$70</c:f>
              <c:numCache>
                <c:formatCode>General</c:formatCode>
                <c:ptCount val="4"/>
                <c:pt idx="0">
                  <c:v>105</c:v>
                </c:pt>
                <c:pt idx="1">
                  <c:v>67</c:v>
                </c:pt>
                <c:pt idx="2">
                  <c:v>38</c:v>
                </c:pt>
                <c:pt idx="3">
                  <c:v>39</c:v>
                </c:pt>
              </c:numCache>
            </c:numRef>
          </c:val>
          <c:extLst>
            <c:ext xmlns:c16="http://schemas.microsoft.com/office/drawing/2014/chart" uri="{C3380CC4-5D6E-409C-BE32-E72D297353CC}">
              <c16:uniqueId val="{00000002-3812-4839-9FA9-9ADEA03F3719}"/>
            </c:ext>
          </c:extLst>
        </c:ser>
        <c:ser>
          <c:idx val="3"/>
          <c:order val="3"/>
          <c:tx>
            <c:strRef>
              <c:f>Sheet2!$H$64:$H$65</c:f>
              <c:strCache>
                <c:ptCount val="1"/>
                <c:pt idx="0">
                  <c:v>PayPal</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Sheet2!$D$66:$D$70</c:f>
              <c:strCache>
                <c:ptCount val="4"/>
                <c:pt idx="0">
                  <c:v>NORTH</c:v>
                </c:pt>
                <c:pt idx="1">
                  <c:v>WEST</c:v>
                </c:pt>
                <c:pt idx="2">
                  <c:v>SOUTH</c:v>
                </c:pt>
                <c:pt idx="3">
                  <c:v>EAST</c:v>
                </c:pt>
              </c:strCache>
            </c:strRef>
          </c:cat>
          <c:val>
            <c:numRef>
              <c:f>Sheet2!$H$66:$H$70</c:f>
              <c:numCache>
                <c:formatCode>General</c:formatCode>
                <c:ptCount val="4"/>
                <c:pt idx="0">
                  <c:v>125</c:v>
                </c:pt>
                <c:pt idx="1">
                  <c:v>85</c:v>
                </c:pt>
                <c:pt idx="2">
                  <c:v>36</c:v>
                </c:pt>
                <c:pt idx="3">
                  <c:v>23</c:v>
                </c:pt>
              </c:numCache>
            </c:numRef>
          </c:val>
          <c:extLst>
            <c:ext xmlns:c16="http://schemas.microsoft.com/office/drawing/2014/chart" uri="{C3380CC4-5D6E-409C-BE32-E72D297353CC}">
              <c16:uniqueId val="{00000003-3812-4839-9FA9-9ADEA03F3719}"/>
            </c:ext>
          </c:extLst>
        </c:ser>
        <c:dLbls>
          <c:showLegendKey val="0"/>
          <c:showVal val="0"/>
          <c:showCatName val="0"/>
          <c:showSerName val="0"/>
          <c:showPercent val="0"/>
          <c:showBubbleSize val="0"/>
        </c:dLbls>
        <c:gapWidth val="100"/>
        <c:overlap val="-24"/>
        <c:axId val="1570004848"/>
        <c:axId val="1570008208"/>
      </c:barChart>
      <c:catAx>
        <c:axId val="157000484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70008208"/>
        <c:crosses val="autoZero"/>
        <c:auto val="1"/>
        <c:lblAlgn val="ctr"/>
        <c:lblOffset val="100"/>
        <c:noMultiLvlLbl val="0"/>
      </c:catAx>
      <c:valAx>
        <c:axId val="1570008208"/>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700048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[Amarsingh_CPDA_B5.xlsx]Sheet2!PivotTable11</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400" b="1" i="0" u="none" strike="noStrike" baseline="0">
                <a:effectLst/>
              </a:rPr>
              <a:t>11. Frequency of logins and content downloads.</a:t>
            </a:r>
            <a:r>
              <a:rPr lang="en-IN" sz="1400" b="1" i="0" u="none" strike="noStrike" baseline="0">
                <a:effectLst>
                  <a:outerShdw blurRad="50800" dist="38100" dir="5400000" algn="t" rotWithShape="0">
                    <a:prstClr val="black">
                      <a:alpha val="40000"/>
                    </a:prstClr>
                  </a:outerShdw>
                </a:effectLst>
              </a:rPr>
              <a:t> </a:t>
            </a:r>
            <a:endParaRPr lang="en-IN" sz="1400"/>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IN"/>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Sheet2!$E$27:$E$28</c:f>
              <c:strCache>
                <c:ptCount val="1"/>
                <c:pt idx="0">
                  <c:v>No Download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Sheet2!$D$29:$D$37</c:f>
              <c:strCache>
                <c:ptCount val="8"/>
                <c:pt idx="0">
                  <c:v>0-1 days</c:v>
                </c:pt>
                <c:pt idx="1">
                  <c:v>2-3 days</c:v>
                </c:pt>
                <c:pt idx="2">
                  <c:v>4-6 days</c:v>
                </c:pt>
                <c:pt idx="3">
                  <c:v>7-10 days</c:v>
                </c:pt>
                <c:pt idx="4">
                  <c:v>11-15 days</c:v>
                </c:pt>
                <c:pt idx="5">
                  <c:v>16-20 days</c:v>
                </c:pt>
                <c:pt idx="6">
                  <c:v>21-30 days</c:v>
                </c:pt>
                <c:pt idx="7">
                  <c:v>More than 30days</c:v>
                </c:pt>
              </c:strCache>
            </c:strRef>
          </c:cat>
          <c:val>
            <c:numRef>
              <c:f>Sheet2!$E$29:$E$37</c:f>
              <c:numCache>
                <c:formatCode>General</c:formatCode>
                <c:ptCount val="8"/>
                <c:pt idx="0">
                  <c:v>35</c:v>
                </c:pt>
                <c:pt idx="1">
                  <c:v>34</c:v>
                </c:pt>
                <c:pt idx="2">
                  <c:v>61</c:v>
                </c:pt>
                <c:pt idx="3">
                  <c:v>66</c:v>
                </c:pt>
                <c:pt idx="4">
                  <c:v>73</c:v>
                </c:pt>
                <c:pt idx="5">
                  <c:v>84</c:v>
                </c:pt>
                <c:pt idx="6">
                  <c:v>49</c:v>
                </c:pt>
                <c:pt idx="7">
                  <c:v>99</c:v>
                </c:pt>
              </c:numCache>
            </c:numRef>
          </c:val>
          <c:extLst>
            <c:ext xmlns:c16="http://schemas.microsoft.com/office/drawing/2014/chart" uri="{C3380CC4-5D6E-409C-BE32-E72D297353CC}">
              <c16:uniqueId val="{00000000-9447-4ACF-803A-6F82AEA2EC99}"/>
            </c:ext>
          </c:extLst>
        </c:ser>
        <c:ser>
          <c:idx val="1"/>
          <c:order val="1"/>
          <c:tx>
            <c:strRef>
              <c:f>Sheet2!$F$27:$F$28</c:f>
              <c:strCache>
                <c:ptCount val="1"/>
                <c:pt idx="0">
                  <c:v>Downloaded</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Sheet2!$D$29:$D$37</c:f>
              <c:strCache>
                <c:ptCount val="8"/>
                <c:pt idx="0">
                  <c:v>0-1 days</c:v>
                </c:pt>
                <c:pt idx="1">
                  <c:v>2-3 days</c:v>
                </c:pt>
                <c:pt idx="2">
                  <c:v>4-6 days</c:v>
                </c:pt>
                <c:pt idx="3">
                  <c:v>7-10 days</c:v>
                </c:pt>
                <c:pt idx="4">
                  <c:v>11-15 days</c:v>
                </c:pt>
                <c:pt idx="5">
                  <c:v>16-20 days</c:v>
                </c:pt>
                <c:pt idx="6">
                  <c:v>21-30 days</c:v>
                </c:pt>
                <c:pt idx="7">
                  <c:v>More than 30days</c:v>
                </c:pt>
              </c:strCache>
            </c:strRef>
          </c:cat>
          <c:val>
            <c:numRef>
              <c:f>Sheet2!$F$29:$F$37</c:f>
              <c:numCache>
                <c:formatCode>General</c:formatCode>
                <c:ptCount val="8"/>
                <c:pt idx="0">
                  <c:v>33</c:v>
                </c:pt>
                <c:pt idx="1">
                  <c:v>32</c:v>
                </c:pt>
                <c:pt idx="2">
                  <c:v>40</c:v>
                </c:pt>
                <c:pt idx="3">
                  <c:v>62</c:v>
                </c:pt>
                <c:pt idx="4">
                  <c:v>73</c:v>
                </c:pt>
                <c:pt idx="5">
                  <c:v>100</c:v>
                </c:pt>
                <c:pt idx="6">
                  <c:v>59</c:v>
                </c:pt>
                <c:pt idx="7">
                  <c:v>100</c:v>
                </c:pt>
              </c:numCache>
            </c:numRef>
          </c:val>
          <c:extLst>
            <c:ext xmlns:c16="http://schemas.microsoft.com/office/drawing/2014/chart" uri="{C3380CC4-5D6E-409C-BE32-E72D297353CC}">
              <c16:uniqueId val="{00000001-9447-4ACF-803A-6F82AEA2EC99}"/>
            </c:ext>
          </c:extLst>
        </c:ser>
        <c:dLbls>
          <c:showLegendKey val="0"/>
          <c:showVal val="1"/>
          <c:showCatName val="0"/>
          <c:showSerName val="0"/>
          <c:showPercent val="0"/>
          <c:showBubbleSize val="0"/>
        </c:dLbls>
        <c:gapWidth val="150"/>
        <c:shape val="box"/>
        <c:axId val="1569981328"/>
        <c:axId val="1569979888"/>
        <c:axId val="0"/>
      </c:bar3DChart>
      <c:catAx>
        <c:axId val="156998132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69979888"/>
        <c:crosses val="autoZero"/>
        <c:auto val="1"/>
        <c:lblAlgn val="ctr"/>
        <c:lblOffset val="100"/>
        <c:noMultiLvlLbl val="0"/>
      </c:catAx>
      <c:valAx>
        <c:axId val="1569979888"/>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6998132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[Amarsingh_CPDA_B5.xlsx]Sheet2!PivotTable15</c:name>
    <c:fmtId val="1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14.Language preferences and their correlation with engagement. </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IN"/>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Sheet2!$E$73:$E$74</c:f>
              <c:strCache>
                <c:ptCount val="1"/>
                <c:pt idx="0">
                  <c:v>High Enagaged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Sheet2!$D$75:$D$81</c:f>
              <c:strCache>
                <c:ptCount val="6"/>
                <c:pt idx="0">
                  <c:v>Mandarin</c:v>
                </c:pt>
                <c:pt idx="1">
                  <c:v>French</c:v>
                </c:pt>
                <c:pt idx="2">
                  <c:v>English</c:v>
                </c:pt>
                <c:pt idx="3">
                  <c:v>German</c:v>
                </c:pt>
                <c:pt idx="4">
                  <c:v>Hindi</c:v>
                </c:pt>
                <c:pt idx="5">
                  <c:v>Spanish</c:v>
                </c:pt>
              </c:strCache>
            </c:strRef>
          </c:cat>
          <c:val>
            <c:numRef>
              <c:f>Sheet2!$E$75:$E$81</c:f>
              <c:numCache>
                <c:formatCode>General</c:formatCode>
                <c:ptCount val="6"/>
                <c:pt idx="0">
                  <c:v>29</c:v>
                </c:pt>
                <c:pt idx="1">
                  <c:v>39</c:v>
                </c:pt>
                <c:pt idx="2">
                  <c:v>35</c:v>
                </c:pt>
                <c:pt idx="3">
                  <c:v>32</c:v>
                </c:pt>
                <c:pt idx="4">
                  <c:v>26</c:v>
                </c:pt>
                <c:pt idx="5">
                  <c:v>36</c:v>
                </c:pt>
              </c:numCache>
            </c:numRef>
          </c:val>
          <c:extLst>
            <c:ext xmlns:c16="http://schemas.microsoft.com/office/drawing/2014/chart" uri="{C3380CC4-5D6E-409C-BE32-E72D297353CC}">
              <c16:uniqueId val="{00000000-55CB-4204-B540-D0F50913C1AB}"/>
            </c:ext>
          </c:extLst>
        </c:ser>
        <c:ser>
          <c:idx val="1"/>
          <c:order val="1"/>
          <c:tx>
            <c:strRef>
              <c:f>Sheet2!$F$73:$F$74</c:f>
              <c:strCache>
                <c:ptCount val="1"/>
                <c:pt idx="0">
                  <c:v>Low Engaged</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Sheet2!$D$75:$D$81</c:f>
              <c:strCache>
                <c:ptCount val="6"/>
                <c:pt idx="0">
                  <c:v>Mandarin</c:v>
                </c:pt>
                <c:pt idx="1">
                  <c:v>French</c:v>
                </c:pt>
                <c:pt idx="2">
                  <c:v>English</c:v>
                </c:pt>
                <c:pt idx="3">
                  <c:v>German</c:v>
                </c:pt>
                <c:pt idx="4">
                  <c:v>Hindi</c:v>
                </c:pt>
                <c:pt idx="5">
                  <c:v>Spanish</c:v>
                </c:pt>
              </c:strCache>
            </c:strRef>
          </c:cat>
          <c:val>
            <c:numRef>
              <c:f>Sheet2!$F$75:$F$81</c:f>
              <c:numCache>
                <c:formatCode>General</c:formatCode>
                <c:ptCount val="6"/>
                <c:pt idx="0">
                  <c:v>112</c:v>
                </c:pt>
                <c:pt idx="1">
                  <c:v>93</c:v>
                </c:pt>
                <c:pt idx="2">
                  <c:v>87</c:v>
                </c:pt>
                <c:pt idx="3">
                  <c:v>97</c:v>
                </c:pt>
                <c:pt idx="4">
                  <c:v>101</c:v>
                </c:pt>
                <c:pt idx="5">
                  <c:v>88</c:v>
                </c:pt>
              </c:numCache>
            </c:numRef>
          </c:val>
          <c:extLst>
            <c:ext xmlns:c16="http://schemas.microsoft.com/office/drawing/2014/chart" uri="{C3380CC4-5D6E-409C-BE32-E72D297353CC}">
              <c16:uniqueId val="{00000001-55CB-4204-B540-D0F50913C1AB}"/>
            </c:ext>
          </c:extLst>
        </c:ser>
        <c:ser>
          <c:idx val="2"/>
          <c:order val="2"/>
          <c:tx>
            <c:strRef>
              <c:f>Sheet2!$G$73:$G$74</c:f>
              <c:strCache>
                <c:ptCount val="1"/>
                <c:pt idx="0">
                  <c:v>Moderate Enagaged</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Sheet2!$D$75:$D$81</c:f>
              <c:strCache>
                <c:ptCount val="6"/>
                <c:pt idx="0">
                  <c:v>Mandarin</c:v>
                </c:pt>
                <c:pt idx="1">
                  <c:v>French</c:v>
                </c:pt>
                <c:pt idx="2">
                  <c:v>English</c:v>
                </c:pt>
                <c:pt idx="3">
                  <c:v>German</c:v>
                </c:pt>
                <c:pt idx="4">
                  <c:v>Hindi</c:v>
                </c:pt>
                <c:pt idx="5">
                  <c:v>Spanish</c:v>
                </c:pt>
              </c:strCache>
            </c:strRef>
          </c:cat>
          <c:val>
            <c:numRef>
              <c:f>Sheet2!$G$75:$G$81</c:f>
              <c:numCache>
                <c:formatCode>General</c:formatCode>
                <c:ptCount val="6"/>
                <c:pt idx="0">
                  <c:v>38</c:v>
                </c:pt>
                <c:pt idx="1">
                  <c:v>39</c:v>
                </c:pt>
                <c:pt idx="2">
                  <c:v>46</c:v>
                </c:pt>
                <c:pt idx="3">
                  <c:v>38</c:v>
                </c:pt>
                <c:pt idx="4">
                  <c:v>35</c:v>
                </c:pt>
                <c:pt idx="5">
                  <c:v>29</c:v>
                </c:pt>
              </c:numCache>
            </c:numRef>
          </c:val>
          <c:extLst>
            <c:ext xmlns:c16="http://schemas.microsoft.com/office/drawing/2014/chart" uri="{C3380CC4-5D6E-409C-BE32-E72D297353CC}">
              <c16:uniqueId val="{00000002-55CB-4204-B540-D0F50913C1AB}"/>
            </c:ext>
          </c:extLst>
        </c:ser>
        <c:dLbls>
          <c:showLegendKey val="0"/>
          <c:showVal val="0"/>
          <c:showCatName val="0"/>
          <c:showSerName val="0"/>
          <c:showPercent val="0"/>
          <c:showBubbleSize val="0"/>
        </c:dLbls>
        <c:gapWidth val="150"/>
        <c:axId val="1570019728"/>
        <c:axId val="1570009168"/>
      </c:barChart>
      <c:catAx>
        <c:axId val="157001972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70009168"/>
        <c:crosses val="autoZero"/>
        <c:auto val="1"/>
        <c:lblAlgn val="ctr"/>
        <c:lblOffset val="100"/>
        <c:noMultiLvlLbl val="0"/>
      </c:catAx>
      <c:valAx>
        <c:axId val="1570009168"/>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7001972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[Amarsingh_CPDA_B5.xlsx]Sheet2!PivotTable16</c:name>
    <c:fmtId val="2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10.Loyalty Point Distribution </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Sheet2!$E$84:$E$85</c:f>
              <c:strCache>
                <c:ptCount val="1"/>
                <c:pt idx="0">
                  <c:v>18-24</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Sheet2!$D$86:$D$96</c:f>
              <c:strCache>
                <c:ptCount val="10"/>
                <c:pt idx="0">
                  <c:v>0-500</c:v>
                </c:pt>
                <c:pt idx="1">
                  <c:v>501-1000</c:v>
                </c:pt>
                <c:pt idx="2">
                  <c:v>1001-1500</c:v>
                </c:pt>
                <c:pt idx="3">
                  <c:v>1501-2000</c:v>
                </c:pt>
                <c:pt idx="4">
                  <c:v>2001-2500</c:v>
                </c:pt>
                <c:pt idx="5">
                  <c:v>2501-3000</c:v>
                </c:pt>
                <c:pt idx="6">
                  <c:v>3001-3500</c:v>
                </c:pt>
                <c:pt idx="7">
                  <c:v>3501-4000</c:v>
                </c:pt>
                <c:pt idx="8">
                  <c:v>4001-4500</c:v>
                </c:pt>
                <c:pt idx="9">
                  <c:v>Above 4500</c:v>
                </c:pt>
              </c:strCache>
            </c:strRef>
          </c:cat>
          <c:val>
            <c:numRef>
              <c:f>Sheet2!$E$86:$E$96</c:f>
              <c:numCache>
                <c:formatCode>General</c:formatCode>
                <c:ptCount val="10"/>
                <c:pt idx="0">
                  <c:v>23</c:v>
                </c:pt>
                <c:pt idx="1">
                  <c:v>16</c:v>
                </c:pt>
                <c:pt idx="2">
                  <c:v>22</c:v>
                </c:pt>
                <c:pt idx="3">
                  <c:v>22</c:v>
                </c:pt>
                <c:pt idx="4">
                  <c:v>17</c:v>
                </c:pt>
                <c:pt idx="5">
                  <c:v>17</c:v>
                </c:pt>
                <c:pt idx="6">
                  <c:v>12</c:v>
                </c:pt>
                <c:pt idx="7">
                  <c:v>18</c:v>
                </c:pt>
                <c:pt idx="8">
                  <c:v>19</c:v>
                </c:pt>
                <c:pt idx="9">
                  <c:v>14</c:v>
                </c:pt>
              </c:numCache>
            </c:numRef>
          </c:val>
          <c:extLst>
            <c:ext xmlns:c16="http://schemas.microsoft.com/office/drawing/2014/chart" uri="{C3380CC4-5D6E-409C-BE32-E72D297353CC}">
              <c16:uniqueId val="{00000000-91E9-4974-8E44-87D332DBA838}"/>
            </c:ext>
          </c:extLst>
        </c:ser>
        <c:ser>
          <c:idx val="1"/>
          <c:order val="1"/>
          <c:tx>
            <c:strRef>
              <c:f>Sheet2!$F$84:$F$85</c:f>
              <c:strCache>
                <c:ptCount val="1"/>
                <c:pt idx="0">
                  <c:v>25-34</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Sheet2!$D$86:$D$96</c:f>
              <c:strCache>
                <c:ptCount val="10"/>
                <c:pt idx="0">
                  <c:v>0-500</c:v>
                </c:pt>
                <c:pt idx="1">
                  <c:v>501-1000</c:v>
                </c:pt>
                <c:pt idx="2">
                  <c:v>1001-1500</c:v>
                </c:pt>
                <c:pt idx="3">
                  <c:v>1501-2000</c:v>
                </c:pt>
                <c:pt idx="4">
                  <c:v>2001-2500</c:v>
                </c:pt>
                <c:pt idx="5">
                  <c:v>2501-3000</c:v>
                </c:pt>
                <c:pt idx="6">
                  <c:v>3001-3500</c:v>
                </c:pt>
                <c:pt idx="7">
                  <c:v>3501-4000</c:v>
                </c:pt>
                <c:pt idx="8">
                  <c:v>4001-4500</c:v>
                </c:pt>
                <c:pt idx="9">
                  <c:v>Above 4500</c:v>
                </c:pt>
              </c:strCache>
            </c:strRef>
          </c:cat>
          <c:val>
            <c:numRef>
              <c:f>Sheet2!$F$86:$F$96</c:f>
              <c:numCache>
                <c:formatCode>General</c:formatCode>
                <c:ptCount val="10"/>
                <c:pt idx="0">
                  <c:v>22</c:v>
                </c:pt>
                <c:pt idx="1">
                  <c:v>29</c:v>
                </c:pt>
                <c:pt idx="2">
                  <c:v>13</c:v>
                </c:pt>
                <c:pt idx="3">
                  <c:v>20</c:v>
                </c:pt>
                <c:pt idx="4">
                  <c:v>17</c:v>
                </c:pt>
                <c:pt idx="5">
                  <c:v>22</c:v>
                </c:pt>
                <c:pt idx="6">
                  <c:v>19</c:v>
                </c:pt>
                <c:pt idx="7">
                  <c:v>22</c:v>
                </c:pt>
                <c:pt idx="8">
                  <c:v>22</c:v>
                </c:pt>
                <c:pt idx="9">
                  <c:v>14</c:v>
                </c:pt>
              </c:numCache>
            </c:numRef>
          </c:val>
          <c:extLst>
            <c:ext xmlns:c16="http://schemas.microsoft.com/office/drawing/2014/chart" uri="{C3380CC4-5D6E-409C-BE32-E72D297353CC}">
              <c16:uniqueId val="{00000001-91E9-4974-8E44-87D332DBA838}"/>
            </c:ext>
          </c:extLst>
        </c:ser>
        <c:ser>
          <c:idx val="2"/>
          <c:order val="2"/>
          <c:tx>
            <c:strRef>
              <c:f>Sheet2!$G$84:$G$85</c:f>
              <c:strCache>
                <c:ptCount val="1"/>
                <c:pt idx="0">
                  <c:v>35-44</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Sheet2!$D$86:$D$96</c:f>
              <c:strCache>
                <c:ptCount val="10"/>
                <c:pt idx="0">
                  <c:v>0-500</c:v>
                </c:pt>
                <c:pt idx="1">
                  <c:v>501-1000</c:v>
                </c:pt>
                <c:pt idx="2">
                  <c:v>1001-1500</c:v>
                </c:pt>
                <c:pt idx="3">
                  <c:v>1501-2000</c:v>
                </c:pt>
                <c:pt idx="4">
                  <c:v>2001-2500</c:v>
                </c:pt>
                <c:pt idx="5">
                  <c:v>2501-3000</c:v>
                </c:pt>
                <c:pt idx="6">
                  <c:v>3001-3500</c:v>
                </c:pt>
                <c:pt idx="7">
                  <c:v>3501-4000</c:v>
                </c:pt>
                <c:pt idx="8">
                  <c:v>4001-4500</c:v>
                </c:pt>
                <c:pt idx="9">
                  <c:v>Above 4500</c:v>
                </c:pt>
              </c:strCache>
            </c:strRef>
          </c:cat>
          <c:val>
            <c:numRef>
              <c:f>Sheet2!$G$86:$G$96</c:f>
              <c:numCache>
                <c:formatCode>General</c:formatCode>
                <c:ptCount val="10"/>
                <c:pt idx="0">
                  <c:v>16</c:v>
                </c:pt>
                <c:pt idx="1">
                  <c:v>17</c:v>
                </c:pt>
                <c:pt idx="2">
                  <c:v>24</c:v>
                </c:pt>
                <c:pt idx="3">
                  <c:v>26</c:v>
                </c:pt>
                <c:pt idx="4">
                  <c:v>14</c:v>
                </c:pt>
                <c:pt idx="5">
                  <c:v>23</c:v>
                </c:pt>
                <c:pt idx="6">
                  <c:v>22</c:v>
                </c:pt>
                <c:pt idx="7">
                  <c:v>22</c:v>
                </c:pt>
                <c:pt idx="8">
                  <c:v>15</c:v>
                </c:pt>
                <c:pt idx="9">
                  <c:v>28</c:v>
                </c:pt>
              </c:numCache>
            </c:numRef>
          </c:val>
          <c:extLst>
            <c:ext xmlns:c16="http://schemas.microsoft.com/office/drawing/2014/chart" uri="{C3380CC4-5D6E-409C-BE32-E72D297353CC}">
              <c16:uniqueId val="{00000002-91E9-4974-8E44-87D332DBA838}"/>
            </c:ext>
          </c:extLst>
        </c:ser>
        <c:ser>
          <c:idx val="3"/>
          <c:order val="3"/>
          <c:tx>
            <c:strRef>
              <c:f>Sheet2!$H$84:$H$85</c:f>
              <c:strCache>
                <c:ptCount val="1"/>
                <c:pt idx="0">
                  <c:v>45-54</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Sheet2!$D$86:$D$96</c:f>
              <c:strCache>
                <c:ptCount val="10"/>
                <c:pt idx="0">
                  <c:v>0-500</c:v>
                </c:pt>
                <c:pt idx="1">
                  <c:v>501-1000</c:v>
                </c:pt>
                <c:pt idx="2">
                  <c:v>1001-1500</c:v>
                </c:pt>
                <c:pt idx="3">
                  <c:v>1501-2000</c:v>
                </c:pt>
                <c:pt idx="4">
                  <c:v>2001-2500</c:v>
                </c:pt>
                <c:pt idx="5">
                  <c:v>2501-3000</c:v>
                </c:pt>
                <c:pt idx="6">
                  <c:v>3001-3500</c:v>
                </c:pt>
                <c:pt idx="7">
                  <c:v>3501-4000</c:v>
                </c:pt>
                <c:pt idx="8">
                  <c:v>4001-4500</c:v>
                </c:pt>
                <c:pt idx="9">
                  <c:v>Above 4500</c:v>
                </c:pt>
              </c:strCache>
            </c:strRef>
          </c:cat>
          <c:val>
            <c:numRef>
              <c:f>Sheet2!$H$86:$H$96</c:f>
              <c:numCache>
                <c:formatCode>General</c:formatCode>
                <c:ptCount val="10"/>
                <c:pt idx="0">
                  <c:v>19</c:v>
                </c:pt>
                <c:pt idx="1">
                  <c:v>17</c:v>
                </c:pt>
                <c:pt idx="2">
                  <c:v>23</c:v>
                </c:pt>
                <c:pt idx="3">
                  <c:v>23</c:v>
                </c:pt>
                <c:pt idx="4">
                  <c:v>22</c:v>
                </c:pt>
                <c:pt idx="5">
                  <c:v>30</c:v>
                </c:pt>
                <c:pt idx="6">
                  <c:v>22</c:v>
                </c:pt>
                <c:pt idx="7">
                  <c:v>15</c:v>
                </c:pt>
                <c:pt idx="8">
                  <c:v>19</c:v>
                </c:pt>
                <c:pt idx="9">
                  <c:v>18</c:v>
                </c:pt>
              </c:numCache>
            </c:numRef>
          </c:val>
          <c:extLst>
            <c:ext xmlns:c16="http://schemas.microsoft.com/office/drawing/2014/chart" uri="{C3380CC4-5D6E-409C-BE32-E72D297353CC}">
              <c16:uniqueId val="{00000003-91E9-4974-8E44-87D332DBA838}"/>
            </c:ext>
          </c:extLst>
        </c:ser>
        <c:ser>
          <c:idx val="4"/>
          <c:order val="4"/>
          <c:tx>
            <c:strRef>
              <c:f>Sheet2!$I$84:$I$85</c:f>
              <c:strCache>
                <c:ptCount val="1"/>
                <c:pt idx="0">
                  <c:v>55+</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Sheet2!$D$86:$D$96</c:f>
              <c:strCache>
                <c:ptCount val="10"/>
                <c:pt idx="0">
                  <c:v>0-500</c:v>
                </c:pt>
                <c:pt idx="1">
                  <c:v>501-1000</c:v>
                </c:pt>
                <c:pt idx="2">
                  <c:v>1001-1500</c:v>
                </c:pt>
                <c:pt idx="3">
                  <c:v>1501-2000</c:v>
                </c:pt>
                <c:pt idx="4">
                  <c:v>2001-2500</c:v>
                </c:pt>
                <c:pt idx="5">
                  <c:v>2501-3000</c:v>
                </c:pt>
                <c:pt idx="6">
                  <c:v>3001-3500</c:v>
                </c:pt>
                <c:pt idx="7">
                  <c:v>3501-4000</c:v>
                </c:pt>
                <c:pt idx="8">
                  <c:v>4001-4500</c:v>
                </c:pt>
                <c:pt idx="9">
                  <c:v>Above 4500</c:v>
                </c:pt>
              </c:strCache>
            </c:strRef>
          </c:cat>
          <c:val>
            <c:numRef>
              <c:f>Sheet2!$I$86:$I$96</c:f>
              <c:numCache>
                <c:formatCode>General</c:formatCode>
                <c:ptCount val="10"/>
                <c:pt idx="0">
                  <c:v>28</c:v>
                </c:pt>
                <c:pt idx="1">
                  <c:v>20</c:v>
                </c:pt>
                <c:pt idx="2">
                  <c:v>22</c:v>
                </c:pt>
                <c:pt idx="3">
                  <c:v>20</c:v>
                </c:pt>
                <c:pt idx="4">
                  <c:v>17</c:v>
                </c:pt>
                <c:pt idx="5">
                  <c:v>17</c:v>
                </c:pt>
                <c:pt idx="6">
                  <c:v>21</c:v>
                </c:pt>
                <c:pt idx="7">
                  <c:v>18</c:v>
                </c:pt>
                <c:pt idx="8">
                  <c:v>22</c:v>
                </c:pt>
                <c:pt idx="9">
                  <c:v>20</c:v>
                </c:pt>
              </c:numCache>
            </c:numRef>
          </c:val>
          <c:extLst>
            <c:ext xmlns:c16="http://schemas.microsoft.com/office/drawing/2014/chart" uri="{C3380CC4-5D6E-409C-BE32-E72D297353CC}">
              <c16:uniqueId val="{00000004-91E9-4974-8E44-87D332DBA838}"/>
            </c:ext>
          </c:extLst>
        </c:ser>
        <c:dLbls>
          <c:showLegendKey val="0"/>
          <c:showVal val="0"/>
          <c:showCatName val="0"/>
          <c:showSerName val="0"/>
          <c:showPercent val="0"/>
          <c:showBubbleSize val="0"/>
        </c:dLbls>
        <c:gapWidth val="100"/>
        <c:overlap val="-24"/>
        <c:axId val="270772992"/>
        <c:axId val="270757632"/>
      </c:barChart>
      <c:catAx>
        <c:axId val="270772992"/>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70757632"/>
        <c:crosses val="autoZero"/>
        <c:auto val="1"/>
        <c:lblAlgn val="ctr"/>
        <c:lblOffset val="100"/>
        <c:noMultiLvlLbl val="0"/>
      </c:catAx>
      <c:valAx>
        <c:axId val="270757632"/>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7077299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91">
  <cs:axisTitle>
    <cs:lnRef idx="0"/>
    <cs:fillRef idx="0"/>
    <cs:effectRef idx="0"/>
    <cs:fontRef idx="minor">
      <a:schemeClr val="lt1">
        <a:lumMod val="75000"/>
      </a:schemeClr>
    </cs:fontRef>
    <cs:defRPr sz="900"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lt1"/>
    </cs:fontRef>
    <cs:spPr>
      <a:solidFill>
        <a:schemeClr val="dk1">
          <a:lumMod val="75000"/>
          <a:lumOff val="25000"/>
        </a:schemeClr>
      </a:solidFill>
      <a:ln w="6350" cap="flat" cmpd="sng" algn="ctr">
        <a:solidFill>
          <a:schemeClr val="dk1">
            <a:tint val="75000"/>
          </a:schemeClr>
        </a:solidFill>
        <a:round/>
      </a:ln>
    </cs:spPr>
    <cs:defRPr sz="1000" kern="1200"/>
  </cs:chartArea>
  <cs:dataLabel>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dataLabel>
  <cs:dataLabelCallout>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cs:spPr>
  </cs:dataPoint>
  <cs:dataPoint3D>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a:scene3d>
        <a:camera prst="orthographicFront"/>
        <a:lightRig rig="threePt" dir="t"/>
      </a:scene3d>
      <a:sp3d prstMaterial="fla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dk1">
            <a:lumMod val="75000"/>
            <a:lumOff val="2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tx1"/>
    </cs:fontRef>
    <cs:spPr>
      <a:solidFill>
        <a:schemeClr val="bg2">
          <a:lumMod val="75000"/>
          <a:alpha val="27000"/>
        </a:schemeClr>
      </a:solidFill>
      <a:sp3d/>
    </cs:spPr>
  </cs:floor>
  <cs:gridlineMajor>
    <cs:lnRef idx="0"/>
    <cs:fillRef idx="0"/>
    <cs:effectRef idx="0"/>
    <cs:fontRef idx="minor">
      <a:schemeClr val="tx1"/>
    </cs:fontRef>
    <cs:spPr>
      <a:ln w="9525">
        <a:solidFill>
          <a:schemeClr val="lt1">
            <a:lumMod val="50000"/>
          </a:schemeClr>
        </a:solidFill>
      </a:ln>
    </cs:spPr>
  </cs:gridlineMajor>
  <cs:gridlineMinor>
    <cs:lnRef idx="0"/>
    <cs:fillRef idx="0"/>
    <cs:effectRef idx="0"/>
    <cs:fontRef idx="minor">
      <a:schemeClr val="tx1"/>
    </cs:fontRef>
    <cs:spPr>
      <a:ln w="9525">
        <a:solidFill>
          <a:schemeClr val="lt1">
            <a:lumMod val="40000"/>
          </a:schemeClr>
        </a:soli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cs:fontRef>
    <cs:defRPr sz="1800" b="0" kern="1200" cap="all"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tx1"/>
    </cs:fontRef>
    <cs:spPr>
      <a:sp3d/>
    </cs:spPr>
  </cs:wall>
</cs:chartStyle>
</file>

<file path=xl/charts/style10.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5.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7.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17" Type="http://schemas.openxmlformats.org/officeDocument/2006/relationships/chart" Target="../charts/chart17.xml"/><Relationship Id="rId2" Type="http://schemas.openxmlformats.org/officeDocument/2006/relationships/chart" Target="../charts/chart2.xml"/><Relationship Id="rId16" Type="http://schemas.openxmlformats.org/officeDocument/2006/relationships/chart" Target="../charts/chart16.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5" Type="http://schemas.openxmlformats.org/officeDocument/2006/relationships/chart" Target="../charts/chart1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xdr:from>
      <xdr:col>4</xdr:col>
      <xdr:colOff>9524</xdr:colOff>
      <xdr:row>0</xdr:row>
      <xdr:rowOff>180975</xdr:rowOff>
    </xdr:from>
    <xdr:to>
      <xdr:col>12</xdr:col>
      <xdr:colOff>9524</xdr:colOff>
      <xdr:row>14</xdr:row>
      <xdr:rowOff>180975</xdr:rowOff>
    </xdr:to>
    <xdr:graphicFrame macro="">
      <xdr:nvGraphicFramePr>
        <xdr:cNvPr id="5" name="Chart 4">
          <a:extLst>
            <a:ext uri="{FF2B5EF4-FFF2-40B4-BE49-F238E27FC236}">
              <a16:creationId xmlns:a16="http://schemas.microsoft.com/office/drawing/2014/main" id="{E1266A91-59FC-42A1-B9D6-CFCFEE686B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314324</xdr:colOff>
      <xdr:row>0</xdr:row>
      <xdr:rowOff>180975</xdr:rowOff>
    </xdr:from>
    <xdr:to>
      <xdr:col>21</xdr:col>
      <xdr:colOff>19049</xdr:colOff>
      <xdr:row>14</xdr:row>
      <xdr:rowOff>180975</xdr:rowOff>
    </xdr:to>
    <xdr:graphicFrame macro="">
      <xdr:nvGraphicFramePr>
        <xdr:cNvPr id="6" name="Chart 5">
          <a:extLst>
            <a:ext uri="{FF2B5EF4-FFF2-40B4-BE49-F238E27FC236}">
              <a16:creationId xmlns:a16="http://schemas.microsoft.com/office/drawing/2014/main" id="{2D56E9FD-2F6F-4EDB-81BA-2107F44F7E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9524</xdr:colOff>
      <xdr:row>16</xdr:row>
      <xdr:rowOff>9525</xdr:rowOff>
    </xdr:from>
    <xdr:to>
      <xdr:col>12</xdr:col>
      <xdr:colOff>9524</xdr:colOff>
      <xdr:row>30</xdr:row>
      <xdr:rowOff>180975</xdr:rowOff>
    </xdr:to>
    <xdr:graphicFrame macro="">
      <xdr:nvGraphicFramePr>
        <xdr:cNvPr id="8" name="Chart 7">
          <a:extLst>
            <a:ext uri="{FF2B5EF4-FFF2-40B4-BE49-F238E27FC236}">
              <a16:creationId xmlns:a16="http://schemas.microsoft.com/office/drawing/2014/main" id="{A739A754-7375-4AC6-82ED-80AB4FB327B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9524</xdr:colOff>
      <xdr:row>16</xdr:row>
      <xdr:rowOff>9525</xdr:rowOff>
    </xdr:from>
    <xdr:to>
      <xdr:col>20</xdr:col>
      <xdr:colOff>533399</xdr:colOff>
      <xdr:row>30</xdr:row>
      <xdr:rowOff>180975</xdr:rowOff>
    </xdr:to>
    <xdr:graphicFrame macro="">
      <xdr:nvGraphicFramePr>
        <xdr:cNvPr id="9" name="Chart 8">
          <a:extLst>
            <a:ext uri="{FF2B5EF4-FFF2-40B4-BE49-F238E27FC236}">
              <a16:creationId xmlns:a16="http://schemas.microsoft.com/office/drawing/2014/main" id="{327758E6-7008-414F-B84D-895B7F9C02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9524</xdr:colOff>
      <xdr:row>32</xdr:row>
      <xdr:rowOff>19050</xdr:rowOff>
    </xdr:from>
    <xdr:to>
      <xdr:col>12</xdr:col>
      <xdr:colOff>9524</xdr:colOff>
      <xdr:row>46</xdr:row>
      <xdr:rowOff>19050</xdr:rowOff>
    </xdr:to>
    <xdr:graphicFrame macro="">
      <xdr:nvGraphicFramePr>
        <xdr:cNvPr id="10" name="Chart 9">
          <a:extLst>
            <a:ext uri="{FF2B5EF4-FFF2-40B4-BE49-F238E27FC236}">
              <a16:creationId xmlns:a16="http://schemas.microsoft.com/office/drawing/2014/main" id="{CB579966-1EB0-4024-9B57-830EC9AFEC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9524</xdr:colOff>
      <xdr:row>47</xdr:row>
      <xdr:rowOff>9525</xdr:rowOff>
    </xdr:from>
    <xdr:to>
      <xdr:col>12</xdr:col>
      <xdr:colOff>9524</xdr:colOff>
      <xdr:row>61</xdr:row>
      <xdr:rowOff>0</xdr:rowOff>
    </xdr:to>
    <xdr:graphicFrame macro="">
      <xdr:nvGraphicFramePr>
        <xdr:cNvPr id="11" name="Chart 10">
          <a:extLst>
            <a:ext uri="{FF2B5EF4-FFF2-40B4-BE49-F238E27FC236}">
              <a16:creationId xmlns:a16="http://schemas.microsoft.com/office/drawing/2014/main" id="{A5CD9CF9-14A5-4F5B-89EE-FECBACDF8A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13</xdr:col>
      <xdr:colOff>9525</xdr:colOff>
      <xdr:row>31</xdr:row>
      <xdr:rowOff>171450</xdr:rowOff>
    </xdr:from>
    <xdr:to>
      <xdr:col>21</xdr:col>
      <xdr:colOff>0</xdr:colOff>
      <xdr:row>46</xdr:row>
      <xdr:rowOff>57150</xdr:rowOff>
    </xdr:to>
    <xdr:graphicFrame macro="">
      <xdr:nvGraphicFramePr>
        <xdr:cNvPr id="12" name="Chart 11">
          <a:extLst>
            <a:ext uri="{FF2B5EF4-FFF2-40B4-BE49-F238E27FC236}">
              <a16:creationId xmlns:a16="http://schemas.microsoft.com/office/drawing/2014/main" id="{1952E6AA-EB0E-4826-8D2C-94348AD789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9524</xdr:colOff>
      <xdr:row>46</xdr:row>
      <xdr:rowOff>171450</xdr:rowOff>
    </xdr:from>
    <xdr:to>
      <xdr:col>21</xdr:col>
      <xdr:colOff>9524</xdr:colOff>
      <xdr:row>61</xdr:row>
      <xdr:rowOff>19050</xdr:rowOff>
    </xdr:to>
    <xdr:graphicFrame macro="">
      <xdr:nvGraphicFramePr>
        <xdr:cNvPr id="13" name="Chart 12">
          <a:extLst>
            <a:ext uri="{FF2B5EF4-FFF2-40B4-BE49-F238E27FC236}">
              <a16:creationId xmlns:a16="http://schemas.microsoft.com/office/drawing/2014/main" id="{E4020A62-B300-40E9-88EC-0B6E4BF7180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3</xdr:col>
      <xdr:colOff>609599</xdr:colOff>
      <xdr:row>61</xdr:row>
      <xdr:rowOff>180975</xdr:rowOff>
    </xdr:from>
    <xdr:to>
      <xdr:col>11</xdr:col>
      <xdr:colOff>609599</xdr:colOff>
      <xdr:row>76</xdr:row>
      <xdr:rowOff>9525</xdr:rowOff>
    </xdr:to>
    <xdr:graphicFrame macro="">
      <xdr:nvGraphicFramePr>
        <xdr:cNvPr id="14" name="Chart 13">
          <a:extLst>
            <a:ext uri="{FF2B5EF4-FFF2-40B4-BE49-F238E27FC236}">
              <a16:creationId xmlns:a16="http://schemas.microsoft.com/office/drawing/2014/main" id="{700E7E86-CE03-4EE7-95F2-B5715BDD5AD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13</xdr:col>
      <xdr:colOff>9524</xdr:colOff>
      <xdr:row>62</xdr:row>
      <xdr:rowOff>9525</xdr:rowOff>
    </xdr:from>
    <xdr:to>
      <xdr:col>21</xdr:col>
      <xdr:colOff>9524</xdr:colOff>
      <xdr:row>76</xdr:row>
      <xdr:rowOff>38100</xdr:rowOff>
    </xdr:to>
    <xdr:graphicFrame macro="">
      <xdr:nvGraphicFramePr>
        <xdr:cNvPr id="15" name="Chart 14">
          <a:extLst>
            <a:ext uri="{FF2B5EF4-FFF2-40B4-BE49-F238E27FC236}">
              <a16:creationId xmlns:a16="http://schemas.microsoft.com/office/drawing/2014/main" id="{39011637-F00B-4F49-AB3E-A8C49B0F54D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4</xdr:col>
      <xdr:colOff>0</xdr:colOff>
      <xdr:row>77</xdr:row>
      <xdr:rowOff>0</xdr:rowOff>
    </xdr:from>
    <xdr:to>
      <xdr:col>11</xdr:col>
      <xdr:colOff>600075</xdr:colOff>
      <xdr:row>92</xdr:row>
      <xdr:rowOff>180975</xdr:rowOff>
    </xdr:to>
    <xdr:graphicFrame macro="">
      <xdr:nvGraphicFramePr>
        <xdr:cNvPr id="16" name="Chart 15">
          <a:extLst>
            <a:ext uri="{FF2B5EF4-FFF2-40B4-BE49-F238E27FC236}">
              <a16:creationId xmlns:a16="http://schemas.microsoft.com/office/drawing/2014/main" id="{96478F02-FD95-4357-B139-7DB7449D2A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4</xdr:col>
      <xdr:colOff>19049</xdr:colOff>
      <xdr:row>110</xdr:row>
      <xdr:rowOff>186417</xdr:rowOff>
    </xdr:from>
    <xdr:to>
      <xdr:col>11</xdr:col>
      <xdr:colOff>600075</xdr:colOff>
      <xdr:row>127</xdr:row>
      <xdr:rowOff>5442</xdr:rowOff>
    </xdr:to>
    <xdr:graphicFrame macro="">
      <xdr:nvGraphicFramePr>
        <xdr:cNvPr id="17" name="Chart 16">
          <a:extLst>
            <a:ext uri="{FF2B5EF4-FFF2-40B4-BE49-F238E27FC236}">
              <a16:creationId xmlns:a16="http://schemas.microsoft.com/office/drawing/2014/main" id="{5D662501-8E18-4CDB-9701-B9EA28F33EB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13</xdr:col>
      <xdr:colOff>9525</xdr:colOff>
      <xdr:row>94</xdr:row>
      <xdr:rowOff>0</xdr:rowOff>
    </xdr:from>
    <xdr:to>
      <xdr:col>21</xdr:col>
      <xdr:colOff>19050</xdr:colOff>
      <xdr:row>110</xdr:row>
      <xdr:rowOff>0</xdr:rowOff>
    </xdr:to>
    <xdr:graphicFrame macro="">
      <xdr:nvGraphicFramePr>
        <xdr:cNvPr id="19" name="Chart 18">
          <a:extLst>
            <a:ext uri="{FF2B5EF4-FFF2-40B4-BE49-F238E27FC236}">
              <a16:creationId xmlns:a16="http://schemas.microsoft.com/office/drawing/2014/main" id="{D248B6C9-1D06-49FA-AB07-B6C7603CC8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3</xdr:col>
      <xdr:colOff>609599</xdr:colOff>
      <xdr:row>94</xdr:row>
      <xdr:rowOff>9526</xdr:rowOff>
    </xdr:from>
    <xdr:to>
      <xdr:col>12</xdr:col>
      <xdr:colOff>9525</xdr:colOff>
      <xdr:row>110</xdr:row>
      <xdr:rowOff>9526</xdr:rowOff>
    </xdr:to>
    <xdr:graphicFrame macro="">
      <xdr:nvGraphicFramePr>
        <xdr:cNvPr id="20" name="Chart 19">
          <a:extLst>
            <a:ext uri="{FF2B5EF4-FFF2-40B4-BE49-F238E27FC236}">
              <a16:creationId xmlns:a16="http://schemas.microsoft.com/office/drawing/2014/main" id="{D58B5424-7BD1-4C7A-A78B-4D1318F115C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12</xdr:col>
      <xdr:colOff>314324</xdr:colOff>
      <xdr:row>77</xdr:row>
      <xdr:rowOff>0</xdr:rowOff>
    </xdr:from>
    <xdr:to>
      <xdr:col>21</xdr:col>
      <xdr:colOff>19049</xdr:colOff>
      <xdr:row>93</xdr:row>
      <xdr:rowOff>0</xdr:rowOff>
    </xdr:to>
    <xdr:graphicFrame macro="">
      <xdr:nvGraphicFramePr>
        <xdr:cNvPr id="22" name="Chart 21">
          <a:extLst>
            <a:ext uri="{FF2B5EF4-FFF2-40B4-BE49-F238E27FC236}">
              <a16:creationId xmlns:a16="http://schemas.microsoft.com/office/drawing/2014/main" id="{DB2A131F-9555-4680-832E-F5421B5943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13</xdr:col>
      <xdr:colOff>0</xdr:colOff>
      <xdr:row>110</xdr:row>
      <xdr:rowOff>190499</xdr:rowOff>
    </xdr:from>
    <xdr:to>
      <xdr:col>21</xdr:col>
      <xdr:colOff>9525</xdr:colOff>
      <xdr:row>126</xdr:row>
      <xdr:rowOff>180974</xdr:rowOff>
    </xdr:to>
    <xdr:graphicFrame macro="">
      <xdr:nvGraphicFramePr>
        <xdr:cNvPr id="23" name="Chart 22">
          <a:extLst>
            <a:ext uri="{FF2B5EF4-FFF2-40B4-BE49-F238E27FC236}">
              <a16:creationId xmlns:a16="http://schemas.microsoft.com/office/drawing/2014/main" id="{E1823591-1F9C-48CA-B44C-09BCA55BD7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editAs="oneCell">
    <xdr:from>
      <xdr:col>0</xdr:col>
      <xdr:colOff>0</xdr:colOff>
      <xdr:row>1</xdr:row>
      <xdr:rowOff>9524</xdr:rowOff>
    </xdr:from>
    <xdr:to>
      <xdr:col>3</xdr:col>
      <xdr:colOff>0</xdr:colOff>
      <xdr:row>13</xdr:row>
      <xdr:rowOff>152399</xdr:rowOff>
    </xdr:to>
    <mc:AlternateContent xmlns:mc="http://schemas.openxmlformats.org/markup-compatibility/2006" xmlns:a14="http://schemas.microsoft.com/office/drawing/2010/main">
      <mc:Choice Requires="a14">
        <xdr:graphicFrame macro="">
          <xdr:nvGraphicFramePr>
            <xdr:cNvPr id="3" name="Country">
              <a:extLst>
                <a:ext uri="{FF2B5EF4-FFF2-40B4-BE49-F238E27FC236}">
                  <a16:creationId xmlns:a16="http://schemas.microsoft.com/office/drawing/2014/main" id="{B651F0C7-4AB2-5643-B1CC-62B7EBE4728B}"/>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0" y="200024"/>
              <a:ext cx="1828800" cy="24288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9525</xdr:colOff>
      <xdr:row>21</xdr:row>
      <xdr:rowOff>161925</xdr:rowOff>
    </xdr:from>
    <xdr:to>
      <xdr:col>3</xdr:col>
      <xdr:colOff>9525</xdr:colOff>
      <xdr:row>33</xdr:row>
      <xdr:rowOff>9525</xdr:rowOff>
    </xdr:to>
    <mc:AlternateContent xmlns:mc="http://schemas.openxmlformats.org/markup-compatibility/2006" xmlns:a14="http://schemas.microsoft.com/office/drawing/2010/main">
      <mc:Choice Requires="a14">
        <xdr:graphicFrame macro="">
          <xdr:nvGraphicFramePr>
            <xdr:cNvPr id="4" name="Language_Preference">
              <a:extLst>
                <a:ext uri="{FF2B5EF4-FFF2-40B4-BE49-F238E27FC236}">
                  <a16:creationId xmlns:a16="http://schemas.microsoft.com/office/drawing/2014/main" id="{63C1F460-EEF0-2485-8CA9-D6A6FD6D6854}"/>
                </a:ext>
              </a:extLst>
            </xdr:cNvPr>
            <xdr:cNvGraphicFramePr/>
          </xdr:nvGraphicFramePr>
          <xdr:xfrm>
            <a:off x="0" y="0"/>
            <a:ext cx="0" cy="0"/>
          </xdr:xfrm>
          <a:graphic>
            <a:graphicData uri="http://schemas.microsoft.com/office/drawing/2010/slicer">
              <sle:slicer xmlns:sle="http://schemas.microsoft.com/office/drawing/2010/slicer" name="Language_Preference"/>
            </a:graphicData>
          </a:graphic>
        </xdr:graphicFrame>
      </mc:Choice>
      <mc:Fallback xmlns="">
        <xdr:sp macro="" textlink="">
          <xdr:nvSpPr>
            <xdr:cNvPr id="0" name=""/>
            <xdr:cNvSpPr>
              <a:spLocks noTextEdit="1"/>
            </xdr:cNvSpPr>
          </xdr:nvSpPr>
          <xdr:spPr>
            <a:xfrm>
              <a:off x="9525" y="4162425"/>
              <a:ext cx="1828800" cy="21336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13</xdr:row>
      <xdr:rowOff>161925</xdr:rowOff>
    </xdr:from>
    <xdr:to>
      <xdr:col>3</xdr:col>
      <xdr:colOff>0</xdr:colOff>
      <xdr:row>21</xdr:row>
      <xdr:rowOff>142875</xdr:rowOff>
    </xdr:to>
    <mc:AlternateContent xmlns:mc="http://schemas.openxmlformats.org/markup-compatibility/2006" xmlns:a14="http://schemas.microsoft.com/office/drawing/2010/main">
      <mc:Choice Requires="a14">
        <xdr:graphicFrame macro="">
          <xdr:nvGraphicFramePr>
            <xdr:cNvPr id="7" name="Region">
              <a:extLst>
                <a:ext uri="{FF2B5EF4-FFF2-40B4-BE49-F238E27FC236}">
                  <a16:creationId xmlns:a16="http://schemas.microsoft.com/office/drawing/2014/main" id="{F665C089-B882-456C-8B4E-79E9FB3067DA}"/>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2638425"/>
              <a:ext cx="1828800" cy="15049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190499</xdr:colOff>
      <xdr:row>128</xdr:row>
      <xdr:rowOff>0</xdr:rowOff>
    </xdr:from>
    <xdr:to>
      <xdr:col>11</xdr:col>
      <xdr:colOff>590549</xdr:colOff>
      <xdr:row>142</xdr:row>
      <xdr:rowOff>76200</xdr:rowOff>
    </xdr:to>
    <xdr:graphicFrame macro="">
      <xdr:nvGraphicFramePr>
        <xdr:cNvPr id="2" name="Chart 1">
          <a:extLst>
            <a:ext uri="{FF2B5EF4-FFF2-40B4-BE49-F238E27FC236}">
              <a16:creationId xmlns:a16="http://schemas.microsoft.com/office/drawing/2014/main" id="{24CD359B-BB29-4611-953D-D8C3C53969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mar Singh" refreshedDate="45872.269298495368" createdVersion="8" refreshedVersion="8" minRefreshableVersion="3" recordCount="1000" xr:uid="{C47CA6DA-C162-40A1-AFEE-A1D49F6EAF1D}">
  <cacheSource type="worksheet">
    <worksheetSource ref="A1:AK1001" sheet="streaming_service_data"/>
  </cacheSource>
  <cacheFields count="39">
    <cacheField name="User_ID" numFmtId="0">
      <sharedItems containsSemiMixedTypes="0" containsString="0" containsNumber="1" containsInteger="1" minValue="1003" maxValue="9996"/>
    </cacheField>
    <cacheField name="User_Name" numFmtId="0">
      <sharedItems/>
    </cacheField>
    <cacheField name="Join_Date" numFmtId="14">
      <sharedItems containsSemiMixedTypes="0" containsNonDate="0" containsDate="1" containsString="0" minDate="2022-12-19T00:00:00" maxDate="2024-12-19T00:00:00"/>
    </cacheField>
    <cacheField name="Last_Login" numFmtId="14">
      <sharedItems containsSemiMixedTypes="0" containsNonDate="0" containsDate="1" containsString="0" minDate="2024-11-19T00:00:00" maxDate="2024-12-19T00:00:00" count="30">
        <d v="2024-11-22T00:00:00"/>
        <d v="2024-12-10T00:00:00"/>
        <d v="2024-11-29T00:00:00"/>
        <d v="2024-11-30T00:00:00"/>
        <d v="2024-12-12T00:00:00"/>
        <d v="2024-12-13T00:00:00"/>
        <d v="2024-11-28T00:00:00"/>
        <d v="2024-11-23T00:00:00"/>
        <d v="2024-12-02T00:00:00"/>
        <d v="2024-12-04T00:00:00"/>
        <d v="2024-12-15T00:00:00"/>
        <d v="2024-12-11T00:00:00"/>
        <d v="2024-11-21T00:00:00"/>
        <d v="2024-12-03T00:00:00"/>
        <d v="2024-12-18T00:00:00"/>
        <d v="2024-11-27T00:00:00"/>
        <d v="2024-12-08T00:00:00"/>
        <d v="2024-12-14T00:00:00"/>
        <d v="2024-12-05T00:00:00"/>
        <d v="2024-11-20T00:00:00"/>
        <d v="2024-12-01T00:00:00"/>
        <d v="2024-12-16T00:00:00"/>
        <d v="2024-11-19T00:00:00"/>
        <d v="2024-12-07T00:00:00"/>
        <d v="2024-11-25T00:00:00"/>
        <d v="2024-12-17T00:00:00"/>
        <d v="2024-12-06T00:00:00"/>
        <d v="2024-11-24T00:00:00"/>
        <d v="2024-11-26T00:00:00"/>
        <d v="2024-12-09T00:00:00"/>
      </sharedItems>
      <fieldGroup par="38"/>
    </cacheField>
    <cacheField name="Monthly_Price" numFmtId="165">
      <sharedItems containsSemiMixedTypes="0" containsString="0" containsNumber="1" minValue="7.99" maxValue="15.99" count="3">
        <n v="11.99"/>
        <n v="7.99"/>
        <n v="15.99"/>
      </sharedItems>
    </cacheField>
    <cacheField name="Watch_Hours" numFmtId="0">
      <sharedItems containsSemiMixedTypes="0" containsString="0" containsNumber="1" containsInteger="1" minValue="10" maxValue="500"/>
    </cacheField>
    <cacheField name="Favorite_Genre" numFmtId="0">
      <sharedItems count="7">
        <s v="Horror"/>
        <s v="Drama"/>
        <s v="Romance"/>
        <s v="Documentary"/>
        <s v="Sci-Fi"/>
        <s v="Action"/>
        <s v="Comedy"/>
      </sharedItems>
    </cacheField>
    <cacheField name="Active_Devices" numFmtId="0">
      <sharedItems containsSemiMixedTypes="0" containsString="0" containsNumber="1" containsInteger="1" minValue="1" maxValue="5" count="5">
        <n v="5"/>
        <n v="2"/>
        <n v="4"/>
        <n v="3"/>
        <n v="1"/>
      </sharedItems>
    </cacheField>
    <cacheField name="Profile_Count" numFmtId="0">
      <sharedItems containsSemiMixedTypes="0" containsString="0" containsNumber="1" containsInteger="1" minValue="1" maxValue="6"/>
    </cacheField>
    <cacheField name="Parental_Controls" numFmtId="0">
      <sharedItems/>
    </cacheField>
    <cacheField name="Total_Movies_Watched" numFmtId="0">
      <sharedItems containsSemiMixedTypes="0" containsString="0" containsNumber="1" containsInteger="1" minValue="12" maxValue="1000"/>
    </cacheField>
    <cacheField name="Total_Series_Watched" numFmtId="0">
      <sharedItems containsSemiMixedTypes="0" containsString="0" containsNumber="1" containsInteger="1" minValue="1" maxValue="200"/>
    </cacheField>
    <cacheField name="Country" numFmtId="0">
      <sharedItems count="7">
        <s v="Germany"/>
        <s v="India"/>
        <s v="Canada"/>
        <s v="USA"/>
        <s v="France"/>
        <s v="Australia"/>
        <s v="UK"/>
      </sharedItems>
    </cacheField>
    <cacheField name="Payment_Method" numFmtId="0">
      <sharedItems count="4">
        <s v="Cryptocurrency"/>
        <s v="Credit Card"/>
        <s v="Debit Card"/>
        <s v="PayPal"/>
      </sharedItems>
    </cacheField>
    <cacheField name="Language_Preference" numFmtId="0">
      <sharedItems count="6">
        <s v="Spanish"/>
        <s v="English"/>
        <s v="Mandarin"/>
        <s v="Hindi"/>
        <s v="German"/>
        <s v="French"/>
      </sharedItems>
    </cacheField>
    <cacheField name="Recommended_Content_Count" numFmtId="0">
      <sharedItems containsSemiMixedTypes="0" containsString="0" containsNumber="1" containsInteger="1" minValue="0" maxValue="100"/>
    </cacheField>
    <cacheField name="Average_Rating_Given" numFmtId="0">
      <sharedItems containsSemiMixedTypes="0" containsString="0" containsNumber="1" minValue="3" maxValue="5"/>
    </cacheField>
    <cacheField name="Has_Downloaded_Content" numFmtId="0">
      <sharedItems count="2">
        <b v="1"/>
        <b v="0"/>
      </sharedItems>
    </cacheField>
    <cacheField name="Membership_Status" numFmtId="0">
      <sharedItems count="1">
        <s v="Active"/>
      </sharedItems>
    </cacheField>
    <cacheField name="Loyalty_Points" numFmtId="0">
      <sharedItems containsSemiMixedTypes="0" containsString="0" containsNumber="1" containsInteger="1" minValue="3" maxValue="4990"/>
    </cacheField>
    <cacheField name="First_Device_Used" numFmtId="0">
      <sharedItems count="5">
        <s v="Smartphone"/>
        <s v="Laptop"/>
        <s v="Smart TV"/>
        <s v="Tablet"/>
        <s v="Desktop"/>
      </sharedItems>
    </cacheField>
    <cacheField name="Age_Group" numFmtId="0">
      <sharedItems count="5">
        <s v="35-44"/>
        <s v="55+"/>
        <s v="45-54"/>
        <s v="25-34"/>
        <s v="18-24"/>
      </sharedItems>
    </cacheField>
    <cacheField name="Primary_Watch_Time" numFmtId="0">
      <sharedItems count="4">
        <s v="Late Night"/>
        <s v="Afternoon"/>
        <s v="Morning"/>
        <s v="Evening"/>
      </sharedItems>
    </cacheField>
    <cacheField name="Imputed_Recommendation" numFmtId="10">
      <sharedItems containsSemiMixedTypes="0" containsString="0" containsNumber="1" minValue="0" maxValue="1.96" count="967">
        <n v="0.11647727272727272"/>
        <n v="4.3043043043043044E-2"/>
        <n v="0.20555555555555555"/>
        <n v="0.26190476190476192"/>
        <n v="1.9230769230769232E-2"/>
        <n v="0.1366906474820144"/>
        <n v="0.42253521126760563"/>
        <n v="0.1093210586881473"/>
        <n v="1.9723865877712033E-3"/>
        <n v="0.17345132743362832"/>
        <n v="4.3478260869565216E-2"/>
        <n v="9.7087378640776691E-3"/>
        <n v="1.9292604501607719E-2"/>
        <n v="8.3011583011583012E-2"/>
        <n v="3.6072144288577156E-2"/>
        <n v="4.3216080402010047E-2"/>
        <n v="3.9484978540772535E-2"/>
        <n v="4.3307086614173228E-2"/>
        <n v="7.6804915514592939E-2"/>
        <n v="9.6605744125326368E-2"/>
        <n v="8.9347079037800689E-2"/>
        <n v="9.4827586206896547E-2"/>
        <n v="9.0737240075614373E-2"/>
        <n v="5.9139784946236562E-2"/>
        <n v="8.6294416243654817E-2"/>
        <n v="0.16374269005847952"/>
        <n v="9.306742640075974E-2"/>
        <n v="1.0218978102189781E-2"/>
        <n v="0.67021276595744683"/>
        <n v="0.16051364365971107"/>
        <n v="0.48920863309352519"/>
        <n v="1.7105263157894738E-2"/>
        <n v="7.9155672823219003E-2"/>
        <n v="7.5650118203309691E-2"/>
        <n v="4.8543689320388349E-2"/>
        <n v="0.13941480206540446"/>
        <n v="1.2642225031605562E-2"/>
        <n v="0.12398921832884097"/>
        <n v="5.3846153846153849E-2"/>
        <n v="1.3215859030837005E-2"/>
        <n v="3.7323037323037322E-2"/>
        <n v="2.390852390852391E-2"/>
        <n v="0.22488038277511962"/>
        <n v="6.5126050420168072E-2"/>
        <n v="0.20520231213872833"/>
        <n v="0.11890243902439024"/>
        <n v="8.5031000885739588E-2"/>
        <n v="0.375"/>
        <n v="0.17425742574257425"/>
        <n v="0.13994910941475827"/>
        <n v="3.552397868561279E-3"/>
        <n v="5.6925996204933585E-3"/>
        <n v="8.2324455205811137E-2"/>
        <n v="0.12063492063492064"/>
        <n v="0"/>
        <n v="7.1167883211678828E-2"/>
        <n v="8.3333333333333329E-2"/>
        <n v="0.1893491124260355"/>
        <n v="0.10898661567877629"/>
        <n v="0.13554987212276215"/>
        <n v="6.4428312159709622E-2"/>
        <n v="0.15323854660347552"/>
        <n v="0.11214953271028037"/>
        <n v="0.22777777777777777"/>
        <n v="6.7849686847599164E-2"/>
        <n v="0.12663185378590078"/>
        <n v="7.7757685352622063E-2"/>
        <n v="9.1200000000000003E-2"/>
        <n v="0.14849187935034802"/>
        <n v="0.11353711790393013"/>
        <n v="6.0987415295256538E-2"/>
        <n v="5.4093567251461985E-2"/>
        <n v="2.7355623100303952E-2"/>
        <n v="0.16485507246376813"/>
        <n v="6.8235294117647061E-2"/>
        <n v="0.28333333333333333"/>
        <n v="3.292894280762565E-2"/>
        <n v="3.3942558746736295E-2"/>
        <n v="6.605691056910569E-2"/>
        <n v="2.575107296137339E-2"/>
        <n v="0.11325028312570781"/>
        <n v="2.1450459652706845E-2"/>
        <n v="5.460385438972163E-2"/>
        <n v="0.109375"/>
        <n v="8.9981447124304267E-2"/>
        <n v="5.2873563218390804E-2"/>
        <n v="0.16708229426433915"/>
        <n v="0.16181229773462782"/>
        <n v="8.1632653061224483E-2"/>
        <n v="0.14470284237726097"/>
        <n v="1.7716535433070866E-2"/>
        <n v="0.10154905335628227"/>
        <n v="0.1449814126394052"/>
        <n v="3.2019704433497539E-2"/>
        <n v="0.33783783783783783"/>
        <n v="0.1273006134969325"/>
        <n v="0.20794392523364486"/>
        <n v="0.20240963855421687"/>
        <n v="9.7323600973236016E-2"/>
        <n v="6.9848661233993012E-2"/>
        <n v="3.6231884057971015E-3"/>
        <n v="0.37719298245614036"/>
        <n v="9.330628803245436E-2"/>
        <n v="4.1561712846347604E-2"/>
        <n v="0.18629550321199143"/>
        <n v="0.16606498194945848"/>
        <n v="0.1151685393258427"/>
        <n v="5.9880239520958087E-3"/>
        <n v="5.9259259259259256E-3"/>
        <n v="3.7514654161781943E-2"/>
        <n v="0.11962616822429907"/>
        <n v="0.24615384615384617"/>
        <n v="7.4515648286140088E-2"/>
        <n v="6.7476383265856948E-2"/>
        <n v="0.21485411140583555"/>
        <n v="0.37579617834394907"/>
        <n v="2.7722772277227723E-2"/>
        <n v="0.21257485029940121"/>
        <n v="0.12596401028277635"/>
        <n v="4.3902439024390241E-2"/>
        <n v="8.5209003215434079E-2"/>
        <n v="0.10253164556962026"/>
        <n v="0.11858407079646018"/>
        <n v="0.26815642458100558"/>
        <n v="3.9360393603936041E-2"/>
        <n v="4.5714285714285714E-2"/>
        <n v="2.6815642458100558E-2"/>
        <n v="0.10344827586206896"/>
        <n v="0.14705882352941177"/>
        <n v="6.8647540983606564E-2"/>
        <n v="8.253358925143954E-2"/>
        <n v="7.3145245559038665E-3"/>
        <n v="3.5264483627204031E-2"/>
        <n v="0.11860174781523096"/>
        <n v="0.10625737898465171"/>
        <n v="2.1822849807445442E-2"/>
        <n v="0.21759259259259259"/>
        <n v="0.12479474548440066"/>
        <n v="0.28321678321678323"/>
        <n v="0.10247933884297521"/>
        <n v="9.4972067039106142E-2"/>
        <n v="3.3282904689863842E-2"/>
        <n v="7.9365079365079361E-2"/>
        <n v="2.553191489361702E-2"/>
        <n v="0.26582278481012656"/>
        <n v="0.10153846153846154"/>
        <n v="0.10259179265658748"/>
        <n v="0.39215686274509803"/>
        <n v="8.1592039800995025E-2"/>
        <n v="0.12160413971539456"/>
        <n v="1.3157894736842106"/>
        <n v="7.3170731707317069E-2"/>
        <n v="0.12727272727272726"/>
        <n v="0.22147651006711411"/>
        <n v="5.9009483667017915E-2"/>
        <n v="9.4763092269326679E-2"/>
        <n v="7.3746312684365781E-2"/>
        <n v="5.4131054131054131E-2"/>
        <n v="0.11081794195250659"/>
        <n v="0.45967741935483869"/>
        <n v="0.11278195488721804"/>
        <n v="0.10795454545454546"/>
        <n v="0.17948717948717949"/>
        <n v="0.31716417910447764"/>
        <n v="0.16704805491990846"/>
        <n v="0.12417437252311757"/>
        <n v="5.9147180192572216E-2"/>
        <n v="0.33085501858736061"/>
        <n v="2.4498886414253896E-2"/>
        <n v="0.40659340659340659"/>
        <n v="0.16722972972972974"/>
        <n v="0.36"/>
        <n v="3.7569060773480663E-2"/>
        <n v="2.8727770177838577E-2"/>
        <n v="6.2558356676003735E-2"/>
        <n v="2.5835866261398176E-2"/>
        <n v="0.13576158940397351"/>
        <n v="2.002002002002002E-2"/>
        <n v="0.15452930728241562"/>
        <n v="9.0993500464252558E-2"/>
        <n v="9.6892138939670927E-2"/>
        <n v="5.4945054945054949E-3"/>
        <n v="4.1310541310541307E-2"/>
        <n v="7.3891625615763554E-2"/>
        <n v="0.16216216216216217"/>
        <n v="7.6923076923076927E-2"/>
        <n v="0.28000000000000003"/>
        <n v="1.977401129943503E-2"/>
        <n v="3.8022813688212928E-3"/>
        <n v="7.2538860103626937E-2"/>
        <n v="2.2532188841201718E-2"/>
        <n v="0.10733844468784227"/>
        <n v="0.16810344827586207"/>
        <n v="0.1059190031152648"/>
        <n v="1.5217391304347827E-2"/>
        <n v="0.27491408934707906"/>
        <n v="0.17588932806324112"/>
        <n v="8.6092715231788075E-2"/>
        <n v="0.24905660377358491"/>
        <n v="5.2128583840139013E-3"/>
        <n v="3.1537450722733243E-2"/>
        <n v="1.5313935681470138E-3"/>
        <n v="0.11290322580645161"/>
        <n v="7.4245939675174011E-2"/>
        <n v="3.4050179211469536E-2"/>
        <n v="0.20833333333333334"/>
        <n v="3.4883720930232558E-2"/>
        <n v="9.688195991091314E-2"/>
        <n v="5.1407588739290085E-2"/>
        <n v="4.0106951871657758E-3"/>
        <n v="5.7224606580829757E-3"/>
        <n v="0.17996289424860853"/>
        <n v="5.7291666666666664E-2"/>
        <n v="0.31847133757961782"/>
        <n v="0.11370716510903427"/>
        <n v="1.366742596810934E-2"/>
        <n v="0.16147308781869688"/>
        <n v="5.4719562243502051E-3"/>
        <n v="7.5329566854990579E-2"/>
        <n v="5.3191489361702126E-3"/>
        <n v="0.26262626262626265"/>
        <n v="0.43981481481481483"/>
        <n v="3.614457831325301E-2"/>
        <n v="4.8552754435107377E-2"/>
        <n v="4.6401515151515152E-2"/>
        <n v="1.0752688172043012E-2"/>
        <n v="4.1548630783758263E-2"/>
        <n v="0.17892156862745098"/>
        <n v="6.2992125984251968E-2"/>
        <n v="3.9531478770131773E-2"/>
        <n v="4.5186640471512773E-2"/>
        <n v="0.11994609164420485"/>
        <n v="1.4891179839633447E-2"/>
        <n v="2.1400778210116732E-2"/>
        <n v="0.18013856812933027"/>
        <n v="1.4218009478672985E-2"/>
        <n v="4.8372093023255812E-2"/>
        <n v="1.9230769230769231"/>
        <n v="3.7209302325581395E-2"/>
        <n v="0.12641509433962264"/>
        <n v="7.7551020408163265E-2"/>
        <n v="6.2170706006322442E-2"/>
        <n v="0.10058027079303675"/>
        <n v="4.2857142857142858E-2"/>
        <n v="9.7651421508034617E-2"/>
        <n v="0.11711711711711711"/>
        <n v="0.40384615384615385"/>
        <n v="0.1162514827995255"/>
        <n v="4.5180722891566263E-3"/>
        <n v="1.8761726078799251E-2"/>
        <n v="7.1717171717171721E-2"/>
        <n v="0.21176470588235294"/>
        <n v="9.5238095238095233E-2"/>
        <n v="4.4350580781414996E-2"/>
        <n v="5.0055617352614018E-2"/>
        <n v="6.6901408450704219E-2"/>
        <n v="9.0038314176245207E-2"/>
        <n v="0.1373873873873874"/>
        <n v="5.6310679611650483E-2"/>
        <n v="4.1290322580645161E-2"/>
        <n v="2.1999999999999999E-2"/>
        <n v="7.1428571428571425E-2"/>
        <n v="5.8823529411764705E-3"/>
        <n v="0.18144329896907216"/>
        <n v="0.11336515513126491"/>
        <n v="0.22641509433962265"/>
        <n v="0.35199999999999998"/>
        <n v="8.4491978609625665E-2"/>
        <n v="0.30501930501930502"/>
        <n v="0.21465968586387435"/>
        <n v="5.5610724925521347E-2"/>
        <n v="6.6666666666666666E-2"/>
        <n v="9.433962264150943E-3"/>
        <n v="0.12933753943217666"/>
        <n v="1.0604453870625663E-2"/>
        <n v="0.10158730158730159"/>
        <n v="7.2869955156950675E-2"/>
        <n v="7.746478873239436E-2"/>
        <n v="7.2953736654804271E-2"/>
        <n v="0.16074766355140188"/>
        <n v="2.0454545454545454E-2"/>
        <n v="0.21660649819494585"/>
        <n v="0.34074074074074073"/>
        <n v="0.41176470588235292"/>
        <n v="7.2062084257206213E-2"/>
        <n v="0.8990825688073395"/>
        <n v="3.4394904458598725E-2"/>
        <n v="0.29218106995884774"/>
        <n v="0.15091210613598674"/>
        <n v="0.25609756097560976"/>
        <n v="7.8048780487804878E-2"/>
        <n v="7.6212471131639717E-2"/>
        <n v="1.2658227848101266E-2"/>
        <n v="4.7939444911690499E-2"/>
        <n v="0.19908466819221968"/>
        <n v="4.9723756906077346E-2"/>
        <n v="0.19758064516129031"/>
        <n v="6.4896755162241887E-2"/>
        <n v="9.2140921409214094E-2"/>
        <n v="8.7426326129666013E-2"/>
        <n v="5.9311981020166077E-2"/>
        <n v="2.2925764192139739E-2"/>
        <n v="0.11724137931034483"/>
        <n v="8.4057971014492749E-2"/>
        <n v="3.6809815950920248E-2"/>
        <n v="4.0616246498599441E-2"/>
        <n v="0.20270270270270271"/>
        <n v="8.4860173577627776E-2"/>
        <n v="8.6458333333333331E-2"/>
        <n v="0.1038961038961039"/>
        <n v="0.13037037037037036"/>
        <n v="0.18181818181818182"/>
        <n v="7.9254079254079249E-2"/>
        <n v="0.13677811550151975"/>
        <n v="4.5267489711934158E-2"/>
        <n v="0.50326797385620914"/>
        <n v="6.4829821717990274E-2"/>
        <n v="0.16712328767123288"/>
        <n v="9.8779134295227528E-2"/>
        <n v="7.3684210526315783E-2"/>
        <n v="0.10975609756097561"/>
        <n v="0.16"/>
        <n v="7.0048309178743967E-2"/>
        <n v="5.4474708171206226E-2"/>
        <n v="5.7843137254901963E-2"/>
        <n v="0.20089285714285715"/>
        <n v="0.13969335604770017"/>
        <n v="9.8039215686274508E-3"/>
        <n v="0.4913294797687861"/>
        <n v="9.1009988901220862E-2"/>
        <n v="0.25680933852140075"/>
        <n v="2.0109689213893969E-2"/>
        <n v="5.9405940594059403E-2"/>
        <n v="6.0109289617486336E-2"/>
        <n v="0.12520064205457465"/>
        <n v="0.13003095975232198"/>
        <n v="5.3020961775585698E-2"/>
        <n v="6.5934065934065936E-2"/>
        <n v="5.5555555555555552E-2"/>
        <n v="2.9154518950437316E-2"/>
        <n v="3.0525030525030524E-2"/>
        <n v="9.0116279069767435E-2"/>
        <n v="7.9842931937172776E-2"/>
        <n v="0.17710196779964221"/>
        <n v="5.8128078817733991E-2"/>
        <n v="5.2391799544419138E-2"/>
        <n v="0.68595041322314054"/>
        <n v="8.1330868761552683E-2"/>
        <n v="5.9288537549407112E-2"/>
        <n v="0.11462450592885376"/>
        <n v="0.10887096774193548"/>
        <n v="0.11557177615571776"/>
        <n v="0.26537216828478966"/>
        <n v="0.15548780487804878"/>
        <n v="4.3269230769230768E-2"/>
        <n v="3.3264033264033266E-2"/>
        <n v="0.13578500707213578"/>
        <n v="0.38333333333333336"/>
        <n v="4.8730964467005075E-2"/>
        <n v="3.638814016172507E-2"/>
        <n v="6.6433566433566432E-2"/>
        <n v="9.0909090909090912E-2"/>
        <n v="0.21627906976744185"/>
        <n v="0.10512483574244415"/>
        <n v="0.28968253968253971"/>
        <n v="3.9408866995073892E-2"/>
        <n v="0.1570048309178744"/>
        <n v="8.2987551867219914E-2"/>
        <n v="8.4269662921348312E-2"/>
        <n v="0.53672316384180796"/>
        <n v="3.6380597014925374E-2"/>
        <n v="7.5681130171543889E-2"/>
        <n v="5.6426332288401257E-2"/>
        <n v="0.11301859799713877"/>
        <n v="0.17073170731707318"/>
        <n v="4.6605876393110438E-2"/>
        <n v="8.1460674157303375E-2"/>
        <n v="5.1369863013698627E-2"/>
        <n v="5.9585492227979271E-2"/>
        <n v="2.9972752043596729E-2"/>
        <n v="6.4017660044150104E-2"/>
        <n v="8.1312410841654775E-2"/>
        <n v="0.11301369863013698"/>
        <n v="4.5398773006134971E-2"/>
        <n v="0.15566037735849056"/>
        <n v="5.6782334384858045E-2"/>
        <n v="2.8735632183908046E-2"/>
        <n v="0.125"/>
        <n v="0.1111111111111111"/>
        <n v="5.1960784313725493E-2"/>
        <n v="0.1476510067114094"/>
        <n v="0.11475409836065574"/>
        <n v="3.6706349206349208E-2"/>
        <n v="0.12621359223300971"/>
        <n v="3.6036036036036036E-2"/>
        <n v="5.2631578947368418E-2"/>
        <n v="0.72131147540983609"/>
        <n v="0.14861995753715498"/>
        <n v="2.2556390977443608E-2"/>
        <n v="4.0449438202247189E-2"/>
        <n v="0.19795918367346937"/>
        <n v="0.39285714285714285"/>
        <n v="1.3333333333333334E-2"/>
        <n v="0.22558922558922559"/>
        <n v="0.14738805970149255"/>
        <n v="6.6914498141263934E-2"/>
        <n v="0.2384937238493724"/>
        <n v="0.1127129750982962"/>
        <n v="0.25423728813559321"/>
        <n v="6.024096385542169E-3"/>
        <n v="0.45454545454545453"/>
        <n v="0.33067729083665337"/>
        <n v="0.13690476190476192"/>
        <n v="5.2941176470588235E-2"/>
        <n v="0.19261213720316622"/>
        <n v="0.1378299120234604"/>
        <n v="0.21428571428571427"/>
        <n v="7.4370709382151026E-2"/>
        <n v="2.4539877300613498E-2"/>
        <n v="6.8435754189944131E-2"/>
        <n v="8.8555858310626706E-2"/>
        <n v="0.23287671232876711"/>
        <n v="0.14004914004914004"/>
        <n v="0.12552301255230125"/>
        <n v="1.4373716632443531E-2"/>
        <n v="4.5144804088586031E-2"/>
        <n v="8.2429501084598705E-2"/>
        <n v="0.16582914572864321"/>
        <n v="8.5106382978723402E-2"/>
        <n v="0.12109375"/>
        <n v="0.17277486910994763"/>
        <n v="9.0090090090090086E-2"/>
        <n v="8.3333333333333332E-3"/>
        <n v="1.4"/>
        <n v="0.15909090909090909"/>
        <n v="5.8394160583941604E-2"/>
        <n v="3.3542976939203356E-2"/>
        <n v="2.2332506203473945E-2"/>
        <n v="0.3671497584541063"/>
        <n v="0.1128747795414462"/>
        <n v="0.13786407766990291"/>
        <n v="7.8498293515358364E-2"/>
        <n v="1.6129032258064516E-2"/>
        <n v="8.3207261724659601E-2"/>
        <n v="8.7128712871287123E-2"/>
        <n v="0.23076923076923078"/>
        <n v="5.9639389736477116E-2"/>
        <n v="0.1857707509881423"/>
        <n v="3.0241935483870969E-2"/>
        <n v="0.46496815286624205"/>
        <n v="7.0546737213403876E-2"/>
        <n v="0.72549019607843135"/>
        <n v="4.8859934853420196E-2"/>
        <n v="0.11124845488257108"/>
        <n v="0.22807017543859648"/>
        <n v="9.8250336473755043E-2"/>
        <n v="0.10374331550802139"/>
        <n v="0.19667590027700832"/>
        <n v="9.4890510948905105E-2"/>
        <n v="2.8011204481792717E-3"/>
        <n v="2.3479188900747065E-2"/>
        <n v="0.10046367851622875"/>
        <n v="8.1031307550644568E-2"/>
        <n v="1.9886363636363636E-2"/>
        <n v="8.6455331412103754E-3"/>
        <n v="1.7225747960108794E-2"/>
        <n v="0.11780455153949129"/>
        <n v="6.0542797494780795E-2"/>
        <n v="0.24701195219123506"/>
        <n v="5.7182705718270568E-2"/>
        <n v="1.092896174863388E-2"/>
        <n v="0.28472222222222221"/>
        <n v="6.3901345291479825E-2"/>
        <n v="0.38565022421524664"/>
        <n v="3.4239677744209468E-2"/>
        <n v="0.45918367346938777"/>
        <n v="0.38554216867469882"/>
        <n v="0.16228070175438597"/>
        <n v="8.937823834196891E-2"/>
        <n v="5.3691275167785234E-2"/>
        <n v="0.2890625"/>
        <n v="3.2509752925877766E-2"/>
        <n v="7.8313253012048195E-2"/>
        <n v="0.12680115273775217"/>
        <n v="8.9397089397089402E-2"/>
        <n v="2.0815264527320035E-2"/>
        <n v="8.5581395348837214E-2"/>
        <n v="1.6731016731016731E-2"/>
        <n v="0.11299435028248588"/>
        <n v="6.9230769230769235E-2"/>
        <n v="2.0884520884520884E-2"/>
        <n v="9.0705487122060474E-2"/>
        <n v="1.5204678362573099E-2"/>
        <n v="0.12476007677543186"/>
        <n v="5.1898734177215189E-2"/>
        <n v="6.6350710900473939E-2"/>
        <n v="6.9408740359897178E-2"/>
        <n v="1.9130434782608695E-2"/>
        <n v="6.4665127020785224E-2"/>
        <n v="6.5817409766454352E-2"/>
        <n v="1.4345991561181435E-2"/>
        <n v="0.10879629629629629"/>
        <n v="5.5341055341055344E-2"/>
        <n v="7.4007220216606495E-2"/>
        <n v="4.6253469010175761E-2"/>
        <n v="1.5772870662460567E-2"/>
        <n v="1.5299026425591099E-2"/>
        <n v="0.20370370370370369"/>
        <n v="0.15920398009950248"/>
        <n v="3.4707158351409979E-2"/>
        <n v="6.9672131147540978E-2"/>
        <n v="0.15009380863039401"/>
        <n v="8.1436077057793349E-2"/>
        <n v="0.94059405940594054"/>
        <n v="6.0185185185185182E-2"/>
        <n v="8.6330935251798566E-2"/>
        <n v="0.14545454545454545"/>
        <n v="8.3140877598152418E-2"/>
        <n v="0.17672413793103448"/>
        <n v="5.8000000000000003E-2"/>
        <n v="0.21678321678321677"/>
        <n v="7.0087609511889859E-2"/>
        <n v="5.3663570691434466E-2"/>
        <n v="0.13001605136436598"/>
        <n v="0.12605042016806722"/>
        <n v="0.10227272727272728"/>
        <n v="3.1796502384737681E-3"/>
        <n v="1.0604453870625664E-3"/>
        <n v="0.1649746192893401"/>
        <n v="0.12455516014234876"/>
        <n v="9.2462311557788945E-2"/>
        <n v="0.28352490421455939"/>
        <n v="9.2682926829268292E-2"/>
        <n v="3.5278154681139755E-2"/>
        <n v="6.7763794772507255E-2"/>
        <n v="2.9906542056074768E-2"/>
        <n v="3.5271687321258342E-2"/>
        <n v="6.2176165803108807E-2"/>
        <n v="0.23389021479713604"/>
        <n v="9.8265895953757232E-2"/>
        <n v="0.19367588932806323"/>
        <n v="0.11811023622047244"/>
        <n v="0.16459627329192547"/>
        <n v="0.15"/>
        <n v="0.2052505966587112"/>
        <n v="5.3097345132743362E-2"/>
        <n v="2.6172300981461286E-2"/>
        <n v="0.58750000000000002"/>
        <n v="2.3679417122040074E-2"/>
        <n v="0.57317073170731703"/>
        <n v="6.9148936170212769E-2"/>
        <n v="8.8868101028999058E-2"/>
        <n v="3.9385206532180597E-2"/>
        <n v="0.14751286449399656"/>
        <n v="0.22164948453608246"/>
        <n v="6.8728522336769758E-3"/>
        <n v="6.9897483690587139E-2"/>
        <n v="5.5160142348754451E-2"/>
        <n v="0.27009646302250806"/>
        <n v="4.5652173913043478E-2"/>
        <n v="0.10085836909871244"/>
        <n v="0.22222222222222221"/>
        <n v="2.8340080971659919E-2"/>
        <n v="1.8624641833810889E-2"/>
        <n v="0.40756302521008403"/>
        <n v="0.12291350531107739"/>
        <n v="6.8661971830985921E-2"/>
        <n v="2.1825396825396824E-2"/>
        <n v="8.7111111111111111E-2"/>
        <n v="2.4844720496894408E-2"/>
        <n v="5.8823529411764705E-2"/>
        <n v="0.57657657657657657"/>
        <n v="3.616636528028933E-3"/>
        <n v="9.0780141843971637E-2"/>
        <n v="0.24115755627009647"/>
        <n v="0.84210526315789469"/>
        <n v="0.1797752808988764"/>
        <n v="6.8627450980392163E-2"/>
        <n v="0.19302949061662197"/>
        <n v="0.11730769230769231"/>
        <n v="0.26848249027237353"/>
        <n v="0.10753880266075388"/>
        <n v="7.4798619102416572E-2"/>
        <n v="8.1128747795414458E-2"/>
        <n v="7.8880407124681931E-2"/>
        <n v="8.4033613445378158E-2"/>
        <n v="7.575757575757576E-2"/>
        <n v="3.015075376884422E-3"/>
        <n v="9.4373865698729589E-2"/>
        <n v="0.15340909090909091"/>
        <n v="9.3489148580968282E-2"/>
        <n v="7.5848303393213579E-2"/>
        <n v="0.11990950226244344"/>
        <n v="6.0906515580736544E-2"/>
        <n v="1.4925373134328358E-2"/>
        <n v="8.1029551954242135E-2"/>
        <n v="0.13214285714285715"/>
        <n v="0.11981566820276497"/>
        <n v="2.1739130434782608E-2"/>
        <n v="8.4065244667503133E-2"/>
        <n v="6.1611374407582936E-2"/>
        <n v="0.39473684210526316"/>
        <n v="5.5232558139534885E-2"/>
        <n v="9.7363083164300201E-2"/>
        <n v="8.6253369272237201E-2"/>
        <n v="2.8856825749167592E-2"/>
        <n v="0.17132216014897581"/>
        <n v="2.5000000000000001E-2"/>
        <n v="6.7245119305856832E-2"/>
        <n v="8.0867850098619326E-2"/>
        <n v="9.0651558073654395E-2"/>
        <n v="2.6070763500931099E-2"/>
        <n v="5.1032806804374241E-2"/>
        <n v="4.9342105263157895E-2"/>
        <n v="0.2145748987854251"/>
        <n v="3.896103896103896E-2"/>
        <n v="0.18639053254437871"/>
        <n v="0.18965517241379309"/>
        <n v="4.3640897755610975E-2"/>
        <n v="7.5371549893842885E-2"/>
        <n v="2.7995520716685332E-2"/>
        <n v="1.386748844375963E-2"/>
        <n v="0.10384615384615385"/>
        <n v="2.8169014084507043E-2"/>
        <n v="0.41078838174273857"/>
        <n v="0.11045655375552282"/>
        <n v="2.7573529411764708E-3"/>
        <n v="3.4346103038309116E-2"/>
        <n v="5.4171180931744311E-3"/>
        <n v="0.26148409893992935"/>
        <n v="8.1000000000000003E-2"/>
        <n v="3.864168618266979E-2"/>
        <n v="5.3999999999999999E-2"/>
        <n v="0.18421052631578946"/>
        <n v="3.1991744066047469E-2"/>
        <n v="0.18556701030927836"/>
        <n v="5.1072522982635342E-3"/>
        <n v="0.86075949367088611"/>
        <n v="0.31092436974789917"/>
        <n v="1.1506276150627616E-2"/>
        <n v="0.14855072463768115"/>
        <n v="0.14666666666666667"/>
        <n v="1.2562814070351759E-3"/>
        <n v="4.7619047619047616E-2"/>
        <n v="0.13439306358381503"/>
        <n v="1.8981880931837791E-2"/>
        <n v="9.4795539033457249E-2"/>
        <n v="0.12250712250712251"/>
        <n v="1.96"/>
        <n v="0.11960542540073983"/>
        <n v="4.5783132530120479E-2"/>
        <n v="5.232558139534884E-2"/>
        <n v="2.3102310231023101E-2"/>
        <n v="1.5283842794759825E-2"/>
        <n v="0.13526570048309178"/>
        <n v="0.13157894736842105"/>
        <n v="3.884892086330935E-2"/>
        <n v="8.0575539568345317E-2"/>
        <n v="0.10837438423645321"/>
        <n v="3.699788583509514E-2"/>
        <n v="1.9469026548672566E-2"/>
        <n v="1.6851851851851851"/>
        <n v="4.9457177322074788E-2"/>
        <n v="2.0661157024793389E-3"/>
        <n v="5.5062166962699825E-2"/>
        <n v="0.84615384615384615"/>
        <n v="7.4211502782931356E-3"/>
        <n v="0.11923076923076924"/>
        <n v="1.8425460636515914E-2"/>
        <n v="0.26556016597510373"/>
        <n v="0.13074204946996468"/>
        <n v="2.0774315391879131E-2"/>
        <n v="6.822429906542056E-2"/>
        <n v="9.3577981651376152E-2"/>
        <n v="7.2951739618406286E-2"/>
        <n v="9.880239520958084E-2"/>
        <n v="6.9364161849710976E-2"/>
        <n v="4.2168674698795178E-2"/>
        <n v="0.10204081632653061"/>
        <n v="8.8945362134688691E-2"/>
        <n v="0.29496402877697842"/>
        <n v="1.1037527593818985E-2"/>
        <n v="9.8130841121495324E-2"/>
        <n v="1.8315018315018316E-2"/>
        <n v="0.23283582089552238"/>
        <n v="3.1195840554592721E-2"/>
        <n v="0.10237203495630462"/>
        <n v="0.21004566210045661"/>
        <n v="1.020408163265306E-2"/>
        <n v="0.25"/>
        <n v="0.25205479452054796"/>
        <n v="2.4161073825503355E-2"/>
        <n v="0.11083437110834371"/>
        <n v="4.581151832460733E-2"/>
        <n v="3.4090909090909088E-2"/>
        <n v="6.3906390639063906E-2"/>
        <n v="3.8775510204081633E-2"/>
        <n v="1.2669683257918552E-2"/>
        <n v="2.2292993630573247E-2"/>
        <n v="0.14975845410628019"/>
        <n v="7.9611650485436891E-2"/>
        <n v="0.17790262172284643"/>
        <n v="0.11056910569105691"/>
        <n v="0.16040955631399317"/>
        <n v="0.26199261992619927"/>
        <n v="0.1209563994374121"/>
        <n v="0.12363067292644757"/>
        <n v="0.19122257053291536"/>
        <n v="0.11069651741293532"/>
        <n v="9.348093480934809E-2"/>
        <n v="0.15397923875432526"/>
        <n v="4.87012987012987E-3"/>
        <n v="8.3916083916083919E-2"/>
        <n v="1.5649452269170579E-2"/>
        <n v="0.10888252148997135"/>
        <n v="0.23529411764705882"/>
        <n v="8.9928057553956831E-2"/>
        <n v="9.8000000000000004E-2"/>
        <n v="6.9182389937106917E-2"/>
        <n v="0.14805194805194805"/>
        <n v="0.70270270270270274"/>
        <n v="8.3720930232558138E-2"/>
        <n v="0.1005089058524173"/>
        <n v="1.741654571843251E-2"/>
        <n v="0.38613861386138615"/>
        <n v="0.23780487804878048"/>
        <n v="3.5211267605633804E-2"/>
        <n v="6.2206572769953054E-2"/>
        <n v="6.8710359408033828E-2"/>
        <n v="5.1470588235294115E-2"/>
        <n v="9.6590909090909088E-2"/>
        <n v="2.2813688212927757E-2"/>
        <n v="3.7716615698267071E-2"/>
        <n v="6.4252336448598124E-2"/>
        <n v="4.3820224719101124E-2"/>
        <n v="0.13758389261744966"/>
        <n v="6.9464544138929094E-2"/>
        <n v="7.3008849557522126E-2"/>
        <n v="7.5801749271137031E-2"/>
        <n v="0.12710280373831775"/>
        <n v="3.2745591939546598E-2"/>
        <n v="7.4022346368715089E-2"/>
        <n v="0.15274949083503056"/>
        <n v="8.9005235602094238E-2"/>
        <n v="5.3486150907354348E-2"/>
        <n v="6.4364207221350084E-2"/>
        <n v="9.5406360424028266E-2"/>
        <n v="3.6871508379888271E-2"/>
        <n v="5.0200803212851405E-2"/>
        <n v="4.7430830039525688E-2"/>
        <n v="6.5476190476190479E-2"/>
        <n v="0.2073170731707317"/>
        <n v="0.10864197530864197"/>
        <n v="0.20060790273556231"/>
        <n v="3.3724340175953077E-2"/>
        <n v="2.8985507246376812E-2"/>
        <n v="0.10248447204968944"/>
        <n v="7.1895424836601302E-2"/>
        <n v="0.13099630996309963"/>
        <n v="0.68965517241379315"/>
        <n v="2.5044722719141325E-2"/>
        <n v="0.69444444444444442"/>
        <n v="7.7777777777777779E-2"/>
        <n v="8.1012658227848103E-2"/>
        <n v="8.7078651685393263E-2"/>
        <n v="0.23318385650224216"/>
        <n v="0.17045454545454544"/>
        <n v="3.5024154589371984E-2"/>
        <n v="7.0652173913043473E-2"/>
        <n v="8.2774049217002238E-2"/>
        <n v="0.18300653594771241"/>
        <n v="3.0195381882770871E-2"/>
        <n v="0.66911764705882348"/>
        <n v="7.1232876712328766E-2"/>
        <n v="1.3928571428571428"/>
        <n v="0.10942956926658906"/>
        <n v="0.18448637316561844"/>
        <n v="1.4336917562724014E-2"/>
        <n v="3.2552083333333336E-2"/>
        <n v="0.55555555555555558"/>
        <n v="2.514792899408284E-2"/>
        <n v="1.4957264957264958E-2"/>
        <n v="8.8977423638778225E-2"/>
        <n v="2.4460431654676259E-2"/>
        <n v="0.19279661016949154"/>
        <n v="8.1521739130434784E-2"/>
        <n v="0.1858974358974359"/>
        <n v="1.5923566878980892E-2"/>
        <n v="4.2813455657492352E-2"/>
        <n v="1.9120458891013385E-2"/>
        <n v="7.8488372093023256E-2"/>
        <n v="1.4311270125223614E-2"/>
        <n v="2.8103044496487119E-2"/>
        <n v="0.26298701298701299"/>
        <n v="0.17204301075268819"/>
        <n v="6.9938650306748465E-2"/>
        <n v="0.10930232558139535"/>
        <n v="8.8455772113943024E-2"/>
        <n v="5.1194539249146756E-2"/>
        <n v="2.9339853300733496E-2"/>
        <n v="0.32500000000000001"/>
        <n v="2.3728813559322035E-2"/>
        <n v="8.3453237410071948E-2"/>
        <n v="0.13858267716535433"/>
        <n v="0.11444652908067542"/>
        <n v="7.8602620087336247E-2"/>
        <n v="0.10031347962382445"/>
        <n v="0.11720226843100189"/>
        <n v="1.1990407673860911E-2"/>
        <n v="3.9117352056168508E-2"/>
        <n v="5.2491103202846973E-2"/>
        <n v="5.8027079303675046E-2"/>
        <n v="0.12913907284768211"/>
        <n v="0.35680751173708919"/>
        <n v="8.3032490974729242E-2"/>
        <n v="0.30136986301369861"/>
        <n v="0.10719322990126939"/>
        <n v="0.14200298953662183"/>
        <n v="4.1533546325878593E-2"/>
        <n v="2.7607361963190184E-2"/>
        <n v="0.12681159420289856"/>
        <n v="8.5865257595772793E-2"/>
        <n v="4.8971596474045052E-2"/>
        <n v="4.2524005486968448E-2"/>
        <n v="0.13555992141453832"/>
        <n v="4.9107142857142856E-2"/>
        <n v="8.78099173553719E-2"/>
        <n v="6.2211981566820278E-2"/>
        <n v="5.647840531561462E-2"/>
        <n v="5.1873198847262249E-2"/>
        <n v="0.26164874551971329"/>
        <n v="3.7366548042704624E-2"/>
        <n v="0.10615989515072084"/>
        <n v="0.155"/>
        <n v="4.195011337868481E-2"/>
        <n v="4.5404208194905871E-2"/>
        <n v="0.10957004160887657"/>
        <n v="0.10911602209944751"/>
        <n v="4.2452830188679243E-2"/>
        <n v="2.5559105431309903E-2"/>
        <n v="0.3628691983122363"/>
        <n v="9.6116504854368928E-2"/>
        <n v="4.2872454448017148E-3"/>
        <n v="0.22711864406779661"/>
        <n v="2.194787379972565E-2"/>
        <n v="9.4736842105263161E-2"/>
        <n v="1.0568031704095112E-2"/>
        <n v="1.1428571428571429E-2"/>
        <n v="0.1787878787878788"/>
        <n v="8.9686098654708519E-3"/>
        <n v="0.13609467455621302"/>
        <n v="0.40291262135922329"/>
        <n v="0.11548556430446194"/>
        <n v="0.1421647819063005"/>
        <n v="6.5075921908893707E-3"/>
        <n v="4.1610738255033558E-2"/>
        <n v="2.3391812865497075E-2"/>
        <n v="6.2761506276150625E-2"/>
        <n v="2.7777777777777776E-2"/>
        <n v="0.11471610660486674"/>
        <n v="4.5013239187996469E-2"/>
        <n v="9.7847358121330719E-3"/>
        <n v="0.1769041769041769"/>
        <n v="5.3078556263269641E-2"/>
        <n v="0.15137614678899083"/>
        <n v="0.11160714285714286"/>
        <n v="1"/>
        <n v="1.5235457063711912E-2"/>
        <n v="1.1398963730569948E-2"/>
        <n v="0.11794228356336262"/>
        <n v="0.36423841059602646"/>
        <n v="0.23561643835616439"/>
        <n v="0.40306122448979592"/>
        <n v="0.20328542094455851"/>
        <n v="9.7007223942208468E-2"/>
        <n v="8.7628865979381437E-2"/>
        <n v="2.0737327188940093E-2"/>
        <n v="9.9893730074388953E-2"/>
        <n v="0.41538461538461541"/>
        <n v="0.11239860950173812"/>
        <n v="4.3010752688172046E-2"/>
        <n v="0.10396039603960396"/>
        <n v="6.6298342541436461E-2"/>
        <n v="5.0894085281980743E-2"/>
        <n v="0.19436619718309858"/>
        <n v="6.0544904137235112E-3"/>
        <n v="1.0820559062218215E-2"/>
        <n v="8.7999999999999995E-2"/>
        <n v="8.7912087912087919E-2"/>
        <n v="3.3568904593639579E-2"/>
        <n v="0.39111111111111113"/>
        <n v="8.0681818181818188E-2"/>
        <n v="8.2601054481546574E-2"/>
        <n v="0.40740740740740738"/>
        <n v="0.13056835637480799"/>
        <n v="6.8965517241379309E-2"/>
        <n v="4.1629760850310012E-2"/>
        <n v="4.6776232616940583E-2"/>
        <n v="1.6000000000000001E-3"/>
        <n v="1.4783526927138331E-2"/>
        <n v="6.9536423841059597E-2"/>
        <n v="0.30742049469964666"/>
        <n v="0.1674641148325359"/>
        <n v="3.7082818294190356E-2"/>
        <n v="0.17578125"/>
        <n v="0.14614121510673234"/>
        <n v="0.1034103410341034"/>
        <n v="8.8571428571428565E-2"/>
        <n v="0.96907216494845361"/>
        <n v="2.9978586723768737E-2"/>
        <n v="2.4532710280373831E-2"/>
        <n v="6.3510392609699776E-2"/>
        <n v="8.7012987012987014E-2"/>
        <n v="6.983805668016195E-2"/>
        <n v="2.7422303473491772E-2"/>
        <n v="1.920768307322929E-2"/>
        <n v="0.14492753623188406"/>
        <n v="2.976190476190476E-3"/>
        <n v="6.3660477453580902E-2"/>
        <n v="2.4096385542168676E-2"/>
        <n v="0.36725663716814161"/>
        <n v="2.1917808219178082E-2"/>
        <n v="0.16435986159169549"/>
        <n v="0.22352941176470589"/>
        <n v="9.6348884381338748E-2"/>
        <n v="0.3981042654028436"/>
        <n v="9.6852300242130755E-3"/>
        <n v="6.3559322033898302E-2"/>
        <n v="0.23844282238442821"/>
        <n v="0.16603773584905659"/>
        <n v="0.10648714810281518"/>
        <n v="0.13621262458471761"/>
        <n v="6.3917525773195871E-2"/>
        <n v="6.0518731988472622E-2"/>
        <n v="2.4553571428571428E-2"/>
        <n v="0.13404255319148936"/>
        <n v="0.29102167182662536"/>
        <n v="6.7567567567567571E-3"/>
        <n v="6.8452380952380959E-2"/>
        <n v="0.18726591760299627"/>
        <n v="5.7954545454545453E-2"/>
        <n v="3.71900826446281E-2"/>
        <n v="0.16279069767441862"/>
        <n v="0.12405446293494705"/>
        <n v="8.5778781038374718E-2"/>
        <n v="0.1"/>
        <n v="0.1272264631043257"/>
        <n v="0.2391304347826087"/>
        <n v="9.4182825484764546E-2"/>
        <n v="5.0946142649199416E-2"/>
        <n v="8.7292817679558016E-2"/>
        <n v="0.21404682274247491"/>
        <n v="7.9687499999999994E-2"/>
        <n v="1.5594541910331383E-2"/>
        <n v="0.20273348519362186"/>
        <n v="1.8769551616266946E-2"/>
        <n v="9.6153846153846159E-3"/>
        <n v="5.5727554179566562E-2"/>
        <n v="0.16896551724137931"/>
        <n v="8.5034013605442185E-3"/>
        <n v="0.1163895486935867"/>
        <n v="8.7786259541984726E-2"/>
        <n v="5.0345508390918066E-2"/>
        <n v="5.3494391716997408E-2"/>
        <n v="3.3628318584070796E-2"/>
        <n v="4.7044632086851626E-2"/>
        <n v="0.10526315789473684"/>
      </sharedItems>
    </cacheField>
    <cacheField name="% change of Recommendation" numFmtId="10">
      <sharedItems/>
    </cacheField>
    <cacheField name="Impact of Recommendation" numFmtId="0">
      <sharedItems count="3">
        <s v="Moderate"/>
        <s v="Low"/>
        <s v="High"/>
      </sharedItems>
    </cacheField>
    <cacheField name="Total_Movies_Watched_Bucket" numFmtId="0">
      <sharedItems count="10">
        <s v="301-400"/>
        <s v="801-900"/>
        <s v="201-300"/>
        <s v="101-200"/>
        <s v="701-800"/>
        <s v="401-500"/>
        <s v="501-600"/>
        <s v="0-100"/>
        <s v="901-1000"/>
        <s v="601-700"/>
      </sharedItems>
    </cacheField>
    <cacheField name="Total_Series_Watched_Bucket" numFmtId="0">
      <sharedItems count="4">
        <s v="0-50"/>
        <s v="151-200"/>
        <s v="101-150"/>
        <s v="51-100"/>
      </sharedItems>
    </cacheField>
    <cacheField name="Region" numFmtId="0">
      <sharedItems count="4">
        <s v="NORTH"/>
        <s v="EAST"/>
        <s v="WEST"/>
        <s v="SOUTH"/>
      </sharedItems>
    </cacheField>
    <cacheField name="Device_Usage" numFmtId="0">
      <sharedItems count="2">
        <s v="Multiple Device"/>
        <s v="Single Device"/>
      </sharedItems>
    </cacheField>
    <cacheField name="Watch_Hours_Bucket" numFmtId="0">
      <sharedItems/>
    </cacheField>
    <cacheField name="Last Login" numFmtId="2">
      <sharedItems count="8">
        <s v="More than 30days"/>
        <s v="7-10 days"/>
        <s v="16-20 days"/>
        <s v="21-30 days"/>
        <s v="4-6 days"/>
        <s v="11-15 days"/>
        <s v="2-3 days"/>
        <s v="0-1 days"/>
      </sharedItems>
    </cacheField>
    <cacheField name="Loyalty_Points_1" numFmtId="0">
      <sharedItems count="10">
        <s v="2001-2500"/>
        <s v="0-500"/>
        <s v="1001-1500"/>
        <s v="3001-3500"/>
        <s v="2501-3000"/>
        <s v="1501-2000"/>
        <s v="Above 4500"/>
        <s v="3501-4000"/>
        <s v="501-1000"/>
        <s v="4001-4500"/>
      </sharedItems>
    </cacheField>
    <cacheField name="Days" numFmtId="164">
      <sharedItems containsSemiMixedTypes="0" containsString="0" containsNumber="1" containsInteger="1" minValue="-21" maxValue="726"/>
    </cacheField>
    <cacheField name="Average_watch_hours" numFmtId="164">
      <sharedItems containsSemiMixedTypes="0" containsString="0" containsNumber="1" minValue="1.65016501650165E-2" maxValue="315"/>
    </cacheField>
    <cacheField name="Average_watch_hours_per_user" numFmtId="0">
      <sharedItems count="6">
        <s v="0-5 hrs"/>
        <s v="6-10 hrs"/>
        <s v="Above 20 hrs"/>
        <s v="15-20 hrs"/>
        <s v="11-15 hrs"/>
        <e v="#DIV/0!" u="1"/>
      </sharedItems>
    </cacheField>
    <cacheField name="Engagement (Loyalty points)" numFmtId="0">
      <sharedItems count="3">
        <s v="High Enagaged"/>
        <s v="Moderate Enagaged"/>
        <s v="Low Engaged"/>
      </sharedItems>
    </cacheField>
    <cacheField name="Days (Last_Login)" numFmtId="0" databaseField="0">
      <fieldGroup base="3">
        <rangePr groupBy="days" startDate="2024-11-19T00:00:00" endDate="2024-12-19T00:00:00"/>
        <groupItems count="368">
          <s v="&lt;19-11-2024"/>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19-12-2024"/>
        </groupItems>
      </fieldGroup>
    </cacheField>
    <cacheField name="Months (Last_Login)" numFmtId="0" databaseField="0">
      <fieldGroup base="3">
        <rangePr groupBy="months" startDate="2024-11-19T00:00:00" endDate="2024-12-19T00:00:00"/>
        <groupItems count="14">
          <s v="&lt;19-11-2024"/>
          <s v="Jan"/>
          <s v="Feb"/>
          <s v="Mar"/>
          <s v="Apr"/>
          <s v="May"/>
          <s v="Jun"/>
          <s v="Jul"/>
          <s v="Aug"/>
          <s v="Sep"/>
          <s v="Oct"/>
          <s v="Nov"/>
          <s v="Dec"/>
          <s v="&gt;19-12-2024"/>
        </groupItems>
      </fieldGroup>
    </cacheField>
  </cacheFields>
  <extLst>
    <ext xmlns:x14="http://schemas.microsoft.com/office/spreadsheetml/2009/9/main" uri="{725AE2AE-9491-48be-B2B4-4EB974FC3084}">
      <x14:pivotCacheDefinition pivotCacheId="210156847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003"/>
    <s v="Vickie"/>
    <d v="2023-12-12T00:00:00"/>
    <x v="0"/>
    <x v="0"/>
    <n v="433"/>
    <x v="0"/>
    <x v="0"/>
    <n v="4"/>
    <b v="0"/>
    <n v="350"/>
    <n v="2"/>
    <x v="0"/>
    <x v="0"/>
    <x v="0"/>
    <n v="41"/>
    <n v="3.1"/>
    <x v="0"/>
    <x v="0"/>
    <n v="2043"/>
    <x v="0"/>
    <x v="0"/>
    <x v="0"/>
    <x v="0"/>
    <s v="0%-10%"/>
    <x v="0"/>
    <x v="0"/>
    <x v="0"/>
    <x v="0"/>
    <x v="0"/>
    <s v="401-450"/>
    <x v="0"/>
    <x v="0"/>
    <n v="346"/>
    <n v="1.2514450867052023"/>
    <x v="0"/>
    <x v="0"/>
  </r>
  <r>
    <n v="1005"/>
    <s v="Joseph"/>
    <d v="2023-02-21T00:00:00"/>
    <x v="1"/>
    <x v="0"/>
    <n v="163"/>
    <x v="0"/>
    <x v="1"/>
    <n v="1"/>
    <b v="0"/>
    <n v="817"/>
    <n v="182"/>
    <x v="1"/>
    <x v="1"/>
    <x v="1"/>
    <n v="43"/>
    <n v="4.5999999999999996"/>
    <x v="0"/>
    <x v="0"/>
    <n v="168"/>
    <x v="1"/>
    <x v="1"/>
    <x v="1"/>
    <x v="1"/>
    <s v="0%-10%"/>
    <x v="1"/>
    <x v="1"/>
    <x v="1"/>
    <x v="1"/>
    <x v="0"/>
    <s v="151-200"/>
    <x v="1"/>
    <x v="1"/>
    <n v="658"/>
    <n v="0.24772036474164133"/>
    <x v="0"/>
    <x v="1"/>
  </r>
  <r>
    <n v="1006"/>
    <s v="Sherry"/>
    <d v="2023-08-31T00:00:00"/>
    <x v="2"/>
    <x v="0"/>
    <n v="93"/>
    <x v="1"/>
    <x v="2"/>
    <n v="6"/>
    <b v="0"/>
    <n v="209"/>
    <n v="151"/>
    <x v="1"/>
    <x v="1"/>
    <x v="1"/>
    <n v="74"/>
    <n v="3"/>
    <x v="1"/>
    <x v="0"/>
    <n v="1017"/>
    <x v="2"/>
    <x v="1"/>
    <x v="2"/>
    <x v="2"/>
    <s v="11%-30%"/>
    <x v="0"/>
    <x v="2"/>
    <x v="1"/>
    <x v="1"/>
    <x v="0"/>
    <s v="51-100"/>
    <x v="2"/>
    <x v="2"/>
    <n v="456"/>
    <n v="0.20394736842105263"/>
    <x v="0"/>
    <x v="2"/>
  </r>
  <r>
    <n v="1035"/>
    <s v="Katherine"/>
    <d v="2024-02-16T00:00:00"/>
    <x v="0"/>
    <x v="0"/>
    <n v="395"/>
    <x v="2"/>
    <x v="1"/>
    <n v="4"/>
    <b v="1"/>
    <n v="139"/>
    <n v="29"/>
    <x v="0"/>
    <x v="2"/>
    <x v="0"/>
    <n v="44"/>
    <n v="3.9"/>
    <x v="0"/>
    <x v="0"/>
    <n v="3201"/>
    <x v="3"/>
    <x v="2"/>
    <x v="2"/>
    <x v="3"/>
    <s v="11%-30%"/>
    <x v="0"/>
    <x v="3"/>
    <x v="0"/>
    <x v="0"/>
    <x v="0"/>
    <s v="351-400"/>
    <x v="3"/>
    <x v="3"/>
    <n v="280"/>
    <n v="1.4107142857142858"/>
    <x v="0"/>
    <x v="2"/>
  </r>
  <r>
    <n v="1037"/>
    <s v="Natalie"/>
    <d v="2023-06-25T00:00:00"/>
    <x v="3"/>
    <x v="1"/>
    <n v="356"/>
    <x v="3"/>
    <x v="3"/>
    <n v="3"/>
    <b v="1"/>
    <n v="314"/>
    <n v="50"/>
    <x v="2"/>
    <x v="1"/>
    <x v="2"/>
    <n v="7"/>
    <n v="4.9000000000000004"/>
    <x v="0"/>
    <x v="0"/>
    <n v="3165"/>
    <x v="2"/>
    <x v="3"/>
    <x v="2"/>
    <x v="4"/>
    <s v="0%-10%"/>
    <x v="1"/>
    <x v="0"/>
    <x v="0"/>
    <x v="2"/>
    <x v="0"/>
    <s v="351-400"/>
    <x v="2"/>
    <x v="3"/>
    <n v="524"/>
    <n v="0.67938931297709926"/>
    <x v="0"/>
    <x v="2"/>
  </r>
  <r>
    <n v="1050"/>
    <s v="Mary"/>
    <d v="2024-04-13T00:00:00"/>
    <x v="2"/>
    <x v="0"/>
    <n v="290"/>
    <x v="2"/>
    <x v="2"/>
    <n v="4"/>
    <b v="0"/>
    <n v="305"/>
    <n v="112"/>
    <x v="3"/>
    <x v="3"/>
    <x v="0"/>
    <n v="57"/>
    <n v="4.5"/>
    <x v="1"/>
    <x v="0"/>
    <n v="2023"/>
    <x v="4"/>
    <x v="2"/>
    <x v="2"/>
    <x v="5"/>
    <s v="11%-30%"/>
    <x v="0"/>
    <x v="0"/>
    <x v="2"/>
    <x v="2"/>
    <x v="0"/>
    <s v="251-300"/>
    <x v="2"/>
    <x v="0"/>
    <n v="230"/>
    <n v="1.2608695652173914"/>
    <x v="0"/>
    <x v="2"/>
  </r>
  <r>
    <n v="1055"/>
    <s v="Taylor"/>
    <d v="2023-02-20T00:00:00"/>
    <x v="4"/>
    <x v="2"/>
    <n v="140"/>
    <x v="0"/>
    <x v="0"/>
    <n v="5"/>
    <b v="1"/>
    <n v="112"/>
    <n v="30"/>
    <x v="4"/>
    <x v="1"/>
    <x v="3"/>
    <n v="60"/>
    <n v="3.1"/>
    <x v="0"/>
    <x v="0"/>
    <n v="2440"/>
    <x v="4"/>
    <x v="0"/>
    <x v="3"/>
    <x v="6"/>
    <s v="Above 30%"/>
    <x v="2"/>
    <x v="3"/>
    <x v="0"/>
    <x v="0"/>
    <x v="0"/>
    <s v="101-150"/>
    <x v="4"/>
    <x v="0"/>
    <n v="661"/>
    <n v="0.2118003025718608"/>
    <x v="0"/>
    <x v="1"/>
  </r>
  <r>
    <n v="1062"/>
    <s v="David"/>
    <d v="2024-10-03T00:00:00"/>
    <x v="5"/>
    <x v="1"/>
    <n v="209"/>
    <x v="4"/>
    <x v="1"/>
    <n v="6"/>
    <b v="0"/>
    <n v="707"/>
    <n v="162"/>
    <x v="3"/>
    <x v="2"/>
    <x v="4"/>
    <n v="95"/>
    <n v="3.5"/>
    <x v="0"/>
    <x v="0"/>
    <n v="73"/>
    <x v="0"/>
    <x v="1"/>
    <x v="0"/>
    <x v="7"/>
    <s v="11%-30%"/>
    <x v="0"/>
    <x v="4"/>
    <x v="1"/>
    <x v="2"/>
    <x v="0"/>
    <s v="201-250"/>
    <x v="4"/>
    <x v="1"/>
    <n v="71"/>
    <n v="2.943661971830986"/>
    <x v="0"/>
    <x v="2"/>
  </r>
  <r>
    <n v="1075"/>
    <s v="Dawn"/>
    <d v="2023-05-05T00:00:00"/>
    <x v="6"/>
    <x v="1"/>
    <n v="296"/>
    <x v="2"/>
    <x v="3"/>
    <n v="2"/>
    <b v="1"/>
    <n v="411"/>
    <n v="96"/>
    <x v="3"/>
    <x v="0"/>
    <x v="1"/>
    <n v="1"/>
    <n v="3.1"/>
    <x v="1"/>
    <x v="0"/>
    <n v="2508"/>
    <x v="3"/>
    <x v="4"/>
    <x v="3"/>
    <x v="8"/>
    <s v="0%-10%"/>
    <x v="1"/>
    <x v="5"/>
    <x v="3"/>
    <x v="2"/>
    <x v="0"/>
    <s v="251-300"/>
    <x v="2"/>
    <x v="4"/>
    <n v="573"/>
    <n v="0.51657940663176261"/>
    <x v="0"/>
    <x v="2"/>
  </r>
  <r>
    <n v="1081"/>
    <s v="Vincent"/>
    <d v="2024-07-28T00:00:00"/>
    <x v="2"/>
    <x v="2"/>
    <n v="144"/>
    <x v="1"/>
    <x v="3"/>
    <n v="4"/>
    <b v="0"/>
    <n v="501"/>
    <n v="64"/>
    <x v="2"/>
    <x v="2"/>
    <x v="1"/>
    <n v="98"/>
    <n v="3.3"/>
    <x v="1"/>
    <x v="0"/>
    <n v="1544"/>
    <x v="3"/>
    <x v="0"/>
    <x v="0"/>
    <x v="9"/>
    <s v="11%-30%"/>
    <x v="0"/>
    <x v="6"/>
    <x v="3"/>
    <x v="2"/>
    <x v="0"/>
    <s v="101-150"/>
    <x v="2"/>
    <x v="5"/>
    <n v="124"/>
    <n v="1.1612903225806452"/>
    <x v="0"/>
    <x v="1"/>
  </r>
  <r>
    <n v="1090"/>
    <s v="Hector"/>
    <d v="2024-05-17T00:00:00"/>
    <x v="2"/>
    <x v="2"/>
    <n v="243"/>
    <x v="4"/>
    <x v="3"/>
    <n v="2"/>
    <b v="0"/>
    <n v="40"/>
    <n v="52"/>
    <x v="2"/>
    <x v="0"/>
    <x v="1"/>
    <n v="4"/>
    <n v="4"/>
    <x v="0"/>
    <x v="0"/>
    <n v="1348"/>
    <x v="4"/>
    <x v="3"/>
    <x v="2"/>
    <x v="10"/>
    <s v="0%-10%"/>
    <x v="1"/>
    <x v="7"/>
    <x v="3"/>
    <x v="2"/>
    <x v="0"/>
    <s v="201-250"/>
    <x v="2"/>
    <x v="2"/>
    <n v="196"/>
    <n v="1.239795918367347"/>
    <x v="0"/>
    <x v="2"/>
  </r>
  <r>
    <n v="1101"/>
    <s v="Mary"/>
    <d v="2024-06-13T00:00:00"/>
    <x v="7"/>
    <x v="2"/>
    <n v="39"/>
    <x v="0"/>
    <x v="1"/>
    <n v="3"/>
    <b v="1"/>
    <n v="181"/>
    <n v="128"/>
    <x v="5"/>
    <x v="3"/>
    <x v="2"/>
    <n v="3"/>
    <n v="4.5"/>
    <x v="0"/>
    <x v="0"/>
    <n v="4602"/>
    <x v="2"/>
    <x v="1"/>
    <x v="3"/>
    <x v="11"/>
    <s v="0%-10%"/>
    <x v="1"/>
    <x v="3"/>
    <x v="2"/>
    <x v="3"/>
    <x v="0"/>
    <s v="0-50"/>
    <x v="3"/>
    <x v="6"/>
    <n v="163"/>
    <n v="0.2392638036809816"/>
    <x v="0"/>
    <x v="2"/>
  </r>
  <r>
    <n v="1103"/>
    <s v="Lindsey"/>
    <d v="2023-05-08T00:00:00"/>
    <x v="8"/>
    <x v="1"/>
    <n v="157"/>
    <x v="4"/>
    <x v="1"/>
    <n v="1"/>
    <b v="0"/>
    <n v="792"/>
    <n v="141"/>
    <x v="2"/>
    <x v="1"/>
    <x v="0"/>
    <n v="18"/>
    <n v="4.2"/>
    <x v="1"/>
    <x v="0"/>
    <n v="1538"/>
    <x v="0"/>
    <x v="1"/>
    <x v="1"/>
    <x v="12"/>
    <s v="0%-10%"/>
    <x v="1"/>
    <x v="4"/>
    <x v="2"/>
    <x v="2"/>
    <x v="0"/>
    <s v="151-200"/>
    <x v="2"/>
    <x v="5"/>
    <n v="574"/>
    <n v="0.27351916376306618"/>
    <x v="0"/>
    <x v="1"/>
  </r>
  <r>
    <n v="1110"/>
    <s v="April"/>
    <d v="2024-05-05T00:00:00"/>
    <x v="9"/>
    <x v="0"/>
    <n v="35"/>
    <x v="5"/>
    <x v="1"/>
    <n v="3"/>
    <b v="1"/>
    <n v="908"/>
    <n v="128"/>
    <x v="3"/>
    <x v="3"/>
    <x v="0"/>
    <n v="86"/>
    <n v="3.2"/>
    <x v="0"/>
    <x v="0"/>
    <n v="1068"/>
    <x v="3"/>
    <x v="0"/>
    <x v="3"/>
    <x v="13"/>
    <s v="0%-10%"/>
    <x v="1"/>
    <x v="8"/>
    <x v="2"/>
    <x v="2"/>
    <x v="0"/>
    <s v="0-50"/>
    <x v="5"/>
    <x v="2"/>
    <n v="213"/>
    <n v="0.16431924882629109"/>
    <x v="0"/>
    <x v="2"/>
  </r>
  <r>
    <n v="1114"/>
    <s v="Angela"/>
    <d v="2023-01-02T00:00:00"/>
    <x v="10"/>
    <x v="0"/>
    <n v="75"/>
    <x v="0"/>
    <x v="3"/>
    <n v="3"/>
    <b v="0"/>
    <n v="324"/>
    <n v="175"/>
    <x v="3"/>
    <x v="2"/>
    <x v="4"/>
    <n v="18"/>
    <n v="3.3"/>
    <x v="1"/>
    <x v="0"/>
    <n v="4976"/>
    <x v="3"/>
    <x v="2"/>
    <x v="3"/>
    <x v="14"/>
    <s v="0%-10%"/>
    <x v="1"/>
    <x v="0"/>
    <x v="1"/>
    <x v="2"/>
    <x v="0"/>
    <s v="51-100"/>
    <x v="6"/>
    <x v="6"/>
    <n v="713"/>
    <n v="0.10518934081346423"/>
    <x v="0"/>
    <x v="2"/>
  </r>
  <r>
    <n v="1118"/>
    <s v="Erin"/>
    <d v="2024-02-07T00:00:00"/>
    <x v="11"/>
    <x v="2"/>
    <n v="379"/>
    <x v="5"/>
    <x v="1"/>
    <n v="1"/>
    <b v="1"/>
    <n v="885"/>
    <n v="110"/>
    <x v="6"/>
    <x v="2"/>
    <x v="0"/>
    <n v="43"/>
    <n v="4.2"/>
    <x v="0"/>
    <x v="0"/>
    <n v="1312"/>
    <x v="2"/>
    <x v="1"/>
    <x v="3"/>
    <x v="15"/>
    <s v="0%-10%"/>
    <x v="1"/>
    <x v="1"/>
    <x v="2"/>
    <x v="0"/>
    <x v="0"/>
    <s v="351-400"/>
    <x v="1"/>
    <x v="2"/>
    <n v="308"/>
    <n v="1.2305194805194806"/>
    <x v="0"/>
    <x v="2"/>
  </r>
  <r>
    <n v="1123"/>
    <s v="Tanya"/>
    <d v="2024-10-25T00:00:00"/>
    <x v="12"/>
    <x v="1"/>
    <n v="252"/>
    <x v="5"/>
    <x v="4"/>
    <n v="1"/>
    <b v="1"/>
    <n v="968"/>
    <n v="197"/>
    <x v="1"/>
    <x v="2"/>
    <x v="3"/>
    <n v="46"/>
    <n v="4"/>
    <x v="1"/>
    <x v="0"/>
    <n v="3842"/>
    <x v="3"/>
    <x v="4"/>
    <x v="1"/>
    <x v="16"/>
    <s v="0%-10%"/>
    <x v="1"/>
    <x v="8"/>
    <x v="1"/>
    <x v="1"/>
    <x v="1"/>
    <s v="251-300"/>
    <x v="0"/>
    <x v="7"/>
    <n v="27"/>
    <n v="9.3333333333333339"/>
    <x v="1"/>
    <x v="2"/>
  </r>
  <r>
    <n v="1148"/>
    <s v="Jennifer"/>
    <d v="2024-05-30T00:00:00"/>
    <x v="6"/>
    <x v="2"/>
    <n v="259"/>
    <x v="5"/>
    <x v="4"/>
    <n v="5"/>
    <b v="1"/>
    <n v="597"/>
    <n v="165"/>
    <x v="0"/>
    <x v="0"/>
    <x v="4"/>
    <n v="33"/>
    <n v="4.2"/>
    <x v="0"/>
    <x v="0"/>
    <n v="668"/>
    <x v="3"/>
    <x v="3"/>
    <x v="2"/>
    <x v="17"/>
    <s v="0%-10%"/>
    <x v="1"/>
    <x v="6"/>
    <x v="1"/>
    <x v="0"/>
    <x v="1"/>
    <s v="251-300"/>
    <x v="2"/>
    <x v="8"/>
    <n v="182"/>
    <n v="1.4230769230769231"/>
    <x v="0"/>
    <x v="2"/>
  </r>
  <r>
    <n v="1149"/>
    <s v="Michael"/>
    <d v="2023-05-29T00:00:00"/>
    <x v="6"/>
    <x v="0"/>
    <n v="445"/>
    <x v="5"/>
    <x v="3"/>
    <n v="2"/>
    <b v="1"/>
    <n v="637"/>
    <n v="14"/>
    <x v="3"/>
    <x v="2"/>
    <x v="5"/>
    <n v="50"/>
    <n v="3.2"/>
    <x v="0"/>
    <x v="0"/>
    <n v="913"/>
    <x v="4"/>
    <x v="2"/>
    <x v="0"/>
    <x v="18"/>
    <s v="0%-10%"/>
    <x v="1"/>
    <x v="9"/>
    <x v="0"/>
    <x v="2"/>
    <x v="0"/>
    <s v="401-450"/>
    <x v="2"/>
    <x v="8"/>
    <n v="549"/>
    <n v="0.81056466302367947"/>
    <x v="0"/>
    <x v="0"/>
  </r>
  <r>
    <n v="1150"/>
    <s v="John"/>
    <d v="2023-10-23T00:00:00"/>
    <x v="2"/>
    <x v="0"/>
    <n v="160"/>
    <x v="0"/>
    <x v="0"/>
    <n v="5"/>
    <b v="1"/>
    <n v="352"/>
    <n v="31"/>
    <x v="1"/>
    <x v="3"/>
    <x v="3"/>
    <n v="37"/>
    <n v="3.7"/>
    <x v="0"/>
    <x v="0"/>
    <n v="771"/>
    <x v="3"/>
    <x v="3"/>
    <x v="1"/>
    <x v="19"/>
    <s v="0%-10%"/>
    <x v="1"/>
    <x v="0"/>
    <x v="0"/>
    <x v="1"/>
    <x v="0"/>
    <s v="151-200"/>
    <x v="2"/>
    <x v="8"/>
    <n v="403"/>
    <n v="0.3970223325062035"/>
    <x v="0"/>
    <x v="1"/>
  </r>
  <r>
    <n v="1162"/>
    <s v="Steven"/>
    <d v="2023-01-28T00:00:00"/>
    <x v="2"/>
    <x v="2"/>
    <n v="131"/>
    <x v="4"/>
    <x v="3"/>
    <n v="3"/>
    <b v="0"/>
    <n v="865"/>
    <n v="8"/>
    <x v="1"/>
    <x v="2"/>
    <x v="0"/>
    <n v="78"/>
    <n v="4.5999999999999996"/>
    <x v="1"/>
    <x v="0"/>
    <n v="1413"/>
    <x v="2"/>
    <x v="2"/>
    <x v="1"/>
    <x v="20"/>
    <s v="0%-10%"/>
    <x v="1"/>
    <x v="1"/>
    <x v="0"/>
    <x v="1"/>
    <x v="0"/>
    <s v="101-150"/>
    <x v="2"/>
    <x v="2"/>
    <n v="671"/>
    <n v="0.19523099850968703"/>
    <x v="0"/>
    <x v="1"/>
  </r>
  <r>
    <n v="1169"/>
    <s v="Michael"/>
    <d v="2024-08-21T00:00:00"/>
    <x v="13"/>
    <x v="0"/>
    <n v="285"/>
    <x v="1"/>
    <x v="3"/>
    <n v="1"/>
    <b v="0"/>
    <n v="13"/>
    <n v="103"/>
    <x v="5"/>
    <x v="1"/>
    <x v="0"/>
    <n v="11"/>
    <n v="3.7"/>
    <x v="1"/>
    <x v="0"/>
    <n v="2390"/>
    <x v="1"/>
    <x v="4"/>
    <x v="2"/>
    <x v="21"/>
    <s v="0%-10%"/>
    <x v="1"/>
    <x v="7"/>
    <x v="2"/>
    <x v="3"/>
    <x v="0"/>
    <s v="251-300"/>
    <x v="5"/>
    <x v="0"/>
    <n v="104"/>
    <n v="2.7403846153846154"/>
    <x v="0"/>
    <x v="2"/>
  </r>
  <r>
    <n v="1175"/>
    <s v="Todd"/>
    <d v="2024-03-12T00:00:00"/>
    <x v="12"/>
    <x v="2"/>
    <n v="325"/>
    <x v="6"/>
    <x v="3"/>
    <n v="6"/>
    <b v="1"/>
    <n v="412"/>
    <n v="117"/>
    <x v="0"/>
    <x v="1"/>
    <x v="3"/>
    <n v="48"/>
    <n v="4"/>
    <x v="0"/>
    <x v="0"/>
    <n v="2050"/>
    <x v="3"/>
    <x v="3"/>
    <x v="1"/>
    <x v="22"/>
    <s v="0%-10%"/>
    <x v="1"/>
    <x v="5"/>
    <x v="2"/>
    <x v="0"/>
    <x v="0"/>
    <s v="301-350"/>
    <x v="3"/>
    <x v="0"/>
    <n v="254"/>
    <n v="1.2795275590551181"/>
    <x v="0"/>
    <x v="2"/>
  </r>
  <r>
    <n v="1179"/>
    <s v="Craig"/>
    <d v="2024-06-07T00:00:00"/>
    <x v="14"/>
    <x v="0"/>
    <n v="221"/>
    <x v="2"/>
    <x v="2"/>
    <n v="1"/>
    <b v="1"/>
    <n v="603"/>
    <n v="141"/>
    <x v="0"/>
    <x v="0"/>
    <x v="3"/>
    <n v="44"/>
    <n v="3.3"/>
    <x v="0"/>
    <x v="0"/>
    <n v="1363"/>
    <x v="0"/>
    <x v="0"/>
    <x v="1"/>
    <x v="23"/>
    <s v="0%-10%"/>
    <x v="1"/>
    <x v="9"/>
    <x v="2"/>
    <x v="0"/>
    <x v="0"/>
    <s v="201-250"/>
    <x v="7"/>
    <x v="2"/>
    <n v="194"/>
    <n v="1.1391752577319587"/>
    <x v="0"/>
    <x v="2"/>
  </r>
  <r>
    <n v="1185"/>
    <s v="Victor"/>
    <d v="2023-01-30T00:00:00"/>
    <x v="10"/>
    <x v="2"/>
    <n v="247"/>
    <x v="2"/>
    <x v="1"/>
    <n v="2"/>
    <b v="0"/>
    <n v="943"/>
    <n v="42"/>
    <x v="6"/>
    <x v="3"/>
    <x v="0"/>
    <n v="85"/>
    <n v="3.5"/>
    <x v="0"/>
    <x v="0"/>
    <n v="4517"/>
    <x v="0"/>
    <x v="0"/>
    <x v="3"/>
    <x v="24"/>
    <s v="0%-10%"/>
    <x v="1"/>
    <x v="8"/>
    <x v="0"/>
    <x v="0"/>
    <x v="0"/>
    <s v="201-250"/>
    <x v="6"/>
    <x v="6"/>
    <n v="685"/>
    <n v="0.3605839416058394"/>
    <x v="0"/>
    <x v="2"/>
  </r>
  <r>
    <n v="1194"/>
    <s v="Richard"/>
    <d v="2024-10-20T00:00:00"/>
    <x v="8"/>
    <x v="1"/>
    <n v="11"/>
    <x v="0"/>
    <x v="2"/>
    <n v="6"/>
    <b v="0"/>
    <n v="246"/>
    <n v="96"/>
    <x v="4"/>
    <x v="3"/>
    <x v="0"/>
    <n v="56"/>
    <n v="4.5999999999999996"/>
    <x v="0"/>
    <x v="0"/>
    <n v="3807"/>
    <x v="1"/>
    <x v="1"/>
    <x v="2"/>
    <x v="25"/>
    <s v="11%-30%"/>
    <x v="0"/>
    <x v="2"/>
    <x v="3"/>
    <x v="0"/>
    <x v="0"/>
    <s v="0-50"/>
    <x v="2"/>
    <x v="7"/>
    <n v="43"/>
    <n v="0.2558139534883721"/>
    <x v="0"/>
    <x v="2"/>
  </r>
  <r>
    <n v="1214"/>
    <s v="Jaime"/>
    <d v="2023-06-08T00:00:00"/>
    <x v="11"/>
    <x v="0"/>
    <n v="281"/>
    <x v="5"/>
    <x v="0"/>
    <n v="6"/>
    <b v="1"/>
    <n v="945"/>
    <n v="108"/>
    <x v="0"/>
    <x v="3"/>
    <x v="1"/>
    <n v="98"/>
    <n v="3.8"/>
    <x v="0"/>
    <x v="0"/>
    <n v="110"/>
    <x v="1"/>
    <x v="4"/>
    <x v="1"/>
    <x v="26"/>
    <s v="0%-10%"/>
    <x v="1"/>
    <x v="8"/>
    <x v="2"/>
    <x v="0"/>
    <x v="0"/>
    <s v="251-300"/>
    <x v="1"/>
    <x v="1"/>
    <n v="552"/>
    <n v="0.50905797101449279"/>
    <x v="0"/>
    <x v="1"/>
  </r>
  <r>
    <n v="1215"/>
    <s v="Devin"/>
    <d v="2023-08-17T00:00:00"/>
    <x v="15"/>
    <x v="1"/>
    <n v="421"/>
    <x v="3"/>
    <x v="3"/>
    <n v="1"/>
    <b v="1"/>
    <n v="668"/>
    <n v="17"/>
    <x v="2"/>
    <x v="1"/>
    <x v="0"/>
    <n v="7"/>
    <n v="4"/>
    <x v="0"/>
    <x v="0"/>
    <n v="2780"/>
    <x v="3"/>
    <x v="3"/>
    <x v="3"/>
    <x v="27"/>
    <s v="0%-10%"/>
    <x v="1"/>
    <x v="9"/>
    <x v="0"/>
    <x v="2"/>
    <x v="0"/>
    <s v="401-450"/>
    <x v="0"/>
    <x v="4"/>
    <n v="468"/>
    <n v="0.8995726495726496"/>
    <x v="0"/>
    <x v="0"/>
  </r>
  <r>
    <n v="1222"/>
    <s v="Autumn"/>
    <d v="2023-09-01T00:00:00"/>
    <x v="16"/>
    <x v="2"/>
    <n v="382"/>
    <x v="2"/>
    <x v="1"/>
    <n v="2"/>
    <b v="0"/>
    <n v="49"/>
    <n v="45"/>
    <x v="2"/>
    <x v="3"/>
    <x v="3"/>
    <n v="63"/>
    <n v="4"/>
    <x v="0"/>
    <x v="0"/>
    <n v="1581"/>
    <x v="2"/>
    <x v="0"/>
    <x v="2"/>
    <x v="28"/>
    <s v="Above 30%"/>
    <x v="2"/>
    <x v="7"/>
    <x v="0"/>
    <x v="2"/>
    <x v="0"/>
    <s v="351-400"/>
    <x v="1"/>
    <x v="5"/>
    <n v="464"/>
    <n v="0.82327586206896552"/>
    <x v="0"/>
    <x v="2"/>
  </r>
  <r>
    <n v="1228"/>
    <s v="Cassandra"/>
    <d v="2023-03-29T00:00:00"/>
    <x v="17"/>
    <x v="1"/>
    <n v="299"/>
    <x v="0"/>
    <x v="3"/>
    <n v="1"/>
    <b v="0"/>
    <n v="488"/>
    <n v="135"/>
    <x v="0"/>
    <x v="2"/>
    <x v="4"/>
    <n v="100"/>
    <n v="4.8"/>
    <x v="1"/>
    <x v="0"/>
    <n v="2385"/>
    <x v="4"/>
    <x v="2"/>
    <x v="1"/>
    <x v="29"/>
    <s v="11%-30%"/>
    <x v="0"/>
    <x v="5"/>
    <x v="2"/>
    <x v="0"/>
    <x v="0"/>
    <s v="251-300"/>
    <x v="4"/>
    <x v="0"/>
    <n v="626"/>
    <n v="0.47763578274760382"/>
    <x v="0"/>
    <x v="2"/>
  </r>
  <r>
    <n v="1235"/>
    <s v="William"/>
    <d v="2023-10-31T00:00:00"/>
    <x v="15"/>
    <x v="2"/>
    <n v="100"/>
    <x v="3"/>
    <x v="1"/>
    <n v="6"/>
    <b v="1"/>
    <n v="103"/>
    <n v="36"/>
    <x v="1"/>
    <x v="2"/>
    <x v="2"/>
    <n v="68"/>
    <n v="3.7"/>
    <x v="1"/>
    <x v="0"/>
    <n v="3003"/>
    <x v="3"/>
    <x v="1"/>
    <x v="0"/>
    <x v="30"/>
    <s v="Above 30%"/>
    <x v="2"/>
    <x v="3"/>
    <x v="0"/>
    <x v="1"/>
    <x v="0"/>
    <s v="51-100"/>
    <x v="0"/>
    <x v="3"/>
    <n v="393"/>
    <n v="0.2544529262086514"/>
    <x v="0"/>
    <x v="2"/>
  </r>
  <r>
    <n v="1253"/>
    <s v="Michael"/>
    <d v="2024-07-09T00:00:00"/>
    <x v="18"/>
    <x v="0"/>
    <n v="280"/>
    <x v="0"/>
    <x v="4"/>
    <n v="1"/>
    <b v="1"/>
    <n v="702"/>
    <n v="58"/>
    <x v="4"/>
    <x v="3"/>
    <x v="5"/>
    <n v="13"/>
    <n v="3.2"/>
    <x v="1"/>
    <x v="0"/>
    <n v="4116"/>
    <x v="0"/>
    <x v="2"/>
    <x v="1"/>
    <x v="31"/>
    <s v="0%-10%"/>
    <x v="1"/>
    <x v="4"/>
    <x v="3"/>
    <x v="0"/>
    <x v="1"/>
    <s v="251-300"/>
    <x v="5"/>
    <x v="9"/>
    <n v="149"/>
    <n v="1.8791946308724832"/>
    <x v="0"/>
    <x v="2"/>
  </r>
  <r>
    <n v="1255"/>
    <s v="Kimberly"/>
    <d v="2023-05-07T00:00:00"/>
    <x v="1"/>
    <x v="0"/>
    <n v="82"/>
    <x v="3"/>
    <x v="2"/>
    <n v="3"/>
    <b v="1"/>
    <n v="264"/>
    <n v="115"/>
    <x v="1"/>
    <x v="0"/>
    <x v="5"/>
    <n v="30"/>
    <n v="4.7"/>
    <x v="0"/>
    <x v="0"/>
    <n v="1870"/>
    <x v="2"/>
    <x v="4"/>
    <x v="1"/>
    <x v="32"/>
    <s v="0%-10%"/>
    <x v="1"/>
    <x v="2"/>
    <x v="2"/>
    <x v="1"/>
    <x v="0"/>
    <s v="51-100"/>
    <x v="1"/>
    <x v="5"/>
    <n v="583"/>
    <n v="0.14065180102915953"/>
    <x v="0"/>
    <x v="2"/>
  </r>
  <r>
    <n v="1257"/>
    <s v="Daniel"/>
    <d v="2023-02-08T00:00:00"/>
    <x v="16"/>
    <x v="1"/>
    <n v="245"/>
    <x v="5"/>
    <x v="3"/>
    <n v="4"/>
    <b v="0"/>
    <n v="831"/>
    <n v="15"/>
    <x v="2"/>
    <x v="3"/>
    <x v="4"/>
    <n v="64"/>
    <n v="4.9000000000000004"/>
    <x v="1"/>
    <x v="0"/>
    <n v="212"/>
    <x v="3"/>
    <x v="2"/>
    <x v="1"/>
    <x v="33"/>
    <s v="0%-10%"/>
    <x v="1"/>
    <x v="1"/>
    <x v="0"/>
    <x v="2"/>
    <x v="0"/>
    <s v="201-250"/>
    <x v="1"/>
    <x v="1"/>
    <n v="669"/>
    <n v="0.36621823617339311"/>
    <x v="0"/>
    <x v="2"/>
  </r>
  <r>
    <n v="1260"/>
    <s v="Harold"/>
    <d v="2024-03-12T00:00:00"/>
    <x v="13"/>
    <x v="1"/>
    <n v="217"/>
    <x v="3"/>
    <x v="0"/>
    <n v="2"/>
    <b v="0"/>
    <n v="669"/>
    <n v="155"/>
    <x v="0"/>
    <x v="2"/>
    <x v="2"/>
    <n v="40"/>
    <n v="4.8"/>
    <x v="0"/>
    <x v="0"/>
    <n v="2390"/>
    <x v="3"/>
    <x v="0"/>
    <x v="0"/>
    <x v="34"/>
    <s v="0%-10%"/>
    <x v="1"/>
    <x v="9"/>
    <x v="1"/>
    <x v="0"/>
    <x v="0"/>
    <s v="201-250"/>
    <x v="5"/>
    <x v="0"/>
    <n v="266"/>
    <n v="0.81578947368421051"/>
    <x v="0"/>
    <x v="2"/>
  </r>
  <r>
    <n v="1269"/>
    <s v="Helen"/>
    <d v="2023-01-09T00:00:00"/>
    <x v="2"/>
    <x v="2"/>
    <n v="29"/>
    <x v="5"/>
    <x v="3"/>
    <n v="2"/>
    <b v="0"/>
    <n v="404"/>
    <n v="177"/>
    <x v="3"/>
    <x v="0"/>
    <x v="0"/>
    <n v="81"/>
    <n v="4.4000000000000004"/>
    <x v="1"/>
    <x v="0"/>
    <n v="4127"/>
    <x v="3"/>
    <x v="4"/>
    <x v="3"/>
    <x v="35"/>
    <s v="11%-30%"/>
    <x v="0"/>
    <x v="5"/>
    <x v="1"/>
    <x v="2"/>
    <x v="0"/>
    <s v="0-50"/>
    <x v="2"/>
    <x v="9"/>
    <n v="690"/>
    <n v="4.2028985507246375E-2"/>
    <x v="0"/>
    <x v="2"/>
  </r>
  <r>
    <n v="1272"/>
    <s v="Christopher"/>
    <d v="2024-07-17T00:00:00"/>
    <x v="19"/>
    <x v="2"/>
    <n v="163"/>
    <x v="6"/>
    <x v="0"/>
    <n v="1"/>
    <b v="0"/>
    <n v="683"/>
    <n v="108"/>
    <x v="6"/>
    <x v="0"/>
    <x v="2"/>
    <n v="10"/>
    <n v="4.2"/>
    <x v="1"/>
    <x v="0"/>
    <n v="809"/>
    <x v="0"/>
    <x v="1"/>
    <x v="3"/>
    <x v="36"/>
    <s v="0%-10%"/>
    <x v="1"/>
    <x v="9"/>
    <x v="2"/>
    <x v="0"/>
    <x v="0"/>
    <s v="151-200"/>
    <x v="0"/>
    <x v="8"/>
    <n v="126"/>
    <n v="1.2936507936507937"/>
    <x v="0"/>
    <x v="1"/>
  </r>
  <r>
    <n v="1282"/>
    <s v="Amy"/>
    <d v="2024-12-10T00:00:00"/>
    <x v="15"/>
    <x v="2"/>
    <n v="432"/>
    <x v="0"/>
    <x v="2"/>
    <n v="3"/>
    <b v="1"/>
    <n v="666"/>
    <n v="76"/>
    <x v="5"/>
    <x v="0"/>
    <x v="5"/>
    <n v="92"/>
    <n v="4.5999999999999996"/>
    <x v="1"/>
    <x v="0"/>
    <n v="4020"/>
    <x v="3"/>
    <x v="2"/>
    <x v="0"/>
    <x v="37"/>
    <s v="11%-30%"/>
    <x v="0"/>
    <x v="9"/>
    <x v="3"/>
    <x v="3"/>
    <x v="0"/>
    <s v="401-450"/>
    <x v="0"/>
    <x v="9"/>
    <n v="-13"/>
    <n v="33.230769230769234"/>
    <x v="2"/>
    <x v="0"/>
  </r>
  <r>
    <n v="1284"/>
    <s v="Michael"/>
    <d v="2024-12-04T00:00:00"/>
    <x v="20"/>
    <x v="1"/>
    <n v="405"/>
    <x v="6"/>
    <x v="2"/>
    <n v="3"/>
    <b v="1"/>
    <n v="695"/>
    <n v="85"/>
    <x v="5"/>
    <x v="1"/>
    <x v="5"/>
    <n v="42"/>
    <n v="3.7"/>
    <x v="1"/>
    <x v="0"/>
    <n v="2395"/>
    <x v="1"/>
    <x v="3"/>
    <x v="2"/>
    <x v="38"/>
    <s v="0%-10%"/>
    <x v="1"/>
    <x v="9"/>
    <x v="3"/>
    <x v="3"/>
    <x v="0"/>
    <s v="401-450"/>
    <x v="2"/>
    <x v="0"/>
    <n v="-3"/>
    <n v="135"/>
    <x v="2"/>
    <x v="0"/>
  </r>
  <r>
    <n v="1300"/>
    <s v="Nicolas"/>
    <d v="2023-06-27T00:00:00"/>
    <x v="21"/>
    <x v="0"/>
    <n v="303"/>
    <x v="2"/>
    <x v="3"/>
    <n v="6"/>
    <b v="1"/>
    <n v="780"/>
    <n v="128"/>
    <x v="4"/>
    <x v="2"/>
    <x v="1"/>
    <n v="12"/>
    <n v="4.5999999999999996"/>
    <x v="0"/>
    <x v="0"/>
    <n v="2615"/>
    <x v="4"/>
    <x v="0"/>
    <x v="2"/>
    <x v="39"/>
    <s v="0%-10%"/>
    <x v="1"/>
    <x v="4"/>
    <x v="2"/>
    <x v="0"/>
    <x v="0"/>
    <s v="301-350"/>
    <x v="6"/>
    <x v="4"/>
    <n v="538"/>
    <n v="0.56319702602230481"/>
    <x v="0"/>
    <x v="2"/>
  </r>
  <r>
    <n v="1303"/>
    <s v="Ashley"/>
    <d v="2023-06-17T00:00:00"/>
    <x v="9"/>
    <x v="0"/>
    <n v="264"/>
    <x v="2"/>
    <x v="1"/>
    <n v="1"/>
    <b v="1"/>
    <n v="744"/>
    <n v="33"/>
    <x v="5"/>
    <x v="0"/>
    <x v="1"/>
    <n v="29"/>
    <n v="4.9000000000000004"/>
    <x v="0"/>
    <x v="0"/>
    <n v="804"/>
    <x v="4"/>
    <x v="3"/>
    <x v="3"/>
    <x v="40"/>
    <s v="0%-10%"/>
    <x v="1"/>
    <x v="4"/>
    <x v="0"/>
    <x v="3"/>
    <x v="0"/>
    <s v="251-300"/>
    <x v="5"/>
    <x v="8"/>
    <n v="536"/>
    <n v="0.4925373134328358"/>
    <x v="0"/>
    <x v="2"/>
  </r>
  <r>
    <n v="1333"/>
    <s v="Mark"/>
    <d v="2024-04-16T00:00:00"/>
    <x v="22"/>
    <x v="2"/>
    <n v="300"/>
    <x v="4"/>
    <x v="0"/>
    <n v="4"/>
    <b v="1"/>
    <n v="819"/>
    <n v="143"/>
    <x v="2"/>
    <x v="1"/>
    <x v="4"/>
    <n v="23"/>
    <n v="5"/>
    <x v="1"/>
    <x v="0"/>
    <n v="2547"/>
    <x v="4"/>
    <x v="2"/>
    <x v="3"/>
    <x v="41"/>
    <s v="0%-10%"/>
    <x v="1"/>
    <x v="1"/>
    <x v="2"/>
    <x v="2"/>
    <x v="0"/>
    <s v="251-300"/>
    <x v="0"/>
    <x v="4"/>
    <n v="217"/>
    <n v="1.3824884792626728"/>
    <x v="0"/>
    <x v="2"/>
  </r>
  <r>
    <n v="1336"/>
    <s v="James"/>
    <d v="2024-04-25T00:00:00"/>
    <x v="1"/>
    <x v="0"/>
    <n v="164"/>
    <x v="4"/>
    <x v="3"/>
    <n v="3"/>
    <b v="1"/>
    <n v="79"/>
    <n v="130"/>
    <x v="2"/>
    <x v="3"/>
    <x v="5"/>
    <n v="47"/>
    <n v="3.9"/>
    <x v="1"/>
    <x v="0"/>
    <n v="3925"/>
    <x v="1"/>
    <x v="1"/>
    <x v="2"/>
    <x v="42"/>
    <s v="11%-30%"/>
    <x v="0"/>
    <x v="7"/>
    <x v="2"/>
    <x v="2"/>
    <x v="0"/>
    <s v="151-200"/>
    <x v="1"/>
    <x v="7"/>
    <n v="229"/>
    <n v="0.71615720524017468"/>
    <x v="0"/>
    <x v="1"/>
  </r>
  <r>
    <n v="1337"/>
    <s v="Shane"/>
    <d v="2023-04-20T00:00:00"/>
    <x v="21"/>
    <x v="1"/>
    <n v="103"/>
    <x v="2"/>
    <x v="1"/>
    <n v="1"/>
    <b v="0"/>
    <n v="474"/>
    <n v="2"/>
    <x v="0"/>
    <x v="3"/>
    <x v="4"/>
    <n v="31"/>
    <n v="3.5"/>
    <x v="1"/>
    <x v="0"/>
    <n v="4537"/>
    <x v="2"/>
    <x v="4"/>
    <x v="1"/>
    <x v="43"/>
    <s v="0%-10%"/>
    <x v="1"/>
    <x v="5"/>
    <x v="0"/>
    <x v="0"/>
    <x v="0"/>
    <s v="101-150"/>
    <x v="6"/>
    <x v="6"/>
    <n v="606"/>
    <n v="0.16996699669966997"/>
    <x v="0"/>
    <x v="1"/>
  </r>
  <r>
    <n v="1338"/>
    <s v="Lisa"/>
    <d v="2023-03-26T00:00:00"/>
    <x v="8"/>
    <x v="2"/>
    <n v="309"/>
    <x v="2"/>
    <x v="0"/>
    <n v="4"/>
    <b v="0"/>
    <n v="174"/>
    <n v="172"/>
    <x v="5"/>
    <x v="0"/>
    <x v="1"/>
    <n v="71"/>
    <n v="3.1"/>
    <x v="0"/>
    <x v="0"/>
    <n v="106"/>
    <x v="2"/>
    <x v="1"/>
    <x v="2"/>
    <x v="44"/>
    <s v="11%-30%"/>
    <x v="0"/>
    <x v="3"/>
    <x v="1"/>
    <x v="3"/>
    <x v="0"/>
    <s v="301-350"/>
    <x v="2"/>
    <x v="1"/>
    <n v="617"/>
    <n v="0.50081037277147489"/>
    <x v="0"/>
    <x v="1"/>
  </r>
  <r>
    <n v="1354"/>
    <s v="Levi"/>
    <d v="2023-06-24T00:00:00"/>
    <x v="23"/>
    <x v="1"/>
    <n v="36"/>
    <x v="4"/>
    <x v="4"/>
    <n v="6"/>
    <b v="0"/>
    <n v="214"/>
    <n v="114"/>
    <x v="1"/>
    <x v="3"/>
    <x v="0"/>
    <n v="39"/>
    <n v="4.9000000000000004"/>
    <x v="1"/>
    <x v="0"/>
    <n v="1110"/>
    <x v="3"/>
    <x v="4"/>
    <x v="1"/>
    <x v="45"/>
    <s v="11%-30%"/>
    <x v="0"/>
    <x v="2"/>
    <x v="2"/>
    <x v="1"/>
    <x v="1"/>
    <s v="0-50"/>
    <x v="5"/>
    <x v="2"/>
    <n v="532"/>
    <n v="6.7669172932330823E-2"/>
    <x v="0"/>
    <x v="2"/>
  </r>
  <r>
    <n v="1364"/>
    <s v="Michael"/>
    <d v="2023-07-27T00:00:00"/>
    <x v="8"/>
    <x v="0"/>
    <n v="113"/>
    <x v="0"/>
    <x v="4"/>
    <n v="1"/>
    <b v="0"/>
    <n v="970"/>
    <n v="159"/>
    <x v="6"/>
    <x v="1"/>
    <x v="4"/>
    <n v="96"/>
    <n v="4.9000000000000004"/>
    <x v="0"/>
    <x v="0"/>
    <n v="3398"/>
    <x v="1"/>
    <x v="0"/>
    <x v="0"/>
    <x v="46"/>
    <s v="0%-10%"/>
    <x v="1"/>
    <x v="8"/>
    <x v="1"/>
    <x v="0"/>
    <x v="1"/>
    <s v="101-150"/>
    <x v="2"/>
    <x v="3"/>
    <n v="494"/>
    <n v="0.22874493927125505"/>
    <x v="0"/>
    <x v="1"/>
  </r>
  <r>
    <n v="1373"/>
    <s v="Elizabeth"/>
    <d v="2023-03-13T00:00:00"/>
    <x v="4"/>
    <x v="1"/>
    <n v="301"/>
    <x v="5"/>
    <x v="1"/>
    <n v="5"/>
    <b v="0"/>
    <n v="89"/>
    <n v="55"/>
    <x v="3"/>
    <x v="1"/>
    <x v="5"/>
    <n v="54"/>
    <n v="4.2"/>
    <x v="0"/>
    <x v="0"/>
    <n v="756"/>
    <x v="1"/>
    <x v="1"/>
    <x v="0"/>
    <x v="47"/>
    <s v="Above 30%"/>
    <x v="2"/>
    <x v="7"/>
    <x v="3"/>
    <x v="2"/>
    <x v="0"/>
    <s v="301-350"/>
    <x v="4"/>
    <x v="8"/>
    <n v="640"/>
    <n v="0.47031250000000002"/>
    <x v="0"/>
    <x v="2"/>
  </r>
  <r>
    <n v="1379"/>
    <s v="Erin"/>
    <d v="2023-04-19T00:00:00"/>
    <x v="18"/>
    <x v="0"/>
    <n v="44"/>
    <x v="1"/>
    <x v="0"/>
    <n v="4"/>
    <b v="1"/>
    <n v="432"/>
    <n v="73"/>
    <x v="6"/>
    <x v="3"/>
    <x v="1"/>
    <n v="88"/>
    <n v="4.5999999999999996"/>
    <x v="1"/>
    <x v="0"/>
    <n v="1690"/>
    <x v="1"/>
    <x v="0"/>
    <x v="3"/>
    <x v="48"/>
    <s v="11%-30%"/>
    <x v="0"/>
    <x v="5"/>
    <x v="3"/>
    <x v="0"/>
    <x v="0"/>
    <s v="0-50"/>
    <x v="5"/>
    <x v="5"/>
    <n v="596"/>
    <n v="7.3825503355704702E-2"/>
    <x v="0"/>
    <x v="2"/>
  </r>
  <r>
    <n v="1385"/>
    <s v="Norman"/>
    <d v="2024-10-03T00:00:00"/>
    <x v="1"/>
    <x v="0"/>
    <n v="292"/>
    <x v="1"/>
    <x v="2"/>
    <n v="3"/>
    <b v="0"/>
    <n v="198"/>
    <n v="195"/>
    <x v="2"/>
    <x v="1"/>
    <x v="1"/>
    <n v="55"/>
    <n v="4.9000000000000004"/>
    <x v="0"/>
    <x v="0"/>
    <n v="1367"/>
    <x v="3"/>
    <x v="0"/>
    <x v="0"/>
    <x v="49"/>
    <s v="11%-30%"/>
    <x v="0"/>
    <x v="3"/>
    <x v="1"/>
    <x v="2"/>
    <x v="0"/>
    <s v="251-300"/>
    <x v="1"/>
    <x v="2"/>
    <n v="68"/>
    <n v="4.2941176470588234"/>
    <x v="0"/>
    <x v="2"/>
  </r>
  <r>
    <n v="1388"/>
    <s v="Michael"/>
    <d v="2024-01-19T00:00:00"/>
    <x v="1"/>
    <x v="2"/>
    <n v="412"/>
    <x v="2"/>
    <x v="3"/>
    <n v="3"/>
    <b v="1"/>
    <n v="999"/>
    <n v="127"/>
    <x v="3"/>
    <x v="0"/>
    <x v="3"/>
    <n v="4"/>
    <n v="4"/>
    <x v="1"/>
    <x v="0"/>
    <n v="1258"/>
    <x v="4"/>
    <x v="4"/>
    <x v="0"/>
    <x v="50"/>
    <s v="0%-10%"/>
    <x v="1"/>
    <x v="8"/>
    <x v="2"/>
    <x v="2"/>
    <x v="0"/>
    <s v="401-450"/>
    <x v="1"/>
    <x v="2"/>
    <n v="326"/>
    <n v="1.2638036809815951"/>
    <x v="0"/>
    <x v="0"/>
  </r>
  <r>
    <n v="1390"/>
    <s v="Xavier"/>
    <d v="2024-07-28T00:00:00"/>
    <x v="2"/>
    <x v="0"/>
    <n v="326"/>
    <x v="0"/>
    <x v="2"/>
    <n v="1"/>
    <b v="0"/>
    <n v="439"/>
    <n v="88"/>
    <x v="4"/>
    <x v="2"/>
    <x v="1"/>
    <n v="3"/>
    <n v="3.3"/>
    <x v="0"/>
    <x v="0"/>
    <n v="3499"/>
    <x v="2"/>
    <x v="3"/>
    <x v="1"/>
    <x v="51"/>
    <s v="0%-10%"/>
    <x v="1"/>
    <x v="5"/>
    <x v="3"/>
    <x v="0"/>
    <x v="0"/>
    <s v="301-350"/>
    <x v="2"/>
    <x v="3"/>
    <n v="124"/>
    <n v="2.629032258064516"/>
    <x v="0"/>
    <x v="2"/>
  </r>
  <r>
    <n v="1393"/>
    <s v="Ryan"/>
    <d v="2023-01-17T00:00:00"/>
    <x v="13"/>
    <x v="1"/>
    <n v="418"/>
    <x v="5"/>
    <x v="3"/>
    <n v="4"/>
    <b v="1"/>
    <n v="701"/>
    <n v="125"/>
    <x v="1"/>
    <x v="2"/>
    <x v="3"/>
    <n v="68"/>
    <n v="4.8"/>
    <x v="0"/>
    <x v="0"/>
    <n v="4873"/>
    <x v="3"/>
    <x v="3"/>
    <x v="3"/>
    <x v="52"/>
    <s v="0%-10%"/>
    <x v="1"/>
    <x v="4"/>
    <x v="2"/>
    <x v="1"/>
    <x v="0"/>
    <s v="401-450"/>
    <x v="5"/>
    <x v="6"/>
    <n v="686"/>
    <n v="0.60932944606413997"/>
    <x v="0"/>
    <x v="0"/>
  </r>
  <r>
    <n v="1408"/>
    <s v="Dustin"/>
    <d v="2023-01-23T00:00:00"/>
    <x v="19"/>
    <x v="0"/>
    <n v="233"/>
    <x v="1"/>
    <x v="0"/>
    <n v="6"/>
    <b v="1"/>
    <n v="186"/>
    <n v="129"/>
    <x v="1"/>
    <x v="2"/>
    <x v="3"/>
    <n v="38"/>
    <n v="4"/>
    <x v="0"/>
    <x v="0"/>
    <n v="3953"/>
    <x v="1"/>
    <x v="0"/>
    <x v="3"/>
    <x v="53"/>
    <s v="11%-30%"/>
    <x v="0"/>
    <x v="3"/>
    <x v="2"/>
    <x v="1"/>
    <x v="0"/>
    <s v="201-250"/>
    <x v="3"/>
    <x v="7"/>
    <n v="667"/>
    <n v="0.34932533733133431"/>
    <x v="0"/>
    <x v="2"/>
  </r>
  <r>
    <n v="1413"/>
    <s v="Charles"/>
    <d v="2022-12-20T00:00:00"/>
    <x v="3"/>
    <x v="0"/>
    <n v="408"/>
    <x v="4"/>
    <x v="3"/>
    <n v="5"/>
    <b v="1"/>
    <n v="418"/>
    <n v="198"/>
    <x v="3"/>
    <x v="3"/>
    <x v="0"/>
    <n v="0"/>
    <n v="3"/>
    <x v="1"/>
    <x v="0"/>
    <n v="1428"/>
    <x v="0"/>
    <x v="4"/>
    <x v="1"/>
    <x v="54"/>
    <s v="0%-10%"/>
    <x v="1"/>
    <x v="5"/>
    <x v="1"/>
    <x v="2"/>
    <x v="0"/>
    <s v="401-450"/>
    <x v="2"/>
    <x v="2"/>
    <n v="711"/>
    <n v="0.57383966244725737"/>
    <x v="0"/>
    <x v="0"/>
  </r>
  <r>
    <n v="1419"/>
    <s v="Megan"/>
    <d v="2023-07-03T00:00:00"/>
    <x v="21"/>
    <x v="0"/>
    <n v="406"/>
    <x v="4"/>
    <x v="1"/>
    <n v="6"/>
    <b v="0"/>
    <n v="983"/>
    <n v="113"/>
    <x v="1"/>
    <x v="0"/>
    <x v="4"/>
    <n v="78"/>
    <n v="3.1"/>
    <x v="1"/>
    <x v="0"/>
    <n v="4245"/>
    <x v="0"/>
    <x v="3"/>
    <x v="3"/>
    <x v="55"/>
    <s v="0%-10%"/>
    <x v="1"/>
    <x v="8"/>
    <x v="2"/>
    <x v="1"/>
    <x v="0"/>
    <s v="401-450"/>
    <x v="6"/>
    <x v="9"/>
    <n v="532"/>
    <n v="0.76315789473684215"/>
    <x v="0"/>
    <x v="0"/>
  </r>
  <r>
    <n v="1420"/>
    <s v="Courtney"/>
    <d v="2024-10-03T00:00:00"/>
    <x v="18"/>
    <x v="1"/>
    <n v="346"/>
    <x v="3"/>
    <x v="0"/>
    <n v="5"/>
    <b v="1"/>
    <n v="732"/>
    <n v="144"/>
    <x v="4"/>
    <x v="3"/>
    <x v="5"/>
    <n v="73"/>
    <n v="4.9000000000000004"/>
    <x v="1"/>
    <x v="0"/>
    <n v="3633"/>
    <x v="3"/>
    <x v="1"/>
    <x v="0"/>
    <x v="56"/>
    <s v="0%-10%"/>
    <x v="1"/>
    <x v="4"/>
    <x v="2"/>
    <x v="0"/>
    <x v="0"/>
    <s v="301-350"/>
    <x v="5"/>
    <x v="7"/>
    <n v="63"/>
    <n v="5.4920634920634921"/>
    <x v="1"/>
    <x v="2"/>
  </r>
  <r>
    <n v="1425"/>
    <s v="Yolanda"/>
    <d v="2024-09-02T00:00:00"/>
    <x v="24"/>
    <x v="1"/>
    <n v="50"/>
    <x v="5"/>
    <x v="1"/>
    <n v="3"/>
    <b v="1"/>
    <n v="502"/>
    <n v="5"/>
    <x v="1"/>
    <x v="2"/>
    <x v="3"/>
    <n v="96"/>
    <n v="4.4000000000000004"/>
    <x v="0"/>
    <x v="0"/>
    <n v="1917"/>
    <x v="3"/>
    <x v="1"/>
    <x v="1"/>
    <x v="57"/>
    <s v="11%-30%"/>
    <x v="0"/>
    <x v="6"/>
    <x v="0"/>
    <x v="1"/>
    <x v="0"/>
    <s v="0-50"/>
    <x v="0"/>
    <x v="5"/>
    <n v="84"/>
    <n v="0.59523809523809523"/>
    <x v="0"/>
    <x v="2"/>
  </r>
  <r>
    <n v="1433"/>
    <s v="Frances"/>
    <d v="2024-03-02T00:00:00"/>
    <x v="19"/>
    <x v="2"/>
    <n v="160"/>
    <x v="1"/>
    <x v="0"/>
    <n v="6"/>
    <b v="1"/>
    <n v="391"/>
    <n v="132"/>
    <x v="2"/>
    <x v="2"/>
    <x v="4"/>
    <n v="57"/>
    <n v="3"/>
    <x v="1"/>
    <x v="0"/>
    <n v="185"/>
    <x v="1"/>
    <x v="0"/>
    <x v="0"/>
    <x v="58"/>
    <s v="11%-30%"/>
    <x v="0"/>
    <x v="0"/>
    <x v="2"/>
    <x v="2"/>
    <x v="0"/>
    <s v="151-200"/>
    <x v="0"/>
    <x v="1"/>
    <n v="263"/>
    <n v="0.60836501901140683"/>
    <x v="0"/>
    <x v="1"/>
  </r>
  <r>
    <n v="1443"/>
    <s v="Sandra"/>
    <d v="2023-06-21T00:00:00"/>
    <x v="25"/>
    <x v="0"/>
    <n v="91"/>
    <x v="1"/>
    <x v="4"/>
    <n v="2"/>
    <b v="0"/>
    <n v="377"/>
    <n v="14"/>
    <x v="3"/>
    <x v="1"/>
    <x v="4"/>
    <n v="53"/>
    <n v="4.5999999999999996"/>
    <x v="1"/>
    <x v="0"/>
    <n v="228"/>
    <x v="3"/>
    <x v="1"/>
    <x v="0"/>
    <x v="59"/>
    <s v="11%-30%"/>
    <x v="0"/>
    <x v="0"/>
    <x v="0"/>
    <x v="2"/>
    <x v="1"/>
    <s v="51-100"/>
    <x v="7"/>
    <x v="1"/>
    <n v="545"/>
    <n v="0.16697247706422019"/>
    <x v="0"/>
    <x v="2"/>
  </r>
  <r>
    <n v="1481"/>
    <s v="Mary"/>
    <d v="2023-02-20T00:00:00"/>
    <x v="20"/>
    <x v="1"/>
    <n v="180"/>
    <x v="3"/>
    <x v="3"/>
    <n v="4"/>
    <b v="0"/>
    <n v="936"/>
    <n v="166"/>
    <x v="6"/>
    <x v="2"/>
    <x v="1"/>
    <n v="71"/>
    <n v="4.9000000000000004"/>
    <x v="0"/>
    <x v="0"/>
    <n v="4566"/>
    <x v="0"/>
    <x v="2"/>
    <x v="2"/>
    <x v="60"/>
    <s v="0%-10%"/>
    <x v="1"/>
    <x v="8"/>
    <x v="1"/>
    <x v="0"/>
    <x v="0"/>
    <s v="151-200"/>
    <x v="2"/>
    <x v="6"/>
    <n v="650"/>
    <n v="0.27692307692307694"/>
    <x v="0"/>
    <x v="1"/>
  </r>
  <r>
    <n v="1495"/>
    <s v="Timothy"/>
    <d v="2024-08-19T00:00:00"/>
    <x v="0"/>
    <x v="2"/>
    <n v="254"/>
    <x v="2"/>
    <x v="3"/>
    <n v="2"/>
    <b v="0"/>
    <n v="544"/>
    <n v="89"/>
    <x v="4"/>
    <x v="2"/>
    <x v="1"/>
    <n v="97"/>
    <n v="3.1"/>
    <x v="1"/>
    <x v="0"/>
    <n v="144"/>
    <x v="0"/>
    <x v="3"/>
    <x v="0"/>
    <x v="61"/>
    <s v="11%-30%"/>
    <x v="0"/>
    <x v="6"/>
    <x v="3"/>
    <x v="0"/>
    <x v="0"/>
    <s v="251-300"/>
    <x v="3"/>
    <x v="1"/>
    <n v="95"/>
    <n v="2.6736842105263157"/>
    <x v="0"/>
    <x v="1"/>
  </r>
  <r>
    <n v="1528"/>
    <s v="Sara"/>
    <d v="2023-01-10T00:00:00"/>
    <x v="22"/>
    <x v="0"/>
    <n v="25"/>
    <x v="1"/>
    <x v="3"/>
    <n v="5"/>
    <b v="1"/>
    <n v="232"/>
    <n v="196"/>
    <x v="6"/>
    <x v="2"/>
    <x v="0"/>
    <n v="48"/>
    <n v="3.2"/>
    <x v="1"/>
    <x v="0"/>
    <n v="2805"/>
    <x v="2"/>
    <x v="4"/>
    <x v="2"/>
    <x v="62"/>
    <s v="11%-30%"/>
    <x v="0"/>
    <x v="2"/>
    <x v="1"/>
    <x v="0"/>
    <x v="0"/>
    <s v="0-50"/>
    <x v="0"/>
    <x v="4"/>
    <n v="679"/>
    <n v="3.6818851251840944E-2"/>
    <x v="0"/>
    <x v="2"/>
  </r>
  <r>
    <n v="1534"/>
    <s v="Mary"/>
    <d v="2024-07-22T00:00:00"/>
    <x v="14"/>
    <x v="1"/>
    <n v="116"/>
    <x v="5"/>
    <x v="4"/>
    <n v="4"/>
    <b v="0"/>
    <n v="799"/>
    <n v="137"/>
    <x v="3"/>
    <x v="1"/>
    <x v="2"/>
    <n v="78"/>
    <n v="4.5999999999999996"/>
    <x v="0"/>
    <x v="0"/>
    <n v="4518"/>
    <x v="4"/>
    <x v="1"/>
    <x v="3"/>
    <x v="56"/>
    <s v="0%-10%"/>
    <x v="1"/>
    <x v="4"/>
    <x v="2"/>
    <x v="2"/>
    <x v="1"/>
    <s v="101-150"/>
    <x v="7"/>
    <x v="6"/>
    <n v="149"/>
    <n v="0.77852348993288589"/>
    <x v="0"/>
    <x v="1"/>
  </r>
  <r>
    <n v="1539"/>
    <s v="Linda"/>
    <d v="2024-08-29T00:00:00"/>
    <x v="2"/>
    <x v="2"/>
    <n v="348"/>
    <x v="1"/>
    <x v="4"/>
    <n v="5"/>
    <b v="1"/>
    <n v="266"/>
    <n v="94"/>
    <x v="5"/>
    <x v="2"/>
    <x v="1"/>
    <n v="82"/>
    <n v="4.3"/>
    <x v="0"/>
    <x v="0"/>
    <n v="2356"/>
    <x v="1"/>
    <x v="2"/>
    <x v="2"/>
    <x v="63"/>
    <s v="11%-30%"/>
    <x v="0"/>
    <x v="2"/>
    <x v="3"/>
    <x v="3"/>
    <x v="1"/>
    <s v="301-350"/>
    <x v="2"/>
    <x v="0"/>
    <n v="92"/>
    <n v="3.7826086956521738"/>
    <x v="0"/>
    <x v="2"/>
  </r>
  <r>
    <n v="1570"/>
    <s v="Matthew"/>
    <d v="2023-07-18T00:00:00"/>
    <x v="0"/>
    <x v="0"/>
    <n v="97"/>
    <x v="2"/>
    <x v="4"/>
    <n v="2"/>
    <b v="0"/>
    <n v="836"/>
    <n v="122"/>
    <x v="6"/>
    <x v="2"/>
    <x v="0"/>
    <n v="65"/>
    <n v="4.3"/>
    <x v="0"/>
    <x v="0"/>
    <n v="4511"/>
    <x v="0"/>
    <x v="4"/>
    <x v="2"/>
    <x v="64"/>
    <s v="0%-10%"/>
    <x v="1"/>
    <x v="1"/>
    <x v="2"/>
    <x v="0"/>
    <x v="1"/>
    <s v="51-100"/>
    <x v="3"/>
    <x v="6"/>
    <n v="493"/>
    <n v="0.19675456389452334"/>
    <x v="0"/>
    <x v="2"/>
  </r>
  <r>
    <n v="1575"/>
    <s v="James"/>
    <d v="2023-10-04T00:00:00"/>
    <x v="11"/>
    <x v="0"/>
    <n v="71"/>
    <x v="6"/>
    <x v="0"/>
    <n v="4"/>
    <b v="1"/>
    <n v="666"/>
    <n v="100"/>
    <x v="5"/>
    <x v="1"/>
    <x v="2"/>
    <n v="97"/>
    <n v="3.1"/>
    <x v="1"/>
    <x v="0"/>
    <n v="3630"/>
    <x v="4"/>
    <x v="2"/>
    <x v="0"/>
    <x v="65"/>
    <s v="11%-30%"/>
    <x v="0"/>
    <x v="9"/>
    <x v="3"/>
    <x v="3"/>
    <x v="0"/>
    <s v="51-100"/>
    <x v="1"/>
    <x v="7"/>
    <n v="434"/>
    <n v="0.16359447004608296"/>
    <x v="0"/>
    <x v="2"/>
  </r>
  <r>
    <n v="1576"/>
    <s v="Jeremy"/>
    <d v="2023-03-19T00:00:00"/>
    <x v="19"/>
    <x v="0"/>
    <n v="385"/>
    <x v="1"/>
    <x v="2"/>
    <n v="1"/>
    <b v="1"/>
    <n v="390"/>
    <n v="163"/>
    <x v="5"/>
    <x v="0"/>
    <x v="5"/>
    <n v="43"/>
    <n v="3.3"/>
    <x v="1"/>
    <x v="0"/>
    <n v="3574"/>
    <x v="2"/>
    <x v="3"/>
    <x v="1"/>
    <x v="66"/>
    <s v="0%-10%"/>
    <x v="1"/>
    <x v="0"/>
    <x v="1"/>
    <x v="3"/>
    <x v="0"/>
    <s v="351-400"/>
    <x v="3"/>
    <x v="7"/>
    <n v="612"/>
    <n v="0.62908496732026142"/>
    <x v="0"/>
    <x v="2"/>
  </r>
  <r>
    <n v="1609"/>
    <s v="David"/>
    <d v="2023-04-13T00:00:00"/>
    <x v="25"/>
    <x v="1"/>
    <n v="87"/>
    <x v="0"/>
    <x v="2"/>
    <n v="4"/>
    <b v="0"/>
    <n v="571"/>
    <n v="54"/>
    <x v="2"/>
    <x v="1"/>
    <x v="4"/>
    <n v="57"/>
    <n v="4.2"/>
    <x v="1"/>
    <x v="0"/>
    <n v="344"/>
    <x v="2"/>
    <x v="1"/>
    <x v="2"/>
    <x v="67"/>
    <s v="0%-10%"/>
    <x v="1"/>
    <x v="6"/>
    <x v="3"/>
    <x v="2"/>
    <x v="0"/>
    <s v="51-100"/>
    <x v="7"/>
    <x v="1"/>
    <n v="614"/>
    <n v="0.14169381107491857"/>
    <x v="0"/>
    <x v="2"/>
  </r>
  <r>
    <n v="1612"/>
    <s v="Trevor"/>
    <d v="2023-05-23T00:00:00"/>
    <x v="9"/>
    <x v="1"/>
    <n v="197"/>
    <x v="5"/>
    <x v="4"/>
    <n v="2"/>
    <b v="1"/>
    <n v="409"/>
    <n v="22"/>
    <x v="1"/>
    <x v="2"/>
    <x v="4"/>
    <n v="64"/>
    <n v="4.3"/>
    <x v="0"/>
    <x v="0"/>
    <n v="1925"/>
    <x v="3"/>
    <x v="0"/>
    <x v="2"/>
    <x v="68"/>
    <s v="11%-30%"/>
    <x v="0"/>
    <x v="5"/>
    <x v="0"/>
    <x v="1"/>
    <x v="1"/>
    <s v="151-200"/>
    <x v="5"/>
    <x v="5"/>
    <n v="561"/>
    <n v="0.35115864527629231"/>
    <x v="0"/>
    <x v="1"/>
  </r>
  <r>
    <n v="1635"/>
    <s v="Larry"/>
    <d v="2023-12-22T00:00:00"/>
    <x v="18"/>
    <x v="2"/>
    <n v="321"/>
    <x v="4"/>
    <x v="4"/>
    <n v="5"/>
    <b v="1"/>
    <n v="276"/>
    <n v="182"/>
    <x v="5"/>
    <x v="0"/>
    <x v="2"/>
    <n v="52"/>
    <n v="4.9000000000000004"/>
    <x v="0"/>
    <x v="0"/>
    <n v="1013"/>
    <x v="2"/>
    <x v="0"/>
    <x v="1"/>
    <x v="69"/>
    <s v="11%-30%"/>
    <x v="0"/>
    <x v="2"/>
    <x v="1"/>
    <x v="3"/>
    <x v="1"/>
    <s v="301-350"/>
    <x v="5"/>
    <x v="2"/>
    <n v="349"/>
    <n v="0.91977077363896853"/>
    <x v="0"/>
    <x v="2"/>
  </r>
  <r>
    <n v="1636"/>
    <s v="Elizabeth"/>
    <d v="2023-05-27T00:00:00"/>
    <x v="26"/>
    <x v="0"/>
    <n v="102"/>
    <x v="2"/>
    <x v="0"/>
    <n v="2"/>
    <b v="0"/>
    <n v="989"/>
    <n v="44"/>
    <x v="5"/>
    <x v="0"/>
    <x v="1"/>
    <n v="63"/>
    <n v="4.8"/>
    <x v="1"/>
    <x v="0"/>
    <n v="3118"/>
    <x v="4"/>
    <x v="0"/>
    <x v="0"/>
    <x v="70"/>
    <s v="0%-10%"/>
    <x v="1"/>
    <x v="8"/>
    <x v="0"/>
    <x v="3"/>
    <x v="0"/>
    <s v="101-150"/>
    <x v="5"/>
    <x v="3"/>
    <n v="559"/>
    <n v="0.18246869409660108"/>
    <x v="0"/>
    <x v="1"/>
  </r>
  <r>
    <n v="1637"/>
    <s v="Kimberly"/>
    <d v="2024-04-05T00:00:00"/>
    <x v="22"/>
    <x v="2"/>
    <n v="74"/>
    <x v="4"/>
    <x v="2"/>
    <n v="3"/>
    <b v="1"/>
    <n v="646"/>
    <n v="38"/>
    <x v="6"/>
    <x v="0"/>
    <x v="3"/>
    <n v="37"/>
    <n v="4.0999999999999996"/>
    <x v="1"/>
    <x v="0"/>
    <n v="4111"/>
    <x v="3"/>
    <x v="2"/>
    <x v="0"/>
    <x v="71"/>
    <s v="0%-10%"/>
    <x v="1"/>
    <x v="9"/>
    <x v="0"/>
    <x v="0"/>
    <x v="0"/>
    <s v="51-100"/>
    <x v="0"/>
    <x v="9"/>
    <n v="228"/>
    <n v="0.32456140350877194"/>
    <x v="0"/>
    <x v="2"/>
  </r>
  <r>
    <n v="1650"/>
    <s v="Charles"/>
    <d v="2024-08-25T00:00:00"/>
    <x v="7"/>
    <x v="2"/>
    <n v="319"/>
    <x v="2"/>
    <x v="1"/>
    <n v="2"/>
    <b v="0"/>
    <n v="842"/>
    <n v="145"/>
    <x v="4"/>
    <x v="0"/>
    <x v="2"/>
    <n v="27"/>
    <n v="3.6"/>
    <x v="0"/>
    <x v="0"/>
    <n v="256"/>
    <x v="2"/>
    <x v="0"/>
    <x v="1"/>
    <x v="72"/>
    <s v="0%-10%"/>
    <x v="1"/>
    <x v="1"/>
    <x v="2"/>
    <x v="0"/>
    <x v="0"/>
    <s v="301-350"/>
    <x v="0"/>
    <x v="1"/>
    <n v="90"/>
    <n v="3.5444444444444443"/>
    <x v="0"/>
    <x v="2"/>
  </r>
  <r>
    <n v="1661"/>
    <s v="Margaret"/>
    <d v="2023-04-16T00:00:00"/>
    <x v="16"/>
    <x v="2"/>
    <n v="139"/>
    <x v="6"/>
    <x v="2"/>
    <n v="5"/>
    <b v="1"/>
    <n v="442"/>
    <n v="110"/>
    <x v="2"/>
    <x v="1"/>
    <x v="3"/>
    <n v="91"/>
    <n v="4.7"/>
    <x v="0"/>
    <x v="0"/>
    <n v="4589"/>
    <x v="0"/>
    <x v="1"/>
    <x v="3"/>
    <x v="73"/>
    <s v="11%-30%"/>
    <x v="0"/>
    <x v="5"/>
    <x v="2"/>
    <x v="2"/>
    <x v="0"/>
    <s v="101-150"/>
    <x v="1"/>
    <x v="6"/>
    <n v="602"/>
    <n v="0.23089700996677742"/>
    <x v="0"/>
    <x v="1"/>
  </r>
  <r>
    <n v="1665"/>
    <s v="Megan"/>
    <d v="2024-02-28T00:00:00"/>
    <x v="25"/>
    <x v="0"/>
    <n v="43"/>
    <x v="6"/>
    <x v="0"/>
    <n v="2"/>
    <b v="0"/>
    <n v="767"/>
    <n v="83"/>
    <x v="5"/>
    <x v="0"/>
    <x v="4"/>
    <n v="58"/>
    <n v="3"/>
    <x v="0"/>
    <x v="0"/>
    <n v="245"/>
    <x v="4"/>
    <x v="0"/>
    <x v="1"/>
    <x v="74"/>
    <s v="0%-10%"/>
    <x v="1"/>
    <x v="4"/>
    <x v="3"/>
    <x v="3"/>
    <x v="0"/>
    <s v="0-50"/>
    <x v="7"/>
    <x v="1"/>
    <n v="293"/>
    <n v="0.14675767918088736"/>
    <x v="0"/>
    <x v="2"/>
  </r>
  <r>
    <n v="1672"/>
    <s v="Carmen"/>
    <d v="2022-12-21T00:00:00"/>
    <x v="6"/>
    <x v="2"/>
    <n v="200"/>
    <x v="0"/>
    <x v="2"/>
    <n v="1"/>
    <b v="0"/>
    <n v="52"/>
    <n v="8"/>
    <x v="4"/>
    <x v="1"/>
    <x v="5"/>
    <n v="17"/>
    <n v="3.2"/>
    <x v="0"/>
    <x v="0"/>
    <n v="3161"/>
    <x v="2"/>
    <x v="2"/>
    <x v="2"/>
    <x v="75"/>
    <s v="11%-30%"/>
    <x v="0"/>
    <x v="7"/>
    <x v="0"/>
    <x v="0"/>
    <x v="0"/>
    <s v="151-200"/>
    <x v="2"/>
    <x v="3"/>
    <n v="708"/>
    <n v="0.2824858757062147"/>
    <x v="0"/>
    <x v="1"/>
  </r>
  <r>
    <n v="1674"/>
    <s v="Jonathan"/>
    <d v="2024-07-15T00:00:00"/>
    <x v="10"/>
    <x v="0"/>
    <n v="328"/>
    <x v="6"/>
    <x v="1"/>
    <n v="2"/>
    <b v="1"/>
    <n v="415"/>
    <n v="162"/>
    <x v="6"/>
    <x v="3"/>
    <x v="5"/>
    <n v="19"/>
    <n v="4.4000000000000004"/>
    <x v="0"/>
    <x v="0"/>
    <n v="1311"/>
    <x v="0"/>
    <x v="0"/>
    <x v="2"/>
    <x v="76"/>
    <s v="0%-10%"/>
    <x v="1"/>
    <x v="5"/>
    <x v="1"/>
    <x v="0"/>
    <x v="0"/>
    <s v="301-350"/>
    <x v="6"/>
    <x v="2"/>
    <n v="153"/>
    <n v="2.1437908496732025"/>
    <x v="0"/>
    <x v="2"/>
  </r>
  <r>
    <n v="1687"/>
    <s v="Joshua"/>
    <d v="2024-04-19T00:00:00"/>
    <x v="27"/>
    <x v="1"/>
    <n v="44"/>
    <x v="5"/>
    <x v="2"/>
    <n v="5"/>
    <b v="1"/>
    <n v="190"/>
    <n v="193"/>
    <x v="4"/>
    <x v="3"/>
    <x v="3"/>
    <n v="13"/>
    <n v="3.1"/>
    <x v="1"/>
    <x v="0"/>
    <n v="3"/>
    <x v="1"/>
    <x v="4"/>
    <x v="0"/>
    <x v="77"/>
    <s v="0%-10%"/>
    <x v="1"/>
    <x v="3"/>
    <x v="1"/>
    <x v="0"/>
    <x v="0"/>
    <s v="0-50"/>
    <x v="0"/>
    <x v="1"/>
    <n v="219"/>
    <n v="0.20091324200913241"/>
    <x v="0"/>
    <x v="2"/>
  </r>
  <r>
    <n v="1691"/>
    <s v="Elizabeth"/>
    <d v="2023-09-04T00:00:00"/>
    <x v="23"/>
    <x v="0"/>
    <n v="309"/>
    <x v="4"/>
    <x v="2"/>
    <n v="4"/>
    <b v="0"/>
    <n v="891"/>
    <n v="93"/>
    <x v="2"/>
    <x v="0"/>
    <x v="0"/>
    <n v="65"/>
    <n v="4"/>
    <x v="0"/>
    <x v="0"/>
    <n v="1442"/>
    <x v="2"/>
    <x v="1"/>
    <x v="2"/>
    <x v="78"/>
    <s v="0%-10%"/>
    <x v="1"/>
    <x v="1"/>
    <x v="3"/>
    <x v="2"/>
    <x v="0"/>
    <s v="301-350"/>
    <x v="5"/>
    <x v="2"/>
    <n v="460"/>
    <n v="0.67173913043478262"/>
    <x v="0"/>
    <x v="2"/>
  </r>
  <r>
    <n v="1697"/>
    <s v="Tiffany"/>
    <d v="2023-09-21T00:00:00"/>
    <x v="15"/>
    <x v="1"/>
    <n v="472"/>
    <x v="5"/>
    <x v="0"/>
    <n v="2"/>
    <b v="1"/>
    <n v="76"/>
    <n v="157"/>
    <x v="3"/>
    <x v="2"/>
    <x v="5"/>
    <n v="6"/>
    <n v="3.1"/>
    <x v="0"/>
    <x v="0"/>
    <n v="1351"/>
    <x v="1"/>
    <x v="1"/>
    <x v="1"/>
    <x v="79"/>
    <s v="0%-10%"/>
    <x v="1"/>
    <x v="7"/>
    <x v="1"/>
    <x v="2"/>
    <x v="0"/>
    <s v="451-500"/>
    <x v="0"/>
    <x v="2"/>
    <n v="433"/>
    <n v="1.0900692840646651"/>
    <x v="0"/>
    <x v="0"/>
  </r>
  <r>
    <n v="1699"/>
    <s v="John"/>
    <d v="2023-09-13T00:00:00"/>
    <x v="11"/>
    <x v="2"/>
    <n v="18"/>
    <x v="3"/>
    <x v="2"/>
    <n v="2"/>
    <b v="0"/>
    <n v="882"/>
    <n v="1"/>
    <x v="4"/>
    <x v="1"/>
    <x v="0"/>
    <n v="100"/>
    <n v="4.7"/>
    <x v="0"/>
    <x v="0"/>
    <n v="3697"/>
    <x v="4"/>
    <x v="3"/>
    <x v="3"/>
    <x v="80"/>
    <s v="11%-30%"/>
    <x v="0"/>
    <x v="1"/>
    <x v="0"/>
    <x v="0"/>
    <x v="0"/>
    <s v="0-50"/>
    <x v="1"/>
    <x v="7"/>
    <n v="455"/>
    <n v="3.9560439560439559E-2"/>
    <x v="0"/>
    <x v="2"/>
  </r>
  <r>
    <n v="1714"/>
    <s v="Tammy"/>
    <d v="2023-08-29T00:00:00"/>
    <x v="28"/>
    <x v="0"/>
    <n v="147"/>
    <x v="0"/>
    <x v="3"/>
    <n v="1"/>
    <b v="1"/>
    <n v="802"/>
    <n v="177"/>
    <x v="4"/>
    <x v="1"/>
    <x v="4"/>
    <n v="21"/>
    <n v="3.5"/>
    <x v="0"/>
    <x v="0"/>
    <n v="3173"/>
    <x v="2"/>
    <x v="0"/>
    <x v="2"/>
    <x v="81"/>
    <s v="0%-10%"/>
    <x v="1"/>
    <x v="1"/>
    <x v="1"/>
    <x v="0"/>
    <x v="0"/>
    <s v="101-150"/>
    <x v="0"/>
    <x v="3"/>
    <n v="455"/>
    <n v="0.32307692307692309"/>
    <x v="0"/>
    <x v="1"/>
  </r>
  <r>
    <n v="1715"/>
    <s v="Ryan"/>
    <d v="2024-06-17T00:00:00"/>
    <x v="9"/>
    <x v="1"/>
    <n v="87"/>
    <x v="1"/>
    <x v="3"/>
    <n v="5"/>
    <b v="1"/>
    <n v="753"/>
    <n v="181"/>
    <x v="6"/>
    <x v="2"/>
    <x v="3"/>
    <n v="51"/>
    <n v="3.1"/>
    <x v="0"/>
    <x v="0"/>
    <n v="941"/>
    <x v="0"/>
    <x v="4"/>
    <x v="1"/>
    <x v="82"/>
    <s v="0%-10%"/>
    <x v="1"/>
    <x v="4"/>
    <x v="1"/>
    <x v="0"/>
    <x v="0"/>
    <s v="51-100"/>
    <x v="5"/>
    <x v="8"/>
    <n v="170"/>
    <n v="0.5117647058823529"/>
    <x v="0"/>
    <x v="2"/>
  </r>
  <r>
    <n v="1754"/>
    <s v="Patricia"/>
    <d v="2024-06-13T00:00:00"/>
    <x v="19"/>
    <x v="2"/>
    <n v="309"/>
    <x v="2"/>
    <x v="0"/>
    <n v="6"/>
    <b v="0"/>
    <n v="760"/>
    <n v="72"/>
    <x v="4"/>
    <x v="1"/>
    <x v="5"/>
    <n v="91"/>
    <n v="4.8"/>
    <x v="0"/>
    <x v="0"/>
    <n v="2336"/>
    <x v="2"/>
    <x v="2"/>
    <x v="1"/>
    <x v="83"/>
    <s v="11%-30%"/>
    <x v="0"/>
    <x v="4"/>
    <x v="3"/>
    <x v="0"/>
    <x v="0"/>
    <s v="301-350"/>
    <x v="3"/>
    <x v="0"/>
    <n v="160"/>
    <n v="1.9312499999999999"/>
    <x v="0"/>
    <x v="2"/>
  </r>
  <r>
    <n v="1765"/>
    <s v="Harold"/>
    <d v="2024-09-16T00:00:00"/>
    <x v="27"/>
    <x v="0"/>
    <n v="28"/>
    <x v="3"/>
    <x v="2"/>
    <n v="1"/>
    <b v="1"/>
    <n v="990"/>
    <n v="88"/>
    <x v="6"/>
    <x v="1"/>
    <x v="5"/>
    <n v="97"/>
    <n v="5"/>
    <x v="1"/>
    <x v="0"/>
    <n v="1341"/>
    <x v="3"/>
    <x v="0"/>
    <x v="0"/>
    <x v="84"/>
    <s v="0%-10%"/>
    <x v="1"/>
    <x v="8"/>
    <x v="3"/>
    <x v="0"/>
    <x v="0"/>
    <s v="0-50"/>
    <x v="3"/>
    <x v="2"/>
    <n v="69"/>
    <n v="0.40579710144927539"/>
    <x v="0"/>
    <x v="2"/>
  </r>
  <r>
    <n v="1776"/>
    <s v="Susan"/>
    <d v="2023-10-22T00:00:00"/>
    <x v="19"/>
    <x v="2"/>
    <n v="15"/>
    <x v="6"/>
    <x v="4"/>
    <n v="4"/>
    <b v="0"/>
    <n v="687"/>
    <n v="183"/>
    <x v="4"/>
    <x v="0"/>
    <x v="3"/>
    <n v="46"/>
    <n v="4.2"/>
    <x v="0"/>
    <x v="0"/>
    <n v="1250"/>
    <x v="4"/>
    <x v="1"/>
    <x v="0"/>
    <x v="85"/>
    <s v="0%-10%"/>
    <x v="1"/>
    <x v="9"/>
    <x v="1"/>
    <x v="0"/>
    <x v="1"/>
    <s v="0-50"/>
    <x v="0"/>
    <x v="2"/>
    <n v="395"/>
    <n v="3.7974683544303799E-2"/>
    <x v="0"/>
    <x v="2"/>
  </r>
  <r>
    <n v="1782"/>
    <s v="Carla"/>
    <d v="2023-05-01T00:00:00"/>
    <x v="2"/>
    <x v="2"/>
    <n v="139"/>
    <x v="2"/>
    <x v="4"/>
    <n v="4"/>
    <b v="1"/>
    <n v="357"/>
    <n v="44"/>
    <x v="1"/>
    <x v="2"/>
    <x v="0"/>
    <n v="67"/>
    <n v="4.0999999999999996"/>
    <x v="1"/>
    <x v="0"/>
    <n v="1271"/>
    <x v="4"/>
    <x v="2"/>
    <x v="3"/>
    <x v="86"/>
    <s v="11%-30%"/>
    <x v="0"/>
    <x v="0"/>
    <x v="0"/>
    <x v="1"/>
    <x v="1"/>
    <s v="101-150"/>
    <x v="2"/>
    <x v="2"/>
    <n v="578"/>
    <n v="0.24048442906574394"/>
    <x v="0"/>
    <x v="1"/>
  </r>
  <r>
    <n v="1784"/>
    <s v="Sarah"/>
    <d v="2023-06-11T00:00:00"/>
    <x v="21"/>
    <x v="2"/>
    <n v="100"/>
    <x v="1"/>
    <x v="0"/>
    <n v="1"/>
    <b v="1"/>
    <n v="586"/>
    <n v="32"/>
    <x v="4"/>
    <x v="1"/>
    <x v="3"/>
    <n v="100"/>
    <n v="3.6"/>
    <x v="0"/>
    <x v="0"/>
    <n v="2643"/>
    <x v="4"/>
    <x v="3"/>
    <x v="1"/>
    <x v="87"/>
    <s v="11%-30%"/>
    <x v="0"/>
    <x v="6"/>
    <x v="0"/>
    <x v="0"/>
    <x v="0"/>
    <s v="51-100"/>
    <x v="6"/>
    <x v="4"/>
    <n v="554"/>
    <n v="0.18050541516245489"/>
    <x v="0"/>
    <x v="2"/>
  </r>
  <r>
    <n v="1790"/>
    <s v="Kelly"/>
    <d v="2024-03-11T00:00:00"/>
    <x v="20"/>
    <x v="0"/>
    <n v="362"/>
    <x v="4"/>
    <x v="1"/>
    <n v="2"/>
    <b v="0"/>
    <n v="535"/>
    <n v="200"/>
    <x v="0"/>
    <x v="2"/>
    <x v="3"/>
    <n v="60"/>
    <n v="4.9000000000000004"/>
    <x v="0"/>
    <x v="0"/>
    <n v="55"/>
    <x v="3"/>
    <x v="4"/>
    <x v="0"/>
    <x v="88"/>
    <s v="0%-10%"/>
    <x v="1"/>
    <x v="6"/>
    <x v="1"/>
    <x v="0"/>
    <x v="0"/>
    <s v="351-400"/>
    <x v="2"/>
    <x v="1"/>
    <n v="265"/>
    <n v="1.3660377358490565"/>
    <x v="0"/>
    <x v="2"/>
  </r>
  <r>
    <n v="1798"/>
    <s v="Robert"/>
    <d v="2023-08-02T00:00:00"/>
    <x v="17"/>
    <x v="0"/>
    <n v="87"/>
    <x v="5"/>
    <x v="1"/>
    <n v="5"/>
    <b v="0"/>
    <n v="260"/>
    <n v="127"/>
    <x v="2"/>
    <x v="2"/>
    <x v="2"/>
    <n v="56"/>
    <n v="3.1"/>
    <x v="1"/>
    <x v="0"/>
    <n v="1692"/>
    <x v="4"/>
    <x v="0"/>
    <x v="0"/>
    <x v="89"/>
    <s v="11%-30%"/>
    <x v="0"/>
    <x v="2"/>
    <x v="2"/>
    <x v="2"/>
    <x v="0"/>
    <s v="51-100"/>
    <x v="4"/>
    <x v="5"/>
    <n v="500"/>
    <n v="0.17399999999999999"/>
    <x v="0"/>
    <x v="2"/>
  </r>
  <r>
    <n v="1801"/>
    <s v="Christine"/>
    <d v="2024-01-14T00:00:00"/>
    <x v="5"/>
    <x v="0"/>
    <n v="419"/>
    <x v="0"/>
    <x v="2"/>
    <n v="5"/>
    <b v="0"/>
    <n v="386"/>
    <n v="122"/>
    <x v="0"/>
    <x v="1"/>
    <x v="4"/>
    <n v="9"/>
    <n v="4.5999999999999996"/>
    <x v="1"/>
    <x v="0"/>
    <n v="4650"/>
    <x v="4"/>
    <x v="2"/>
    <x v="0"/>
    <x v="90"/>
    <s v="0%-10%"/>
    <x v="1"/>
    <x v="0"/>
    <x v="2"/>
    <x v="0"/>
    <x v="0"/>
    <s v="401-450"/>
    <x v="4"/>
    <x v="6"/>
    <n v="334"/>
    <n v="1.2544910179640718"/>
    <x v="0"/>
    <x v="0"/>
  </r>
  <r>
    <n v="1805"/>
    <s v="Jennifer"/>
    <d v="2023-02-04T00:00:00"/>
    <x v="3"/>
    <x v="0"/>
    <n v="349"/>
    <x v="6"/>
    <x v="2"/>
    <n v="4"/>
    <b v="1"/>
    <n v="386"/>
    <n v="195"/>
    <x v="3"/>
    <x v="0"/>
    <x v="4"/>
    <n v="59"/>
    <n v="4.5999999999999996"/>
    <x v="1"/>
    <x v="0"/>
    <n v="2864"/>
    <x v="1"/>
    <x v="0"/>
    <x v="0"/>
    <x v="91"/>
    <s v="11%-30%"/>
    <x v="0"/>
    <x v="0"/>
    <x v="1"/>
    <x v="2"/>
    <x v="0"/>
    <s v="301-350"/>
    <x v="2"/>
    <x v="4"/>
    <n v="665"/>
    <n v="0.52481203007518795"/>
    <x v="0"/>
    <x v="2"/>
  </r>
  <r>
    <n v="1813"/>
    <s v="Phyllis"/>
    <d v="2024-06-21T00:00:00"/>
    <x v="2"/>
    <x v="0"/>
    <n v="145"/>
    <x v="0"/>
    <x v="1"/>
    <n v="4"/>
    <b v="0"/>
    <n v="237"/>
    <n v="32"/>
    <x v="5"/>
    <x v="0"/>
    <x v="5"/>
    <n v="39"/>
    <n v="4.8"/>
    <x v="1"/>
    <x v="0"/>
    <n v="1835"/>
    <x v="4"/>
    <x v="2"/>
    <x v="2"/>
    <x v="92"/>
    <s v="11%-30%"/>
    <x v="0"/>
    <x v="2"/>
    <x v="0"/>
    <x v="3"/>
    <x v="0"/>
    <s v="101-150"/>
    <x v="2"/>
    <x v="5"/>
    <n v="161"/>
    <n v="0.90062111801242239"/>
    <x v="0"/>
    <x v="1"/>
  </r>
  <r>
    <n v="1831"/>
    <s v="Jennifer"/>
    <d v="2024-10-12T00:00:00"/>
    <x v="11"/>
    <x v="1"/>
    <n v="53"/>
    <x v="4"/>
    <x v="4"/>
    <n v="4"/>
    <b v="0"/>
    <n v="685"/>
    <n v="127"/>
    <x v="0"/>
    <x v="1"/>
    <x v="1"/>
    <n v="26"/>
    <n v="4.0999999999999996"/>
    <x v="0"/>
    <x v="0"/>
    <n v="2596"/>
    <x v="2"/>
    <x v="2"/>
    <x v="0"/>
    <x v="93"/>
    <s v="0%-10%"/>
    <x v="1"/>
    <x v="9"/>
    <x v="2"/>
    <x v="0"/>
    <x v="1"/>
    <s v="51-100"/>
    <x v="1"/>
    <x v="4"/>
    <n v="60"/>
    <n v="0.8833333333333333"/>
    <x v="0"/>
    <x v="2"/>
  </r>
  <r>
    <n v="1846"/>
    <s v="Mason"/>
    <d v="2024-06-21T00:00:00"/>
    <x v="23"/>
    <x v="2"/>
    <n v="332"/>
    <x v="4"/>
    <x v="4"/>
    <n v="6"/>
    <b v="0"/>
    <n v="20"/>
    <n v="128"/>
    <x v="5"/>
    <x v="1"/>
    <x v="1"/>
    <n v="50"/>
    <n v="5"/>
    <x v="1"/>
    <x v="0"/>
    <n v="4400"/>
    <x v="2"/>
    <x v="2"/>
    <x v="0"/>
    <x v="94"/>
    <s v="Above 30%"/>
    <x v="2"/>
    <x v="7"/>
    <x v="2"/>
    <x v="3"/>
    <x v="1"/>
    <s v="301-350"/>
    <x v="5"/>
    <x v="9"/>
    <n v="169"/>
    <n v="1.9644970414201184"/>
    <x v="0"/>
    <x v="2"/>
  </r>
  <r>
    <n v="1851"/>
    <s v="Jennifer"/>
    <d v="2023-10-03T00:00:00"/>
    <x v="11"/>
    <x v="0"/>
    <n v="344"/>
    <x v="0"/>
    <x v="3"/>
    <n v="1"/>
    <b v="0"/>
    <n v="456"/>
    <n v="196"/>
    <x v="4"/>
    <x v="1"/>
    <x v="2"/>
    <n v="83"/>
    <n v="5"/>
    <x v="1"/>
    <x v="0"/>
    <n v="3599"/>
    <x v="4"/>
    <x v="2"/>
    <x v="3"/>
    <x v="95"/>
    <s v="11%-30%"/>
    <x v="0"/>
    <x v="5"/>
    <x v="1"/>
    <x v="0"/>
    <x v="0"/>
    <s v="301-350"/>
    <x v="1"/>
    <x v="7"/>
    <n v="435"/>
    <n v="0.79080459770114941"/>
    <x v="0"/>
    <x v="2"/>
  </r>
  <r>
    <n v="1856"/>
    <s v="Jason"/>
    <d v="2023-09-23T00:00:00"/>
    <x v="11"/>
    <x v="2"/>
    <n v="177"/>
    <x v="0"/>
    <x v="3"/>
    <n v="2"/>
    <b v="1"/>
    <n v="246"/>
    <n v="182"/>
    <x v="0"/>
    <x v="2"/>
    <x v="0"/>
    <n v="89"/>
    <n v="3.1"/>
    <x v="1"/>
    <x v="0"/>
    <n v="2394"/>
    <x v="3"/>
    <x v="4"/>
    <x v="1"/>
    <x v="96"/>
    <s v="11%-30%"/>
    <x v="0"/>
    <x v="2"/>
    <x v="1"/>
    <x v="0"/>
    <x v="0"/>
    <s v="151-200"/>
    <x v="1"/>
    <x v="0"/>
    <n v="445"/>
    <n v="0.39775280898876403"/>
    <x v="0"/>
    <x v="1"/>
  </r>
  <r>
    <n v="1857"/>
    <s v="Brittney"/>
    <d v="2024-06-04T00:00:00"/>
    <x v="7"/>
    <x v="2"/>
    <n v="376"/>
    <x v="2"/>
    <x v="1"/>
    <n v="2"/>
    <b v="0"/>
    <n v="326"/>
    <n v="89"/>
    <x v="1"/>
    <x v="0"/>
    <x v="0"/>
    <n v="84"/>
    <n v="4.5999999999999996"/>
    <x v="0"/>
    <x v="0"/>
    <n v="424"/>
    <x v="1"/>
    <x v="1"/>
    <x v="0"/>
    <x v="97"/>
    <s v="11%-30%"/>
    <x v="0"/>
    <x v="0"/>
    <x v="3"/>
    <x v="1"/>
    <x v="0"/>
    <s v="351-400"/>
    <x v="3"/>
    <x v="1"/>
    <n v="172"/>
    <n v="2.1860465116279069"/>
    <x v="0"/>
    <x v="2"/>
  </r>
  <r>
    <n v="1897"/>
    <s v="Cathy"/>
    <d v="2023-03-19T00:00:00"/>
    <x v="21"/>
    <x v="0"/>
    <n v="97"/>
    <x v="0"/>
    <x v="0"/>
    <n v="5"/>
    <b v="1"/>
    <n v="737"/>
    <n v="85"/>
    <x v="1"/>
    <x v="3"/>
    <x v="5"/>
    <n v="80"/>
    <n v="3.6"/>
    <x v="0"/>
    <x v="0"/>
    <n v="188"/>
    <x v="0"/>
    <x v="1"/>
    <x v="1"/>
    <x v="98"/>
    <s v="0%-10%"/>
    <x v="1"/>
    <x v="4"/>
    <x v="3"/>
    <x v="1"/>
    <x v="0"/>
    <s v="51-100"/>
    <x v="6"/>
    <x v="1"/>
    <n v="638"/>
    <n v="0.15203761755485892"/>
    <x v="0"/>
    <x v="1"/>
  </r>
  <r>
    <n v="1912"/>
    <s v="Stephen"/>
    <d v="2023-07-28T00:00:00"/>
    <x v="17"/>
    <x v="0"/>
    <n v="348"/>
    <x v="2"/>
    <x v="4"/>
    <n v="4"/>
    <b v="0"/>
    <n v="792"/>
    <n v="67"/>
    <x v="5"/>
    <x v="0"/>
    <x v="5"/>
    <n v="60"/>
    <n v="4.0999999999999996"/>
    <x v="1"/>
    <x v="0"/>
    <n v="3366"/>
    <x v="4"/>
    <x v="0"/>
    <x v="0"/>
    <x v="99"/>
    <s v="0%-10%"/>
    <x v="1"/>
    <x v="4"/>
    <x v="3"/>
    <x v="3"/>
    <x v="1"/>
    <s v="301-350"/>
    <x v="4"/>
    <x v="3"/>
    <n v="505"/>
    <n v="0.68910891089108905"/>
    <x v="0"/>
    <x v="2"/>
  </r>
  <r>
    <n v="1922"/>
    <s v="Tiffany"/>
    <d v="2024-12-01T00:00:00"/>
    <x v="13"/>
    <x v="0"/>
    <n v="35"/>
    <x v="3"/>
    <x v="1"/>
    <n v="4"/>
    <b v="0"/>
    <n v="821"/>
    <n v="7"/>
    <x v="1"/>
    <x v="2"/>
    <x v="2"/>
    <n v="3"/>
    <n v="3.3"/>
    <x v="1"/>
    <x v="0"/>
    <n v="2785"/>
    <x v="2"/>
    <x v="0"/>
    <x v="1"/>
    <x v="100"/>
    <s v="0%-10%"/>
    <x v="1"/>
    <x v="1"/>
    <x v="0"/>
    <x v="1"/>
    <x v="0"/>
    <s v="0-50"/>
    <x v="5"/>
    <x v="4"/>
    <n v="2"/>
    <n v="17.5"/>
    <x v="3"/>
    <x v="2"/>
  </r>
  <r>
    <n v="1932"/>
    <s v="Scott"/>
    <d v="2024-01-21T00:00:00"/>
    <x v="25"/>
    <x v="1"/>
    <n v="315"/>
    <x v="3"/>
    <x v="4"/>
    <n v="2"/>
    <b v="0"/>
    <n v="40"/>
    <n v="188"/>
    <x v="4"/>
    <x v="2"/>
    <x v="5"/>
    <n v="86"/>
    <n v="3.7"/>
    <x v="0"/>
    <x v="0"/>
    <n v="4235"/>
    <x v="0"/>
    <x v="2"/>
    <x v="0"/>
    <x v="101"/>
    <s v="Above 30%"/>
    <x v="2"/>
    <x v="7"/>
    <x v="1"/>
    <x v="0"/>
    <x v="1"/>
    <s v="301-350"/>
    <x v="7"/>
    <x v="9"/>
    <n v="331"/>
    <n v="0.95166163141993954"/>
    <x v="0"/>
    <x v="2"/>
  </r>
  <r>
    <n v="1947"/>
    <s v="Ann"/>
    <d v="2024-09-01T00:00:00"/>
    <x v="27"/>
    <x v="0"/>
    <n v="469"/>
    <x v="5"/>
    <x v="2"/>
    <n v="6"/>
    <b v="1"/>
    <n v="866"/>
    <n v="120"/>
    <x v="2"/>
    <x v="1"/>
    <x v="1"/>
    <n v="92"/>
    <n v="3.6"/>
    <x v="0"/>
    <x v="0"/>
    <n v="1764"/>
    <x v="2"/>
    <x v="4"/>
    <x v="0"/>
    <x v="102"/>
    <s v="0%-10%"/>
    <x v="1"/>
    <x v="1"/>
    <x v="2"/>
    <x v="2"/>
    <x v="0"/>
    <s v="451-500"/>
    <x v="0"/>
    <x v="5"/>
    <n v="84"/>
    <n v="5.583333333333333"/>
    <x v="1"/>
    <x v="0"/>
  </r>
  <r>
    <n v="1953"/>
    <s v="Shannon"/>
    <d v="2023-11-09T00:00:00"/>
    <x v="7"/>
    <x v="2"/>
    <n v="39"/>
    <x v="1"/>
    <x v="3"/>
    <n v="1"/>
    <b v="1"/>
    <n v="791"/>
    <n v="3"/>
    <x v="0"/>
    <x v="1"/>
    <x v="0"/>
    <n v="33"/>
    <n v="3.1"/>
    <x v="0"/>
    <x v="0"/>
    <n v="631"/>
    <x v="2"/>
    <x v="3"/>
    <x v="2"/>
    <x v="103"/>
    <s v="0%-10%"/>
    <x v="1"/>
    <x v="4"/>
    <x v="0"/>
    <x v="0"/>
    <x v="0"/>
    <s v="0-50"/>
    <x v="3"/>
    <x v="8"/>
    <n v="380"/>
    <n v="0.10263157894736842"/>
    <x v="0"/>
    <x v="2"/>
  </r>
  <r>
    <n v="1970"/>
    <s v="Michael"/>
    <d v="2023-09-21T00:00:00"/>
    <x v="8"/>
    <x v="2"/>
    <n v="119"/>
    <x v="4"/>
    <x v="1"/>
    <n v="1"/>
    <b v="1"/>
    <n v="385"/>
    <n v="82"/>
    <x v="5"/>
    <x v="0"/>
    <x v="1"/>
    <n v="87"/>
    <n v="3.3"/>
    <x v="1"/>
    <x v="0"/>
    <n v="876"/>
    <x v="3"/>
    <x v="0"/>
    <x v="1"/>
    <x v="104"/>
    <s v="11%-30%"/>
    <x v="0"/>
    <x v="0"/>
    <x v="3"/>
    <x v="3"/>
    <x v="0"/>
    <s v="101-150"/>
    <x v="2"/>
    <x v="8"/>
    <n v="438"/>
    <n v="0.27168949771689499"/>
    <x v="0"/>
    <x v="1"/>
  </r>
  <r>
    <n v="1976"/>
    <s v="Brett"/>
    <d v="2024-10-20T00:00:00"/>
    <x v="21"/>
    <x v="0"/>
    <n v="88"/>
    <x v="4"/>
    <x v="3"/>
    <n v="1"/>
    <b v="0"/>
    <n v="247"/>
    <n v="30"/>
    <x v="6"/>
    <x v="2"/>
    <x v="2"/>
    <n v="46"/>
    <n v="4.7"/>
    <x v="0"/>
    <x v="0"/>
    <n v="172"/>
    <x v="3"/>
    <x v="3"/>
    <x v="2"/>
    <x v="105"/>
    <s v="11%-30%"/>
    <x v="0"/>
    <x v="2"/>
    <x v="0"/>
    <x v="0"/>
    <x v="0"/>
    <s v="51-100"/>
    <x v="6"/>
    <x v="1"/>
    <n v="57"/>
    <n v="1.5438596491228069"/>
    <x v="0"/>
    <x v="1"/>
  </r>
  <r>
    <n v="2011"/>
    <s v="Donald"/>
    <d v="2023-05-14T00:00:00"/>
    <x v="9"/>
    <x v="1"/>
    <n v="73"/>
    <x v="2"/>
    <x v="1"/>
    <n v="1"/>
    <b v="1"/>
    <n v="184"/>
    <n v="172"/>
    <x v="1"/>
    <x v="0"/>
    <x v="1"/>
    <n v="41"/>
    <n v="4.8"/>
    <x v="1"/>
    <x v="0"/>
    <n v="3463"/>
    <x v="0"/>
    <x v="0"/>
    <x v="2"/>
    <x v="106"/>
    <s v="11%-30%"/>
    <x v="0"/>
    <x v="3"/>
    <x v="1"/>
    <x v="1"/>
    <x v="0"/>
    <s v="51-100"/>
    <x v="5"/>
    <x v="3"/>
    <n v="570"/>
    <n v="0.1280701754385965"/>
    <x v="0"/>
    <x v="2"/>
  </r>
  <r>
    <n v="2039"/>
    <s v="Caroline"/>
    <d v="2023-01-02T00:00:00"/>
    <x v="8"/>
    <x v="2"/>
    <n v="13"/>
    <x v="2"/>
    <x v="3"/>
    <n v="5"/>
    <b v="0"/>
    <n v="378"/>
    <n v="123"/>
    <x v="1"/>
    <x v="1"/>
    <x v="4"/>
    <n v="3"/>
    <n v="4.2"/>
    <x v="1"/>
    <x v="0"/>
    <n v="4134"/>
    <x v="4"/>
    <x v="3"/>
    <x v="0"/>
    <x v="107"/>
    <s v="0%-10%"/>
    <x v="1"/>
    <x v="0"/>
    <x v="2"/>
    <x v="1"/>
    <x v="0"/>
    <s v="0-50"/>
    <x v="2"/>
    <x v="9"/>
    <n v="700"/>
    <n v="1.8571428571428572E-2"/>
    <x v="0"/>
    <x v="2"/>
  </r>
  <r>
    <n v="2040"/>
    <s v="Hayden"/>
    <d v="2024-10-11T00:00:00"/>
    <x v="3"/>
    <x v="1"/>
    <n v="221"/>
    <x v="0"/>
    <x v="4"/>
    <n v="3"/>
    <b v="1"/>
    <n v="518"/>
    <n v="157"/>
    <x v="5"/>
    <x v="0"/>
    <x v="1"/>
    <n v="4"/>
    <n v="3.7"/>
    <x v="0"/>
    <x v="0"/>
    <n v="2560"/>
    <x v="1"/>
    <x v="4"/>
    <x v="0"/>
    <x v="108"/>
    <s v="0%-10%"/>
    <x v="1"/>
    <x v="6"/>
    <x v="1"/>
    <x v="3"/>
    <x v="1"/>
    <s v="201-250"/>
    <x v="2"/>
    <x v="4"/>
    <n v="50"/>
    <n v="4.42"/>
    <x v="0"/>
    <x v="2"/>
  </r>
  <r>
    <n v="2057"/>
    <s v="Jocelyn"/>
    <d v="2023-04-25T00:00:00"/>
    <x v="7"/>
    <x v="1"/>
    <n v="185"/>
    <x v="0"/>
    <x v="3"/>
    <n v="6"/>
    <b v="1"/>
    <n v="804"/>
    <n v="49"/>
    <x v="3"/>
    <x v="1"/>
    <x v="2"/>
    <n v="32"/>
    <n v="4.0999999999999996"/>
    <x v="1"/>
    <x v="0"/>
    <n v="4164"/>
    <x v="0"/>
    <x v="0"/>
    <x v="2"/>
    <x v="109"/>
    <s v="0%-10%"/>
    <x v="1"/>
    <x v="1"/>
    <x v="0"/>
    <x v="2"/>
    <x v="0"/>
    <s v="151-200"/>
    <x v="0"/>
    <x v="9"/>
    <n v="578"/>
    <n v="0.32006920415224915"/>
    <x v="0"/>
    <x v="1"/>
  </r>
  <r>
    <n v="2062"/>
    <s v="Darren"/>
    <d v="2024-06-24T00:00:00"/>
    <x v="27"/>
    <x v="2"/>
    <n v="436"/>
    <x v="3"/>
    <x v="0"/>
    <n v="6"/>
    <b v="1"/>
    <n v="424"/>
    <n v="111"/>
    <x v="4"/>
    <x v="1"/>
    <x v="4"/>
    <n v="64"/>
    <n v="3.5"/>
    <x v="0"/>
    <x v="0"/>
    <n v="4317"/>
    <x v="2"/>
    <x v="2"/>
    <x v="0"/>
    <x v="110"/>
    <s v="11%-30%"/>
    <x v="0"/>
    <x v="5"/>
    <x v="2"/>
    <x v="0"/>
    <x v="0"/>
    <s v="401-450"/>
    <x v="0"/>
    <x v="9"/>
    <n v="153"/>
    <n v="2.8496732026143792"/>
    <x v="0"/>
    <x v="0"/>
  </r>
  <r>
    <n v="2075"/>
    <s v="Ann"/>
    <d v="2024-10-28T00:00:00"/>
    <x v="29"/>
    <x v="1"/>
    <n v="305"/>
    <x v="1"/>
    <x v="1"/>
    <n v="3"/>
    <b v="1"/>
    <n v="49"/>
    <n v="146"/>
    <x v="3"/>
    <x v="2"/>
    <x v="2"/>
    <n v="48"/>
    <n v="4.5999999999999996"/>
    <x v="1"/>
    <x v="0"/>
    <n v="4626"/>
    <x v="2"/>
    <x v="1"/>
    <x v="2"/>
    <x v="111"/>
    <s v="11%-30%"/>
    <x v="0"/>
    <x v="7"/>
    <x v="2"/>
    <x v="2"/>
    <x v="0"/>
    <s v="301-350"/>
    <x v="1"/>
    <x v="6"/>
    <n v="42"/>
    <n v="7.2619047619047619"/>
    <x v="1"/>
    <x v="2"/>
  </r>
  <r>
    <n v="2079"/>
    <s v="Janet"/>
    <d v="2024-06-25T00:00:00"/>
    <x v="8"/>
    <x v="0"/>
    <n v="188"/>
    <x v="0"/>
    <x v="1"/>
    <n v="2"/>
    <b v="1"/>
    <n v="655"/>
    <n v="16"/>
    <x v="3"/>
    <x v="3"/>
    <x v="1"/>
    <n v="50"/>
    <n v="3.3"/>
    <x v="0"/>
    <x v="0"/>
    <n v="1311"/>
    <x v="1"/>
    <x v="0"/>
    <x v="0"/>
    <x v="112"/>
    <s v="0%-10%"/>
    <x v="1"/>
    <x v="9"/>
    <x v="0"/>
    <x v="2"/>
    <x v="0"/>
    <s v="151-200"/>
    <x v="2"/>
    <x v="2"/>
    <n v="160"/>
    <n v="1.175"/>
    <x v="0"/>
    <x v="1"/>
  </r>
  <r>
    <n v="2086"/>
    <s v="Amanda"/>
    <d v="2023-05-12T00:00:00"/>
    <x v="22"/>
    <x v="1"/>
    <n v="426"/>
    <x v="1"/>
    <x v="2"/>
    <n v="1"/>
    <b v="0"/>
    <n v="606"/>
    <n v="135"/>
    <x v="3"/>
    <x v="3"/>
    <x v="4"/>
    <n v="50"/>
    <n v="3.8"/>
    <x v="0"/>
    <x v="0"/>
    <n v="1982"/>
    <x v="4"/>
    <x v="1"/>
    <x v="0"/>
    <x v="113"/>
    <s v="0%-10%"/>
    <x v="1"/>
    <x v="9"/>
    <x v="2"/>
    <x v="2"/>
    <x v="0"/>
    <s v="401-450"/>
    <x v="0"/>
    <x v="5"/>
    <n v="557"/>
    <n v="0.76481149012567329"/>
    <x v="0"/>
    <x v="0"/>
  </r>
  <r>
    <n v="2095"/>
    <s v="Richard"/>
    <d v="2024-08-13T00:00:00"/>
    <x v="2"/>
    <x v="0"/>
    <n v="279"/>
    <x v="2"/>
    <x v="0"/>
    <n v="5"/>
    <b v="1"/>
    <n v="285"/>
    <n v="92"/>
    <x v="2"/>
    <x v="0"/>
    <x v="2"/>
    <n v="81"/>
    <n v="4.7"/>
    <x v="0"/>
    <x v="0"/>
    <n v="4201"/>
    <x v="1"/>
    <x v="1"/>
    <x v="0"/>
    <x v="114"/>
    <s v="11%-30%"/>
    <x v="0"/>
    <x v="2"/>
    <x v="3"/>
    <x v="2"/>
    <x v="0"/>
    <s v="251-300"/>
    <x v="2"/>
    <x v="9"/>
    <n v="108"/>
    <n v="2.5833333333333335"/>
    <x v="0"/>
    <x v="2"/>
  </r>
  <r>
    <n v="2099"/>
    <s v="Michael"/>
    <d v="2024-07-20T00:00:00"/>
    <x v="7"/>
    <x v="0"/>
    <n v="32"/>
    <x v="1"/>
    <x v="4"/>
    <n v="6"/>
    <b v="1"/>
    <n v="84"/>
    <n v="73"/>
    <x v="0"/>
    <x v="0"/>
    <x v="3"/>
    <n v="59"/>
    <n v="3.6"/>
    <x v="0"/>
    <x v="0"/>
    <n v="2620"/>
    <x v="4"/>
    <x v="0"/>
    <x v="2"/>
    <x v="115"/>
    <s v="Above 30%"/>
    <x v="2"/>
    <x v="7"/>
    <x v="3"/>
    <x v="0"/>
    <x v="1"/>
    <s v="0-50"/>
    <x v="3"/>
    <x v="4"/>
    <n v="126"/>
    <n v="0.25396825396825395"/>
    <x v="0"/>
    <x v="2"/>
  </r>
  <r>
    <n v="2146"/>
    <s v="Ryan"/>
    <d v="2024-07-11T00:00:00"/>
    <x v="0"/>
    <x v="0"/>
    <n v="388"/>
    <x v="0"/>
    <x v="0"/>
    <n v="4"/>
    <b v="1"/>
    <n v="380"/>
    <n v="125"/>
    <x v="5"/>
    <x v="3"/>
    <x v="4"/>
    <n v="14"/>
    <n v="3.2"/>
    <x v="1"/>
    <x v="0"/>
    <n v="2381"/>
    <x v="3"/>
    <x v="3"/>
    <x v="1"/>
    <x v="116"/>
    <s v="0%-10%"/>
    <x v="1"/>
    <x v="0"/>
    <x v="2"/>
    <x v="3"/>
    <x v="0"/>
    <s v="351-400"/>
    <x v="3"/>
    <x v="0"/>
    <n v="134"/>
    <n v="2.8955223880597014"/>
    <x v="0"/>
    <x v="2"/>
  </r>
  <r>
    <n v="2147"/>
    <s v="Julie"/>
    <d v="2024-01-12T00:00:00"/>
    <x v="11"/>
    <x v="0"/>
    <n v="132"/>
    <x v="5"/>
    <x v="2"/>
    <n v="6"/>
    <b v="1"/>
    <n v="170"/>
    <n v="164"/>
    <x v="4"/>
    <x v="2"/>
    <x v="1"/>
    <n v="71"/>
    <n v="3.3"/>
    <x v="0"/>
    <x v="0"/>
    <n v="4873"/>
    <x v="1"/>
    <x v="2"/>
    <x v="2"/>
    <x v="117"/>
    <s v="11%-30%"/>
    <x v="0"/>
    <x v="3"/>
    <x v="1"/>
    <x v="0"/>
    <x v="0"/>
    <s v="101-150"/>
    <x v="1"/>
    <x v="6"/>
    <n v="334"/>
    <n v="0.39520958083832336"/>
    <x v="0"/>
    <x v="1"/>
  </r>
  <r>
    <n v="2150"/>
    <s v="Danielle"/>
    <d v="2024-04-12T00:00:00"/>
    <x v="29"/>
    <x v="0"/>
    <n v="259"/>
    <x v="0"/>
    <x v="1"/>
    <n v="1"/>
    <b v="0"/>
    <n v="380"/>
    <n v="9"/>
    <x v="3"/>
    <x v="0"/>
    <x v="2"/>
    <n v="49"/>
    <n v="3.2"/>
    <x v="1"/>
    <x v="0"/>
    <n v="412"/>
    <x v="0"/>
    <x v="1"/>
    <x v="3"/>
    <x v="118"/>
    <s v="11%-30%"/>
    <x v="0"/>
    <x v="0"/>
    <x v="0"/>
    <x v="2"/>
    <x v="0"/>
    <s v="251-300"/>
    <x v="1"/>
    <x v="1"/>
    <n v="241"/>
    <n v="1.0746887966804979"/>
    <x v="0"/>
    <x v="2"/>
  </r>
  <r>
    <n v="2154"/>
    <s v="Cassie"/>
    <d v="2023-12-11T00:00:00"/>
    <x v="18"/>
    <x v="1"/>
    <n v="454"/>
    <x v="1"/>
    <x v="0"/>
    <n v="1"/>
    <b v="1"/>
    <n v="722"/>
    <n v="98"/>
    <x v="6"/>
    <x v="1"/>
    <x v="2"/>
    <n v="36"/>
    <n v="3.4"/>
    <x v="1"/>
    <x v="0"/>
    <n v="4651"/>
    <x v="3"/>
    <x v="0"/>
    <x v="3"/>
    <x v="119"/>
    <s v="0%-10%"/>
    <x v="1"/>
    <x v="4"/>
    <x v="3"/>
    <x v="0"/>
    <x v="0"/>
    <s v="451-500"/>
    <x v="5"/>
    <x v="6"/>
    <n v="360"/>
    <n v="1.2611111111111111"/>
    <x v="0"/>
    <x v="0"/>
  </r>
  <r>
    <n v="2165"/>
    <s v="Allison"/>
    <d v="2024-06-22T00:00:00"/>
    <x v="2"/>
    <x v="2"/>
    <n v="157"/>
    <x v="3"/>
    <x v="1"/>
    <n v="2"/>
    <b v="0"/>
    <n v="542"/>
    <n v="80"/>
    <x v="5"/>
    <x v="3"/>
    <x v="1"/>
    <n v="53"/>
    <n v="4.2"/>
    <x v="1"/>
    <x v="0"/>
    <n v="164"/>
    <x v="2"/>
    <x v="0"/>
    <x v="3"/>
    <x v="120"/>
    <s v="0%-10%"/>
    <x v="1"/>
    <x v="6"/>
    <x v="3"/>
    <x v="3"/>
    <x v="0"/>
    <s v="151-200"/>
    <x v="2"/>
    <x v="1"/>
    <n v="160"/>
    <n v="0.98124999999999996"/>
    <x v="0"/>
    <x v="1"/>
  </r>
  <r>
    <n v="2170"/>
    <s v="Lisa"/>
    <d v="2023-11-07T00:00:00"/>
    <x v="10"/>
    <x v="2"/>
    <n v="335"/>
    <x v="5"/>
    <x v="1"/>
    <n v="4"/>
    <b v="0"/>
    <n v="609"/>
    <n v="181"/>
    <x v="2"/>
    <x v="3"/>
    <x v="3"/>
    <n v="81"/>
    <n v="4.7"/>
    <x v="0"/>
    <x v="0"/>
    <n v="3332"/>
    <x v="1"/>
    <x v="4"/>
    <x v="0"/>
    <x v="121"/>
    <s v="11%-30%"/>
    <x v="0"/>
    <x v="9"/>
    <x v="1"/>
    <x v="2"/>
    <x v="0"/>
    <s v="301-350"/>
    <x v="6"/>
    <x v="3"/>
    <n v="404"/>
    <n v="0.82920792079207917"/>
    <x v="0"/>
    <x v="2"/>
  </r>
  <r>
    <n v="2180"/>
    <s v="Yvonne"/>
    <d v="2023-04-16T00:00:00"/>
    <x v="27"/>
    <x v="1"/>
    <n v="17"/>
    <x v="0"/>
    <x v="0"/>
    <n v="5"/>
    <b v="0"/>
    <n v="498"/>
    <n v="67"/>
    <x v="6"/>
    <x v="3"/>
    <x v="2"/>
    <n v="67"/>
    <n v="3"/>
    <x v="0"/>
    <x v="0"/>
    <n v="1835"/>
    <x v="2"/>
    <x v="0"/>
    <x v="0"/>
    <x v="122"/>
    <s v="11%-30%"/>
    <x v="0"/>
    <x v="5"/>
    <x v="3"/>
    <x v="0"/>
    <x v="0"/>
    <s v="0-50"/>
    <x v="0"/>
    <x v="5"/>
    <n v="588"/>
    <n v="2.8911564625850341E-2"/>
    <x v="0"/>
    <x v="2"/>
  </r>
  <r>
    <n v="2186"/>
    <s v="Jeffrey"/>
    <d v="2024-11-27T00:00:00"/>
    <x v="14"/>
    <x v="1"/>
    <n v="44"/>
    <x v="1"/>
    <x v="2"/>
    <n v="4"/>
    <b v="0"/>
    <n v="89"/>
    <n v="90"/>
    <x v="1"/>
    <x v="2"/>
    <x v="5"/>
    <n v="48"/>
    <n v="5"/>
    <x v="0"/>
    <x v="0"/>
    <n v="4633"/>
    <x v="3"/>
    <x v="0"/>
    <x v="0"/>
    <x v="123"/>
    <s v="11%-30%"/>
    <x v="0"/>
    <x v="7"/>
    <x v="3"/>
    <x v="1"/>
    <x v="0"/>
    <s v="0-50"/>
    <x v="7"/>
    <x v="6"/>
    <n v="21"/>
    <n v="2.0952380952380953"/>
    <x v="0"/>
    <x v="2"/>
  </r>
  <r>
    <n v="2190"/>
    <s v="Lindsay"/>
    <d v="2023-12-31T00:00:00"/>
    <x v="18"/>
    <x v="1"/>
    <n v="263"/>
    <x v="0"/>
    <x v="2"/>
    <n v="1"/>
    <b v="1"/>
    <n v="799"/>
    <n v="14"/>
    <x v="3"/>
    <x v="1"/>
    <x v="2"/>
    <n v="32"/>
    <n v="3.3"/>
    <x v="1"/>
    <x v="0"/>
    <n v="2323"/>
    <x v="2"/>
    <x v="1"/>
    <x v="3"/>
    <x v="124"/>
    <s v="0%-10%"/>
    <x v="1"/>
    <x v="4"/>
    <x v="0"/>
    <x v="2"/>
    <x v="0"/>
    <s v="251-300"/>
    <x v="5"/>
    <x v="0"/>
    <n v="340"/>
    <n v="0.77352941176470591"/>
    <x v="0"/>
    <x v="2"/>
  </r>
  <r>
    <n v="2214"/>
    <s v="Michelle"/>
    <d v="2024-10-21T00:00:00"/>
    <x v="27"/>
    <x v="1"/>
    <n v="375"/>
    <x v="2"/>
    <x v="4"/>
    <n v="1"/>
    <b v="1"/>
    <n v="244"/>
    <n v="106"/>
    <x v="1"/>
    <x v="3"/>
    <x v="5"/>
    <n v="16"/>
    <n v="3.9"/>
    <x v="0"/>
    <x v="0"/>
    <n v="3596"/>
    <x v="0"/>
    <x v="3"/>
    <x v="0"/>
    <x v="125"/>
    <s v="0%-10%"/>
    <x v="1"/>
    <x v="2"/>
    <x v="2"/>
    <x v="1"/>
    <x v="1"/>
    <s v="351-400"/>
    <x v="3"/>
    <x v="7"/>
    <n v="34"/>
    <n v="11.029411764705882"/>
    <x v="4"/>
    <x v="2"/>
  </r>
  <r>
    <n v="2220"/>
    <s v="Felicia"/>
    <d v="2023-10-21T00:00:00"/>
    <x v="6"/>
    <x v="2"/>
    <n v="205"/>
    <x v="6"/>
    <x v="3"/>
    <n v="1"/>
    <b v="1"/>
    <n v="792"/>
    <n v="103"/>
    <x v="0"/>
    <x v="3"/>
    <x v="2"/>
    <n v="24"/>
    <n v="3.9"/>
    <x v="0"/>
    <x v="0"/>
    <n v="2695"/>
    <x v="1"/>
    <x v="1"/>
    <x v="3"/>
    <x v="126"/>
    <s v="0%-10%"/>
    <x v="1"/>
    <x v="4"/>
    <x v="2"/>
    <x v="0"/>
    <x v="0"/>
    <s v="201-250"/>
    <x v="2"/>
    <x v="4"/>
    <n v="404"/>
    <n v="0.50742574257425743"/>
    <x v="0"/>
    <x v="2"/>
  </r>
  <r>
    <n v="2237"/>
    <s v="Anthony"/>
    <d v="2023-06-08T00:00:00"/>
    <x v="14"/>
    <x v="1"/>
    <n v="435"/>
    <x v="6"/>
    <x v="1"/>
    <n v="1"/>
    <b v="0"/>
    <n v="163"/>
    <n v="69"/>
    <x v="1"/>
    <x v="3"/>
    <x v="4"/>
    <n v="24"/>
    <n v="4.8"/>
    <x v="0"/>
    <x v="0"/>
    <n v="3815"/>
    <x v="1"/>
    <x v="0"/>
    <x v="1"/>
    <x v="127"/>
    <s v="11%-30%"/>
    <x v="0"/>
    <x v="3"/>
    <x v="3"/>
    <x v="1"/>
    <x v="0"/>
    <s v="401-450"/>
    <x v="7"/>
    <x v="7"/>
    <n v="559"/>
    <n v="0.77817531305903398"/>
    <x v="0"/>
    <x v="0"/>
  </r>
  <r>
    <n v="2243"/>
    <s v="Sherri"/>
    <d v="2024-07-17T00:00:00"/>
    <x v="8"/>
    <x v="0"/>
    <n v="490"/>
    <x v="6"/>
    <x v="3"/>
    <n v="3"/>
    <b v="1"/>
    <n v="123"/>
    <n v="183"/>
    <x v="4"/>
    <x v="0"/>
    <x v="4"/>
    <n v="45"/>
    <n v="4.4000000000000004"/>
    <x v="1"/>
    <x v="0"/>
    <n v="2397"/>
    <x v="4"/>
    <x v="4"/>
    <x v="3"/>
    <x v="128"/>
    <s v="11%-30%"/>
    <x v="0"/>
    <x v="3"/>
    <x v="1"/>
    <x v="0"/>
    <x v="0"/>
    <s v="451-500"/>
    <x v="2"/>
    <x v="0"/>
    <n v="138"/>
    <n v="3.5507246376811592"/>
    <x v="0"/>
    <x v="0"/>
  </r>
  <r>
    <n v="2291"/>
    <s v="Courtney"/>
    <d v="2023-04-12T00:00:00"/>
    <x v="20"/>
    <x v="1"/>
    <n v="57"/>
    <x v="5"/>
    <x v="1"/>
    <n v="6"/>
    <b v="1"/>
    <n v="869"/>
    <n v="107"/>
    <x v="5"/>
    <x v="1"/>
    <x v="0"/>
    <n v="67"/>
    <n v="4.3"/>
    <x v="1"/>
    <x v="0"/>
    <n v="4792"/>
    <x v="4"/>
    <x v="4"/>
    <x v="1"/>
    <x v="129"/>
    <s v="0%-10%"/>
    <x v="1"/>
    <x v="1"/>
    <x v="2"/>
    <x v="3"/>
    <x v="0"/>
    <s v="51-100"/>
    <x v="2"/>
    <x v="6"/>
    <n v="599"/>
    <n v="9.515859766277128E-2"/>
    <x v="0"/>
    <x v="2"/>
  </r>
  <r>
    <n v="2306"/>
    <s v="Daniel"/>
    <d v="2023-05-11T00:00:00"/>
    <x v="20"/>
    <x v="0"/>
    <n v="480"/>
    <x v="0"/>
    <x v="2"/>
    <n v="6"/>
    <b v="1"/>
    <n v="509"/>
    <n v="12"/>
    <x v="2"/>
    <x v="1"/>
    <x v="1"/>
    <n v="43"/>
    <n v="3.1"/>
    <x v="1"/>
    <x v="0"/>
    <n v="3308"/>
    <x v="0"/>
    <x v="3"/>
    <x v="3"/>
    <x v="130"/>
    <s v="0%-10%"/>
    <x v="1"/>
    <x v="6"/>
    <x v="0"/>
    <x v="2"/>
    <x v="0"/>
    <s v="451-500"/>
    <x v="2"/>
    <x v="3"/>
    <n v="570"/>
    <n v="0.84210526315789469"/>
    <x v="0"/>
    <x v="0"/>
  </r>
  <r>
    <n v="2319"/>
    <s v="Natalie"/>
    <d v="2023-06-01T00:00:00"/>
    <x v="19"/>
    <x v="2"/>
    <n v="295"/>
    <x v="1"/>
    <x v="0"/>
    <n v="4"/>
    <b v="0"/>
    <n v="767"/>
    <n v="190"/>
    <x v="4"/>
    <x v="1"/>
    <x v="0"/>
    <n v="7"/>
    <n v="4.0999999999999996"/>
    <x v="1"/>
    <x v="0"/>
    <n v="2559"/>
    <x v="0"/>
    <x v="0"/>
    <x v="3"/>
    <x v="131"/>
    <s v="0%-10%"/>
    <x v="1"/>
    <x v="4"/>
    <x v="1"/>
    <x v="0"/>
    <x v="0"/>
    <s v="251-300"/>
    <x v="0"/>
    <x v="4"/>
    <n v="538"/>
    <n v="0.54832713754646845"/>
    <x v="0"/>
    <x v="2"/>
  </r>
  <r>
    <n v="2321"/>
    <s v="Joseph"/>
    <d v="2024-02-20T00:00:00"/>
    <x v="17"/>
    <x v="2"/>
    <n v="358"/>
    <x v="1"/>
    <x v="3"/>
    <n v="1"/>
    <b v="0"/>
    <n v="348"/>
    <n v="49"/>
    <x v="4"/>
    <x v="2"/>
    <x v="3"/>
    <n v="14"/>
    <n v="4.2"/>
    <x v="1"/>
    <x v="0"/>
    <n v="111"/>
    <x v="4"/>
    <x v="0"/>
    <x v="2"/>
    <x v="132"/>
    <s v="0%-10%"/>
    <x v="1"/>
    <x v="0"/>
    <x v="0"/>
    <x v="0"/>
    <x v="0"/>
    <s v="351-400"/>
    <x v="4"/>
    <x v="1"/>
    <n v="298"/>
    <n v="1.2013422818791946"/>
    <x v="0"/>
    <x v="1"/>
  </r>
  <r>
    <n v="2324"/>
    <s v="Zachary"/>
    <d v="2024-11-24T00:00:00"/>
    <x v="11"/>
    <x v="1"/>
    <n v="175"/>
    <x v="6"/>
    <x v="0"/>
    <n v="6"/>
    <b v="1"/>
    <n v="606"/>
    <n v="195"/>
    <x v="3"/>
    <x v="1"/>
    <x v="1"/>
    <n v="95"/>
    <n v="4"/>
    <x v="1"/>
    <x v="0"/>
    <n v="1155"/>
    <x v="3"/>
    <x v="0"/>
    <x v="0"/>
    <x v="133"/>
    <s v="11%-30%"/>
    <x v="0"/>
    <x v="9"/>
    <x v="1"/>
    <x v="2"/>
    <x v="0"/>
    <s v="151-200"/>
    <x v="1"/>
    <x v="2"/>
    <n v="17"/>
    <n v="10.294117647058824"/>
    <x v="4"/>
    <x v="1"/>
  </r>
  <r>
    <n v="2334"/>
    <s v="Jeffrey"/>
    <d v="2024-02-26T00:00:00"/>
    <x v="27"/>
    <x v="0"/>
    <n v="285"/>
    <x v="6"/>
    <x v="1"/>
    <n v="4"/>
    <b v="0"/>
    <n v="805"/>
    <n v="42"/>
    <x v="6"/>
    <x v="2"/>
    <x v="3"/>
    <n v="90"/>
    <n v="4.5"/>
    <x v="1"/>
    <x v="0"/>
    <n v="1404"/>
    <x v="0"/>
    <x v="2"/>
    <x v="2"/>
    <x v="134"/>
    <s v="11%-30%"/>
    <x v="0"/>
    <x v="1"/>
    <x v="0"/>
    <x v="0"/>
    <x v="0"/>
    <s v="251-300"/>
    <x v="3"/>
    <x v="2"/>
    <n v="272"/>
    <n v="1.0477941176470589"/>
    <x v="0"/>
    <x v="2"/>
  </r>
  <r>
    <n v="2361"/>
    <s v="Karen"/>
    <d v="2023-03-18T00:00:00"/>
    <x v="24"/>
    <x v="2"/>
    <n v="171"/>
    <x v="5"/>
    <x v="1"/>
    <n v="3"/>
    <b v="0"/>
    <n v="763"/>
    <n v="16"/>
    <x v="6"/>
    <x v="3"/>
    <x v="0"/>
    <n v="17"/>
    <n v="3.4"/>
    <x v="0"/>
    <x v="0"/>
    <n v="428"/>
    <x v="3"/>
    <x v="3"/>
    <x v="3"/>
    <x v="135"/>
    <s v="0%-10%"/>
    <x v="1"/>
    <x v="4"/>
    <x v="0"/>
    <x v="0"/>
    <x v="0"/>
    <s v="151-200"/>
    <x v="0"/>
    <x v="1"/>
    <n v="618"/>
    <n v="0.27669902912621358"/>
    <x v="0"/>
    <x v="1"/>
  </r>
  <r>
    <n v="2363"/>
    <s v="Cindy"/>
    <d v="2023-05-21T00:00:00"/>
    <x v="20"/>
    <x v="1"/>
    <n v="411"/>
    <x v="3"/>
    <x v="3"/>
    <n v="2"/>
    <b v="1"/>
    <n v="412"/>
    <n v="20"/>
    <x v="5"/>
    <x v="3"/>
    <x v="0"/>
    <n v="94"/>
    <n v="4.7"/>
    <x v="0"/>
    <x v="0"/>
    <n v="4632"/>
    <x v="0"/>
    <x v="3"/>
    <x v="3"/>
    <x v="136"/>
    <s v="11%-30%"/>
    <x v="0"/>
    <x v="5"/>
    <x v="0"/>
    <x v="3"/>
    <x v="0"/>
    <s v="401-450"/>
    <x v="2"/>
    <x v="6"/>
    <n v="560"/>
    <n v="0.73392857142857137"/>
    <x v="0"/>
    <x v="0"/>
  </r>
  <r>
    <n v="2381"/>
    <s v="Cynthia"/>
    <d v="2024-05-15T00:00:00"/>
    <x v="10"/>
    <x v="1"/>
    <n v="347"/>
    <x v="0"/>
    <x v="1"/>
    <n v="5"/>
    <b v="0"/>
    <n v="415"/>
    <n v="194"/>
    <x v="3"/>
    <x v="1"/>
    <x v="4"/>
    <n v="76"/>
    <n v="4.3"/>
    <x v="0"/>
    <x v="0"/>
    <n v="1856"/>
    <x v="4"/>
    <x v="4"/>
    <x v="1"/>
    <x v="137"/>
    <s v="11%-30%"/>
    <x v="0"/>
    <x v="5"/>
    <x v="1"/>
    <x v="2"/>
    <x v="0"/>
    <s v="301-350"/>
    <x v="6"/>
    <x v="5"/>
    <n v="214"/>
    <n v="1.6214953271028036"/>
    <x v="0"/>
    <x v="2"/>
  </r>
  <r>
    <n v="2382"/>
    <s v="Todd"/>
    <d v="2024-06-10T00:00:00"/>
    <x v="29"/>
    <x v="2"/>
    <n v="170"/>
    <x v="4"/>
    <x v="4"/>
    <n v="3"/>
    <b v="0"/>
    <n v="144"/>
    <n v="142"/>
    <x v="1"/>
    <x v="0"/>
    <x v="3"/>
    <n v="81"/>
    <n v="4.7"/>
    <x v="0"/>
    <x v="0"/>
    <n v="421"/>
    <x v="1"/>
    <x v="3"/>
    <x v="1"/>
    <x v="138"/>
    <s v="11%-30%"/>
    <x v="0"/>
    <x v="3"/>
    <x v="2"/>
    <x v="1"/>
    <x v="1"/>
    <s v="151-200"/>
    <x v="1"/>
    <x v="1"/>
    <n v="182"/>
    <n v="0.93406593406593408"/>
    <x v="0"/>
    <x v="1"/>
  </r>
  <r>
    <n v="2396"/>
    <s v="Christopher"/>
    <d v="2023-12-02T00:00:00"/>
    <x v="24"/>
    <x v="0"/>
    <n v="283"/>
    <x v="5"/>
    <x v="3"/>
    <n v="5"/>
    <b v="0"/>
    <n v="466"/>
    <n v="139"/>
    <x v="6"/>
    <x v="3"/>
    <x v="3"/>
    <n v="62"/>
    <n v="4"/>
    <x v="0"/>
    <x v="0"/>
    <n v="681"/>
    <x v="1"/>
    <x v="0"/>
    <x v="3"/>
    <x v="139"/>
    <s v="11%-30%"/>
    <x v="0"/>
    <x v="5"/>
    <x v="2"/>
    <x v="0"/>
    <x v="0"/>
    <s v="251-300"/>
    <x v="0"/>
    <x v="8"/>
    <n v="359"/>
    <n v="0.78830083565459608"/>
    <x v="0"/>
    <x v="2"/>
  </r>
  <r>
    <n v="2400"/>
    <s v="Matthew"/>
    <d v="2023-11-09T00:00:00"/>
    <x v="4"/>
    <x v="2"/>
    <n v="110"/>
    <x v="0"/>
    <x v="1"/>
    <n v="5"/>
    <b v="1"/>
    <n v="684"/>
    <n v="32"/>
    <x v="6"/>
    <x v="3"/>
    <x v="5"/>
    <n v="68"/>
    <n v="4"/>
    <x v="1"/>
    <x v="0"/>
    <n v="53"/>
    <x v="1"/>
    <x v="3"/>
    <x v="0"/>
    <x v="140"/>
    <s v="0%-10%"/>
    <x v="1"/>
    <x v="9"/>
    <x v="0"/>
    <x v="0"/>
    <x v="0"/>
    <s v="101-150"/>
    <x v="4"/>
    <x v="1"/>
    <n v="399"/>
    <n v="0.27568922305764409"/>
    <x v="0"/>
    <x v="1"/>
  </r>
  <r>
    <n v="2401"/>
    <s v="Rachel"/>
    <d v="2024-10-06T00:00:00"/>
    <x v="8"/>
    <x v="1"/>
    <n v="322"/>
    <x v="6"/>
    <x v="2"/>
    <n v="6"/>
    <b v="0"/>
    <n v="616"/>
    <n v="45"/>
    <x v="0"/>
    <x v="3"/>
    <x v="0"/>
    <n v="22"/>
    <n v="4.9000000000000004"/>
    <x v="0"/>
    <x v="0"/>
    <n v="4509"/>
    <x v="2"/>
    <x v="0"/>
    <x v="3"/>
    <x v="141"/>
    <s v="0%-10%"/>
    <x v="1"/>
    <x v="9"/>
    <x v="0"/>
    <x v="0"/>
    <x v="0"/>
    <s v="301-350"/>
    <x v="2"/>
    <x v="6"/>
    <n v="57"/>
    <n v="5.6491228070175437"/>
    <x v="1"/>
    <x v="2"/>
  </r>
  <r>
    <n v="2410"/>
    <s v="Jennifer"/>
    <d v="2024-12-11T00:00:00"/>
    <x v="16"/>
    <x v="0"/>
    <n v="381"/>
    <x v="2"/>
    <x v="1"/>
    <n v="3"/>
    <b v="1"/>
    <n v="568"/>
    <n v="62"/>
    <x v="0"/>
    <x v="2"/>
    <x v="2"/>
    <n v="50"/>
    <n v="4.8"/>
    <x v="1"/>
    <x v="0"/>
    <n v="1375"/>
    <x v="1"/>
    <x v="3"/>
    <x v="0"/>
    <x v="142"/>
    <s v="0%-10%"/>
    <x v="1"/>
    <x v="6"/>
    <x v="3"/>
    <x v="0"/>
    <x v="0"/>
    <s v="351-400"/>
    <x v="1"/>
    <x v="2"/>
    <n v="-3"/>
    <n v="127"/>
    <x v="2"/>
    <x v="2"/>
  </r>
  <r>
    <n v="2418"/>
    <s v="Nicole"/>
    <d v="2024-09-04T00:00:00"/>
    <x v="22"/>
    <x v="2"/>
    <n v="227"/>
    <x v="2"/>
    <x v="4"/>
    <n v="4"/>
    <b v="1"/>
    <n v="187"/>
    <n v="48"/>
    <x v="3"/>
    <x v="1"/>
    <x v="5"/>
    <n v="6"/>
    <n v="3.4"/>
    <x v="0"/>
    <x v="0"/>
    <n v="3020"/>
    <x v="1"/>
    <x v="2"/>
    <x v="3"/>
    <x v="143"/>
    <s v="0%-10%"/>
    <x v="1"/>
    <x v="3"/>
    <x v="0"/>
    <x v="2"/>
    <x v="1"/>
    <s v="201-250"/>
    <x v="0"/>
    <x v="3"/>
    <n v="76"/>
    <n v="2.986842105263158"/>
    <x v="0"/>
    <x v="2"/>
  </r>
  <r>
    <n v="2428"/>
    <s v="Brian"/>
    <d v="2024-02-27T00:00:00"/>
    <x v="12"/>
    <x v="1"/>
    <n v="180"/>
    <x v="6"/>
    <x v="1"/>
    <n v="4"/>
    <b v="1"/>
    <n v="297"/>
    <n v="19"/>
    <x v="4"/>
    <x v="1"/>
    <x v="3"/>
    <n v="84"/>
    <n v="4.9000000000000004"/>
    <x v="1"/>
    <x v="0"/>
    <n v="1960"/>
    <x v="0"/>
    <x v="4"/>
    <x v="1"/>
    <x v="144"/>
    <s v="11%-30%"/>
    <x v="0"/>
    <x v="2"/>
    <x v="0"/>
    <x v="0"/>
    <x v="0"/>
    <s v="151-200"/>
    <x v="3"/>
    <x v="5"/>
    <n v="268"/>
    <n v="0.67164179104477617"/>
    <x v="0"/>
    <x v="1"/>
  </r>
  <r>
    <n v="2441"/>
    <s v="Dawn"/>
    <d v="2023-05-28T00:00:00"/>
    <x v="17"/>
    <x v="0"/>
    <n v="71"/>
    <x v="4"/>
    <x v="3"/>
    <n v="2"/>
    <b v="1"/>
    <n v="645"/>
    <n v="5"/>
    <x v="5"/>
    <x v="3"/>
    <x v="2"/>
    <n v="66"/>
    <n v="3.9"/>
    <x v="1"/>
    <x v="0"/>
    <n v="4566"/>
    <x v="3"/>
    <x v="3"/>
    <x v="0"/>
    <x v="145"/>
    <s v="11%-30%"/>
    <x v="0"/>
    <x v="9"/>
    <x v="0"/>
    <x v="3"/>
    <x v="0"/>
    <s v="51-100"/>
    <x v="4"/>
    <x v="6"/>
    <n v="566"/>
    <n v="0.12544169611307421"/>
    <x v="0"/>
    <x v="2"/>
  </r>
  <r>
    <n v="2457"/>
    <s v="David"/>
    <d v="2023-10-21T00:00:00"/>
    <x v="28"/>
    <x v="1"/>
    <n v="192"/>
    <x v="6"/>
    <x v="4"/>
    <n v="1"/>
    <b v="0"/>
    <n v="786"/>
    <n v="140"/>
    <x v="2"/>
    <x v="2"/>
    <x v="5"/>
    <n v="95"/>
    <n v="3.4"/>
    <x v="1"/>
    <x v="0"/>
    <n v="2925"/>
    <x v="3"/>
    <x v="3"/>
    <x v="0"/>
    <x v="146"/>
    <s v="11%-30%"/>
    <x v="0"/>
    <x v="4"/>
    <x v="2"/>
    <x v="2"/>
    <x v="1"/>
    <s v="151-200"/>
    <x v="0"/>
    <x v="4"/>
    <n v="402"/>
    <n v="0.47761194029850745"/>
    <x v="0"/>
    <x v="1"/>
  </r>
  <r>
    <n v="2466"/>
    <s v="Heidi"/>
    <d v="2024-10-29T00:00:00"/>
    <x v="13"/>
    <x v="0"/>
    <n v="344"/>
    <x v="3"/>
    <x v="0"/>
    <n v="2"/>
    <b v="0"/>
    <n v="142"/>
    <n v="113"/>
    <x v="3"/>
    <x v="3"/>
    <x v="4"/>
    <n v="100"/>
    <n v="4.5999999999999996"/>
    <x v="0"/>
    <x v="0"/>
    <n v="599"/>
    <x v="1"/>
    <x v="3"/>
    <x v="1"/>
    <x v="147"/>
    <s v="Above 30%"/>
    <x v="2"/>
    <x v="3"/>
    <x v="2"/>
    <x v="2"/>
    <x v="0"/>
    <s v="301-350"/>
    <x v="5"/>
    <x v="8"/>
    <n v="35"/>
    <n v="9.8285714285714292"/>
    <x v="1"/>
    <x v="2"/>
  </r>
  <r>
    <n v="2472"/>
    <s v="Angela"/>
    <d v="2023-11-18T00:00:00"/>
    <x v="24"/>
    <x v="1"/>
    <n v="61"/>
    <x v="6"/>
    <x v="3"/>
    <n v="4"/>
    <b v="0"/>
    <n v="860"/>
    <n v="145"/>
    <x v="1"/>
    <x v="2"/>
    <x v="0"/>
    <n v="82"/>
    <n v="4.7"/>
    <x v="0"/>
    <x v="0"/>
    <n v="428"/>
    <x v="3"/>
    <x v="1"/>
    <x v="0"/>
    <x v="148"/>
    <s v="0%-10%"/>
    <x v="1"/>
    <x v="1"/>
    <x v="2"/>
    <x v="1"/>
    <x v="0"/>
    <s v="51-100"/>
    <x v="3"/>
    <x v="1"/>
    <n v="373"/>
    <n v="0.16353887399463807"/>
    <x v="0"/>
    <x v="2"/>
  </r>
  <r>
    <n v="2477"/>
    <s v="Sara"/>
    <d v="2023-03-13T00:00:00"/>
    <x v="28"/>
    <x v="2"/>
    <n v="419"/>
    <x v="4"/>
    <x v="1"/>
    <n v="6"/>
    <b v="1"/>
    <n v="752"/>
    <n v="21"/>
    <x v="3"/>
    <x v="2"/>
    <x v="3"/>
    <n v="94"/>
    <n v="3.9"/>
    <x v="1"/>
    <x v="0"/>
    <n v="2864"/>
    <x v="4"/>
    <x v="0"/>
    <x v="1"/>
    <x v="149"/>
    <s v="11%-30%"/>
    <x v="0"/>
    <x v="4"/>
    <x v="0"/>
    <x v="2"/>
    <x v="0"/>
    <s v="401-450"/>
    <x v="0"/>
    <x v="4"/>
    <n v="624"/>
    <n v="0.67147435897435892"/>
    <x v="0"/>
    <x v="0"/>
  </r>
  <r>
    <n v="2480"/>
    <s v="Shane"/>
    <d v="2023-08-26T00:00:00"/>
    <x v="25"/>
    <x v="2"/>
    <n v="192"/>
    <x v="6"/>
    <x v="0"/>
    <n v="3"/>
    <b v="0"/>
    <n v="39"/>
    <n v="18"/>
    <x v="6"/>
    <x v="0"/>
    <x v="4"/>
    <n v="75"/>
    <n v="3.3"/>
    <x v="0"/>
    <x v="0"/>
    <n v="3003"/>
    <x v="4"/>
    <x v="4"/>
    <x v="2"/>
    <x v="150"/>
    <s v="Above 30%"/>
    <x v="2"/>
    <x v="7"/>
    <x v="0"/>
    <x v="0"/>
    <x v="0"/>
    <s v="151-200"/>
    <x v="7"/>
    <x v="3"/>
    <n v="479"/>
    <n v="0.40083507306889354"/>
    <x v="0"/>
    <x v="1"/>
  </r>
  <r>
    <n v="2481"/>
    <s v="Jesus"/>
    <d v="2024-03-23T00:00:00"/>
    <x v="19"/>
    <x v="1"/>
    <n v="487"/>
    <x v="2"/>
    <x v="1"/>
    <n v="6"/>
    <b v="0"/>
    <n v="362"/>
    <n v="130"/>
    <x v="4"/>
    <x v="0"/>
    <x v="1"/>
    <n v="36"/>
    <n v="3.3"/>
    <x v="0"/>
    <x v="0"/>
    <n v="274"/>
    <x v="2"/>
    <x v="2"/>
    <x v="2"/>
    <x v="151"/>
    <s v="0%-10%"/>
    <x v="1"/>
    <x v="0"/>
    <x v="2"/>
    <x v="0"/>
    <x v="0"/>
    <s v="451-500"/>
    <x v="0"/>
    <x v="1"/>
    <n v="242"/>
    <n v="2.0123966942148761"/>
    <x v="0"/>
    <x v="0"/>
  </r>
  <r>
    <n v="2482"/>
    <s v="Courtney"/>
    <d v="2023-03-26T00:00:00"/>
    <x v="2"/>
    <x v="1"/>
    <n v="178"/>
    <x v="5"/>
    <x v="1"/>
    <n v="2"/>
    <b v="1"/>
    <n v="378"/>
    <n v="117"/>
    <x v="1"/>
    <x v="1"/>
    <x v="3"/>
    <n v="63"/>
    <n v="4.8"/>
    <x v="0"/>
    <x v="0"/>
    <n v="1784"/>
    <x v="4"/>
    <x v="2"/>
    <x v="3"/>
    <x v="152"/>
    <s v="11%-30%"/>
    <x v="0"/>
    <x v="0"/>
    <x v="2"/>
    <x v="1"/>
    <x v="0"/>
    <s v="151-200"/>
    <x v="2"/>
    <x v="5"/>
    <n v="614"/>
    <n v="0.28990228013029318"/>
    <x v="0"/>
    <x v="1"/>
  </r>
  <r>
    <n v="2490"/>
    <s v="Matthew"/>
    <d v="2023-08-18T00:00:00"/>
    <x v="22"/>
    <x v="0"/>
    <n v="248"/>
    <x v="4"/>
    <x v="2"/>
    <n v="1"/>
    <b v="1"/>
    <n v="426"/>
    <n v="21"/>
    <x v="1"/>
    <x v="2"/>
    <x v="0"/>
    <n v="99"/>
    <n v="4.8"/>
    <x v="1"/>
    <x v="0"/>
    <n v="2409"/>
    <x v="0"/>
    <x v="0"/>
    <x v="0"/>
    <x v="153"/>
    <s v="11%-30%"/>
    <x v="0"/>
    <x v="5"/>
    <x v="0"/>
    <x v="1"/>
    <x v="0"/>
    <s v="201-250"/>
    <x v="3"/>
    <x v="0"/>
    <n v="459"/>
    <n v="0.54030501089324623"/>
    <x v="0"/>
    <x v="2"/>
  </r>
  <r>
    <n v="2497"/>
    <s v="Diana"/>
    <d v="2023-07-28T00:00:00"/>
    <x v="3"/>
    <x v="1"/>
    <n v="223"/>
    <x v="3"/>
    <x v="4"/>
    <n v="4"/>
    <b v="0"/>
    <n v="824"/>
    <n v="125"/>
    <x v="6"/>
    <x v="1"/>
    <x v="3"/>
    <n v="56"/>
    <n v="4.5"/>
    <x v="0"/>
    <x v="0"/>
    <n v="99"/>
    <x v="2"/>
    <x v="4"/>
    <x v="3"/>
    <x v="154"/>
    <s v="0%-10%"/>
    <x v="1"/>
    <x v="1"/>
    <x v="2"/>
    <x v="0"/>
    <x v="1"/>
    <s v="201-250"/>
    <x v="2"/>
    <x v="1"/>
    <n v="491"/>
    <n v="0.45417515274949083"/>
    <x v="0"/>
    <x v="2"/>
  </r>
  <r>
    <n v="2498"/>
    <s v="Timothy"/>
    <d v="2023-10-12T00:00:00"/>
    <x v="23"/>
    <x v="0"/>
    <n v="285"/>
    <x v="2"/>
    <x v="4"/>
    <n v="5"/>
    <b v="0"/>
    <n v="634"/>
    <n v="168"/>
    <x v="3"/>
    <x v="0"/>
    <x v="4"/>
    <n v="76"/>
    <n v="3.3"/>
    <x v="0"/>
    <x v="0"/>
    <n v="3151"/>
    <x v="4"/>
    <x v="2"/>
    <x v="1"/>
    <x v="155"/>
    <s v="0%-10%"/>
    <x v="1"/>
    <x v="9"/>
    <x v="1"/>
    <x v="2"/>
    <x v="1"/>
    <s v="251-300"/>
    <x v="5"/>
    <x v="3"/>
    <n v="422"/>
    <n v="0.67535545023696686"/>
    <x v="0"/>
    <x v="2"/>
  </r>
  <r>
    <n v="2504"/>
    <s v="Calvin"/>
    <d v="2024-08-22T00:00:00"/>
    <x v="10"/>
    <x v="0"/>
    <n v="328"/>
    <x v="6"/>
    <x v="2"/>
    <n v="6"/>
    <b v="1"/>
    <n v="858"/>
    <n v="159"/>
    <x v="6"/>
    <x v="3"/>
    <x v="4"/>
    <n v="75"/>
    <n v="4.5999999999999996"/>
    <x v="0"/>
    <x v="0"/>
    <n v="68"/>
    <x v="0"/>
    <x v="2"/>
    <x v="1"/>
    <x v="156"/>
    <s v="0%-10%"/>
    <x v="1"/>
    <x v="1"/>
    <x v="1"/>
    <x v="0"/>
    <x v="0"/>
    <s v="301-350"/>
    <x v="6"/>
    <x v="1"/>
    <n v="115"/>
    <n v="2.8521739130434782"/>
    <x v="0"/>
    <x v="2"/>
  </r>
  <r>
    <n v="2517"/>
    <s v="Michael"/>
    <d v="2024-04-29T00:00:00"/>
    <x v="20"/>
    <x v="1"/>
    <n v="105"/>
    <x v="4"/>
    <x v="1"/>
    <n v="1"/>
    <b v="1"/>
    <n v="247"/>
    <n v="104"/>
    <x v="4"/>
    <x v="3"/>
    <x v="0"/>
    <n v="19"/>
    <n v="3.2"/>
    <x v="0"/>
    <x v="0"/>
    <n v="3379"/>
    <x v="0"/>
    <x v="0"/>
    <x v="1"/>
    <x v="157"/>
    <s v="0%-10%"/>
    <x v="1"/>
    <x v="2"/>
    <x v="2"/>
    <x v="0"/>
    <x v="0"/>
    <s v="101-150"/>
    <x v="2"/>
    <x v="3"/>
    <n v="216"/>
    <n v="0.4861111111111111"/>
    <x v="0"/>
    <x v="1"/>
  </r>
  <r>
    <n v="2518"/>
    <s v="Amber"/>
    <d v="2023-05-15T00:00:00"/>
    <x v="5"/>
    <x v="1"/>
    <n v="49"/>
    <x v="5"/>
    <x v="3"/>
    <n v="6"/>
    <b v="1"/>
    <n v="641"/>
    <n v="117"/>
    <x v="3"/>
    <x v="3"/>
    <x v="3"/>
    <n v="84"/>
    <n v="3.3"/>
    <x v="1"/>
    <x v="0"/>
    <n v="2878"/>
    <x v="0"/>
    <x v="0"/>
    <x v="0"/>
    <x v="158"/>
    <s v="11%-30%"/>
    <x v="0"/>
    <x v="9"/>
    <x v="2"/>
    <x v="2"/>
    <x v="0"/>
    <s v="0-50"/>
    <x v="4"/>
    <x v="4"/>
    <n v="578"/>
    <n v="8.4775086505190306E-2"/>
    <x v="0"/>
    <x v="2"/>
  </r>
  <r>
    <n v="2521"/>
    <s v="Jessica"/>
    <d v="2024-04-30T00:00:00"/>
    <x v="15"/>
    <x v="2"/>
    <n v="267"/>
    <x v="5"/>
    <x v="2"/>
    <n v="4"/>
    <b v="0"/>
    <n v="118"/>
    <n v="6"/>
    <x v="3"/>
    <x v="0"/>
    <x v="1"/>
    <n v="57"/>
    <n v="5"/>
    <x v="1"/>
    <x v="0"/>
    <n v="3213"/>
    <x v="0"/>
    <x v="1"/>
    <x v="3"/>
    <x v="159"/>
    <s v="Above 30%"/>
    <x v="2"/>
    <x v="3"/>
    <x v="0"/>
    <x v="2"/>
    <x v="0"/>
    <s v="251-300"/>
    <x v="3"/>
    <x v="3"/>
    <n v="211"/>
    <n v="1.2654028436018958"/>
    <x v="0"/>
    <x v="2"/>
  </r>
  <r>
    <n v="2533"/>
    <s v="Danielle"/>
    <d v="2023-11-03T00:00:00"/>
    <x v="7"/>
    <x v="2"/>
    <n v="338"/>
    <x v="5"/>
    <x v="2"/>
    <n v="2"/>
    <b v="0"/>
    <n v="525"/>
    <n v="140"/>
    <x v="5"/>
    <x v="1"/>
    <x v="5"/>
    <n v="75"/>
    <n v="4.5999999999999996"/>
    <x v="0"/>
    <x v="0"/>
    <n v="354"/>
    <x v="2"/>
    <x v="4"/>
    <x v="1"/>
    <x v="160"/>
    <s v="11%-30%"/>
    <x v="0"/>
    <x v="6"/>
    <x v="2"/>
    <x v="3"/>
    <x v="0"/>
    <s v="301-350"/>
    <x v="0"/>
    <x v="1"/>
    <n v="386"/>
    <n v="0.87564766839378239"/>
    <x v="0"/>
    <x v="2"/>
  </r>
  <r>
    <n v="2536"/>
    <s v="Christopher"/>
    <d v="2024-02-26T00:00:00"/>
    <x v="17"/>
    <x v="2"/>
    <n v="212"/>
    <x v="0"/>
    <x v="1"/>
    <n v="4"/>
    <b v="0"/>
    <n v="608"/>
    <n v="96"/>
    <x v="4"/>
    <x v="0"/>
    <x v="2"/>
    <n v="76"/>
    <n v="4"/>
    <x v="1"/>
    <x v="0"/>
    <n v="296"/>
    <x v="2"/>
    <x v="1"/>
    <x v="1"/>
    <x v="161"/>
    <s v="11%-30%"/>
    <x v="0"/>
    <x v="9"/>
    <x v="3"/>
    <x v="0"/>
    <x v="0"/>
    <s v="201-250"/>
    <x v="4"/>
    <x v="1"/>
    <n v="292"/>
    <n v="0.72602739726027399"/>
    <x v="0"/>
    <x v="2"/>
  </r>
  <r>
    <n v="2546"/>
    <s v="Terri"/>
    <d v="2023-05-17T00:00:00"/>
    <x v="13"/>
    <x v="2"/>
    <n v="425"/>
    <x v="6"/>
    <x v="3"/>
    <n v="6"/>
    <b v="0"/>
    <n v="236"/>
    <n v="37"/>
    <x v="5"/>
    <x v="2"/>
    <x v="1"/>
    <n v="49"/>
    <n v="4"/>
    <x v="1"/>
    <x v="0"/>
    <n v="1201"/>
    <x v="0"/>
    <x v="3"/>
    <x v="3"/>
    <x v="162"/>
    <s v="11%-30%"/>
    <x v="0"/>
    <x v="2"/>
    <x v="0"/>
    <x v="3"/>
    <x v="0"/>
    <s v="401-450"/>
    <x v="5"/>
    <x v="2"/>
    <n v="566"/>
    <n v="0.75088339222614842"/>
    <x v="0"/>
    <x v="0"/>
  </r>
  <r>
    <n v="2549"/>
    <s v="Autumn"/>
    <d v="2024-08-16T00:00:00"/>
    <x v="28"/>
    <x v="0"/>
    <n v="299"/>
    <x v="6"/>
    <x v="2"/>
    <n v="6"/>
    <b v="0"/>
    <n v="77"/>
    <n v="191"/>
    <x v="5"/>
    <x v="0"/>
    <x v="1"/>
    <n v="85"/>
    <n v="3.4"/>
    <x v="0"/>
    <x v="0"/>
    <n v="4348"/>
    <x v="4"/>
    <x v="2"/>
    <x v="1"/>
    <x v="163"/>
    <s v="Above 30%"/>
    <x v="2"/>
    <x v="7"/>
    <x v="1"/>
    <x v="3"/>
    <x v="0"/>
    <s v="251-300"/>
    <x v="3"/>
    <x v="9"/>
    <n v="102"/>
    <n v="2.9313725490196076"/>
    <x v="0"/>
    <x v="2"/>
  </r>
  <r>
    <n v="2565"/>
    <s v="Jose"/>
    <d v="2024-09-15T00:00:00"/>
    <x v="14"/>
    <x v="1"/>
    <n v="231"/>
    <x v="6"/>
    <x v="0"/>
    <n v="4"/>
    <b v="1"/>
    <n v="356"/>
    <n v="81"/>
    <x v="5"/>
    <x v="1"/>
    <x v="5"/>
    <n v="73"/>
    <n v="3.4"/>
    <x v="1"/>
    <x v="0"/>
    <n v="4465"/>
    <x v="3"/>
    <x v="1"/>
    <x v="0"/>
    <x v="164"/>
    <s v="11%-30%"/>
    <x v="0"/>
    <x v="0"/>
    <x v="3"/>
    <x v="3"/>
    <x v="0"/>
    <s v="201-250"/>
    <x v="7"/>
    <x v="9"/>
    <n v="94"/>
    <n v="2.4574468085106385"/>
    <x v="0"/>
    <x v="2"/>
  </r>
  <r>
    <n v="2581"/>
    <s v="Anthony"/>
    <d v="2023-04-13T00:00:00"/>
    <x v="8"/>
    <x v="2"/>
    <n v="495"/>
    <x v="3"/>
    <x v="4"/>
    <n v="3"/>
    <b v="0"/>
    <n v="704"/>
    <n v="53"/>
    <x v="6"/>
    <x v="1"/>
    <x v="1"/>
    <n v="94"/>
    <n v="3.4"/>
    <x v="1"/>
    <x v="0"/>
    <n v="944"/>
    <x v="3"/>
    <x v="1"/>
    <x v="3"/>
    <x v="165"/>
    <s v="11%-30%"/>
    <x v="0"/>
    <x v="4"/>
    <x v="3"/>
    <x v="0"/>
    <x v="1"/>
    <s v="451-500"/>
    <x v="2"/>
    <x v="8"/>
    <n v="599"/>
    <n v="0.82637729549248751"/>
    <x v="0"/>
    <x v="0"/>
  </r>
  <r>
    <n v="2593"/>
    <s v="Stephanie"/>
    <d v="2022-12-21T00:00:00"/>
    <x v="11"/>
    <x v="1"/>
    <n v="311"/>
    <x v="0"/>
    <x v="0"/>
    <n v="6"/>
    <b v="0"/>
    <n v="587"/>
    <n v="140"/>
    <x v="1"/>
    <x v="3"/>
    <x v="2"/>
    <n v="43"/>
    <n v="3.6"/>
    <x v="0"/>
    <x v="0"/>
    <n v="4635"/>
    <x v="0"/>
    <x v="4"/>
    <x v="1"/>
    <x v="166"/>
    <s v="0%-10%"/>
    <x v="1"/>
    <x v="6"/>
    <x v="2"/>
    <x v="1"/>
    <x v="0"/>
    <s v="301-350"/>
    <x v="1"/>
    <x v="6"/>
    <n v="721"/>
    <n v="0.43134535367545074"/>
    <x v="0"/>
    <x v="2"/>
  </r>
  <r>
    <n v="2603"/>
    <s v="Peter"/>
    <d v="2024-05-18T00:00:00"/>
    <x v="19"/>
    <x v="0"/>
    <n v="416"/>
    <x v="2"/>
    <x v="3"/>
    <n v="5"/>
    <b v="0"/>
    <n v="97"/>
    <n v="172"/>
    <x v="3"/>
    <x v="1"/>
    <x v="0"/>
    <n v="89"/>
    <n v="4.3"/>
    <x v="0"/>
    <x v="0"/>
    <n v="786"/>
    <x v="2"/>
    <x v="4"/>
    <x v="1"/>
    <x v="167"/>
    <s v="Above 30%"/>
    <x v="2"/>
    <x v="7"/>
    <x v="1"/>
    <x v="2"/>
    <x v="0"/>
    <s v="401-450"/>
    <x v="0"/>
    <x v="8"/>
    <n v="186"/>
    <n v="2.236559139784946"/>
    <x v="0"/>
    <x v="0"/>
  </r>
  <r>
    <n v="2613"/>
    <s v="Benjamin"/>
    <d v="2023-02-07T00:00:00"/>
    <x v="21"/>
    <x v="1"/>
    <n v="129"/>
    <x v="3"/>
    <x v="2"/>
    <n v="5"/>
    <b v="0"/>
    <n v="439"/>
    <n v="10"/>
    <x v="6"/>
    <x v="1"/>
    <x v="5"/>
    <n v="11"/>
    <n v="3.7"/>
    <x v="1"/>
    <x v="0"/>
    <n v="3741"/>
    <x v="3"/>
    <x v="0"/>
    <x v="2"/>
    <x v="168"/>
    <s v="0%-10%"/>
    <x v="1"/>
    <x v="5"/>
    <x v="0"/>
    <x v="0"/>
    <x v="0"/>
    <s v="101-150"/>
    <x v="6"/>
    <x v="7"/>
    <n v="678"/>
    <n v="0.19026548672566371"/>
    <x v="0"/>
    <x v="1"/>
  </r>
  <r>
    <n v="2639"/>
    <s v="Steven"/>
    <d v="2024-06-18T00:00:00"/>
    <x v="23"/>
    <x v="0"/>
    <n v="163"/>
    <x v="1"/>
    <x v="0"/>
    <n v="1"/>
    <b v="1"/>
    <n v="38"/>
    <n v="53"/>
    <x v="5"/>
    <x v="2"/>
    <x v="1"/>
    <n v="37"/>
    <n v="4.5999999999999996"/>
    <x v="1"/>
    <x v="0"/>
    <n v="1934"/>
    <x v="0"/>
    <x v="0"/>
    <x v="3"/>
    <x v="169"/>
    <s v="Above 30%"/>
    <x v="2"/>
    <x v="7"/>
    <x v="3"/>
    <x v="3"/>
    <x v="0"/>
    <s v="151-200"/>
    <x v="5"/>
    <x v="5"/>
    <n v="172"/>
    <n v="0.94767441860465118"/>
    <x v="0"/>
    <x v="1"/>
  </r>
  <r>
    <n v="2647"/>
    <s v="John"/>
    <d v="2024-07-23T00:00:00"/>
    <x v="25"/>
    <x v="1"/>
    <n v="393"/>
    <x v="0"/>
    <x v="2"/>
    <n v="2"/>
    <b v="1"/>
    <n v="487"/>
    <n v="105"/>
    <x v="2"/>
    <x v="3"/>
    <x v="5"/>
    <n v="99"/>
    <n v="3.4"/>
    <x v="1"/>
    <x v="0"/>
    <n v="2460"/>
    <x v="3"/>
    <x v="0"/>
    <x v="2"/>
    <x v="170"/>
    <s v="11%-30%"/>
    <x v="0"/>
    <x v="5"/>
    <x v="2"/>
    <x v="2"/>
    <x v="0"/>
    <s v="351-400"/>
    <x v="7"/>
    <x v="0"/>
    <n v="147"/>
    <n v="2.6734693877551021"/>
    <x v="0"/>
    <x v="2"/>
  </r>
  <r>
    <n v="2660"/>
    <s v="Bruce"/>
    <d v="2022-12-30T00:00:00"/>
    <x v="9"/>
    <x v="0"/>
    <n v="351"/>
    <x v="0"/>
    <x v="4"/>
    <n v="1"/>
    <b v="1"/>
    <n v="80"/>
    <n v="70"/>
    <x v="3"/>
    <x v="1"/>
    <x v="4"/>
    <n v="54"/>
    <n v="4.5"/>
    <x v="0"/>
    <x v="0"/>
    <n v="732"/>
    <x v="3"/>
    <x v="0"/>
    <x v="3"/>
    <x v="171"/>
    <s v="Above 30%"/>
    <x v="2"/>
    <x v="7"/>
    <x v="3"/>
    <x v="2"/>
    <x v="1"/>
    <s v="351-400"/>
    <x v="5"/>
    <x v="8"/>
    <n v="705"/>
    <n v="0.49787234042553191"/>
    <x v="0"/>
    <x v="2"/>
  </r>
  <r>
    <n v="2664"/>
    <s v="Charles"/>
    <d v="2023-10-15T00:00:00"/>
    <x v="15"/>
    <x v="1"/>
    <n v="123"/>
    <x v="6"/>
    <x v="1"/>
    <n v="3"/>
    <b v="1"/>
    <n v="826"/>
    <n v="79"/>
    <x v="0"/>
    <x v="1"/>
    <x v="4"/>
    <n v="34"/>
    <n v="3.5"/>
    <x v="1"/>
    <x v="0"/>
    <n v="402"/>
    <x v="4"/>
    <x v="4"/>
    <x v="3"/>
    <x v="172"/>
    <s v="0%-10%"/>
    <x v="1"/>
    <x v="1"/>
    <x v="3"/>
    <x v="0"/>
    <x v="0"/>
    <s v="101-150"/>
    <x v="3"/>
    <x v="1"/>
    <n v="409"/>
    <n v="0.30073349633251834"/>
    <x v="0"/>
    <x v="1"/>
  </r>
  <r>
    <n v="2675"/>
    <s v="Chad"/>
    <d v="2023-02-18T00:00:00"/>
    <x v="9"/>
    <x v="2"/>
    <n v="28"/>
    <x v="3"/>
    <x v="1"/>
    <n v="1"/>
    <b v="1"/>
    <n v="666"/>
    <n v="65"/>
    <x v="4"/>
    <x v="3"/>
    <x v="4"/>
    <n v="21"/>
    <n v="4.3"/>
    <x v="1"/>
    <x v="0"/>
    <n v="2538"/>
    <x v="4"/>
    <x v="4"/>
    <x v="0"/>
    <x v="173"/>
    <s v="0%-10%"/>
    <x v="1"/>
    <x v="9"/>
    <x v="3"/>
    <x v="0"/>
    <x v="0"/>
    <s v="0-50"/>
    <x v="5"/>
    <x v="4"/>
    <n v="655"/>
    <n v="4.2748091603053436E-2"/>
    <x v="0"/>
    <x v="2"/>
  </r>
  <r>
    <n v="2690"/>
    <s v="Jonathan"/>
    <d v="2023-09-05T00:00:00"/>
    <x v="2"/>
    <x v="2"/>
    <n v="466"/>
    <x v="4"/>
    <x v="3"/>
    <n v="2"/>
    <b v="0"/>
    <n v="977"/>
    <n v="94"/>
    <x v="4"/>
    <x v="0"/>
    <x v="2"/>
    <n v="67"/>
    <n v="3.6"/>
    <x v="0"/>
    <x v="0"/>
    <n v="4004"/>
    <x v="0"/>
    <x v="0"/>
    <x v="1"/>
    <x v="174"/>
    <s v="0%-10%"/>
    <x v="1"/>
    <x v="8"/>
    <x v="3"/>
    <x v="0"/>
    <x v="0"/>
    <s v="451-500"/>
    <x v="2"/>
    <x v="9"/>
    <n v="451"/>
    <n v="1.0332594235033259"/>
    <x v="0"/>
    <x v="0"/>
  </r>
  <r>
    <n v="2697"/>
    <s v="Christine"/>
    <d v="2024-05-10T00:00:00"/>
    <x v="29"/>
    <x v="2"/>
    <n v="423"/>
    <x v="1"/>
    <x v="2"/>
    <n v="3"/>
    <b v="0"/>
    <n v="648"/>
    <n v="46"/>
    <x v="3"/>
    <x v="2"/>
    <x v="0"/>
    <n v="0"/>
    <n v="4.5"/>
    <x v="1"/>
    <x v="0"/>
    <n v="3859"/>
    <x v="0"/>
    <x v="1"/>
    <x v="0"/>
    <x v="54"/>
    <s v="0%-10%"/>
    <x v="1"/>
    <x v="9"/>
    <x v="0"/>
    <x v="2"/>
    <x v="0"/>
    <s v="401-450"/>
    <x v="1"/>
    <x v="7"/>
    <n v="213"/>
    <n v="1.9859154929577465"/>
    <x v="0"/>
    <x v="0"/>
  </r>
  <r>
    <n v="2701"/>
    <s v="Victor"/>
    <d v="2024-05-05T00:00:00"/>
    <x v="20"/>
    <x v="0"/>
    <n v="13"/>
    <x v="1"/>
    <x v="2"/>
    <n v="6"/>
    <b v="1"/>
    <n v="537"/>
    <n v="121"/>
    <x v="5"/>
    <x v="0"/>
    <x v="0"/>
    <n v="17"/>
    <n v="3.1"/>
    <x v="0"/>
    <x v="0"/>
    <n v="2124"/>
    <x v="4"/>
    <x v="1"/>
    <x v="2"/>
    <x v="175"/>
    <s v="0%-10%"/>
    <x v="1"/>
    <x v="6"/>
    <x v="2"/>
    <x v="3"/>
    <x v="0"/>
    <s v="0-50"/>
    <x v="2"/>
    <x v="0"/>
    <n v="210"/>
    <n v="6.1904761904761907E-2"/>
    <x v="0"/>
    <x v="2"/>
  </r>
  <r>
    <n v="2714"/>
    <s v="Jack"/>
    <d v="2024-12-09T00:00:00"/>
    <x v="6"/>
    <x v="0"/>
    <n v="480"/>
    <x v="4"/>
    <x v="2"/>
    <n v="6"/>
    <b v="1"/>
    <n v="277"/>
    <n v="25"/>
    <x v="0"/>
    <x v="1"/>
    <x v="5"/>
    <n v="41"/>
    <n v="4.8"/>
    <x v="1"/>
    <x v="0"/>
    <n v="3069"/>
    <x v="3"/>
    <x v="0"/>
    <x v="1"/>
    <x v="176"/>
    <s v="11%-30%"/>
    <x v="0"/>
    <x v="2"/>
    <x v="0"/>
    <x v="0"/>
    <x v="0"/>
    <s v="451-500"/>
    <x v="2"/>
    <x v="3"/>
    <n v="-11"/>
    <n v="43.636363636363633"/>
    <x v="2"/>
    <x v="0"/>
  </r>
  <r>
    <n v="2723"/>
    <s v="Briana"/>
    <d v="2023-09-01T00:00:00"/>
    <x v="27"/>
    <x v="2"/>
    <n v="416"/>
    <x v="5"/>
    <x v="4"/>
    <n v="2"/>
    <b v="1"/>
    <n v="920"/>
    <n v="79"/>
    <x v="1"/>
    <x v="2"/>
    <x v="5"/>
    <n v="20"/>
    <n v="4.4000000000000004"/>
    <x v="1"/>
    <x v="0"/>
    <n v="3834"/>
    <x v="0"/>
    <x v="1"/>
    <x v="3"/>
    <x v="177"/>
    <s v="0%-10%"/>
    <x v="1"/>
    <x v="8"/>
    <x v="3"/>
    <x v="1"/>
    <x v="1"/>
    <s v="401-450"/>
    <x v="3"/>
    <x v="7"/>
    <n v="450"/>
    <n v="0.9244444444444444"/>
    <x v="0"/>
    <x v="0"/>
  </r>
  <r>
    <n v="2727"/>
    <s v="Renee"/>
    <d v="2024-01-29T00:00:00"/>
    <x v="16"/>
    <x v="1"/>
    <n v="263"/>
    <x v="2"/>
    <x v="4"/>
    <n v="4"/>
    <b v="1"/>
    <n v="468"/>
    <n v="95"/>
    <x v="1"/>
    <x v="2"/>
    <x v="1"/>
    <n v="87"/>
    <n v="3.5"/>
    <x v="1"/>
    <x v="0"/>
    <n v="4497"/>
    <x v="3"/>
    <x v="3"/>
    <x v="3"/>
    <x v="178"/>
    <s v="11%-30%"/>
    <x v="0"/>
    <x v="5"/>
    <x v="3"/>
    <x v="1"/>
    <x v="1"/>
    <s v="251-300"/>
    <x v="1"/>
    <x v="9"/>
    <n v="314"/>
    <n v="0.83757961783439494"/>
    <x v="0"/>
    <x v="2"/>
  </r>
  <r>
    <n v="2731"/>
    <s v="Brooke"/>
    <d v="2024-06-11T00:00:00"/>
    <x v="5"/>
    <x v="2"/>
    <n v="267"/>
    <x v="2"/>
    <x v="0"/>
    <n v="5"/>
    <b v="1"/>
    <n v="890"/>
    <n v="187"/>
    <x v="6"/>
    <x v="3"/>
    <x v="5"/>
    <n v="98"/>
    <n v="3"/>
    <x v="0"/>
    <x v="0"/>
    <n v="3510"/>
    <x v="1"/>
    <x v="2"/>
    <x v="2"/>
    <x v="179"/>
    <s v="0%-10%"/>
    <x v="1"/>
    <x v="1"/>
    <x v="1"/>
    <x v="0"/>
    <x v="0"/>
    <s v="251-300"/>
    <x v="4"/>
    <x v="7"/>
    <n v="185"/>
    <n v="1.4432432432432432"/>
    <x v="0"/>
    <x v="2"/>
  </r>
  <r>
    <n v="2734"/>
    <s v="Bruce"/>
    <d v="2024-06-06T00:00:00"/>
    <x v="20"/>
    <x v="0"/>
    <n v="130"/>
    <x v="3"/>
    <x v="4"/>
    <n v="1"/>
    <b v="1"/>
    <n v="428"/>
    <n v="119"/>
    <x v="4"/>
    <x v="1"/>
    <x v="5"/>
    <n v="53"/>
    <n v="4.5"/>
    <x v="0"/>
    <x v="0"/>
    <n v="4922"/>
    <x v="3"/>
    <x v="0"/>
    <x v="1"/>
    <x v="180"/>
    <s v="0%-10%"/>
    <x v="1"/>
    <x v="5"/>
    <x v="2"/>
    <x v="0"/>
    <x v="1"/>
    <s v="101-150"/>
    <x v="2"/>
    <x v="6"/>
    <n v="178"/>
    <n v="0.7303370786516854"/>
    <x v="0"/>
    <x v="1"/>
  </r>
  <r>
    <n v="2739"/>
    <s v="Margaret"/>
    <d v="2023-04-24T00:00:00"/>
    <x v="19"/>
    <x v="2"/>
    <n v="285"/>
    <x v="3"/>
    <x v="4"/>
    <n v="3"/>
    <b v="0"/>
    <n v="706"/>
    <n v="22"/>
    <x v="6"/>
    <x v="3"/>
    <x v="2"/>
    <n v="4"/>
    <n v="3.4"/>
    <x v="0"/>
    <x v="0"/>
    <n v="368"/>
    <x v="4"/>
    <x v="3"/>
    <x v="0"/>
    <x v="181"/>
    <s v="0%-10%"/>
    <x v="1"/>
    <x v="4"/>
    <x v="0"/>
    <x v="0"/>
    <x v="1"/>
    <s v="251-300"/>
    <x v="0"/>
    <x v="1"/>
    <n v="576"/>
    <n v="0.49479166666666669"/>
    <x v="0"/>
    <x v="2"/>
  </r>
  <r>
    <n v="2766"/>
    <s v="Jerome"/>
    <d v="2023-01-08T00:00:00"/>
    <x v="24"/>
    <x v="1"/>
    <n v="187"/>
    <x v="3"/>
    <x v="1"/>
    <n v="3"/>
    <b v="1"/>
    <n v="697"/>
    <n v="5"/>
    <x v="5"/>
    <x v="2"/>
    <x v="4"/>
    <n v="29"/>
    <n v="4.5"/>
    <x v="1"/>
    <x v="0"/>
    <n v="213"/>
    <x v="2"/>
    <x v="4"/>
    <x v="2"/>
    <x v="182"/>
    <s v="0%-10%"/>
    <x v="1"/>
    <x v="9"/>
    <x v="0"/>
    <x v="3"/>
    <x v="0"/>
    <s v="151-200"/>
    <x v="0"/>
    <x v="1"/>
    <n v="687"/>
    <n v="0.27219796215429404"/>
    <x v="0"/>
    <x v="1"/>
  </r>
  <r>
    <n v="2784"/>
    <s v="Matthew"/>
    <d v="2023-11-20T00:00:00"/>
    <x v="5"/>
    <x v="1"/>
    <n v="484"/>
    <x v="3"/>
    <x v="0"/>
    <n v="2"/>
    <b v="1"/>
    <n v="52"/>
    <n v="151"/>
    <x v="4"/>
    <x v="3"/>
    <x v="5"/>
    <n v="15"/>
    <n v="3.1"/>
    <x v="1"/>
    <x v="0"/>
    <n v="1042"/>
    <x v="3"/>
    <x v="4"/>
    <x v="0"/>
    <x v="183"/>
    <s v="0%-10%"/>
    <x v="1"/>
    <x v="7"/>
    <x v="1"/>
    <x v="0"/>
    <x v="0"/>
    <s v="451-500"/>
    <x v="4"/>
    <x v="2"/>
    <n v="389"/>
    <n v="1.244215938303342"/>
    <x v="0"/>
    <x v="0"/>
  </r>
  <r>
    <n v="2788"/>
    <s v="Keith"/>
    <d v="2023-02-09T00:00:00"/>
    <x v="26"/>
    <x v="2"/>
    <n v="404"/>
    <x v="6"/>
    <x v="1"/>
    <n v="2"/>
    <b v="0"/>
    <n v="257"/>
    <n v="113"/>
    <x v="0"/>
    <x v="1"/>
    <x v="2"/>
    <n v="60"/>
    <n v="3.8"/>
    <x v="1"/>
    <x v="0"/>
    <n v="1290"/>
    <x v="2"/>
    <x v="0"/>
    <x v="0"/>
    <x v="184"/>
    <s v="11%-30%"/>
    <x v="0"/>
    <x v="2"/>
    <x v="2"/>
    <x v="0"/>
    <x v="0"/>
    <s v="401-450"/>
    <x v="5"/>
    <x v="2"/>
    <n v="666"/>
    <n v="0.60660660660660659"/>
    <x v="0"/>
    <x v="0"/>
  </r>
  <r>
    <n v="2808"/>
    <s v="Jonathan"/>
    <d v="2023-11-12T00:00:00"/>
    <x v="17"/>
    <x v="2"/>
    <n v="91"/>
    <x v="0"/>
    <x v="3"/>
    <n v="6"/>
    <b v="0"/>
    <n v="961"/>
    <n v="170"/>
    <x v="3"/>
    <x v="3"/>
    <x v="2"/>
    <n v="87"/>
    <n v="4.2"/>
    <x v="1"/>
    <x v="0"/>
    <n v="718"/>
    <x v="2"/>
    <x v="3"/>
    <x v="1"/>
    <x v="185"/>
    <s v="0%-10%"/>
    <x v="1"/>
    <x v="8"/>
    <x v="1"/>
    <x v="2"/>
    <x v="0"/>
    <s v="51-100"/>
    <x v="4"/>
    <x v="8"/>
    <n v="398"/>
    <n v="0.228643216080402"/>
    <x v="0"/>
    <x v="2"/>
  </r>
  <r>
    <n v="2820"/>
    <s v="Mark"/>
    <d v="2023-07-15T00:00:00"/>
    <x v="20"/>
    <x v="1"/>
    <n v="202"/>
    <x v="1"/>
    <x v="4"/>
    <n v="5"/>
    <b v="1"/>
    <n v="109"/>
    <n v="41"/>
    <x v="3"/>
    <x v="0"/>
    <x v="0"/>
    <n v="42"/>
    <n v="4.5999999999999996"/>
    <x v="1"/>
    <x v="0"/>
    <n v="3607"/>
    <x v="4"/>
    <x v="0"/>
    <x v="0"/>
    <x v="186"/>
    <s v="11%-30%"/>
    <x v="0"/>
    <x v="3"/>
    <x v="0"/>
    <x v="2"/>
    <x v="1"/>
    <s v="201-250"/>
    <x v="2"/>
    <x v="7"/>
    <n v="505"/>
    <n v="0.4"/>
    <x v="0"/>
    <x v="2"/>
  </r>
  <r>
    <n v="2829"/>
    <s v="Sara"/>
    <d v="2024-09-23T00:00:00"/>
    <x v="29"/>
    <x v="2"/>
    <n v="23"/>
    <x v="5"/>
    <x v="1"/>
    <n v="2"/>
    <b v="0"/>
    <n v="577"/>
    <n v="131"/>
    <x v="4"/>
    <x v="1"/>
    <x v="4"/>
    <n v="14"/>
    <n v="3.9"/>
    <x v="1"/>
    <x v="0"/>
    <n v="4048"/>
    <x v="1"/>
    <x v="3"/>
    <x v="1"/>
    <x v="187"/>
    <s v="0%-10%"/>
    <x v="1"/>
    <x v="6"/>
    <x v="2"/>
    <x v="0"/>
    <x v="0"/>
    <s v="0-50"/>
    <x v="1"/>
    <x v="9"/>
    <n v="77"/>
    <n v="0.29870129870129869"/>
    <x v="0"/>
    <x v="2"/>
  </r>
  <r>
    <n v="2830"/>
    <s v="Erica"/>
    <d v="2023-05-03T00:00:00"/>
    <x v="16"/>
    <x v="0"/>
    <n v="304"/>
    <x v="6"/>
    <x v="4"/>
    <n v="1"/>
    <b v="1"/>
    <n v="389"/>
    <n v="137"/>
    <x v="1"/>
    <x v="0"/>
    <x v="5"/>
    <n v="2"/>
    <n v="4.8"/>
    <x v="0"/>
    <x v="0"/>
    <n v="4685"/>
    <x v="4"/>
    <x v="1"/>
    <x v="2"/>
    <x v="188"/>
    <s v="0%-10%"/>
    <x v="1"/>
    <x v="0"/>
    <x v="2"/>
    <x v="1"/>
    <x v="1"/>
    <s v="301-350"/>
    <x v="1"/>
    <x v="6"/>
    <n v="585"/>
    <n v="0.5196581196581197"/>
    <x v="0"/>
    <x v="2"/>
  </r>
  <r>
    <n v="2836"/>
    <s v="Samantha"/>
    <d v="2024-02-07T00:00:00"/>
    <x v="25"/>
    <x v="1"/>
    <n v="359"/>
    <x v="0"/>
    <x v="1"/>
    <n v="6"/>
    <b v="0"/>
    <n v="305"/>
    <n v="81"/>
    <x v="5"/>
    <x v="0"/>
    <x v="4"/>
    <n v="28"/>
    <n v="3.3"/>
    <x v="1"/>
    <x v="0"/>
    <n v="1926"/>
    <x v="4"/>
    <x v="1"/>
    <x v="2"/>
    <x v="189"/>
    <s v="0%-10%"/>
    <x v="1"/>
    <x v="0"/>
    <x v="3"/>
    <x v="3"/>
    <x v="0"/>
    <s v="351-400"/>
    <x v="7"/>
    <x v="5"/>
    <n v="314"/>
    <n v="1.1433121019108281"/>
    <x v="0"/>
    <x v="2"/>
  </r>
  <r>
    <n v="2847"/>
    <s v="Charles"/>
    <d v="2023-09-23T00:00:00"/>
    <x v="15"/>
    <x v="2"/>
    <n v="222"/>
    <x v="3"/>
    <x v="4"/>
    <n v="3"/>
    <b v="0"/>
    <n v="785"/>
    <n v="147"/>
    <x v="4"/>
    <x v="1"/>
    <x v="2"/>
    <n v="21"/>
    <n v="4.8"/>
    <x v="0"/>
    <x v="0"/>
    <n v="4291"/>
    <x v="2"/>
    <x v="2"/>
    <x v="2"/>
    <x v="190"/>
    <s v="0%-10%"/>
    <x v="1"/>
    <x v="4"/>
    <x v="2"/>
    <x v="0"/>
    <x v="1"/>
    <s v="201-250"/>
    <x v="0"/>
    <x v="9"/>
    <n v="431"/>
    <n v="0.51508120649651967"/>
    <x v="0"/>
    <x v="2"/>
  </r>
  <r>
    <n v="2851"/>
    <s v="Brittany"/>
    <d v="2024-05-22T00:00:00"/>
    <x v="7"/>
    <x v="2"/>
    <n v="415"/>
    <x v="2"/>
    <x v="3"/>
    <n v="5"/>
    <b v="1"/>
    <n v="769"/>
    <n v="144"/>
    <x v="5"/>
    <x v="0"/>
    <x v="0"/>
    <n v="98"/>
    <n v="3.9"/>
    <x v="1"/>
    <x v="0"/>
    <n v="2759"/>
    <x v="3"/>
    <x v="0"/>
    <x v="3"/>
    <x v="191"/>
    <s v="11%-30%"/>
    <x v="0"/>
    <x v="4"/>
    <x v="2"/>
    <x v="3"/>
    <x v="0"/>
    <s v="401-450"/>
    <x v="3"/>
    <x v="4"/>
    <n v="185"/>
    <n v="2.2432432432432434"/>
    <x v="0"/>
    <x v="0"/>
  </r>
  <r>
    <n v="2854"/>
    <s v="Jamie"/>
    <d v="2023-06-06T00:00:00"/>
    <x v="10"/>
    <x v="0"/>
    <n v="386"/>
    <x v="3"/>
    <x v="4"/>
    <n v="4"/>
    <b v="1"/>
    <n v="230"/>
    <n v="2"/>
    <x v="3"/>
    <x v="3"/>
    <x v="2"/>
    <n v="39"/>
    <n v="3.7"/>
    <x v="1"/>
    <x v="0"/>
    <n v="1823"/>
    <x v="4"/>
    <x v="3"/>
    <x v="0"/>
    <x v="192"/>
    <s v="11%-30%"/>
    <x v="0"/>
    <x v="2"/>
    <x v="0"/>
    <x v="2"/>
    <x v="1"/>
    <s v="351-400"/>
    <x v="6"/>
    <x v="5"/>
    <n v="558"/>
    <n v="0.69175627240143367"/>
    <x v="0"/>
    <x v="2"/>
  </r>
  <r>
    <n v="2884"/>
    <s v="Heather"/>
    <d v="2023-11-30T00:00:00"/>
    <x v="10"/>
    <x v="2"/>
    <n v="250"/>
    <x v="5"/>
    <x v="2"/>
    <n v="6"/>
    <b v="0"/>
    <n v="271"/>
    <n v="50"/>
    <x v="0"/>
    <x v="0"/>
    <x v="3"/>
    <n v="34"/>
    <n v="4.7"/>
    <x v="1"/>
    <x v="0"/>
    <n v="4307"/>
    <x v="3"/>
    <x v="4"/>
    <x v="3"/>
    <x v="193"/>
    <s v="11%-30%"/>
    <x v="0"/>
    <x v="2"/>
    <x v="0"/>
    <x v="0"/>
    <x v="0"/>
    <s v="201-250"/>
    <x v="6"/>
    <x v="9"/>
    <n v="381"/>
    <n v="0.65616797900262469"/>
    <x v="0"/>
    <x v="2"/>
  </r>
  <r>
    <n v="2886"/>
    <s v="Mark"/>
    <d v="2023-06-24T00:00:00"/>
    <x v="28"/>
    <x v="2"/>
    <n v="62"/>
    <x v="6"/>
    <x v="0"/>
    <n v="1"/>
    <b v="0"/>
    <n v="811"/>
    <n v="109"/>
    <x v="0"/>
    <x v="0"/>
    <x v="4"/>
    <n v="14"/>
    <n v="3.1"/>
    <x v="1"/>
    <x v="0"/>
    <n v="3702"/>
    <x v="1"/>
    <x v="1"/>
    <x v="2"/>
    <x v="194"/>
    <s v="0%-10%"/>
    <x v="1"/>
    <x v="1"/>
    <x v="2"/>
    <x v="0"/>
    <x v="0"/>
    <s v="51-100"/>
    <x v="0"/>
    <x v="7"/>
    <n v="521"/>
    <n v="0.11900191938579655"/>
    <x v="0"/>
    <x v="2"/>
  </r>
  <r>
    <n v="2904"/>
    <s v="Troy"/>
    <d v="2024-02-17T00:00:00"/>
    <x v="20"/>
    <x v="1"/>
    <n v="280"/>
    <x v="2"/>
    <x v="3"/>
    <n v="1"/>
    <b v="0"/>
    <n v="188"/>
    <n v="103"/>
    <x v="0"/>
    <x v="0"/>
    <x v="1"/>
    <n v="80"/>
    <n v="4.8"/>
    <x v="1"/>
    <x v="0"/>
    <n v="2346"/>
    <x v="2"/>
    <x v="1"/>
    <x v="2"/>
    <x v="195"/>
    <s v="11%-30%"/>
    <x v="0"/>
    <x v="3"/>
    <x v="2"/>
    <x v="0"/>
    <x v="0"/>
    <s v="251-300"/>
    <x v="2"/>
    <x v="0"/>
    <n v="288"/>
    <n v="0.97222222222222221"/>
    <x v="0"/>
    <x v="2"/>
  </r>
  <r>
    <n v="2908"/>
    <s v="Anthony"/>
    <d v="2024-09-26T00:00:00"/>
    <x v="0"/>
    <x v="0"/>
    <n v="88"/>
    <x v="4"/>
    <x v="2"/>
    <n v="2"/>
    <b v="1"/>
    <n v="343"/>
    <n v="163"/>
    <x v="4"/>
    <x v="0"/>
    <x v="4"/>
    <n v="89"/>
    <n v="5"/>
    <x v="0"/>
    <x v="0"/>
    <n v="2914"/>
    <x v="2"/>
    <x v="1"/>
    <x v="3"/>
    <x v="196"/>
    <s v="11%-30%"/>
    <x v="0"/>
    <x v="0"/>
    <x v="1"/>
    <x v="0"/>
    <x v="0"/>
    <s v="51-100"/>
    <x v="3"/>
    <x v="4"/>
    <n v="57"/>
    <n v="1.5438596491228069"/>
    <x v="0"/>
    <x v="2"/>
  </r>
  <r>
    <n v="2914"/>
    <s v="Erica"/>
    <d v="2023-07-07T00:00:00"/>
    <x v="17"/>
    <x v="2"/>
    <n v="316"/>
    <x v="6"/>
    <x v="3"/>
    <n v="1"/>
    <b v="0"/>
    <n v="734"/>
    <n v="21"/>
    <x v="2"/>
    <x v="1"/>
    <x v="3"/>
    <n v="65"/>
    <n v="4.5999999999999996"/>
    <x v="1"/>
    <x v="0"/>
    <n v="3039"/>
    <x v="2"/>
    <x v="1"/>
    <x v="0"/>
    <x v="197"/>
    <s v="0%-10%"/>
    <x v="1"/>
    <x v="4"/>
    <x v="0"/>
    <x v="2"/>
    <x v="0"/>
    <s v="301-350"/>
    <x v="4"/>
    <x v="3"/>
    <n v="526"/>
    <n v="0.60076045627376429"/>
    <x v="0"/>
    <x v="2"/>
  </r>
  <r>
    <n v="2942"/>
    <s v="Jaclyn"/>
    <d v="2023-02-09T00:00:00"/>
    <x v="3"/>
    <x v="0"/>
    <n v="167"/>
    <x v="4"/>
    <x v="0"/>
    <n v="5"/>
    <b v="0"/>
    <n v="127"/>
    <n v="138"/>
    <x v="6"/>
    <x v="1"/>
    <x v="2"/>
    <n v="66"/>
    <n v="4.7"/>
    <x v="0"/>
    <x v="0"/>
    <n v="711"/>
    <x v="2"/>
    <x v="0"/>
    <x v="3"/>
    <x v="198"/>
    <s v="11%-30%"/>
    <x v="0"/>
    <x v="3"/>
    <x v="2"/>
    <x v="0"/>
    <x v="0"/>
    <s v="151-200"/>
    <x v="2"/>
    <x v="8"/>
    <n v="660"/>
    <n v="0.25303030303030305"/>
    <x v="0"/>
    <x v="1"/>
  </r>
  <r>
    <n v="2960"/>
    <s v="James"/>
    <d v="2023-12-03T00:00:00"/>
    <x v="29"/>
    <x v="0"/>
    <n v="416"/>
    <x v="4"/>
    <x v="0"/>
    <n v="4"/>
    <b v="1"/>
    <n v="964"/>
    <n v="187"/>
    <x v="3"/>
    <x v="0"/>
    <x v="5"/>
    <n v="6"/>
    <n v="3.2"/>
    <x v="1"/>
    <x v="0"/>
    <n v="2554"/>
    <x v="2"/>
    <x v="0"/>
    <x v="0"/>
    <x v="199"/>
    <s v="0%-10%"/>
    <x v="1"/>
    <x v="8"/>
    <x v="1"/>
    <x v="2"/>
    <x v="0"/>
    <s v="401-450"/>
    <x v="1"/>
    <x v="4"/>
    <n v="372"/>
    <n v="1.118279569892473"/>
    <x v="0"/>
    <x v="0"/>
  </r>
  <r>
    <n v="2981"/>
    <s v="Laura"/>
    <d v="2024-05-07T00:00:00"/>
    <x v="13"/>
    <x v="0"/>
    <n v="482"/>
    <x v="4"/>
    <x v="0"/>
    <n v="2"/>
    <b v="1"/>
    <n v="665"/>
    <n v="96"/>
    <x v="4"/>
    <x v="2"/>
    <x v="0"/>
    <n v="24"/>
    <n v="4.7"/>
    <x v="0"/>
    <x v="0"/>
    <n v="4851"/>
    <x v="0"/>
    <x v="4"/>
    <x v="1"/>
    <x v="200"/>
    <s v="0%-10%"/>
    <x v="1"/>
    <x v="9"/>
    <x v="3"/>
    <x v="0"/>
    <x v="0"/>
    <s v="451-500"/>
    <x v="5"/>
    <x v="6"/>
    <n v="210"/>
    <n v="2.2952380952380951"/>
    <x v="0"/>
    <x v="0"/>
  </r>
  <r>
    <n v="2995"/>
    <s v="Theodore"/>
    <d v="2024-08-25T00:00:00"/>
    <x v="1"/>
    <x v="1"/>
    <n v="475"/>
    <x v="0"/>
    <x v="0"/>
    <n v="4"/>
    <b v="1"/>
    <n v="510"/>
    <n v="143"/>
    <x v="3"/>
    <x v="1"/>
    <x v="1"/>
    <n v="1"/>
    <n v="4.5"/>
    <x v="1"/>
    <x v="0"/>
    <n v="755"/>
    <x v="1"/>
    <x v="0"/>
    <x v="0"/>
    <x v="201"/>
    <s v="0%-10%"/>
    <x v="1"/>
    <x v="6"/>
    <x v="2"/>
    <x v="2"/>
    <x v="0"/>
    <s v="451-500"/>
    <x v="1"/>
    <x v="8"/>
    <n v="107"/>
    <n v="4.4392523364485985"/>
    <x v="0"/>
    <x v="0"/>
  </r>
  <r>
    <n v="3004"/>
    <s v="Joseph"/>
    <d v="2024-10-22T00:00:00"/>
    <x v="14"/>
    <x v="0"/>
    <n v="184"/>
    <x v="3"/>
    <x v="3"/>
    <n v="4"/>
    <b v="0"/>
    <n v="233"/>
    <n v="15"/>
    <x v="2"/>
    <x v="0"/>
    <x v="2"/>
    <n v="28"/>
    <n v="3.5"/>
    <x v="0"/>
    <x v="0"/>
    <n v="2760"/>
    <x v="2"/>
    <x v="2"/>
    <x v="0"/>
    <x v="202"/>
    <s v="11%-30%"/>
    <x v="0"/>
    <x v="2"/>
    <x v="0"/>
    <x v="2"/>
    <x v="0"/>
    <s v="151-200"/>
    <x v="7"/>
    <x v="4"/>
    <n v="57"/>
    <n v="3.2280701754385963"/>
    <x v="0"/>
    <x v="1"/>
  </r>
  <r>
    <n v="3009"/>
    <s v="Joel"/>
    <d v="2024-09-24T00:00:00"/>
    <x v="5"/>
    <x v="2"/>
    <n v="250"/>
    <x v="3"/>
    <x v="2"/>
    <n v="3"/>
    <b v="0"/>
    <n v="774"/>
    <n v="88"/>
    <x v="5"/>
    <x v="2"/>
    <x v="2"/>
    <n v="64"/>
    <n v="3.3"/>
    <x v="1"/>
    <x v="0"/>
    <n v="1882"/>
    <x v="4"/>
    <x v="4"/>
    <x v="2"/>
    <x v="203"/>
    <s v="0%-10%"/>
    <x v="1"/>
    <x v="4"/>
    <x v="3"/>
    <x v="3"/>
    <x v="0"/>
    <s v="201-250"/>
    <x v="4"/>
    <x v="5"/>
    <n v="80"/>
    <n v="3.125"/>
    <x v="0"/>
    <x v="2"/>
  </r>
  <r>
    <n v="3010"/>
    <s v="Amanda"/>
    <d v="2024-11-03T00:00:00"/>
    <x v="27"/>
    <x v="0"/>
    <n v="318"/>
    <x v="4"/>
    <x v="4"/>
    <n v="5"/>
    <b v="0"/>
    <n v="925"/>
    <n v="191"/>
    <x v="5"/>
    <x v="3"/>
    <x v="2"/>
    <n v="38"/>
    <n v="4.5999999999999996"/>
    <x v="0"/>
    <x v="0"/>
    <n v="167"/>
    <x v="3"/>
    <x v="3"/>
    <x v="1"/>
    <x v="204"/>
    <s v="0%-10%"/>
    <x v="1"/>
    <x v="8"/>
    <x v="1"/>
    <x v="3"/>
    <x v="1"/>
    <s v="301-350"/>
    <x v="0"/>
    <x v="1"/>
    <n v="21"/>
    <n v="15.142857142857142"/>
    <x v="3"/>
    <x v="1"/>
  </r>
  <r>
    <n v="3035"/>
    <s v="Michael"/>
    <d v="2023-04-26T00:00:00"/>
    <x v="27"/>
    <x v="2"/>
    <n v="106"/>
    <x v="2"/>
    <x v="3"/>
    <n v="3"/>
    <b v="1"/>
    <n v="377"/>
    <n v="31"/>
    <x v="0"/>
    <x v="1"/>
    <x v="1"/>
    <n v="85"/>
    <n v="3.5"/>
    <x v="0"/>
    <x v="0"/>
    <n v="613"/>
    <x v="4"/>
    <x v="1"/>
    <x v="0"/>
    <x v="205"/>
    <s v="11%-30%"/>
    <x v="0"/>
    <x v="0"/>
    <x v="0"/>
    <x v="0"/>
    <x v="0"/>
    <s v="101-150"/>
    <x v="3"/>
    <x v="8"/>
    <n v="578"/>
    <n v="0.18339100346020762"/>
    <x v="0"/>
    <x v="1"/>
  </r>
  <r>
    <n v="3078"/>
    <s v="Victor"/>
    <d v="2023-06-24T00:00:00"/>
    <x v="17"/>
    <x v="1"/>
    <n v="246"/>
    <x v="5"/>
    <x v="3"/>
    <n v="3"/>
    <b v="0"/>
    <n v="358"/>
    <n v="158"/>
    <x v="0"/>
    <x v="1"/>
    <x v="3"/>
    <n v="18"/>
    <n v="3.8"/>
    <x v="1"/>
    <x v="0"/>
    <n v="2234"/>
    <x v="2"/>
    <x v="4"/>
    <x v="1"/>
    <x v="206"/>
    <s v="0%-10%"/>
    <x v="1"/>
    <x v="0"/>
    <x v="1"/>
    <x v="0"/>
    <x v="0"/>
    <s v="201-250"/>
    <x v="4"/>
    <x v="0"/>
    <n v="539"/>
    <n v="0.45640074211502785"/>
    <x v="0"/>
    <x v="2"/>
  </r>
  <r>
    <n v="3083"/>
    <s v="Jason"/>
    <d v="2023-09-05T00:00:00"/>
    <x v="5"/>
    <x v="1"/>
    <n v="413"/>
    <x v="3"/>
    <x v="0"/>
    <n v="5"/>
    <b v="1"/>
    <n v="895"/>
    <n v="3"/>
    <x v="3"/>
    <x v="1"/>
    <x v="4"/>
    <n v="87"/>
    <n v="3.2"/>
    <x v="0"/>
    <x v="0"/>
    <n v="1340"/>
    <x v="1"/>
    <x v="0"/>
    <x v="0"/>
    <x v="207"/>
    <s v="0%-10%"/>
    <x v="1"/>
    <x v="1"/>
    <x v="0"/>
    <x v="2"/>
    <x v="0"/>
    <s v="401-450"/>
    <x v="4"/>
    <x v="2"/>
    <n v="465"/>
    <n v="0.8881720430107527"/>
    <x v="0"/>
    <x v="0"/>
  </r>
  <r>
    <n v="3102"/>
    <s v="Carolyn"/>
    <d v="2024-09-03T00:00:00"/>
    <x v="15"/>
    <x v="1"/>
    <n v="287"/>
    <x v="1"/>
    <x v="4"/>
    <n v="2"/>
    <b v="0"/>
    <n v="670"/>
    <n v="147"/>
    <x v="3"/>
    <x v="2"/>
    <x v="3"/>
    <n v="42"/>
    <n v="4.3"/>
    <x v="0"/>
    <x v="0"/>
    <n v="4672"/>
    <x v="0"/>
    <x v="4"/>
    <x v="3"/>
    <x v="208"/>
    <s v="0%-10%"/>
    <x v="1"/>
    <x v="9"/>
    <x v="2"/>
    <x v="2"/>
    <x v="1"/>
    <s v="251-300"/>
    <x v="3"/>
    <x v="6"/>
    <n v="85"/>
    <n v="3.3764705882352941"/>
    <x v="0"/>
    <x v="2"/>
  </r>
  <r>
    <n v="3119"/>
    <s v="Stacey"/>
    <d v="2024-09-18T00:00:00"/>
    <x v="5"/>
    <x v="1"/>
    <n v="247"/>
    <x v="2"/>
    <x v="0"/>
    <n v="6"/>
    <b v="1"/>
    <n v="563"/>
    <n v="185"/>
    <x v="5"/>
    <x v="2"/>
    <x v="2"/>
    <n v="3"/>
    <n v="4.8"/>
    <x v="1"/>
    <x v="0"/>
    <n v="4378"/>
    <x v="2"/>
    <x v="2"/>
    <x v="3"/>
    <x v="209"/>
    <s v="0%-10%"/>
    <x v="1"/>
    <x v="6"/>
    <x v="1"/>
    <x v="3"/>
    <x v="0"/>
    <s v="201-250"/>
    <x v="4"/>
    <x v="9"/>
    <n v="86"/>
    <n v="2.8720930232558142"/>
    <x v="0"/>
    <x v="2"/>
  </r>
  <r>
    <n v="3131"/>
    <s v="James"/>
    <d v="2023-06-11T00:00:00"/>
    <x v="12"/>
    <x v="2"/>
    <n v="399"/>
    <x v="4"/>
    <x v="3"/>
    <n v="5"/>
    <b v="0"/>
    <n v="541"/>
    <n v="158"/>
    <x v="6"/>
    <x v="2"/>
    <x v="5"/>
    <n v="4"/>
    <n v="4.9000000000000004"/>
    <x v="0"/>
    <x v="0"/>
    <n v="948"/>
    <x v="1"/>
    <x v="1"/>
    <x v="2"/>
    <x v="210"/>
    <s v="0%-10%"/>
    <x v="1"/>
    <x v="6"/>
    <x v="1"/>
    <x v="0"/>
    <x v="0"/>
    <s v="351-400"/>
    <x v="0"/>
    <x v="8"/>
    <n v="529"/>
    <n v="0.75425330812854441"/>
    <x v="0"/>
    <x v="2"/>
  </r>
  <r>
    <n v="3135"/>
    <s v="Angela"/>
    <d v="2024-06-07T00:00:00"/>
    <x v="27"/>
    <x v="1"/>
    <n v="368"/>
    <x v="0"/>
    <x v="0"/>
    <n v="1"/>
    <b v="0"/>
    <n v="481"/>
    <n v="58"/>
    <x v="4"/>
    <x v="0"/>
    <x v="4"/>
    <n v="97"/>
    <n v="4"/>
    <x v="1"/>
    <x v="0"/>
    <n v="1108"/>
    <x v="4"/>
    <x v="3"/>
    <x v="3"/>
    <x v="211"/>
    <s v="11%-30%"/>
    <x v="0"/>
    <x v="5"/>
    <x v="3"/>
    <x v="0"/>
    <x v="0"/>
    <s v="351-400"/>
    <x v="3"/>
    <x v="2"/>
    <n v="170"/>
    <n v="2.164705882352941"/>
    <x v="0"/>
    <x v="2"/>
  </r>
  <r>
    <n v="3162"/>
    <s v="Michael"/>
    <d v="2022-12-19T00:00:00"/>
    <x v="5"/>
    <x v="2"/>
    <n v="396"/>
    <x v="0"/>
    <x v="3"/>
    <n v="3"/>
    <b v="1"/>
    <n v="175"/>
    <n v="17"/>
    <x v="3"/>
    <x v="1"/>
    <x v="5"/>
    <n v="11"/>
    <n v="3.4"/>
    <x v="1"/>
    <x v="0"/>
    <n v="3516"/>
    <x v="0"/>
    <x v="0"/>
    <x v="3"/>
    <x v="212"/>
    <s v="0%-10%"/>
    <x v="1"/>
    <x v="3"/>
    <x v="0"/>
    <x v="2"/>
    <x v="0"/>
    <s v="351-400"/>
    <x v="4"/>
    <x v="7"/>
    <n v="725"/>
    <n v="0.54620689655172416"/>
    <x v="0"/>
    <x v="2"/>
  </r>
  <r>
    <n v="3163"/>
    <s v="Gary"/>
    <d v="2024-07-12T00:00:00"/>
    <x v="3"/>
    <x v="0"/>
    <n v="445"/>
    <x v="6"/>
    <x v="2"/>
    <n v="4"/>
    <b v="0"/>
    <n v="25"/>
    <n v="132"/>
    <x v="0"/>
    <x v="3"/>
    <x v="0"/>
    <n v="50"/>
    <n v="3.8"/>
    <x v="0"/>
    <x v="0"/>
    <n v="2407"/>
    <x v="2"/>
    <x v="3"/>
    <x v="2"/>
    <x v="213"/>
    <s v="Above 30%"/>
    <x v="2"/>
    <x v="7"/>
    <x v="2"/>
    <x v="0"/>
    <x v="0"/>
    <s v="401-450"/>
    <x v="2"/>
    <x v="0"/>
    <n v="141"/>
    <n v="3.1560283687943262"/>
    <x v="0"/>
    <x v="0"/>
  </r>
  <r>
    <n v="3164"/>
    <s v="Angela"/>
    <d v="2023-09-22T00:00:00"/>
    <x v="5"/>
    <x v="2"/>
    <n v="371"/>
    <x v="6"/>
    <x v="4"/>
    <n v="5"/>
    <b v="1"/>
    <n v="466"/>
    <n v="176"/>
    <x v="2"/>
    <x v="0"/>
    <x v="3"/>
    <n v="73"/>
    <n v="4.9000000000000004"/>
    <x v="1"/>
    <x v="0"/>
    <n v="292"/>
    <x v="4"/>
    <x v="3"/>
    <x v="2"/>
    <x v="214"/>
    <s v="11%-30%"/>
    <x v="0"/>
    <x v="5"/>
    <x v="1"/>
    <x v="2"/>
    <x v="1"/>
    <s v="351-400"/>
    <x v="4"/>
    <x v="1"/>
    <n v="448"/>
    <n v="0.828125"/>
    <x v="0"/>
    <x v="2"/>
  </r>
  <r>
    <n v="3168"/>
    <s v="Alicia"/>
    <d v="2024-04-07T00:00:00"/>
    <x v="12"/>
    <x v="1"/>
    <n v="348"/>
    <x v="5"/>
    <x v="1"/>
    <n v="2"/>
    <b v="1"/>
    <n v="797"/>
    <n v="81"/>
    <x v="5"/>
    <x v="3"/>
    <x v="0"/>
    <n v="12"/>
    <n v="5"/>
    <x v="0"/>
    <x v="0"/>
    <n v="2657"/>
    <x v="2"/>
    <x v="2"/>
    <x v="2"/>
    <x v="215"/>
    <s v="0%-10%"/>
    <x v="1"/>
    <x v="4"/>
    <x v="3"/>
    <x v="3"/>
    <x v="0"/>
    <s v="301-350"/>
    <x v="0"/>
    <x v="4"/>
    <n v="228"/>
    <n v="1.5263157894736843"/>
    <x v="0"/>
    <x v="2"/>
  </r>
  <r>
    <n v="3173"/>
    <s v="Aaron"/>
    <d v="2024-09-25T00:00:00"/>
    <x v="29"/>
    <x v="1"/>
    <n v="53"/>
    <x v="4"/>
    <x v="1"/>
    <n v="4"/>
    <b v="1"/>
    <n v="304"/>
    <n v="49"/>
    <x v="4"/>
    <x v="0"/>
    <x v="1"/>
    <n v="57"/>
    <n v="4.3"/>
    <x v="1"/>
    <x v="0"/>
    <n v="3836"/>
    <x v="4"/>
    <x v="3"/>
    <x v="3"/>
    <x v="216"/>
    <s v="11%-30%"/>
    <x v="0"/>
    <x v="0"/>
    <x v="0"/>
    <x v="0"/>
    <x v="0"/>
    <s v="51-100"/>
    <x v="1"/>
    <x v="7"/>
    <n v="75"/>
    <n v="0.70666666666666667"/>
    <x v="0"/>
    <x v="2"/>
  </r>
  <r>
    <n v="3178"/>
    <s v="Melissa"/>
    <d v="2024-03-19T00:00:00"/>
    <x v="11"/>
    <x v="1"/>
    <n v="359"/>
    <x v="0"/>
    <x v="0"/>
    <n v="4"/>
    <b v="0"/>
    <n v="624"/>
    <n v="107"/>
    <x v="1"/>
    <x v="2"/>
    <x v="0"/>
    <n v="4"/>
    <n v="3.1"/>
    <x v="0"/>
    <x v="0"/>
    <n v="3698"/>
    <x v="3"/>
    <x v="2"/>
    <x v="1"/>
    <x v="217"/>
    <s v="0%-10%"/>
    <x v="1"/>
    <x v="9"/>
    <x v="2"/>
    <x v="1"/>
    <x v="0"/>
    <s v="351-400"/>
    <x v="1"/>
    <x v="7"/>
    <n v="267"/>
    <n v="1.3445692883895131"/>
    <x v="0"/>
    <x v="2"/>
  </r>
  <r>
    <n v="3195"/>
    <s v="Nicole"/>
    <d v="2023-10-13T00:00:00"/>
    <x v="25"/>
    <x v="0"/>
    <n v="331"/>
    <x v="5"/>
    <x v="0"/>
    <n v="5"/>
    <b v="0"/>
    <n v="990"/>
    <n v="72"/>
    <x v="0"/>
    <x v="2"/>
    <x v="0"/>
    <n v="80"/>
    <n v="3.7"/>
    <x v="1"/>
    <x v="0"/>
    <n v="3085"/>
    <x v="0"/>
    <x v="0"/>
    <x v="2"/>
    <x v="218"/>
    <s v="0%-10%"/>
    <x v="1"/>
    <x v="8"/>
    <x v="3"/>
    <x v="0"/>
    <x v="0"/>
    <s v="301-350"/>
    <x v="7"/>
    <x v="3"/>
    <n v="431"/>
    <n v="0.76798143851508116"/>
    <x v="0"/>
    <x v="2"/>
  </r>
  <r>
    <n v="3202"/>
    <s v="Mary"/>
    <d v="2024-02-23T00:00:00"/>
    <x v="9"/>
    <x v="0"/>
    <n v="134"/>
    <x v="4"/>
    <x v="2"/>
    <n v="1"/>
    <b v="1"/>
    <n v="459"/>
    <n v="105"/>
    <x v="6"/>
    <x v="0"/>
    <x v="4"/>
    <n v="3"/>
    <n v="3.7"/>
    <x v="0"/>
    <x v="0"/>
    <n v="4729"/>
    <x v="0"/>
    <x v="2"/>
    <x v="1"/>
    <x v="219"/>
    <s v="0%-10%"/>
    <x v="1"/>
    <x v="5"/>
    <x v="2"/>
    <x v="0"/>
    <x v="0"/>
    <s v="101-150"/>
    <x v="5"/>
    <x v="6"/>
    <n v="285"/>
    <n v="0.47017543859649125"/>
    <x v="0"/>
    <x v="1"/>
  </r>
  <r>
    <n v="3209"/>
    <s v="Ann"/>
    <d v="2023-11-20T00:00:00"/>
    <x v="28"/>
    <x v="1"/>
    <n v="168"/>
    <x v="3"/>
    <x v="3"/>
    <n v="1"/>
    <b v="0"/>
    <n v="113"/>
    <n v="85"/>
    <x v="6"/>
    <x v="0"/>
    <x v="0"/>
    <n v="52"/>
    <n v="4.7"/>
    <x v="1"/>
    <x v="0"/>
    <n v="1094"/>
    <x v="0"/>
    <x v="4"/>
    <x v="3"/>
    <x v="220"/>
    <s v="11%-30%"/>
    <x v="0"/>
    <x v="3"/>
    <x v="3"/>
    <x v="0"/>
    <x v="0"/>
    <s v="151-200"/>
    <x v="0"/>
    <x v="2"/>
    <n v="372"/>
    <n v="0.45161290322580644"/>
    <x v="0"/>
    <x v="1"/>
  </r>
  <r>
    <n v="3214"/>
    <s v="Cynthia"/>
    <d v="2024-07-14T00:00:00"/>
    <x v="4"/>
    <x v="2"/>
    <n v="409"/>
    <x v="5"/>
    <x v="4"/>
    <n v="2"/>
    <b v="1"/>
    <n v="131"/>
    <n v="85"/>
    <x v="0"/>
    <x v="0"/>
    <x v="5"/>
    <n v="95"/>
    <n v="4.3"/>
    <x v="0"/>
    <x v="0"/>
    <n v="4835"/>
    <x v="1"/>
    <x v="4"/>
    <x v="1"/>
    <x v="221"/>
    <s v="Above 30%"/>
    <x v="2"/>
    <x v="3"/>
    <x v="3"/>
    <x v="0"/>
    <x v="1"/>
    <s v="401-450"/>
    <x v="4"/>
    <x v="6"/>
    <n v="151"/>
    <n v="2.7086092715231787"/>
    <x v="0"/>
    <x v="0"/>
  </r>
  <r>
    <n v="3217"/>
    <s v="Ashley"/>
    <d v="2024-05-08T00:00:00"/>
    <x v="21"/>
    <x v="2"/>
    <n v="297"/>
    <x v="6"/>
    <x v="0"/>
    <n v="3"/>
    <b v="0"/>
    <n v="796"/>
    <n v="200"/>
    <x v="4"/>
    <x v="0"/>
    <x v="5"/>
    <n v="36"/>
    <n v="3.1"/>
    <x v="0"/>
    <x v="0"/>
    <n v="2132"/>
    <x v="0"/>
    <x v="1"/>
    <x v="3"/>
    <x v="222"/>
    <s v="0%-10%"/>
    <x v="1"/>
    <x v="4"/>
    <x v="1"/>
    <x v="0"/>
    <x v="0"/>
    <s v="251-300"/>
    <x v="6"/>
    <x v="0"/>
    <n v="222"/>
    <n v="1.3378378378378379"/>
    <x v="0"/>
    <x v="2"/>
  </r>
  <r>
    <n v="3234"/>
    <s v="Jessica"/>
    <d v="2024-01-01T00:00:00"/>
    <x v="23"/>
    <x v="0"/>
    <n v="298"/>
    <x v="0"/>
    <x v="1"/>
    <n v="1"/>
    <b v="0"/>
    <n v="918"/>
    <n v="153"/>
    <x v="5"/>
    <x v="3"/>
    <x v="0"/>
    <n v="52"/>
    <n v="4.4000000000000004"/>
    <x v="0"/>
    <x v="0"/>
    <n v="3476"/>
    <x v="2"/>
    <x v="4"/>
    <x v="2"/>
    <x v="223"/>
    <s v="0%-10%"/>
    <x v="1"/>
    <x v="8"/>
    <x v="1"/>
    <x v="3"/>
    <x v="0"/>
    <s v="251-300"/>
    <x v="5"/>
    <x v="3"/>
    <n v="341"/>
    <n v="0.87390029325513197"/>
    <x v="0"/>
    <x v="2"/>
  </r>
  <r>
    <n v="3255"/>
    <s v="Dylan"/>
    <d v="2024-01-06T00:00:00"/>
    <x v="15"/>
    <x v="1"/>
    <n v="294"/>
    <x v="0"/>
    <x v="4"/>
    <n v="3"/>
    <b v="1"/>
    <n v="936"/>
    <n v="120"/>
    <x v="4"/>
    <x v="2"/>
    <x v="0"/>
    <n v="49"/>
    <n v="3.2"/>
    <x v="0"/>
    <x v="0"/>
    <n v="3758"/>
    <x v="3"/>
    <x v="0"/>
    <x v="1"/>
    <x v="224"/>
    <s v="0%-10%"/>
    <x v="1"/>
    <x v="8"/>
    <x v="2"/>
    <x v="0"/>
    <x v="1"/>
    <s v="251-300"/>
    <x v="0"/>
    <x v="7"/>
    <n v="326"/>
    <n v="0.90184049079754602"/>
    <x v="0"/>
    <x v="2"/>
  </r>
  <r>
    <n v="3261"/>
    <s v="David"/>
    <d v="2022-12-31T00:00:00"/>
    <x v="5"/>
    <x v="0"/>
    <n v="365"/>
    <x v="4"/>
    <x v="4"/>
    <n v="5"/>
    <b v="1"/>
    <n v="582"/>
    <n v="162"/>
    <x v="5"/>
    <x v="0"/>
    <x v="3"/>
    <n v="8"/>
    <n v="3.3"/>
    <x v="1"/>
    <x v="0"/>
    <n v="995"/>
    <x v="1"/>
    <x v="3"/>
    <x v="3"/>
    <x v="225"/>
    <s v="0%-10%"/>
    <x v="1"/>
    <x v="6"/>
    <x v="1"/>
    <x v="3"/>
    <x v="1"/>
    <s v="351-400"/>
    <x v="4"/>
    <x v="8"/>
    <n v="713"/>
    <n v="0.51192145862552596"/>
    <x v="0"/>
    <x v="2"/>
  </r>
  <r>
    <n v="3264"/>
    <s v="Brittany"/>
    <d v="2023-05-14T00:00:00"/>
    <x v="29"/>
    <x v="0"/>
    <n v="456"/>
    <x v="6"/>
    <x v="4"/>
    <n v="6"/>
    <b v="1"/>
    <n v="945"/>
    <n v="114"/>
    <x v="6"/>
    <x v="1"/>
    <x v="4"/>
    <n v="44"/>
    <n v="3"/>
    <x v="1"/>
    <x v="0"/>
    <n v="96"/>
    <x v="0"/>
    <x v="1"/>
    <x v="0"/>
    <x v="226"/>
    <s v="0%-10%"/>
    <x v="1"/>
    <x v="8"/>
    <x v="2"/>
    <x v="0"/>
    <x v="1"/>
    <s v="451-500"/>
    <x v="1"/>
    <x v="1"/>
    <n v="575"/>
    <n v="0.79304347826086952"/>
    <x v="0"/>
    <x v="0"/>
  </r>
  <r>
    <n v="3287"/>
    <s v="Travis"/>
    <d v="2023-12-20T00:00:00"/>
    <x v="12"/>
    <x v="2"/>
    <n v="90"/>
    <x v="0"/>
    <x v="3"/>
    <n v="2"/>
    <b v="0"/>
    <n v="399"/>
    <n v="9"/>
    <x v="4"/>
    <x v="3"/>
    <x v="2"/>
    <n v="73"/>
    <n v="4.4000000000000004"/>
    <x v="0"/>
    <x v="0"/>
    <n v="4332"/>
    <x v="0"/>
    <x v="1"/>
    <x v="1"/>
    <x v="227"/>
    <s v="11%-30%"/>
    <x v="0"/>
    <x v="0"/>
    <x v="0"/>
    <x v="0"/>
    <x v="0"/>
    <s v="51-100"/>
    <x v="0"/>
    <x v="9"/>
    <n v="337"/>
    <n v="0.26706231454005935"/>
    <x v="0"/>
    <x v="2"/>
  </r>
  <r>
    <n v="3325"/>
    <s v="Tiffany"/>
    <d v="2024-10-10T00:00:00"/>
    <x v="3"/>
    <x v="2"/>
    <n v="102"/>
    <x v="1"/>
    <x v="0"/>
    <n v="3"/>
    <b v="0"/>
    <n v="456"/>
    <n v="52"/>
    <x v="0"/>
    <x v="2"/>
    <x v="5"/>
    <n v="32"/>
    <n v="4.9000000000000004"/>
    <x v="0"/>
    <x v="0"/>
    <n v="1005"/>
    <x v="3"/>
    <x v="3"/>
    <x v="3"/>
    <x v="228"/>
    <s v="0%-10%"/>
    <x v="1"/>
    <x v="5"/>
    <x v="3"/>
    <x v="0"/>
    <x v="0"/>
    <s v="101-150"/>
    <x v="2"/>
    <x v="2"/>
    <n v="51"/>
    <n v="2"/>
    <x v="0"/>
    <x v="1"/>
  </r>
  <r>
    <n v="3334"/>
    <s v="Kenneth"/>
    <d v="2024-04-07T00:00:00"/>
    <x v="18"/>
    <x v="2"/>
    <n v="198"/>
    <x v="5"/>
    <x v="3"/>
    <n v="1"/>
    <b v="1"/>
    <n v="614"/>
    <n v="69"/>
    <x v="4"/>
    <x v="3"/>
    <x v="0"/>
    <n v="27"/>
    <n v="3.6"/>
    <x v="0"/>
    <x v="0"/>
    <n v="459"/>
    <x v="0"/>
    <x v="3"/>
    <x v="0"/>
    <x v="229"/>
    <s v="0%-10%"/>
    <x v="1"/>
    <x v="9"/>
    <x v="3"/>
    <x v="0"/>
    <x v="0"/>
    <s v="151-200"/>
    <x v="5"/>
    <x v="1"/>
    <n v="242"/>
    <n v="0.81818181818181823"/>
    <x v="0"/>
    <x v="1"/>
  </r>
  <r>
    <n v="3354"/>
    <s v="Lisa"/>
    <d v="2023-10-01T00:00:00"/>
    <x v="0"/>
    <x v="0"/>
    <n v="342"/>
    <x v="6"/>
    <x v="1"/>
    <n v="2"/>
    <b v="0"/>
    <n v="503"/>
    <n v="6"/>
    <x v="4"/>
    <x v="3"/>
    <x v="5"/>
    <n v="23"/>
    <n v="3.2"/>
    <x v="0"/>
    <x v="0"/>
    <n v="3496"/>
    <x v="1"/>
    <x v="2"/>
    <x v="1"/>
    <x v="230"/>
    <s v="0%-10%"/>
    <x v="1"/>
    <x v="6"/>
    <x v="0"/>
    <x v="0"/>
    <x v="0"/>
    <s v="301-350"/>
    <x v="3"/>
    <x v="3"/>
    <n v="418"/>
    <n v="0.81818181818181823"/>
    <x v="0"/>
    <x v="2"/>
  </r>
  <r>
    <n v="3379"/>
    <s v="Grant"/>
    <d v="2023-09-08T00:00:00"/>
    <x v="4"/>
    <x v="2"/>
    <n v="297"/>
    <x v="4"/>
    <x v="3"/>
    <n v="1"/>
    <b v="1"/>
    <n v="667"/>
    <n v="75"/>
    <x v="1"/>
    <x v="3"/>
    <x v="4"/>
    <n v="89"/>
    <n v="4.5"/>
    <x v="1"/>
    <x v="0"/>
    <n v="4076"/>
    <x v="3"/>
    <x v="1"/>
    <x v="1"/>
    <x v="231"/>
    <s v="11%-30%"/>
    <x v="0"/>
    <x v="9"/>
    <x v="3"/>
    <x v="1"/>
    <x v="0"/>
    <s v="251-300"/>
    <x v="4"/>
    <x v="9"/>
    <n v="461"/>
    <n v="0.64425162689804771"/>
    <x v="0"/>
    <x v="2"/>
  </r>
  <r>
    <n v="3393"/>
    <s v="William"/>
    <d v="2024-01-26T00:00:00"/>
    <x v="6"/>
    <x v="1"/>
    <n v="383"/>
    <x v="0"/>
    <x v="3"/>
    <n v="2"/>
    <b v="1"/>
    <n v="699"/>
    <n v="174"/>
    <x v="4"/>
    <x v="1"/>
    <x v="5"/>
    <n v="13"/>
    <n v="3.8"/>
    <x v="0"/>
    <x v="0"/>
    <n v="3254"/>
    <x v="0"/>
    <x v="4"/>
    <x v="1"/>
    <x v="232"/>
    <s v="0%-10%"/>
    <x v="1"/>
    <x v="9"/>
    <x v="1"/>
    <x v="0"/>
    <x v="0"/>
    <s v="351-400"/>
    <x v="2"/>
    <x v="3"/>
    <n v="307"/>
    <n v="1.2475570032573291"/>
    <x v="0"/>
    <x v="2"/>
  </r>
  <r>
    <n v="3395"/>
    <s v="Michael"/>
    <d v="2024-03-26T00:00:00"/>
    <x v="2"/>
    <x v="1"/>
    <n v="307"/>
    <x v="2"/>
    <x v="0"/>
    <n v="6"/>
    <b v="0"/>
    <n v="340"/>
    <n v="174"/>
    <x v="1"/>
    <x v="0"/>
    <x v="2"/>
    <n v="11"/>
    <n v="4.5"/>
    <x v="0"/>
    <x v="0"/>
    <n v="2432"/>
    <x v="2"/>
    <x v="4"/>
    <x v="3"/>
    <x v="233"/>
    <s v="0%-10%"/>
    <x v="1"/>
    <x v="0"/>
    <x v="1"/>
    <x v="1"/>
    <x v="0"/>
    <s v="301-350"/>
    <x v="2"/>
    <x v="0"/>
    <n v="248"/>
    <n v="1.2379032258064515"/>
    <x v="0"/>
    <x v="2"/>
  </r>
  <r>
    <n v="3427"/>
    <s v="Eric"/>
    <d v="2023-12-10T00:00:00"/>
    <x v="23"/>
    <x v="2"/>
    <n v="29"/>
    <x v="4"/>
    <x v="0"/>
    <n v="2"/>
    <b v="1"/>
    <n v="317"/>
    <n v="116"/>
    <x v="3"/>
    <x v="1"/>
    <x v="4"/>
    <n v="78"/>
    <n v="3.8"/>
    <x v="0"/>
    <x v="0"/>
    <n v="639"/>
    <x v="3"/>
    <x v="3"/>
    <x v="2"/>
    <x v="234"/>
    <s v="11%-30%"/>
    <x v="0"/>
    <x v="0"/>
    <x v="2"/>
    <x v="2"/>
    <x v="0"/>
    <s v="0-50"/>
    <x v="5"/>
    <x v="8"/>
    <n v="363"/>
    <n v="7.9889807162534437E-2"/>
    <x v="0"/>
    <x v="2"/>
  </r>
  <r>
    <n v="3437"/>
    <s v="Susan"/>
    <d v="2023-01-24T00:00:00"/>
    <x v="18"/>
    <x v="1"/>
    <n v="281"/>
    <x v="4"/>
    <x v="1"/>
    <n v="4"/>
    <b v="0"/>
    <n v="770"/>
    <n v="74"/>
    <x v="5"/>
    <x v="2"/>
    <x v="4"/>
    <n v="12"/>
    <n v="4"/>
    <x v="1"/>
    <x v="0"/>
    <n v="1526"/>
    <x v="1"/>
    <x v="0"/>
    <x v="0"/>
    <x v="235"/>
    <s v="0%-10%"/>
    <x v="1"/>
    <x v="4"/>
    <x v="3"/>
    <x v="3"/>
    <x v="0"/>
    <s v="251-300"/>
    <x v="5"/>
    <x v="5"/>
    <n v="681"/>
    <n v="0.41262848751835535"/>
    <x v="0"/>
    <x v="2"/>
  </r>
  <r>
    <n v="3440"/>
    <s v="William"/>
    <d v="2023-02-25T00:00:00"/>
    <x v="0"/>
    <x v="1"/>
    <n v="16"/>
    <x v="3"/>
    <x v="3"/>
    <n v="4"/>
    <b v="0"/>
    <n v="964"/>
    <n v="111"/>
    <x v="4"/>
    <x v="3"/>
    <x v="2"/>
    <n v="52"/>
    <n v="3.1"/>
    <x v="0"/>
    <x v="0"/>
    <n v="3059"/>
    <x v="3"/>
    <x v="4"/>
    <x v="2"/>
    <x v="236"/>
    <s v="0%-10%"/>
    <x v="1"/>
    <x v="8"/>
    <x v="2"/>
    <x v="0"/>
    <x v="0"/>
    <s v="0-50"/>
    <x v="0"/>
    <x v="3"/>
    <n v="636"/>
    <n v="2.5157232704402517E-2"/>
    <x v="0"/>
    <x v="2"/>
  </r>
  <r>
    <n v="3443"/>
    <s v="Kevin"/>
    <d v="2024-03-01T00:00:00"/>
    <x v="18"/>
    <x v="2"/>
    <n v="467"/>
    <x v="3"/>
    <x v="2"/>
    <n v="2"/>
    <b v="0"/>
    <n v="18"/>
    <n v="34"/>
    <x v="5"/>
    <x v="0"/>
    <x v="5"/>
    <n v="100"/>
    <n v="4.0999999999999996"/>
    <x v="0"/>
    <x v="0"/>
    <n v="1792"/>
    <x v="0"/>
    <x v="4"/>
    <x v="1"/>
    <x v="237"/>
    <s v="Above 30%"/>
    <x v="2"/>
    <x v="7"/>
    <x v="0"/>
    <x v="3"/>
    <x v="0"/>
    <s v="451-500"/>
    <x v="5"/>
    <x v="5"/>
    <n v="279"/>
    <n v="1.6738351254480286"/>
    <x v="0"/>
    <x v="0"/>
  </r>
  <r>
    <n v="3457"/>
    <s v="Kenneth"/>
    <d v="2024-10-25T00:00:00"/>
    <x v="22"/>
    <x v="2"/>
    <n v="139"/>
    <x v="6"/>
    <x v="1"/>
    <n v="1"/>
    <b v="0"/>
    <n v="257"/>
    <n v="173"/>
    <x v="5"/>
    <x v="2"/>
    <x v="1"/>
    <n v="16"/>
    <n v="3.7"/>
    <x v="0"/>
    <x v="0"/>
    <n v="214"/>
    <x v="2"/>
    <x v="3"/>
    <x v="0"/>
    <x v="238"/>
    <s v="0%-10%"/>
    <x v="1"/>
    <x v="2"/>
    <x v="1"/>
    <x v="3"/>
    <x v="0"/>
    <s v="101-150"/>
    <x v="0"/>
    <x v="1"/>
    <n v="25"/>
    <n v="5.56"/>
    <x v="1"/>
    <x v="1"/>
  </r>
  <r>
    <n v="3469"/>
    <s v="Kimberly"/>
    <d v="2023-08-06T00:00:00"/>
    <x v="14"/>
    <x v="1"/>
    <n v="379"/>
    <x v="1"/>
    <x v="3"/>
    <n v="5"/>
    <b v="1"/>
    <n v="377"/>
    <n v="153"/>
    <x v="5"/>
    <x v="0"/>
    <x v="2"/>
    <n v="67"/>
    <n v="3.6"/>
    <x v="0"/>
    <x v="0"/>
    <n v="3702"/>
    <x v="0"/>
    <x v="4"/>
    <x v="1"/>
    <x v="239"/>
    <s v="11%-30%"/>
    <x v="0"/>
    <x v="0"/>
    <x v="1"/>
    <x v="3"/>
    <x v="0"/>
    <s v="351-400"/>
    <x v="7"/>
    <x v="7"/>
    <n v="500"/>
    <n v="0.75800000000000001"/>
    <x v="0"/>
    <x v="2"/>
  </r>
  <r>
    <n v="3472"/>
    <s v="James"/>
    <d v="2023-09-19T00:00:00"/>
    <x v="7"/>
    <x v="1"/>
    <n v="43"/>
    <x v="6"/>
    <x v="2"/>
    <n v="1"/>
    <b v="0"/>
    <n v="973"/>
    <n v="7"/>
    <x v="6"/>
    <x v="1"/>
    <x v="3"/>
    <n v="76"/>
    <n v="4.0999999999999996"/>
    <x v="0"/>
    <x v="0"/>
    <n v="941"/>
    <x v="0"/>
    <x v="1"/>
    <x v="2"/>
    <x v="240"/>
    <s v="0%-10%"/>
    <x v="1"/>
    <x v="8"/>
    <x v="0"/>
    <x v="0"/>
    <x v="0"/>
    <s v="0-50"/>
    <x v="0"/>
    <x v="8"/>
    <n v="431"/>
    <n v="9.9767981438515077E-2"/>
    <x v="0"/>
    <x v="2"/>
  </r>
  <r>
    <n v="3496"/>
    <s v="Gregory"/>
    <d v="2023-11-24T00:00:00"/>
    <x v="11"/>
    <x v="0"/>
    <n v="404"/>
    <x v="1"/>
    <x v="2"/>
    <n v="6"/>
    <b v="0"/>
    <n v="906"/>
    <n v="43"/>
    <x v="1"/>
    <x v="3"/>
    <x v="4"/>
    <n v="59"/>
    <n v="4.9000000000000004"/>
    <x v="0"/>
    <x v="0"/>
    <n v="2676"/>
    <x v="3"/>
    <x v="3"/>
    <x v="2"/>
    <x v="241"/>
    <s v="0%-10%"/>
    <x v="1"/>
    <x v="8"/>
    <x v="0"/>
    <x v="1"/>
    <x v="0"/>
    <s v="401-450"/>
    <x v="1"/>
    <x v="4"/>
    <n v="383"/>
    <n v="1.0548302872062663"/>
    <x v="0"/>
    <x v="0"/>
  </r>
  <r>
    <n v="3498"/>
    <s v="Sue"/>
    <d v="2023-09-11T00:00:00"/>
    <x v="20"/>
    <x v="2"/>
    <n v="29"/>
    <x v="1"/>
    <x v="1"/>
    <n v="4"/>
    <b v="1"/>
    <n v="450"/>
    <n v="67"/>
    <x v="1"/>
    <x v="1"/>
    <x v="4"/>
    <n v="52"/>
    <n v="3.3"/>
    <x v="1"/>
    <x v="0"/>
    <n v="3211"/>
    <x v="0"/>
    <x v="1"/>
    <x v="2"/>
    <x v="242"/>
    <s v="11%-30%"/>
    <x v="0"/>
    <x v="5"/>
    <x v="3"/>
    <x v="1"/>
    <x v="0"/>
    <s v="0-50"/>
    <x v="2"/>
    <x v="3"/>
    <n v="447"/>
    <n v="6.4876957494407153E-2"/>
    <x v="0"/>
    <x v="2"/>
  </r>
  <r>
    <n v="3530"/>
    <s v="Lindsey"/>
    <d v="2024-10-10T00:00:00"/>
    <x v="26"/>
    <x v="2"/>
    <n v="498"/>
    <x v="1"/>
    <x v="0"/>
    <n v="6"/>
    <b v="0"/>
    <n v="105"/>
    <n v="35"/>
    <x v="1"/>
    <x v="2"/>
    <x v="1"/>
    <n v="6"/>
    <n v="3.9"/>
    <x v="0"/>
    <x v="0"/>
    <n v="3379"/>
    <x v="4"/>
    <x v="3"/>
    <x v="0"/>
    <x v="243"/>
    <s v="0%-10%"/>
    <x v="1"/>
    <x v="3"/>
    <x v="0"/>
    <x v="1"/>
    <x v="0"/>
    <s v="451-500"/>
    <x v="5"/>
    <x v="3"/>
    <n v="57"/>
    <n v="8.7368421052631575"/>
    <x v="1"/>
    <x v="0"/>
  </r>
  <r>
    <n v="3532"/>
    <s v="Richard"/>
    <d v="2023-01-29T00:00:00"/>
    <x v="10"/>
    <x v="1"/>
    <n v="277"/>
    <x v="5"/>
    <x v="1"/>
    <n v="4"/>
    <b v="0"/>
    <n v="659"/>
    <n v="150"/>
    <x v="3"/>
    <x v="2"/>
    <x v="1"/>
    <n v="79"/>
    <n v="3.9"/>
    <x v="0"/>
    <x v="0"/>
    <n v="2067"/>
    <x v="2"/>
    <x v="2"/>
    <x v="3"/>
    <x v="244"/>
    <s v="0%-10%"/>
    <x v="1"/>
    <x v="9"/>
    <x v="2"/>
    <x v="2"/>
    <x v="0"/>
    <s v="251-300"/>
    <x v="6"/>
    <x v="0"/>
    <n v="686"/>
    <n v="0.40379008746355682"/>
    <x v="0"/>
    <x v="2"/>
  </r>
  <r>
    <n v="3554"/>
    <s v="Phyllis"/>
    <d v="2024-02-28T00:00:00"/>
    <x v="9"/>
    <x v="1"/>
    <n v="420"/>
    <x v="1"/>
    <x v="2"/>
    <n v="1"/>
    <b v="0"/>
    <n v="399"/>
    <n v="45"/>
    <x v="3"/>
    <x v="2"/>
    <x v="5"/>
    <n v="52"/>
    <n v="4"/>
    <x v="1"/>
    <x v="0"/>
    <n v="4333"/>
    <x v="4"/>
    <x v="3"/>
    <x v="2"/>
    <x v="245"/>
    <s v="11%-30%"/>
    <x v="0"/>
    <x v="0"/>
    <x v="0"/>
    <x v="2"/>
    <x v="0"/>
    <s v="401-450"/>
    <x v="5"/>
    <x v="9"/>
    <n v="280"/>
    <n v="1.5"/>
    <x v="0"/>
    <x v="0"/>
  </r>
  <r>
    <n v="3558"/>
    <s v="Melvin"/>
    <d v="2024-01-01T00:00:00"/>
    <x v="21"/>
    <x v="2"/>
    <n v="417"/>
    <x v="4"/>
    <x v="0"/>
    <n v="4"/>
    <b v="0"/>
    <n v="179"/>
    <n v="29"/>
    <x v="2"/>
    <x v="1"/>
    <x v="2"/>
    <n v="84"/>
    <n v="4.5"/>
    <x v="1"/>
    <x v="0"/>
    <n v="1252"/>
    <x v="2"/>
    <x v="0"/>
    <x v="3"/>
    <x v="246"/>
    <s v="Above 30%"/>
    <x v="2"/>
    <x v="3"/>
    <x v="0"/>
    <x v="2"/>
    <x v="0"/>
    <s v="401-450"/>
    <x v="6"/>
    <x v="2"/>
    <n v="350"/>
    <n v="1.1914285714285715"/>
    <x v="0"/>
    <x v="0"/>
  </r>
  <r>
    <n v="3572"/>
    <s v="Adam"/>
    <d v="2024-04-04T00:00:00"/>
    <x v="10"/>
    <x v="0"/>
    <n v="468"/>
    <x v="3"/>
    <x v="0"/>
    <n v="6"/>
    <b v="1"/>
    <n v="799"/>
    <n v="44"/>
    <x v="1"/>
    <x v="3"/>
    <x v="0"/>
    <n v="98"/>
    <n v="4.9000000000000004"/>
    <x v="1"/>
    <x v="0"/>
    <n v="4963"/>
    <x v="3"/>
    <x v="4"/>
    <x v="3"/>
    <x v="247"/>
    <s v="11%-30%"/>
    <x v="0"/>
    <x v="4"/>
    <x v="0"/>
    <x v="1"/>
    <x v="0"/>
    <s v="451-500"/>
    <x v="6"/>
    <x v="6"/>
    <n v="255"/>
    <n v="1.8352941176470587"/>
    <x v="0"/>
    <x v="0"/>
  </r>
  <r>
    <n v="3593"/>
    <s v="Emma"/>
    <d v="2023-09-16T00:00:00"/>
    <x v="27"/>
    <x v="1"/>
    <n v="447"/>
    <x v="3"/>
    <x v="3"/>
    <n v="1"/>
    <b v="1"/>
    <n v="466"/>
    <n v="198"/>
    <x v="1"/>
    <x v="0"/>
    <x v="3"/>
    <n v="3"/>
    <n v="4.5"/>
    <x v="1"/>
    <x v="0"/>
    <n v="2163"/>
    <x v="1"/>
    <x v="0"/>
    <x v="0"/>
    <x v="248"/>
    <s v="0%-10%"/>
    <x v="1"/>
    <x v="5"/>
    <x v="1"/>
    <x v="1"/>
    <x v="0"/>
    <s v="401-450"/>
    <x v="0"/>
    <x v="0"/>
    <n v="435"/>
    <n v="1.0275862068965518"/>
    <x v="0"/>
    <x v="0"/>
  </r>
  <r>
    <n v="3603"/>
    <s v="Sylvia"/>
    <d v="2023-04-04T00:00:00"/>
    <x v="19"/>
    <x v="1"/>
    <n v="216"/>
    <x v="3"/>
    <x v="2"/>
    <n v="3"/>
    <b v="1"/>
    <n v="923"/>
    <n v="143"/>
    <x v="3"/>
    <x v="1"/>
    <x v="2"/>
    <n v="20"/>
    <n v="3.4"/>
    <x v="1"/>
    <x v="0"/>
    <n v="4435"/>
    <x v="4"/>
    <x v="1"/>
    <x v="0"/>
    <x v="249"/>
    <s v="0%-10%"/>
    <x v="1"/>
    <x v="8"/>
    <x v="2"/>
    <x v="2"/>
    <x v="0"/>
    <s v="201-250"/>
    <x v="0"/>
    <x v="9"/>
    <n v="596"/>
    <n v="0.36241610738255031"/>
    <x v="0"/>
    <x v="2"/>
  </r>
  <r>
    <n v="3618"/>
    <s v="Paul"/>
    <d v="2024-02-03T00:00:00"/>
    <x v="13"/>
    <x v="0"/>
    <n v="160"/>
    <x v="5"/>
    <x v="1"/>
    <n v="1"/>
    <b v="0"/>
    <n v="940"/>
    <n v="50"/>
    <x v="5"/>
    <x v="0"/>
    <x v="4"/>
    <n v="71"/>
    <n v="3"/>
    <x v="1"/>
    <x v="0"/>
    <n v="1095"/>
    <x v="4"/>
    <x v="1"/>
    <x v="0"/>
    <x v="250"/>
    <s v="0%-10%"/>
    <x v="1"/>
    <x v="8"/>
    <x v="0"/>
    <x v="3"/>
    <x v="0"/>
    <s v="151-200"/>
    <x v="5"/>
    <x v="2"/>
    <n v="304"/>
    <n v="0.52631578947368418"/>
    <x v="0"/>
    <x v="1"/>
  </r>
  <r>
    <n v="3620"/>
    <s v="Kerri"/>
    <d v="2024-08-07T00:00:00"/>
    <x v="23"/>
    <x v="2"/>
    <n v="253"/>
    <x v="6"/>
    <x v="0"/>
    <n v="5"/>
    <b v="1"/>
    <n v="141"/>
    <n v="199"/>
    <x v="3"/>
    <x v="2"/>
    <x v="5"/>
    <n v="72"/>
    <n v="3.1"/>
    <x v="1"/>
    <x v="0"/>
    <n v="4072"/>
    <x v="1"/>
    <x v="2"/>
    <x v="1"/>
    <x v="251"/>
    <s v="11%-30%"/>
    <x v="0"/>
    <x v="3"/>
    <x v="1"/>
    <x v="2"/>
    <x v="0"/>
    <s v="251-300"/>
    <x v="5"/>
    <x v="9"/>
    <n v="122"/>
    <n v="2.0737704918032787"/>
    <x v="0"/>
    <x v="2"/>
  </r>
  <r>
    <n v="3622"/>
    <s v="Paul"/>
    <d v="2024-08-16T00:00:00"/>
    <x v="29"/>
    <x v="1"/>
    <n v="444"/>
    <x v="1"/>
    <x v="3"/>
    <n v="5"/>
    <b v="0"/>
    <n v="183"/>
    <n v="195"/>
    <x v="4"/>
    <x v="0"/>
    <x v="2"/>
    <n v="36"/>
    <n v="4.7"/>
    <x v="1"/>
    <x v="0"/>
    <n v="1309"/>
    <x v="2"/>
    <x v="3"/>
    <x v="2"/>
    <x v="252"/>
    <s v="0%-10%"/>
    <x v="1"/>
    <x v="3"/>
    <x v="1"/>
    <x v="0"/>
    <x v="0"/>
    <s v="401-450"/>
    <x v="1"/>
    <x v="2"/>
    <n v="115"/>
    <n v="3.8608695652173912"/>
    <x v="0"/>
    <x v="0"/>
  </r>
  <r>
    <n v="3633"/>
    <s v="Randy"/>
    <d v="2024-12-18T00:00:00"/>
    <x v="1"/>
    <x v="1"/>
    <n v="176"/>
    <x v="5"/>
    <x v="0"/>
    <n v="1"/>
    <b v="1"/>
    <n v="936"/>
    <n v="11"/>
    <x v="4"/>
    <x v="0"/>
    <x v="1"/>
    <n v="42"/>
    <n v="3.2"/>
    <x v="1"/>
    <x v="0"/>
    <n v="4414"/>
    <x v="0"/>
    <x v="0"/>
    <x v="0"/>
    <x v="253"/>
    <s v="0%-10%"/>
    <x v="1"/>
    <x v="8"/>
    <x v="0"/>
    <x v="0"/>
    <x v="0"/>
    <s v="151-200"/>
    <x v="1"/>
    <x v="9"/>
    <n v="-8"/>
    <n v="22"/>
    <x v="2"/>
    <x v="1"/>
  </r>
  <r>
    <n v="3639"/>
    <s v="Lindsay"/>
    <d v="2023-07-21T00:00:00"/>
    <x v="0"/>
    <x v="0"/>
    <n v="85"/>
    <x v="0"/>
    <x v="3"/>
    <n v="1"/>
    <b v="1"/>
    <n v="851"/>
    <n v="48"/>
    <x v="3"/>
    <x v="0"/>
    <x v="5"/>
    <n v="45"/>
    <n v="4.5999999999999996"/>
    <x v="1"/>
    <x v="0"/>
    <n v="2706"/>
    <x v="3"/>
    <x v="0"/>
    <x v="3"/>
    <x v="254"/>
    <s v="0%-10%"/>
    <x v="1"/>
    <x v="1"/>
    <x v="0"/>
    <x v="2"/>
    <x v="0"/>
    <s v="51-100"/>
    <x v="3"/>
    <x v="4"/>
    <n v="490"/>
    <n v="0.17346938775510204"/>
    <x v="0"/>
    <x v="2"/>
  </r>
  <r>
    <n v="3654"/>
    <s v="James"/>
    <d v="2024-02-24T00:00:00"/>
    <x v="17"/>
    <x v="2"/>
    <n v="373"/>
    <x v="6"/>
    <x v="1"/>
    <n v="6"/>
    <b v="1"/>
    <n v="818"/>
    <n v="34"/>
    <x v="2"/>
    <x v="3"/>
    <x v="1"/>
    <n v="57"/>
    <n v="3.8"/>
    <x v="0"/>
    <x v="0"/>
    <n v="2400"/>
    <x v="4"/>
    <x v="2"/>
    <x v="3"/>
    <x v="255"/>
    <s v="0%-10%"/>
    <x v="1"/>
    <x v="1"/>
    <x v="0"/>
    <x v="2"/>
    <x v="0"/>
    <s v="351-400"/>
    <x v="4"/>
    <x v="0"/>
    <n v="294"/>
    <n v="1.2687074829931972"/>
    <x v="0"/>
    <x v="2"/>
  </r>
  <r>
    <n v="3677"/>
    <s v="Rebecca"/>
    <d v="2023-03-08T00:00:00"/>
    <x v="2"/>
    <x v="1"/>
    <n v="233"/>
    <x v="4"/>
    <x v="2"/>
    <n v="2"/>
    <b v="1"/>
    <n v="485"/>
    <n v="37"/>
    <x v="2"/>
    <x v="3"/>
    <x v="2"/>
    <n v="47"/>
    <n v="3.4"/>
    <x v="0"/>
    <x v="0"/>
    <n v="615"/>
    <x v="0"/>
    <x v="3"/>
    <x v="1"/>
    <x v="256"/>
    <s v="0%-10%"/>
    <x v="1"/>
    <x v="5"/>
    <x v="0"/>
    <x v="2"/>
    <x v="0"/>
    <s v="201-250"/>
    <x v="2"/>
    <x v="8"/>
    <n v="632"/>
    <n v="0.36867088607594939"/>
    <x v="0"/>
    <x v="2"/>
  </r>
  <r>
    <n v="3687"/>
    <s v="Laurie"/>
    <d v="2023-11-04T00:00:00"/>
    <x v="14"/>
    <x v="2"/>
    <n v="205"/>
    <x v="0"/>
    <x v="3"/>
    <n v="2"/>
    <b v="1"/>
    <n v="420"/>
    <n v="24"/>
    <x v="4"/>
    <x v="2"/>
    <x v="0"/>
    <n v="61"/>
    <n v="4.8"/>
    <x v="1"/>
    <x v="0"/>
    <n v="564"/>
    <x v="4"/>
    <x v="2"/>
    <x v="1"/>
    <x v="257"/>
    <s v="11%-30%"/>
    <x v="0"/>
    <x v="5"/>
    <x v="0"/>
    <x v="0"/>
    <x v="0"/>
    <s v="201-250"/>
    <x v="7"/>
    <x v="8"/>
    <n v="410"/>
    <n v="0.5"/>
    <x v="0"/>
    <x v="2"/>
  </r>
  <r>
    <n v="3699"/>
    <s v="Lindsey"/>
    <d v="2023-05-26T00:00:00"/>
    <x v="27"/>
    <x v="2"/>
    <n v="439"/>
    <x v="2"/>
    <x v="1"/>
    <n v="4"/>
    <b v="0"/>
    <n v="932"/>
    <n v="98"/>
    <x v="4"/>
    <x v="0"/>
    <x v="3"/>
    <n v="58"/>
    <n v="4.9000000000000004"/>
    <x v="1"/>
    <x v="0"/>
    <n v="239"/>
    <x v="3"/>
    <x v="0"/>
    <x v="1"/>
    <x v="258"/>
    <s v="0%-10%"/>
    <x v="1"/>
    <x v="8"/>
    <x v="3"/>
    <x v="0"/>
    <x v="0"/>
    <s v="401-450"/>
    <x v="0"/>
    <x v="1"/>
    <n v="548"/>
    <n v="0.80109489051094895"/>
    <x v="0"/>
    <x v="0"/>
  </r>
  <r>
    <n v="3724"/>
    <s v="Brittany"/>
    <d v="2024-06-28T00:00:00"/>
    <x v="8"/>
    <x v="1"/>
    <n v="161"/>
    <x v="2"/>
    <x v="3"/>
    <n v="5"/>
    <b v="0"/>
    <n v="698"/>
    <n v="77"/>
    <x v="2"/>
    <x v="3"/>
    <x v="0"/>
    <n v="32"/>
    <n v="3.7"/>
    <x v="1"/>
    <x v="0"/>
    <n v="3445"/>
    <x v="1"/>
    <x v="2"/>
    <x v="1"/>
    <x v="259"/>
    <s v="0%-10%"/>
    <x v="1"/>
    <x v="9"/>
    <x v="3"/>
    <x v="2"/>
    <x v="0"/>
    <s v="151-200"/>
    <x v="2"/>
    <x v="3"/>
    <n v="157"/>
    <n v="1.0254777070063694"/>
    <x v="0"/>
    <x v="1"/>
  </r>
  <r>
    <n v="3745"/>
    <s v="Angela"/>
    <d v="2024-09-12T00:00:00"/>
    <x v="21"/>
    <x v="0"/>
    <n v="81"/>
    <x v="2"/>
    <x v="1"/>
    <n v="4"/>
    <b v="0"/>
    <n v="451"/>
    <n v="49"/>
    <x v="2"/>
    <x v="2"/>
    <x v="1"/>
    <n v="11"/>
    <n v="4.7"/>
    <x v="0"/>
    <x v="0"/>
    <n v="3282"/>
    <x v="3"/>
    <x v="0"/>
    <x v="0"/>
    <x v="260"/>
    <s v="0%-10%"/>
    <x v="1"/>
    <x v="5"/>
    <x v="0"/>
    <x v="2"/>
    <x v="0"/>
    <s v="51-100"/>
    <x v="6"/>
    <x v="3"/>
    <n v="95"/>
    <n v="0.85263157894736841"/>
    <x v="0"/>
    <x v="2"/>
  </r>
  <r>
    <n v="3762"/>
    <s v="Michelle"/>
    <d v="2023-12-28T00:00:00"/>
    <x v="3"/>
    <x v="0"/>
    <n v="411"/>
    <x v="5"/>
    <x v="0"/>
    <n v="6"/>
    <b v="1"/>
    <n v="887"/>
    <n v="37"/>
    <x v="5"/>
    <x v="3"/>
    <x v="5"/>
    <n v="66"/>
    <n v="3.9"/>
    <x v="0"/>
    <x v="0"/>
    <n v="2098"/>
    <x v="4"/>
    <x v="2"/>
    <x v="0"/>
    <x v="261"/>
    <s v="0%-10%"/>
    <x v="1"/>
    <x v="1"/>
    <x v="0"/>
    <x v="3"/>
    <x v="0"/>
    <s v="401-450"/>
    <x v="2"/>
    <x v="0"/>
    <n v="338"/>
    <n v="1.2159763313609468"/>
    <x v="0"/>
    <x v="0"/>
  </r>
  <r>
    <n v="3763"/>
    <s v="Juan"/>
    <d v="2022-12-19T00:00:00"/>
    <x v="26"/>
    <x v="0"/>
    <n v="181"/>
    <x v="0"/>
    <x v="2"/>
    <n v="2"/>
    <b v="0"/>
    <n v="848"/>
    <n v="172"/>
    <x v="1"/>
    <x v="0"/>
    <x v="2"/>
    <n v="6"/>
    <n v="3.4"/>
    <x v="1"/>
    <x v="0"/>
    <n v="3314"/>
    <x v="0"/>
    <x v="1"/>
    <x v="2"/>
    <x v="262"/>
    <s v="0%-10%"/>
    <x v="1"/>
    <x v="1"/>
    <x v="1"/>
    <x v="1"/>
    <x v="0"/>
    <s v="151-200"/>
    <x v="5"/>
    <x v="3"/>
    <n v="718"/>
    <n v="0.25208913649025072"/>
    <x v="0"/>
    <x v="1"/>
  </r>
  <r>
    <n v="3779"/>
    <s v="Brandon"/>
    <d v="2024-06-21T00:00:00"/>
    <x v="10"/>
    <x v="0"/>
    <n v="32"/>
    <x v="1"/>
    <x v="1"/>
    <n v="4"/>
    <b v="0"/>
    <n v="334"/>
    <n v="151"/>
    <x v="6"/>
    <x v="0"/>
    <x v="0"/>
    <n v="88"/>
    <n v="3.4"/>
    <x v="1"/>
    <x v="0"/>
    <n v="3696"/>
    <x v="3"/>
    <x v="3"/>
    <x v="3"/>
    <x v="263"/>
    <s v="11%-30%"/>
    <x v="0"/>
    <x v="0"/>
    <x v="1"/>
    <x v="0"/>
    <x v="0"/>
    <s v="0-50"/>
    <x v="6"/>
    <x v="7"/>
    <n v="177"/>
    <n v="0.1807909604519774"/>
    <x v="0"/>
    <x v="2"/>
  </r>
  <r>
    <n v="3781"/>
    <s v="Jasmine"/>
    <d v="2024-12-17T00:00:00"/>
    <x v="2"/>
    <x v="2"/>
    <n v="249"/>
    <x v="2"/>
    <x v="4"/>
    <n v="4"/>
    <b v="1"/>
    <n v="713"/>
    <n v="125"/>
    <x v="6"/>
    <x v="3"/>
    <x v="4"/>
    <n v="95"/>
    <n v="4.8"/>
    <x v="1"/>
    <x v="0"/>
    <n v="74"/>
    <x v="1"/>
    <x v="4"/>
    <x v="2"/>
    <x v="264"/>
    <s v="11%-30%"/>
    <x v="0"/>
    <x v="4"/>
    <x v="2"/>
    <x v="0"/>
    <x v="1"/>
    <s v="201-250"/>
    <x v="2"/>
    <x v="1"/>
    <n v="-18"/>
    <n v="13.833333333333334"/>
    <x v="4"/>
    <x v="2"/>
  </r>
  <r>
    <n v="3797"/>
    <s v="Jennifer"/>
    <d v="2024-06-04T00:00:00"/>
    <x v="25"/>
    <x v="0"/>
    <n v="165"/>
    <x v="4"/>
    <x v="0"/>
    <n v="5"/>
    <b v="0"/>
    <n v="421"/>
    <n v="3"/>
    <x v="3"/>
    <x v="0"/>
    <x v="1"/>
    <n v="96"/>
    <n v="4.5"/>
    <x v="0"/>
    <x v="0"/>
    <n v="2624"/>
    <x v="4"/>
    <x v="1"/>
    <x v="3"/>
    <x v="265"/>
    <s v="11%-30%"/>
    <x v="0"/>
    <x v="5"/>
    <x v="0"/>
    <x v="2"/>
    <x v="0"/>
    <s v="151-200"/>
    <x v="7"/>
    <x v="4"/>
    <n v="196"/>
    <n v="0.84183673469387754"/>
    <x v="0"/>
    <x v="1"/>
  </r>
  <r>
    <n v="3806"/>
    <s v="Gina"/>
    <d v="2023-02-19T00:00:00"/>
    <x v="4"/>
    <x v="2"/>
    <n v="471"/>
    <x v="3"/>
    <x v="3"/>
    <n v="6"/>
    <b v="1"/>
    <n v="56"/>
    <n v="69"/>
    <x v="2"/>
    <x v="3"/>
    <x v="2"/>
    <n v="44"/>
    <n v="3.6"/>
    <x v="0"/>
    <x v="0"/>
    <n v="4117"/>
    <x v="3"/>
    <x v="1"/>
    <x v="2"/>
    <x v="266"/>
    <s v="Above 30%"/>
    <x v="2"/>
    <x v="7"/>
    <x v="3"/>
    <x v="2"/>
    <x v="0"/>
    <s v="451-500"/>
    <x v="4"/>
    <x v="9"/>
    <n v="662"/>
    <n v="0.71148036253776437"/>
    <x v="0"/>
    <x v="0"/>
  </r>
  <r>
    <n v="3810"/>
    <s v="Gregory"/>
    <d v="2023-02-17T00:00:00"/>
    <x v="9"/>
    <x v="2"/>
    <n v="427"/>
    <x v="0"/>
    <x v="0"/>
    <n v="3"/>
    <b v="0"/>
    <n v="832"/>
    <n v="103"/>
    <x v="5"/>
    <x v="0"/>
    <x v="2"/>
    <n v="79"/>
    <n v="3.3"/>
    <x v="1"/>
    <x v="0"/>
    <n v="3633"/>
    <x v="0"/>
    <x v="3"/>
    <x v="3"/>
    <x v="267"/>
    <s v="0%-10%"/>
    <x v="1"/>
    <x v="1"/>
    <x v="2"/>
    <x v="3"/>
    <x v="0"/>
    <s v="401-450"/>
    <x v="5"/>
    <x v="7"/>
    <n v="656"/>
    <n v="0.65091463414634143"/>
    <x v="0"/>
    <x v="0"/>
  </r>
  <r>
    <n v="3822"/>
    <s v="Tyler"/>
    <d v="2023-08-03T00:00:00"/>
    <x v="9"/>
    <x v="2"/>
    <n v="180"/>
    <x v="5"/>
    <x v="3"/>
    <n v="4"/>
    <b v="0"/>
    <n v="132"/>
    <n v="127"/>
    <x v="3"/>
    <x v="1"/>
    <x v="1"/>
    <n v="79"/>
    <n v="4.8"/>
    <x v="0"/>
    <x v="0"/>
    <n v="2938"/>
    <x v="0"/>
    <x v="0"/>
    <x v="1"/>
    <x v="268"/>
    <s v="Above 30%"/>
    <x v="2"/>
    <x v="3"/>
    <x v="2"/>
    <x v="2"/>
    <x v="0"/>
    <s v="151-200"/>
    <x v="5"/>
    <x v="4"/>
    <n v="489"/>
    <n v="0.36809815950920244"/>
    <x v="0"/>
    <x v="1"/>
  </r>
  <r>
    <n v="3826"/>
    <s v="Richard"/>
    <d v="2024-10-02T00:00:00"/>
    <x v="21"/>
    <x v="0"/>
    <n v="406"/>
    <x v="3"/>
    <x v="3"/>
    <n v="3"/>
    <b v="0"/>
    <n v="369"/>
    <n v="13"/>
    <x v="3"/>
    <x v="0"/>
    <x v="2"/>
    <n v="82"/>
    <n v="4.7"/>
    <x v="1"/>
    <x v="0"/>
    <n v="1580"/>
    <x v="3"/>
    <x v="1"/>
    <x v="0"/>
    <x v="269"/>
    <s v="11%-30%"/>
    <x v="0"/>
    <x v="0"/>
    <x v="0"/>
    <x v="2"/>
    <x v="0"/>
    <s v="401-450"/>
    <x v="6"/>
    <x v="5"/>
    <n v="75"/>
    <n v="5.4133333333333331"/>
    <x v="1"/>
    <x v="0"/>
  </r>
  <r>
    <n v="3847"/>
    <s v="Cynthia"/>
    <d v="2024-03-05T00:00:00"/>
    <x v="7"/>
    <x v="0"/>
    <n v="62"/>
    <x v="5"/>
    <x v="3"/>
    <n v="1"/>
    <b v="1"/>
    <n v="879"/>
    <n v="128"/>
    <x v="1"/>
    <x v="3"/>
    <x v="2"/>
    <n v="56"/>
    <n v="3.4"/>
    <x v="1"/>
    <x v="0"/>
    <n v="2886"/>
    <x v="1"/>
    <x v="3"/>
    <x v="0"/>
    <x v="270"/>
    <s v="0%-10%"/>
    <x v="1"/>
    <x v="1"/>
    <x v="2"/>
    <x v="1"/>
    <x v="0"/>
    <s v="51-100"/>
    <x v="0"/>
    <x v="4"/>
    <n v="263"/>
    <n v="0.23574144486692014"/>
    <x v="0"/>
    <x v="2"/>
  </r>
  <r>
    <n v="3858"/>
    <s v="David"/>
    <d v="2023-06-30T00:00:00"/>
    <x v="18"/>
    <x v="2"/>
    <n v="375"/>
    <x v="2"/>
    <x v="3"/>
    <n v="6"/>
    <b v="0"/>
    <n v="416"/>
    <n v="79"/>
    <x v="4"/>
    <x v="3"/>
    <x v="3"/>
    <n v="33"/>
    <n v="3.2"/>
    <x v="0"/>
    <x v="0"/>
    <n v="2536"/>
    <x v="4"/>
    <x v="1"/>
    <x v="3"/>
    <x v="271"/>
    <s v="0%-10%"/>
    <x v="1"/>
    <x v="5"/>
    <x v="3"/>
    <x v="0"/>
    <x v="0"/>
    <s v="351-400"/>
    <x v="5"/>
    <x v="4"/>
    <n v="524"/>
    <n v="0.71564885496183206"/>
    <x v="0"/>
    <x v="2"/>
  </r>
  <r>
    <n v="3866"/>
    <s v="Catherine"/>
    <d v="2024-02-01T00:00:00"/>
    <x v="6"/>
    <x v="2"/>
    <n v="328"/>
    <x v="4"/>
    <x v="1"/>
    <n v="2"/>
    <b v="0"/>
    <n v="268"/>
    <n v="50"/>
    <x v="0"/>
    <x v="2"/>
    <x v="2"/>
    <n v="3"/>
    <n v="4.4000000000000004"/>
    <x v="0"/>
    <x v="0"/>
    <n v="3015"/>
    <x v="1"/>
    <x v="4"/>
    <x v="3"/>
    <x v="272"/>
    <s v="0%-10%"/>
    <x v="1"/>
    <x v="2"/>
    <x v="0"/>
    <x v="0"/>
    <x v="0"/>
    <s v="301-350"/>
    <x v="2"/>
    <x v="3"/>
    <n v="301"/>
    <n v="1.0897009966777409"/>
    <x v="0"/>
    <x v="2"/>
  </r>
  <r>
    <n v="3877"/>
    <s v="Shannon"/>
    <d v="2024-07-15T00:00:00"/>
    <x v="27"/>
    <x v="0"/>
    <n v="129"/>
    <x v="5"/>
    <x v="1"/>
    <n v="5"/>
    <b v="0"/>
    <n v="527"/>
    <n v="153"/>
    <x v="5"/>
    <x v="3"/>
    <x v="4"/>
    <n v="0"/>
    <n v="4.5999999999999996"/>
    <x v="1"/>
    <x v="0"/>
    <n v="1135"/>
    <x v="3"/>
    <x v="3"/>
    <x v="0"/>
    <x v="54"/>
    <s v="0%-10%"/>
    <x v="1"/>
    <x v="6"/>
    <x v="1"/>
    <x v="3"/>
    <x v="0"/>
    <s v="101-150"/>
    <x v="0"/>
    <x v="2"/>
    <n v="132"/>
    <n v="0.97727272727272729"/>
    <x v="0"/>
    <x v="1"/>
  </r>
  <r>
    <n v="3882"/>
    <s v="Michelle"/>
    <d v="2024-12-01T00:00:00"/>
    <x v="10"/>
    <x v="2"/>
    <n v="246"/>
    <x v="1"/>
    <x v="3"/>
    <n v="3"/>
    <b v="0"/>
    <n v="505"/>
    <n v="129"/>
    <x v="2"/>
    <x v="1"/>
    <x v="1"/>
    <n v="82"/>
    <n v="4.9000000000000004"/>
    <x v="1"/>
    <x v="0"/>
    <n v="1912"/>
    <x v="1"/>
    <x v="4"/>
    <x v="3"/>
    <x v="273"/>
    <s v="11%-30%"/>
    <x v="0"/>
    <x v="6"/>
    <x v="2"/>
    <x v="2"/>
    <x v="0"/>
    <s v="201-250"/>
    <x v="6"/>
    <x v="5"/>
    <n v="14"/>
    <n v="17.571428571428573"/>
    <x v="3"/>
    <x v="2"/>
  </r>
  <r>
    <n v="3888"/>
    <s v="Emily"/>
    <d v="2023-05-18T00:00:00"/>
    <x v="17"/>
    <x v="2"/>
    <n v="495"/>
    <x v="5"/>
    <x v="3"/>
    <n v="2"/>
    <b v="1"/>
    <n v="883"/>
    <n v="60"/>
    <x v="5"/>
    <x v="0"/>
    <x v="1"/>
    <n v="10"/>
    <n v="4.5"/>
    <x v="1"/>
    <x v="0"/>
    <n v="2213"/>
    <x v="3"/>
    <x v="1"/>
    <x v="3"/>
    <x v="274"/>
    <s v="0%-10%"/>
    <x v="1"/>
    <x v="1"/>
    <x v="3"/>
    <x v="3"/>
    <x v="0"/>
    <s v="451-500"/>
    <x v="4"/>
    <x v="0"/>
    <n v="576"/>
    <n v="0.859375"/>
    <x v="0"/>
    <x v="0"/>
  </r>
  <r>
    <n v="3892"/>
    <s v="Amanda"/>
    <d v="2023-07-21T00:00:00"/>
    <x v="13"/>
    <x v="1"/>
    <n v="442"/>
    <x v="5"/>
    <x v="3"/>
    <n v="6"/>
    <b v="1"/>
    <n v="875"/>
    <n v="70"/>
    <x v="2"/>
    <x v="3"/>
    <x v="4"/>
    <n v="96"/>
    <n v="3.7"/>
    <x v="1"/>
    <x v="0"/>
    <n v="1628"/>
    <x v="4"/>
    <x v="0"/>
    <x v="3"/>
    <x v="275"/>
    <s v="11%-30%"/>
    <x v="0"/>
    <x v="1"/>
    <x v="3"/>
    <x v="2"/>
    <x v="0"/>
    <s v="401-450"/>
    <x v="5"/>
    <x v="5"/>
    <n v="501"/>
    <n v="0.88223552894211577"/>
    <x v="0"/>
    <x v="0"/>
  </r>
  <r>
    <n v="3898"/>
    <s v="Charles"/>
    <d v="2024-03-07T00:00:00"/>
    <x v="6"/>
    <x v="0"/>
    <n v="365"/>
    <x v="6"/>
    <x v="0"/>
    <n v="5"/>
    <b v="1"/>
    <n v="779"/>
    <n v="113"/>
    <x v="6"/>
    <x v="3"/>
    <x v="4"/>
    <n v="65"/>
    <n v="4.2"/>
    <x v="1"/>
    <x v="0"/>
    <n v="2238"/>
    <x v="0"/>
    <x v="1"/>
    <x v="1"/>
    <x v="276"/>
    <s v="0%-10%"/>
    <x v="1"/>
    <x v="4"/>
    <x v="2"/>
    <x v="0"/>
    <x v="0"/>
    <s v="351-400"/>
    <x v="2"/>
    <x v="0"/>
    <n v="266"/>
    <n v="1.3721804511278195"/>
    <x v="0"/>
    <x v="2"/>
  </r>
  <r>
    <n v="3904"/>
    <s v="John"/>
    <d v="2024-06-18T00:00:00"/>
    <x v="29"/>
    <x v="0"/>
    <n v="365"/>
    <x v="0"/>
    <x v="3"/>
    <n v="1"/>
    <b v="1"/>
    <n v="679"/>
    <n v="1"/>
    <x v="4"/>
    <x v="2"/>
    <x v="5"/>
    <n v="100"/>
    <n v="4.7"/>
    <x v="1"/>
    <x v="0"/>
    <n v="2714"/>
    <x v="3"/>
    <x v="0"/>
    <x v="3"/>
    <x v="128"/>
    <s v="11%-30%"/>
    <x v="0"/>
    <x v="9"/>
    <x v="0"/>
    <x v="0"/>
    <x v="0"/>
    <s v="351-400"/>
    <x v="1"/>
    <x v="4"/>
    <n v="174"/>
    <n v="2.0977011494252875"/>
    <x v="0"/>
    <x v="2"/>
  </r>
  <r>
    <n v="3910"/>
    <s v="Carolyn"/>
    <d v="2023-12-31T00:00:00"/>
    <x v="16"/>
    <x v="0"/>
    <n v="331"/>
    <x v="2"/>
    <x v="4"/>
    <n v="2"/>
    <b v="0"/>
    <n v="667"/>
    <n v="43"/>
    <x v="5"/>
    <x v="2"/>
    <x v="2"/>
    <n v="55"/>
    <n v="3.5"/>
    <x v="1"/>
    <x v="0"/>
    <n v="670"/>
    <x v="3"/>
    <x v="4"/>
    <x v="1"/>
    <x v="277"/>
    <s v="0%-10%"/>
    <x v="1"/>
    <x v="9"/>
    <x v="0"/>
    <x v="3"/>
    <x v="1"/>
    <s v="301-350"/>
    <x v="1"/>
    <x v="8"/>
    <n v="343"/>
    <n v="0.96501457725947526"/>
    <x v="0"/>
    <x v="2"/>
  </r>
  <r>
    <n v="3918"/>
    <s v="Jennifer"/>
    <d v="2023-10-17T00:00:00"/>
    <x v="6"/>
    <x v="1"/>
    <n v="26"/>
    <x v="5"/>
    <x v="2"/>
    <n v="5"/>
    <b v="0"/>
    <n v="416"/>
    <n v="146"/>
    <x v="6"/>
    <x v="2"/>
    <x v="2"/>
    <n v="41"/>
    <n v="3.5"/>
    <x v="0"/>
    <x v="0"/>
    <n v="1506"/>
    <x v="2"/>
    <x v="0"/>
    <x v="3"/>
    <x v="278"/>
    <s v="0%-10%"/>
    <x v="1"/>
    <x v="5"/>
    <x v="2"/>
    <x v="0"/>
    <x v="0"/>
    <s v="0-50"/>
    <x v="2"/>
    <x v="5"/>
    <n v="408"/>
    <n v="6.3725490196078427E-2"/>
    <x v="0"/>
    <x v="2"/>
  </r>
  <r>
    <n v="3926"/>
    <s v="Sheri"/>
    <d v="2024-11-20T00:00:00"/>
    <x v="24"/>
    <x v="1"/>
    <n v="167"/>
    <x v="2"/>
    <x v="3"/>
    <n v="1"/>
    <b v="1"/>
    <n v="466"/>
    <n v="69"/>
    <x v="4"/>
    <x v="0"/>
    <x v="2"/>
    <n v="86"/>
    <n v="4.3"/>
    <x v="1"/>
    <x v="0"/>
    <n v="3003"/>
    <x v="2"/>
    <x v="0"/>
    <x v="3"/>
    <x v="279"/>
    <s v="11%-30%"/>
    <x v="0"/>
    <x v="5"/>
    <x v="3"/>
    <x v="0"/>
    <x v="0"/>
    <s v="151-200"/>
    <x v="0"/>
    <x v="3"/>
    <n v="5"/>
    <n v="33.4"/>
    <x v="2"/>
    <x v="1"/>
  </r>
  <r>
    <n v="3941"/>
    <s v="Krista"/>
    <d v="2024-09-16T00:00:00"/>
    <x v="2"/>
    <x v="0"/>
    <n v="163"/>
    <x v="2"/>
    <x v="0"/>
    <n v="2"/>
    <b v="0"/>
    <n v="786"/>
    <n v="94"/>
    <x v="6"/>
    <x v="0"/>
    <x v="2"/>
    <n v="18"/>
    <n v="4.5999999999999996"/>
    <x v="0"/>
    <x v="0"/>
    <n v="1364"/>
    <x v="1"/>
    <x v="3"/>
    <x v="3"/>
    <x v="280"/>
    <s v="0%-10%"/>
    <x v="1"/>
    <x v="4"/>
    <x v="3"/>
    <x v="0"/>
    <x v="0"/>
    <s v="151-200"/>
    <x v="2"/>
    <x v="2"/>
    <n v="74"/>
    <n v="2.2027027027027026"/>
    <x v="0"/>
    <x v="1"/>
  </r>
  <r>
    <n v="3951"/>
    <s v="Christina"/>
    <d v="2023-06-26T00:00:00"/>
    <x v="26"/>
    <x v="0"/>
    <n v="293"/>
    <x v="4"/>
    <x v="3"/>
    <n v="6"/>
    <b v="1"/>
    <n v="158"/>
    <n v="119"/>
    <x v="1"/>
    <x v="1"/>
    <x v="0"/>
    <n v="60"/>
    <n v="3.7"/>
    <x v="1"/>
    <x v="0"/>
    <n v="1882"/>
    <x v="3"/>
    <x v="2"/>
    <x v="0"/>
    <x v="281"/>
    <s v="11%-30%"/>
    <x v="0"/>
    <x v="3"/>
    <x v="2"/>
    <x v="1"/>
    <x v="0"/>
    <s v="251-300"/>
    <x v="5"/>
    <x v="5"/>
    <n v="529"/>
    <n v="0.55387523629489599"/>
    <x v="0"/>
    <x v="2"/>
  </r>
  <r>
    <n v="3959"/>
    <s v="Alicia"/>
    <d v="2023-12-26T00:00:00"/>
    <x v="21"/>
    <x v="2"/>
    <n v="50"/>
    <x v="4"/>
    <x v="2"/>
    <n v="2"/>
    <b v="1"/>
    <n v="155"/>
    <n v="115"/>
    <x v="3"/>
    <x v="2"/>
    <x v="4"/>
    <n v="92"/>
    <n v="4.3"/>
    <x v="1"/>
    <x v="0"/>
    <n v="2583"/>
    <x v="4"/>
    <x v="2"/>
    <x v="1"/>
    <x v="282"/>
    <s v="Above 30%"/>
    <x v="2"/>
    <x v="3"/>
    <x v="2"/>
    <x v="2"/>
    <x v="0"/>
    <s v="0-50"/>
    <x v="6"/>
    <x v="4"/>
    <n v="356"/>
    <n v="0.1404494382022472"/>
    <x v="0"/>
    <x v="2"/>
  </r>
  <r>
    <n v="3969"/>
    <s v="Katie"/>
    <d v="2023-05-23T00:00:00"/>
    <x v="4"/>
    <x v="2"/>
    <n v="461"/>
    <x v="4"/>
    <x v="1"/>
    <n v="6"/>
    <b v="1"/>
    <n v="31"/>
    <n v="173"/>
    <x v="2"/>
    <x v="3"/>
    <x v="0"/>
    <n v="84"/>
    <n v="3.5"/>
    <x v="0"/>
    <x v="0"/>
    <n v="3730"/>
    <x v="3"/>
    <x v="3"/>
    <x v="2"/>
    <x v="283"/>
    <s v="Above 30%"/>
    <x v="2"/>
    <x v="7"/>
    <x v="1"/>
    <x v="2"/>
    <x v="0"/>
    <s v="451-500"/>
    <x v="4"/>
    <x v="7"/>
    <n v="569"/>
    <n v="0.81019332161687174"/>
    <x v="0"/>
    <x v="0"/>
  </r>
  <r>
    <n v="3976"/>
    <s v="Catherine"/>
    <d v="2023-11-07T00:00:00"/>
    <x v="13"/>
    <x v="1"/>
    <n v="391"/>
    <x v="4"/>
    <x v="2"/>
    <n v="6"/>
    <b v="0"/>
    <n v="726"/>
    <n v="176"/>
    <x v="2"/>
    <x v="2"/>
    <x v="5"/>
    <n v="65"/>
    <n v="3.8"/>
    <x v="1"/>
    <x v="0"/>
    <n v="1926"/>
    <x v="1"/>
    <x v="2"/>
    <x v="1"/>
    <x v="284"/>
    <s v="0%-10%"/>
    <x v="1"/>
    <x v="4"/>
    <x v="1"/>
    <x v="2"/>
    <x v="0"/>
    <s v="351-400"/>
    <x v="5"/>
    <x v="5"/>
    <n v="392"/>
    <n v="0.99744897959183676"/>
    <x v="0"/>
    <x v="2"/>
  </r>
  <r>
    <n v="3978"/>
    <s v="Jessica"/>
    <d v="2024-05-15T00:00:00"/>
    <x v="6"/>
    <x v="1"/>
    <n v="341"/>
    <x v="1"/>
    <x v="3"/>
    <n v="4"/>
    <b v="0"/>
    <n v="27"/>
    <n v="82"/>
    <x v="3"/>
    <x v="2"/>
    <x v="4"/>
    <n v="98"/>
    <n v="3.7"/>
    <x v="0"/>
    <x v="0"/>
    <n v="561"/>
    <x v="3"/>
    <x v="2"/>
    <x v="1"/>
    <x v="285"/>
    <s v="Above 30%"/>
    <x v="2"/>
    <x v="7"/>
    <x v="3"/>
    <x v="2"/>
    <x v="0"/>
    <s v="301-350"/>
    <x v="2"/>
    <x v="8"/>
    <n v="197"/>
    <n v="1.7309644670050761"/>
    <x v="0"/>
    <x v="2"/>
  </r>
  <r>
    <n v="3984"/>
    <s v="Daniel"/>
    <d v="2023-03-21T00:00:00"/>
    <x v="20"/>
    <x v="2"/>
    <n v="146"/>
    <x v="6"/>
    <x v="2"/>
    <n v="6"/>
    <b v="0"/>
    <n v="646"/>
    <n v="139"/>
    <x v="0"/>
    <x v="3"/>
    <x v="4"/>
    <n v="27"/>
    <n v="3.7"/>
    <x v="0"/>
    <x v="0"/>
    <n v="4400"/>
    <x v="3"/>
    <x v="4"/>
    <x v="0"/>
    <x v="286"/>
    <s v="0%-10%"/>
    <x v="1"/>
    <x v="9"/>
    <x v="2"/>
    <x v="0"/>
    <x v="0"/>
    <s v="101-150"/>
    <x v="2"/>
    <x v="9"/>
    <n v="621"/>
    <n v="0.23510466988727857"/>
    <x v="0"/>
    <x v="1"/>
  </r>
  <r>
    <n v="3985"/>
    <s v="Andrew"/>
    <d v="2024-06-12T00:00:00"/>
    <x v="4"/>
    <x v="2"/>
    <n v="30"/>
    <x v="3"/>
    <x v="2"/>
    <n v="6"/>
    <b v="0"/>
    <n v="233"/>
    <n v="10"/>
    <x v="0"/>
    <x v="0"/>
    <x v="0"/>
    <n v="71"/>
    <n v="4.5999999999999996"/>
    <x v="1"/>
    <x v="0"/>
    <n v="3610"/>
    <x v="0"/>
    <x v="2"/>
    <x v="0"/>
    <x v="287"/>
    <s v="11%-30%"/>
    <x v="0"/>
    <x v="2"/>
    <x v="0"/>
    <x v="0"/>
    <x v="0"/>
    <s v="0-50"/>
    <x v="4"/>
    <x v="7"/>
    <n v="183"/>
    <n v="0.16393442622950818"/>
    <x v="0"/>
    <x v="2"/>
  </r>
  <r>
    <n v="3992"/>
    <s v="John"/>
    <d v="2024-08-25T00:00:00"/>
    <x v="24"/>
    <x v="0"/>
    <n v="417"/>
    <x v="5"/>
    <x v="1"/>
    <n v="5"/>
    <b v="1"/>
    <n v="458"/>
    <n v="145"/>
    <x v="0"/>
    <x v="2"/>
    <x v="0"/>
    <n v="91"/>
    <n v="3.3"/>
    <x v="0"/>
    <x v="0"/>
    <n v="996"/>
    <x v="1"/>
    <x v="3"/>
    <x v="3"/>
    <x v="288"/>
    <s v="11%-30%"/>
    <x v="0"/>
    <x v="5"/>
    <x v="2"/>
    <x v="0"/>
    <x v="0"/>
    <s v="401-450"/>
    <x v="3"/>
    <x v="8"/>
    <n v="92"/>
    <n v="4.5326086956521738"/>
    <x v="0"/>
    <x v="0"/>
  </r>
  <r>
    <n v="4002"/>
    <s v="Timothy"/>
    <d v="2024-04-07T00:00:00"/>
    <x v="11"/>
    <x v="0"/>
    <n v="452"/>
    <x v="0"/>
    <x v="1"/>
    <n v="6"/>
    <b v="0"/>
    <n v="196"/>
    <n v="132"/>
    <x v="4"/>
    <x v="0"/>
    <x v="0"/>
    <n v="84"/>
    <n v="3.7"/>
    <x v="0"/>
    <x v="0"/>
    <n v="340"/>
    <x v="3"/>
    <x v="4"/>
    <x v="3"/>
    <x v="289"/>
    <s v="11%-30%"/>
    <x v="0"/>
    <x v="3"/>
    <x v="2"/>
    <x v="0"/>
    <x v="0"/>
    <s v="451-500"/>
    <x v="1"/>
    <x v="1"/>
    <n v="248"/>
    <n v="1.8225806451612903"/>
    <x v="0"/>
    <x v="0"/>
  </r>
  <r>
    <n v="4019"/>
    <s v="Christine"/>
    <d v="2023-12-29T00:00:00"/>
    <x v="26"/>
    <x v="2"/>
    <n v="349"/>
    <x v="3"/>
    <x v="4"/>
    <n v="6"/>
    <b v="1"/>
    <n v="334"/>
    <n v="76"/>
    <x v="2"/>
    <x v="1"/>
    <x v="2"/>
    <n v="32"/>
    <n v="3.3"/>
    <x v="1"/>
    <x v="0"/>
    <n v="1911"/>
    <x v="2"/>
    <x v="1"/>
    <x v="1"/>
    <x v="290"/>
    <s v="0%-10%"/>
    <x v="1"/>
    <x v="0"/>
    <x v="3"/>
    <x v="2"/>
    <x v="1"/>
    <s v="301-350"/>
    <x v="5"/>
    <x v="5"/>
    <n v="343"/>
    <n v="1.0174927113702623"/>
    <x v="0"/>
    <x v="2"/>
  </r>
  <r>
    <n v="4020"/>
    <s v="Edward"/>
    <d v="2024-03-20T00:00:00"/>
    <x v="8"/>
    <x v="2"/>
    <n v="81"/>
    <x v="4"/>
    <x v="4"/>
    <n v="6"/>
    <b v="0"/>
    <n v="390"/>
    <n v="43"/>
    <x v="6"/>
    <x v="2"/>
    <x v="2"/>
    <n v="33"/>
    <n v="4"/>
    <x v="1"/>
    <x v="0"/>
    <n v="4162"/>
    <x v="4"/>
    <x v="2"/>
    <x v="1"/>
    <x v="291"/>
    <s v="0%-10%"/>
    <x v="1"/>
    <x v="0"/>
    <x v="0"/>
    <x v="0"/>
    <x v="1"/>
    <s v="51-100"/>
    <x v="2"/>
    <x v="9"/>
    <n v="257"/>
    <n v="0.31517509727626458"/>
    <x v="0"/>
    <x v="2"/>
  </r>
  <r>
    <n v="4024"/>
    <s v="Sarah"/>
    <d v="2023-04-21T00:00:00"/>
    <x v="23"/>
    <x v="1"/>
    <n v="286"/>
    <x v="1"/>
    <x v="3"/>
    <n v="1"/>
    <b v="0"/>
    <n v="843"/>
    <n v="26"/>
    <x v="6"/>
    <x v="3"/>
    <x v="4"/>
    <n v="11"/>
    <n v="3.5"/>
    <x v="1"/>
    <x v="0"/>
    <n v="318"/>
    <x v="3"/>
    <x v="1"/>
    <x v="2"/>
    <x v="292"/>
    <s v="0%-10%"/>
    <x v="1"/>
    <x v="1"/>
    <x v="0"/>
    <x v="0"/>
    <x v="0"/>
    <s v="251-300"/>
    <x v="5"/>
    <x v="1"/>
    <n v="596"/>
    <n v="0.47986577181208051"/>
    <x v="0"/>
    <x v="2"/>
  </r>
  <r>
    <n v="4027"/>
    <s v="Jason"/>
    <d v="2024-04-13T00:00:00"/>
    <x v="27"/>
    <x v="2"/>
    <n v="82"/>
    <x v="0"/>
    <x v="1"/>
    <n v="3"/>
    <b v="0"/>
    <n v="999"/>
    <n v="190"/>
    <x v="4"/>
    <x v="3"/>
    <x v="0"/>
    <n v="57"/>
    <n v="3.1"/>
    <x v="0"/>
    <x v="0"/>
    <n v="4920"/>
    <x v="3"/>
    <x v="0"/>
    <x v="1"/>
    <x v="293"/>
    <s v="0%-10%"/>
    <x v="1"/>
    <x v="8"/>
    <x v="1"/>
    <x v="0"/>
    <x v="0"/>
    <s v="51-100"/>
    <x v="3"/>
    <x v="6"/>
    <n v="225"/>
    <n v="0.36444444444444446"/>
    <x v="0"/>
    <x v="2"/>
  </r>
  <r>
    <n v="4028"/>
    <s v="Juan"/>
    <d v="2024-05-04T00:00:00"/>
    <x v="29"/>
    <x v="1"/>
    <n v="76"/>
    <x v="0"/>
    <x v="1"/>
    <n v="4"/>
    <b v="1"/>
    <n v="324"/>
    <n v="113"/>
    <x v="5"/>
    <x v="1"/>
    <x v="5"/>
    <n v="87"/>
    <n v="4.9000000000000004"/>
    <x v="1"/>
    <x v="0"/>
    <n v="4702"/>
    <x v="1"/>
    <x v="3"/>
    <x v="2"/>
    <x v="294"/>
    <s v="11%-30%"/>
    <x v="0"/>
    <x v="0"/>
    <x v="2"/>
    <x v="3"/>
    <x v="0"/>
    <s v="51-100"/>
    <x v="1"/>
    <x v="6"/>
    <n v="219"/>
    <n v="0.34703196347031962"/>
    <x v="0"/>
    <x v="2"/>
  </r>
  <r>
    <n v="4029"/>
    <s v="Cassandra"/>
    <d v="2024-10-15T00:00:00"/>
    <x v="27"/>
    <x v="0"/>
    <n v="308"/>
    <x v="1"/>
    <x v="1"/>
    <n v="3"/>
    <b v="0"/>
    <n v="392"/>
    <n v="151"/>
    <x v="2"/>
    <x v="2"/>
    <x v="4"/>
    <n v="27"/>
    <n v="4.2"/>
    <x v="0"/>
    <x v="0"/>
    <n v="1176"/>
    <x v="0"/>
    <x v="4"/>
    <x v="3"/>
    <x v="295"/>
    <s v="0%-10%"/>
    <x v="1"/>
    <x v="0"/>
    <x v="1"/>
    <x v="2"/>
    <x v="0"/>
    <s v="301-350"/>
    <x v="0"/>
    <x v="2"/>
    <n v="40"/>
    <n v="7.7"/>
    <x v="1"/>
    <x v="2"/>
  </r>
  <r>
    <n v="4037"/>
    <s v="Tina"/>
    <d v="2023-11-30T00:00:00"/>
    <x v="17"/>
    <x v="0"/>
    <n v="103"/>
    <x v="2"/>
    <x v="2"/>
    <n v="4"/>
    <b v="0"/>
    <n v="305"/>
    <n v="191"/>
    <x v="2"/>
    <x v="3"/>
    <x v="5"/>
    <n v="98"/>
    <n v="4.7"/>
    <x v="0"/>
    <x v="0"/>
    <n v="1824"/>
    <x v="3"/>
    <x v="4"/>
    <x v="1"/>
    <x v="296"/>
    <s v="11%-30%"/>
    <x v="0"/>
    <x v="0"/>
    <x v="1"/>
    <x v="2"/>
    <x v="0"/>
    <s v="101-150"/>
    <x v="4"/>
    <x v="5"/>
    <n v="380"/>
    <n v="0.27105263157894738"/>
    <x v="0"/>
    <x v="1"/>
  </r>
  <r>
    <n v="4044"/>
    <s v="Cameron"/>
    <d v="2023-06-04T00:00:00"/>
    <x v="7"/>
    <x v="2"/>
    <n v="309"/>
    <x v="2"/>
    <x v="0"/>
    <n v="5"/>
    <b v="0"/>
    <n v="851"/>
    <n v="166"/>
    <x v="4"/>
    <x v="0"/>
    <x v="0"/>
    <n v="66"/>
    <n v="4"/>
    <x v="0"/>
    <x v="0"/>
    <n v="4783"/>
    <x v="1"/>
    <x v="2"/>
    <x v="1"/>
    <x v="297"/>
    <s v="0%-10%"/>
    <x v="1"/>
    <x v="1"/>
    <x v="1"/>
    <x v="0"/>
    <x v="0"/>
    <s v="301-350"/>
    <x v="0"/>
    <x v="6"/>
    <n v="538"/>
    <n v="0.57434944237918217"/>
    <x v="0"/>
    <x v="2"/>
  </r>
  <r>
    <n v="4048"/>
    <s v="Nicole"/>
    <d v="2024-06-02T00:00:00"/>
    <x v="25"/>
    <x v="0"/>
    <n v="242"/>
    <x v="0"/>
    <x v="3"/>
    <n v="1"/>
    <b v="0"/>
    <n v="273"/>
    <n v="96"/>
    <x v="0"/>
    <x v="1"/>
    <x v="5"/>
    <n v="34"/>
    <n v="4.9000000000000004"/>
    <x v="0"/>
    <x v="0"/>
    <n v="868"/>
    <x v="2"/>
    <x v="4"/>
    <x v="2"/>
    <x v="298"/>
    <s v="0%-10%"/>
    <x v="1"/>
    <x v="2"/>
    <x v="3"/>
    <x v="0"/>
    <x v="0"/>
    <s v="201-250"/>
    <x v="7"/>
    <x v="8"/>
    <n v="198"/>
    <n v="1.2222222222222223"/>
    <x v="0"/>
    <x v="2"/>
  </r>
  <r>
    <n v="4057"/>
    <s v="Rachel"/>
    <d v="2024-05-10T00:00:00"/>
    <x v="6"/>
    <x v="2"/>
    <n v="256"/>
    <x v="6"/>
    <x v="0"/>
    <n v="3"/>
    <b v="0"/>
    <n v="929"/>
    <n v="89"/>
    <x v="2"/>
    <x v="3"/>
    <x v="0"/>
    <n v="89"/>
    <n v="3.3"/>
    <x v="1"/>
    <x v="0"/>
    <n v="60"/>
    <x v="0"/>
    <x v="1"/>
    <x v="2"/>
    <x v="299"/>
    <s v="0%-10%"/>
    <x v="1"/>
    <x v="8"/>
    <x v="3"/>
    <x v="2"/>
    <x v="0"/>
    <s v="251-300"/>
    <x v="2"/>
    <x v="1"/>
    <n v="202"/>
    <n v="1.2673267326732673"/>
    <x v="0"/>
    <x v="2"/>
  </r>
  <r>
    <n v="4066"/>
    <s v="Jessica"/>
    <d v="2023-03-26T00:00:00"/>
    <x v="4"/>
    <x v="0"/>
    <n v="76"/>
    <x v="4"/>
    <x v="1"/>
    <n v="3"/>
    <b v="0"/>
    <n v="788"/>
    <n v="55"/>
    <x v="6"/>
    <x v="1"/>
    <x v="4"/>
    <n v="50"/>
    <n v="4.8"/>
    <x v="0"/>
    <x v="0"/>
    <n v="1744"/>
    <x v="1"/>
    <x v="4"/>
    <x v="2"/>
    <x v="300"/>
    <s v="0%-10%"/>
    <x v="1"/>
    <x v="4"/>
    <x v="3"/>
    <x v="0"/>
    <x v="0"/>
    <s v="51-100"/>
    <x v="4"/>
    <x v="5"/>
    <n v="627"/>
    <n v="0.12121212121212122"/>
    <x v="0"/>
    <x v="2"/>
  </r>
  <r>
    <n v="4079"/>
    <s v="Kristen"/>
    <d v="2023-01-16T00:00:00"/>
    <x v="10"/>
    <x v="1"/>
    <n v="171"/>
    <x v="0"/>
    <x v="3"/>
    <n v="6"/>
    <b v="1"/>
    <n v="858"/>
    <n v="58"/>
    <x v="0"/>
    <x v="2"/>
    <x v="4"/>
    <n v="21"/>
    <n v="4.5"/>
    <x v="0"/>
    <x v="0"/>
    <n v="2521"/>
    <x v="0"/>
    <x v="2"/>
    <x v="1"/>
    <x v="301"/>
    <s v="0%-10%"/>
    <x v="1"/>
    <x v="1"/>
    <x v="3"/>
    <x v="0"/>
    <x v="0"/>
    <s v="151-200"/>
    <x v="6"/>
    <x v="4"/>
    <n v="699"/>
    <n v="0.24463519313304721"/>
    <x v="0"/>
    <x v="1"/>
  </r>
  <r>
    <n v="4083"/>
    <s v="Amy"/>
    <d v="2024-01-30T00:00:00"/>
    <x v="1"/>
    <x v="0"/>
    <n v="32"/>
    <x v="0"/>
    <x v="4"/>
    <n v="4"/>
    <b v="1"/>
    <n v="588"/>
    <n v="137"/>
    <x v="4"/>
    <x v="1"/>
    <x v="1"/>
    <n v="85"/>
    <n v="3.7"/>
    <x v="0"/>
    <x v="0"/>
    <n v="3433"/>
    <x v="1"/>
    <x v="0"/>
    <x v="1"/>
    <x v="302"/>
    <s v="11%-30%"/>
    <x v="0"/>
    <x v="6"/>
    <x v="2"/>
    <x v="0"/>
    <x v="1"/>
    <s v="0-50"/>
    <x v="1"/>
    <x v="3"/>
    <n v="315"/>
    <n v="0.10158730158730159"/>
    <x v="0"/>
    <x v="2"/>
  </r>
  <r>
    <n v="4089"/>
    <s v="Amy"/>
    <d v="2024-12-08T00:00:00"/>
    <x v="25"/>
    <x v="0"/>
    <n v="313"/>
    <x v="4"/>
    <x v="0"/>
    <n v="6"/>
    <b v="1"/>
    <n v="900"/>
    <n v="135"/>
    <x v="2"/>
    <x v="2"/>
    <x v="5"/>
    <n v="87"/>
    <n v="4.8"/>
    <x v="1"/>
    <x v="0"/>
    <n v="1243"/>
    <x v="0"/>
    <x v="1"/>
    <x v="1"/>
    <x v="303"/>
    <s v="0%-10%"/>
    <x v="1"/>
    <x v="1"/>
    <x v="2"/>
    <x v="2"/>
    <x v="0"/>
    <s v="301-350"/>
    <x v="7"/>
    <x v="2"/>
    <n v="9"/>
    <n v="34.777777777777779"/>
    <x v="2"/>
    <x v="2"/>
  </r>
  <r>
    <n v="4097"/>
    <s v="Amanda"/>
    <d v="2023-04-17T00:00:00"/>
    <x v="21"/>
    <x v="1"/>
    <n v="369"/>
    <x v="0"/>
    <x v="3"/>
    <n v="1"/>
    <b v="0"/>
    <n v="759"/>
    <n v="56"/>
    <x v="5"/>
    <x v="3"/>
    <x v="3"/>
    <n v="30"/>
    <n v="4"/>
    <x v="1"/>
    <x v="0"/>
    <n v="3354"/>
    <x v="3"/>
    <x v="4"/>
    <x v="0"/>
    <x v="304"/>
    <s v="0%-10%"/>
    <x v="1"/>
    <x v="4"/>
    <x v="3"/>
    <x v="3"/>
    <x v="0"/>
    <s v="351-400"/>
    <x v="6"/>
    <x v="3"/>
    <n v="609"/>
    <n v="0.60591133004926112"/>
    <x v="0"/>
    <x v="2"/>
  </r>
  <r>
    <n v="4103"/>
    <s v="Daniel"/>
    <d v="2024-10-30T00:00:00"/>
    <x v="24"/>
    <x v="0"/>
    <n v="379"/>
    <x v="0"/>
    <x v="1"/>
    <n v="1"/>
    <b v="1"/>
    <n v="632"/>
    <n v="82"/>
    <x v="3"/>
    <x v="1"/>
    <x v="0"/>
    <n v="29"/>
    <n v="3.2"/>
    <x v="0"/>
    <x v="0"/>
    <n v="1299"/>
    <x v="4"/>
    <x v="3"/>
    <x v="1"/>
    <x v="305"/>
    <s v="0%-10%"/>
    <x v="1"/>
    <x v="9"/>
    <x v="3"/>
    <x v="2"/>
    <x v="0"/>
    <s v="351-400"/>
    <x v="3"/>
    <x v="2"/>
    <n v="26"/>
    <n v="14.576923076923077"/>
    <x v="4"/>
    <x v="2"/>
  </r>
  <r>
    <n v="4104"/>
    <s v="Alvin"/>
    <d v="2023-07-22T00:00:00"/>
    <x v="19"/>
    <x v="2"/>
    <n v="182"/>
    <x v="4"/>
    <x v="2"/>
    <n v="5"/>
    <b v="0"/>
    <n v="247"/>
    <n v="197"/>
    <x v="3"/>
    <x v="0"/>
    <x v="5"/>
    <n v="90"/>
    <n v="4.7"/>
    <x v="1"/>
    <x v="0"/>
    <n v="4726"/>
    <x v="1"/>
    <x v="0"/>
    <x v="3"/>
    <x v="306"/>
    <s v="11%-30%"/>
    <x v="0"/>
    <x v="2"/>
    <x v="1"/>
    <x v="2"/>
    <x v="0"/>
    <s v="151-200"/>
    <x v="3"/>
    <x v="6"/>
    <n v="487"/>
    <n v="0.37371663244353182"/>
    <x v="0"/>
    <x v="1"/>
  </r>
  <r>
    <n v="4110"/>
    <s v="Justin"/>
    <d v="2024-01-27T00:00:00"/>
    <x v="28"/>
    <x v="0"/>
    <n v="133"/>
    <x v="1"/>
    <x v="0"/>
    <n v="4"/>
    <b v="0"/>
    <n v="951"/>
    <n v="86"/>
    <x v="6"/>
    <x v="3"/>
    <x v="4"/>
    <n v="88"/>
    <n v="4.4000000000000004"/>
    <x v="1"/>
    <x v="0"/>
    <n v="3815"/>
    <x v="2"/>
    <x v="2"/>
    <x v="3"/>
    <x v="307"/>
    <s v="0%-10%"/>
    <x v="1"/>
    <x v="8"/>
    <x v="3"/>
    <x v="0"/>
    <x v="0"/>
    <s v="101-150"/>
    <x v="0"/>
    <x v="7"/>
    <n v="304"/>
    <n v="0.4375"/>
    <x v="0"/>
    <x v="1"/>
  </r>
  <r>
    <n v="4111"/>
    <s v="Tyler"/>
    <d v="2024-04-23T00:00:00"/>
    <x v="15"/>
    <x v="0"/>
    <n v="301"/>
    <x v="4"/>
    <x v="1"/>
    <n v="2"/>
    <b v="1"/>
    <n v="939"/>
    <n v="21"/>
    <x v="0"/>
    <x v="1"/>
    <x v="2"/>
    <n v="83"/>
    <n v="4.9000000000000004"/>
    <x v="1"/>
    <x v="0"/>
    <n v="1058"/>
    <x v="2"/>
    <x v="1"/>
    <x v="2"/>
    <x v="308"/>
    <s v="0%-10%"/>
    <x v="1"/>
    <x v="8"/>
    <x v="0"/>
    <x v="0"/>
    <x v="0"/>
    <s v="301-350"/>
    <x v="0"/>
    <x v="2"/>
    <n v="218"/>
    <n v="1.3807339449541285"/>
    <x v="0"/>
    <x v="2"/>
  </r>
  <r>
    <n v="4114"/>
    <s v="Eric"/>
    <d v="2023-11-30T00:00:00"/>
    <x v="17"/>
    <x v="0"/>
    <n v="251"/>
    <x v="0"/>
    <x v="0"/>
    <n v="6"/>
    <b v="1"/>
    <n v="687"/>
    <n v="160"/>
    <x v="1"/>
    <x v="2"/>
    <x v="1"/>
    <n v="88"/>
    <n v="4.5"/>
    <x v="1"/>
    <x v="0"/>
    <n v="1411"/>
    <x v="3"/>
    <x v="4"/>
    <x v="3"/>
    <x v="309"/>
    <s v="11%-30%"/>
    <x v="0"/>
    <x v="9"/>
    <x v="1"/>
    <x v="1"/>
    <x v="0"/>
    <s v="251-300"/>
    <x v="4"/>
    <x v="2"/>
    <n v="380"/>
    <n v="0.66052631578947374"/>
    <x v="0"/>
    <x v="2"/>
  </r>
  <r>
    <n v="4115"/>
    <s v="Shawna"/>
    <d v="2024-11-24T00:00:00"/>
    <x v="27"/>
    <x v="2"/>
    <n v="158"/>
    <x v="6"/>
    <x v="4"/>
    <n v="5"/>
    <b v="1"/>
    <n v="603"/>
    <n v="72"/>
    <x v="1"/>
    <x v="1"/>
    <x v="3"/>
    <n v="88"/>
    <n v="3.3"/>
    <x v="1"/>
    <x v="0"/>
    <n v="3508"/>
    <x v="2"/>
    <x v="1"/>
    <x v="1"/>
    <x v="310"/>
    <s v="11%-30%"/>
    <x v="0"/>
    <x v="9"/>
    <x v="3"/>
    <x v="1"/>
    <x v="1"/>
    <s v="151-200"/>
    <x v="0"/>
    <x v="7"/>
    <n v="0"/>
    <n v="1"/>
    <x v="0"/>
    <x v="1"/>
  </r>
  <r>
    <n v="4118"/>
    <s v="Valerie"/>
    <d v="2023-05-16T00:00:00"/>
    <x v="22"/>
    <x v="0"/>
    <n v="447"/>
    <x v="3"/>
    <x v="3"/>
    <n v="4"/>
    <b v="0"/>
    <n v="264"/>
    <n v="55"/>
    <x v="5"/>
    <x v="3"/>
    <x v="2"/>
    <n v="58"/>
    <n v="3.6"/>
    <x v="1"/>
    <x v="0"/>
    <n v="1486"/>
    <x v="0"/>
    <x v="1"/>
    <x v="1"/>
    <x v="311"/>
    <s v="11%-30%"/>
    <x v="0"/>
    <x v="2"/>
    <x v="3"/>
    <x v="3"/>
    <x v="0"/>
    <s v="401-450"/>
    <x v="0"/>
    <x v="2"/>
    <n v="553"/>
    <n v="0.80831826401446649"/>
    <x v="0"/>
    <x v="0"/>
  </r>
  <r>
    <n v="4129"/>
    <s v="Erin"/>
    <d v="2023-12-31T00:00:00"/>
    <x v="24"/>
    <x v="0"/>
    <n v="383"/>
    <x v="0"/>
    <x v="0"/>
    <n v="4"/>
    <b v="1"/>
    <n v="711"/>
    <n v="147"/>
    <x v="4"/>
    <x v="3"/>
    <x v="2"/>
    <n v="68"/>
    <n v="3.9"/>
    <x v="0"/>
    <x v="0"/>
    <n v="2083"/>
    <x v="1"/>
    <x v="4"/>
    <x v="3"/>
    <x v="312"/>
    <s v="0%-10%"/>
    <x v="1"/>
    <x v="4"/>
    <x v="2"/>
    <x v="0"/>
    <x v="0"/>
    <s v="351-400"/>
    <x v="0"/>
    <x v="0"/>
    <n v="330"/>
    <n v="1.1606060606060606"/>
    <x v="0"/>
    <x v="2"/>
  </r>
  <r>
    <n v="4155"/>
    <s v="Jacob"/>
    <d v="2023-03-07T00:00:00"/>
    <x v="26"/>
    <x v="0"/>
    <n v="42"/>
    <x v="4"/>
    <x v="2"/>
    <n v="2"/>
    <b v="0"/>
    <n v="560"/>
    <n v="98"/>
    <x v="4"/>
    <x v="2"/>
    <x v="2"/>
    <n v="90"/>
    <n v="3.8"/>
    <x v="1"/>
    <x v="0"/>
    <n v="496"/>
    <x v="1"/>
    <x v="4"/>
    <x v="1"/>
    <x v="313"/>
    <s v="11%-30%"/>
    <x v="0"/>
    <x v="6"/>
    <x v="3"/>
    <x v="0"/>
    <x v="0"/>
    <s v="0-50"/>
    <x v="5"/>
    <x v="1"/>
    <n v="640"/>
    <n v="6.5625000000000003E-2"/>
    <x v="0"/>
    <x v="2"/>
  </r>
  <r>
    <n v="4171"/>
    <s v="John"/>
    <d v="2024-07-04T00:00:00"/>
    <x v="17"/>
    <x v="0"/>
    <n v="291"/>
    <x v="4"/>
    <x v="1"/>
    <n v="1"/>
    <b v="1"/>
    <n v="380"/>
    <n v="106"/>
    <x v="2"/>
    <x v="3"/>
    <x v="0"/>
    <n v="22"/>
    <n v="4.0999999999999996"/>
    <x v="1"/>
    <x v="0"/>
    <n v="2576"/>
    <x v="2"/>
    <x v="2"/>
    <x v="3"/>
    <x v="314"/>
    <s v="0%-10%"/>
    <x v="1"/>
    <x v="0"/>
    <x v="2"/>
    <x v="2"/>
    <x v="0"/>
    <s v="251-300"/>
    <x v="4"/>
    <x v="4"/>
    <n v="163"/>
    <n v="1.7852760736196318"/>
    <x v="0"/>
    <x v="2"/>
  </r>
  <r>
    <n v="4191"/>
    <s v="Barbara"/>
    <d v="2023-04-19T00:00:00"/>
    <x v="13"/>
    <x v="1"/>
    <n v="46"/>
    <x v="0"/>
    <x v="1"/>
    <n v="4"/>
    <b v="0"/>
    <n v="33"/>
    <n v="120"/>
    <x v="0"/>
    <x v="0"/>
    <x v="3"/>
    <n v="77"/>
    <n v="3.9"/>
    <x v="0"/>
    <x v="0"/>
    <n v="4269"/>
    <x v="3"/>
    <x v="0"/>
    <x v="3"/>
    <x v="315"/>
    <s v="Above 30%"/>
    <x v="2"/>
    <x v="7"/>
    <x v="2"/>
    <x v="0"/>
    <x v="0"/>
    <s v="0-50"/>
    <x v="5"/>
    <x v="9"/>
    <n v="594"/>
    <n v="7.7441077441077436E-2"/>
    <x v="0"/>
    <x v="2"/>
  </r>
  <r>
    <n v="4197"/>
    <s v="Jessica"/>
    <d v="2024-10-31T00:00:00"/>
    <x v="5"/>
    <x v="2"/>
    <n v="183"/>
    <x v="2"/>
    <x v="3"/>
    <n v="5"/>
    <b v="0"/>
    <n v="490"/>
    <n v="127"/>
    <x v="2"/>
    <x v="2"/>
    <x v="3"/>
    <n v="40"/>
    <n v="4.5999999999999996"/>
    <x v="0"/>
    <x v="0"/>
    <n v="4691"/>
    <x v="4"/>
    <x v="2"/>
    <x v="2"/>
    <x v="316"/>
    <s v="0%-10%"/>
    <x v="1"/>
    <x v="5"/>
    <x v="2"/>
    <x v="2"/>
    <x v="0"/>
    <s v="151-200"/>
    <x v="4"/>
    <x v="6"/>
    <n v="43"/>
    <n v="4.2558139534883717"/>
    <x v="0"/>
    <x v="1"/>
  </r>
  <r>
    <n v="4204"/>
    <s v="Scott"/>
    <d v="2023-11-12T00:00:00"/>
    <x v="17"/>
    <x v="0"/>
    <n v="494"/>
    <x v="0"/>
    <x v="0"/>
    <n v="6"/>
    <b v="1"/>
    <n v="202"/>
    <n v="163"/>
    <x v="6"/>
    <x v="2"/>
    <x v="0"/>
    <n v="61"/>
    <n v="4"/>
    <x v="0"/>
    <x v="0"/>
    <n v="4889"/>
    <x v="3"/>
    <x v="0"/>
    <x v="2"/>
    <x v="317"/>
    <s v="11%-30%"/>
    <x v="0"/>
    <x v="2"/>
    <x v="1"/>
    <x v="0"/>
    <x v="0"/>
    <s v="451-500"/>
    <x v="4"/>
    <x v="6"/>
    <n v="398"/>
    <n v="1.2412060301507537"/>
    <x v="0"/>
    <x v="0"/>
  </r>
  <r>
    <n v="4205"/>
    <s v="Daniel"/>
    <d v="2023-12-14T00:00:00"/>
    <x v="26"/>
    <x v="2"/>
    <n v="302"/>
    <x v="6"/>
    <x v="2"/>
    <n v="4"/>
    <b v="1"/>
    <n v="800"/>
    <n v="101"/>
    <x v="3"/>
    <x v="0"/>
    <x v="1"/>
    <n v="89"/>
    <n v="4.3"/>
    <x v="1"/>
    <x v="0"/>
    <n v="3411"/>
    <x v="4"/>
    <x v="1"/>
    <x v="3"/>
    <x v="318"/>
    <s v="0%-10%"/>
    <x v="1"/>
    <x v="4"/>
    <x v="2"/>
    <x v="2"/>
    <x v="0"/>
    <s v="301-350"/>
    <x v="5"/>
    <x v="3"/>
    <n v="358"/>
    <n v="0.84357541899441346"/>
    <x v="0"/>
    <x v="2"/>
  </r>
  <r>
    <n v="4206"/>
    <s v="Kevin"/>
    <d v="2024-04-04T00:00:00"/>
    <x v="26"/>
    <x v="0"/>
    <n v="354"/>
    <x v="2"/>
    <x v="4"/>
    <n v="3"/>
    <b v="0"/>
    <n v="885"/>
    <n v="65"/>
    <x v="6"/>
    <x v="1"/>
    <x v="1"/>
    <n v="70"/>
    <n v="4.7"/>
    <x v="1"/>
    <x v="0"/>
    <n v="4008"/>
    <x v="2"/>
    <x v="4"/>
    <x v="1"/>
    <x v="319"/>
    <s v="0%-10%"/>
    <x v="1"/>
    <x v="1"/>
    <x v="3"/>
    <x v="0"/>
    <x v="1"/>
    <s v="351-400"/>
    <x v="5"/>
    <x v="9"/>
    <n v="246"/>
    <n v="1.4390243902439024"/>
    <x v="0"/>
    <x v="2"/>
  </r>
  <r>
    <n v="4210"/>
    <s v="Paul"/>
    <d v="2023-11-29T00:00:00"/>
    <x v="28"/>
    <x v="0"/>
    <n v="85"/>
    <x v="0"/>
    <x v="4"/>
    <n v="2"/>
    <b v="0"/>
    <n v="770"/>
    <n v="132"/>
    <x v="6"/>
    <x v="2"/>
    <x v="0"/>
    <n v="99"/>
    <n v="4.4000000000000004"/>
    <x v="1"/>
    <x v="0"/>
    <n v="4273"/>
    <x v="3"/>
    <x v="0"/>
    <x v="2"/>
    <x v="320"/>
    <s v="11%-30%"/>
    <x v="0"/>
    <x v="4"/>
    <x v="2"/>
    <x v="0"/>
    <x v="1"/>
    <s v="51-100"/>
    <x v="0"/>
    <x v="9"/>
    <n v="363"/>
    <n v="0.23415977961432508"/>
    <x v="0"/>
    <x v="2"/>
  </r>
  <r>
    <n v="4211"/>
    <s v="Kristina"/>
    <d v="2024-10-07T00:00:00"/>
    <x v="20"/>
    <x v="1"/>
    <n v="277"/>
    <x v="2"/>
    <x v="4"/>
    <n v="3"/>
    <b v="1"/>
    <n v="455"/>
    <n v="120"/>
    <x v="4"/>
    <x v="3"/>
    <x v="0"/>
    <n v="92"/>
    <n v="4.7"/>
    <x v="1"/>
    <x v="0"/>
    <n v="1360"/>
    <x v="1"/>
    <x v="4"/>
    <x v="1"/>
    <x v="321"/>
    <s v="11%-30%"/>
    <x v="0"/>
    <x v="5"/>
    <x v="2"/>
    <x v="0"/>
    <x v="1"/>
    <s v="251-300"/>
    <x v="2"/>
    <x v="2"/>
    <n v="55"/>
    <n v="5.0363636363636362"/>
    <x v="1"/>
    <x v="2"/>
  </r>
  <r>
    <n v="4213"/>
    <s v="Kelsey"/>
    <d v="2023-12-08T00:00:00"/>
    <x v="7"/>
    <x v="1"/>
    <n v="141"/>
    <x v="5"/>
    <x v="2"/>
    <n v="2"/>
    <b v="1"/>
    <n v="379"/>
    <n v="35"/>
    <x v="2"/>
    <x v="0"/>
    <x v="3"/>
    <n v="29"/>
    <n v="4.9000000000000004"/>
    <x v="0"/>
    <x v="0"/>
    <n v="3840"/>
    <x v="3"/>
    <x v="2"/>
    <x v="0"/>
    <x v="322"/>
    <s v="0%-10%"/>
    <x v="1"/>
    <x v="0"/>
    <x v="0"/>
    <x v="2"/>
    <x v="0"/>
    <s v="101-150"/>
    <x v="0"/>
    <x v="7"/>
    <n v="351"/>
    <n v="0.40170940170940173"/>
    <x v="0"/>
    <x v="1"/>
  </r>
  <r>
    <n v="4216"/>
    <s v="Beth"/>
    <d v="2024-03-14T00:00:00"/>
    <x v="22"/>
    <x v="0"/>
    <n v="251"/>
    <x v="5"/>
    <x v="3"/>
    <n v="3"/>
    <b v="0"/>
    <n v="922"/>
    <n v="106"/>
    <x v="5"/>
    <x v="2"/>
    <x v="3"/>
    <n v="56"/>
    <n v="4.3"/>
    <x v="0"/>
    <x v="0"/>
    <n v="585"/>
    <x v="0"/>
    <x v="3"/>
    <x v="0"/>
    <x v="323"/>
    <s v="0%-10%"/>
    <x v="1"/>
    <x v="8"/>
    <x v="2"/>
    <x v="3"/>
    <x v="0"/>
    <s v="251-300"/>
    <x v="0"/>
    <x v="8"/>
    <n v="250"/>
    <n v="1.004"/>
    <x v="0"/>
    <x v="2"/>
  </r>
  <r>
    <n v="4234"/>
    <s v="Michael"/>
    <d v="2023-01-08T00:00:00"/>
    <x v="22"/>
    <x v="2"/>
    <n v="40"/>
    <x v="3"/>
    <x v="0"/>
    <n v="1"/>
    <b v="1"/>
    <n v="841"/>
    <n v="179"/>
    <x v="5"/>
    <x v="3"/>
    <x v="4"/>
    <n v="59"/>
    <n v="3.5"/>
    <x v="0"/>
    <x v="0"/>
    <n v="2370"/>
    <x v="2"/>
    <x v="1"/>
    <x v="1"/>
    <x v="324"/>
    <s v="0%-10%"/>
    <x v="1"/>
    <x v="1"/>
    <x v="1"/>
    <x v="3"/>
    <x v="0"/>
    <s v="0-50"/>
    <x v="0"/>
    <x v="0"/>
    <n v="681"/>
    <n v="5.8737151248164463E-2"/>
    <x v="0"/>
    <x v="2"/>
  </r>
  <r>
    <n v="4239"/>
    <s v="Christopher"/>
    <d v="2024-11-18T00:00:00"/>
    <x v="7"/>
    <x v="1"/>
    <n v="470"/>
    <x v="6"/>
    <x v="1"/>
    <n v="3"/>
    <b v="0"/>
    <n v="89"/>
    <n v="135"/>
    <x v="1"/>
    <x v="2"/>
    <x v="2"/>
    <n v="45"/>
    <n v="4.5"/>
    <x v="1"/>
    <x v="0"/>
    <n v="4236"/>
    <x v="0"/>
    <x v="4"/>
    <x v="2"/>
    <x v="325"/>
    <s v="11%-30%"/>
    <x v="0"/>
    <x v="7"/>
    <x v="2"/>
    <x v="1"/>
    <x v="0"/>
    <s v="451-500"/>
    <x v="0"/>
    <x v="9"/>
    <n v="5"/>
    <n v="94"/>
    <x v="2"/>
    <x v="0"/>
  </r>
  <r>
    <n v="4242"/>
    <s v="Robert"/>
    <d v="2023-11-06T00:00:00"/>
    <x v="10"/>
    <x v="1"/>
    <n v="168"/>
    <x v="0"/>
    <x v="0"/>
    <n v="3"/>
    <b v="1"/>
    <n v="539"/>
    <n v="48"/>
    <x v="2"/>
    <x v="1"/>
    <x v="3"/>
    <n v="82"/>
    <n v="4.3"/>
    <x v="1"/>
    <x v="0"/>
    <n v="3182"/>
    <x v="3"/>
    <x v="3"/>
    <x v="0"/>
    <x v="326"/>
    <s v="11%-30%"/>
    <x v="0"/>
    <x v="6"/>
    <x v="0"/>
    <x v="2"/>
    <x v="0"/>
    <s v="151-200"/>
    <x v="6"/>
    <x v="3"/>
    <n v="405"/>
    <n v="0.4148148148148148"/>
    <x v="0"/>
    <x v="1"/>
  </r>
  <r>
    <n v="4243"/>
    <s v="Christopher"/>
    <d v="2023-03-13T00:00:00"/>
    <x v="2"/>
    <x v="2"/>
    <n v="91"/>
    <x v="5"/>
    <x v="1"/>
    <n v="1"/>
    <b v="1"/>
    <n v="561"/>
    <n v="153"/>
    <x v="2"/>
    <x v="0"/>
    <x v="1"/>
    <n v="7"/>
    <n v="4.0999999999999996"/>
    <x v="1"/>
    <x v="0"/>
    <n v="450"/>
    <x v="3"/>
    <x v="1"/>
    <x v="2"/>
    <x v="327"/>
    <s v="0%-10%"/>
    <x v="1"/>
    <x v="6"/>
    <x v="1"/>
    <x v="2"/>
    <x v="0"/>
    <s v="51-100"/>
    <x v="2"/>
    <x v="1"/>
    <n v="627"/>
    <n v="0.14513556618819776"/>
    <x v="0"/>
    <x v="2"/>
  </r>
  <r>
    <n v="4246"/>
    <s v="Jacob"/>
    <d v="2023-09-24T00:00:00"/>
    <x v="10"/>
    <x v="1"/>
    <n v="91"/>
    <x v="1"/>
    <x v="0"/>
    <n v="1"/>
    <b v="0"/>
    <n v="159"/>
    <n v="14"/>
    <x v="6"/>
    <x v="3"/>
    <x v="0"/>
    <n v="85"/>
    <n v="4.4000000000000004"/>
    <x v="1"/>
    <x v="0"/>
    <n v="1858"/>
    <x v="2"/>
    <x v="0"/>
    <x v="0"/>
    <x v="328"/>
    <s v="Above 30%"/>
    <x v="2"/>
    <x v="3"/>
    <x v="0"/>
    <x v="0"/>
    <x v="0"/>
    <s v="51-100"/>
    <x v="6"/>
    <x v="5"/>
    <n v="448"/>
    <n v="0.203125"/>
    <x v="0"/>
    <x v="2"/>
  </r>
  <r>
    <n v="4254"/>
    <s v="James"/>
    <d v="2023-07-31T00:00:00"/>
    <x v="14"/>
    <x v="0"/>
    <n v="233"/>
    <x v="2"/>
    <x v="4"/>
    <n v="2"/>
    <b v="1"/>
    <n v="769"/>
    <n v="132"/>
    <x v="1"/>
    <x v="3"/>
    <x v="3"/>
    <n v="82"/>
    <n v="4.3"/>
    <x v="0"/>
    <x v="0"/>
    <n v="2761"/>
    <x v="1"/>
    <x v="4"/>
    <x v="2"/>
    <x v="329"/>
    <s v="0%-10%"/>
    <x v="1"/>
    <x v="4"/>
    <x v="2"/>
    <x v="1"/>
    <x v="1"/>
    <s v="201-250"/>
    <x v="7"/>
    <x v="4"/>
    <n v="506"/>
    <n v="0.46047430830039526"/>
    <x v="0"/>
    <x v="2"/>
  </r>
  <r>
    <n v="4260"/>
    <s v="Jean"/>
    <d v="2024-06-24T00:00:00"/>
    <x v="21"/>
    <x v="1"/>
    <n v="427"/>
    <x v="0"/>
    <x v="4"/>
    <n v="1"/>
    <b v="0"/>
    <n v="159"/>
    <n v="98"/>
    <x v="0"/>
    <x v="1"/>
    <x v="0"/>
    <n v="66"/>
    <n v="3.3"/>
    <x v="1"/>
    <x v="0"/>
    <n v="647"/>
    <x v="0"/>
    <x v="1"/>
    <x v="0"/>
    <x v="330"/>
    <s v="11%-30%"/>
    <x v="0"/>
    <x v="3"/>
    <x v="3"/>
    <x v="0"/>
    <x v="1"/>
    <s v="401-450"/>
    <x v="6"/>
    <x v="8"/>
    <n v="175"/>
    <n v="2.44"/>
    <x v="0"/>
    <x v="0"/>
  </r>
  <r>
    <n v="4302"/>
    <s v="Lori"/>
    <d v="2023-02-16T00:00:00"/>
    <x v="1"/>
    <x v="0"/>
    <n v="307"/>
    <x v="0"/>
    <x v="3"/>
    <n v="1"/>
    <b v="0"/>
    <n v="919"/>
    <n v="175"/>
    <x v="1"/>
    <x v="2"/>
    <x v="1"/>
    <n v="22"/>
    <n v="4"/>
    <x v="0"/>
    <x v="0"/>
    <n v="2728"/>
    <x v="4"/>
    <x v="0"/>
    <x v="0"/>
    <x v="331"/>
    <s v="0%-10%"/>
    <x v="1"/>
    <x v="8"/>
    <x v="1"/>
    <x v="1"/>
    <x v="0"/>
    <s v="301-350"/>
    <x v="1"/>
    <x v="4"/>
    <n v="663"/>
    <n v="0.46304675716440424"/>
    <x v="0"/>
    <x v="2"/>
  </r>
  <r>
    <n v="4303"/>
    <s v="David"/>
    <d v="2023-09-06T00:00:00"/>
    <x v="25"/>
    <x v="1"/>
    <n v="231"/>
    <x v="6"/>
    <x v="4"/>
    <n v="4"/>
    <b v="0"/>
    <n v="420"/>
    <n v="85"/>
    <x v="0"/>
    <x v="0"/>
    <x v="2"/>
    <n v="30"/>
    <n v="3.5"/>
    <x v="1"/>
    <x v="0"/>
    <n v="1520"/>
    <x v="2"/>
    <x v="1"/>
    <x v="3"/>
    <x v="332"/>
    <s v="0%-10%"/>
    <x v="1"/>
    <x v="5"/>
    <x v="3"/>
    <x v="0"/>
    <x v="1"/>
    <s v="201-250"/>
    <x v="7"/>
    <x v="5"/>
    <n v="468"/>
    <n v="0.49358974358974361"/>
    <x v="0"/>
    <x v="2"/>
  </r>
  <r>
    <n v="4314"/>
    <s v="Alicia"/>
    <d v="2023-07-10T00:00:00"/>
    <x v="10"/>
    <x v="1"/>
    <n v="311"/>
    <x v="2"/>
    <x v="3"/>
    <n v="5"/>
    <b v="1"/>
    <n v="724"/>
    <n v="191"/>
    <x v="3"/>
    <x v="3"/>
    <x v="3"/>
    <n v="55"/>
    <n v="4.7"/>
    <x v="0"/>
    <x v="0"/>
    <n v="4062"/>
    <x v="2"/>
    <x v="0"/>
    <x v="2"/>
    <x v="333"/>
    <s v="0%-10%"/>
    <x v="1"/>
    <x v="4"/>
    <x v="1"/>
    <x v="2"/>
    <x v="0"/>
    <s v="301-350"/>
    <x v="6"/>
    <x v="9"/>
    <n v="524"/>
    <n v="0.59351145038167941"/>
    <x v="0"/>
    <x v="2"/>
  </r>
  <r>
    <n v="4320"/>
    <s v="Laurie"/>
    <d v="2024-01-01T00:00:00"/>
    <x v="25"/>
    <x v="2"/>
    <n v="223"/>
    <x v="5"/>
    <x v="0"/>
    <n v="3"/>
    <b v="1"/>
    <n v="499"/>
    <n v="124"/>
    <x v="2"/>
    <x v="3"/>
    <x v="4"/>
    <n v="78"/>
    <n v="4.7"/>
    <x v="0"/>
    <x v="0"/>
    <n v="2853"/>
    <x v="1"/>
    <x v="2"/>
    <x v="2"/>
    <x v="334"/>
    <s v="11%-30%"/>
    <x v="0"/>
    <x v="5"/>
    <x v="2"/>
    <x v="2"/>
    <x v="0"/>
    <s v="201-250"/>
    <x v="7"/>
    <x v="4"/>
    <n v="351"/>
    <n v="0.63532763532763536"/>
    <x v="0"/>
    <x v="2"/>
  </r>
  <r>
    <n v="4328"/>
    <s v="Amy"/>
    <d v="2023-05-18T00:00:00"/>
    <x v="27"/>
    <x v="0"/>
    <n v="273"/>
    <x v="5"/>
    <x v="3"/>
    <n v="4"/>
    <b v="1"/>
    <n v="253"/>
    <n v="70"/>
    <x v="0"/>
    <x v="3"/>
    <x v="1"/>
    <n v="42"/>
    <n v="4.9000000000000004"/>
    <x v="1"/>
    <x v="0"/>
    <n v="837"/>
    <x v="0"/>
    <x v="3"/>
    <x v="3"/>
    <x v="335"/>
    <s v="11%-30%"/>
    <x v="0"/>
    <x v="2"/>
    <x v="3"/>
    <x v="0"/>
    <x v="0"/>
    <s v="251-300"/>
    <x v="0"/>
    <x v="8"/>
    <n v="556"/>
    <n v="0.49100719424460432"/>
    <x v="0"/>
    <x v="2"/>
  </r>
  <r>
    <n v="4336"/>
    <s v="Jennifer"/>
    <d v="2023-08-02T00:00:00"/>
    <x v="11"/>
    <x v="2"/>
    <n v="253"/>
    <x v="3"/>
    <x v="2"/>
    <n v="2"/>
    <b v="0"/>
    <n v="660"/>
    <n v="151"/>
    <x v="6"/>
    <x v="0"/>
    <x v="3"/>
    <n v="43"/>
    <n v="3.4"/>
    <x v="0"/>
    <x v="0"/>
    <n v="1317"/>
    <x v="0"/>
    <x v="4"/>
    <x v="0"/>
    <x v="336"/>
    <s v="0%-10%"/>
    <x v="1"/>
    <x v="9"/>
    <x v="1"/>
    <x v="0"/>
    <x v="0"/>
    <s v="251-300"/>
    <x v="1"/>
    <x v="2"/>
    <n v="497"/>
    <n v="0.50905432595573441"/>
    <x v="0"/>
    <x v="2"/>
  </r>
  <r>
    <n v="4340"/>
    <s v="Makayla"/>
    <d v="2023-03-18T00:00:00"/>
    <x v="23"/>
    <x v="2"/>
    <n v="154"/>
    <x v="4"/>
    <x v="2"/>
    <n v="5"/>
    <b v="1"/>
    <n v="804"/>
    <n v="106"/>
    <x v="6"/>
    <x v="3"/>
    <x v="1"/>
    <n v="60"/>
    <n v="4.8"/>
    <x v="1"/>
    <x v="0"/>
    <n v="4108"/>
    <x v="1"/>
    <x v="1"/>
    <x v="0"/>
    <x v="337"/>
    <s v="0%-10%"/>
    <x v="1"/>
    <x v="1"/>
    <x v="2"/>
    <x v="0"/>
    <x v="0"/>
    <s v="151-200"/>
    <x v="5"/>
    <x v="9"/>
    <n v="630"/>
    <n v="0.24444444444444444"/>
    <x v="0"/>
    <x v="1"/>
  </r>
  <r>
    <n v="4341"/>
    <s v="Marie"/>
    <d v="2023-06-01T00:00:00"/>
    <x v="23"/>
    <x v="0"/>
    <n v="347"/>
    <x v="0"/>
    <x v="2"/>
    <n v="2"/>
    <b v="1"/>
    <n v="546"/>
    <n v="12"/>
    <x v="5"/>
    <x v="3"/>
    <x v="0"/>
    <n v="31"/>
    <n v="3.1"/>
    <x v="1"/>
    <x v="0"/>
    <n v="2022"/>
    <x v="0"/>
    <x v="0"/>
    <x v="3"/>
    <x v="338"/>
    <s v="0%-10%"/>
    <x v="1"/>
    <x v="6"/>
    <x v="0"/>
    <x v="3"/>
    <x v="0"/>
    <s v="301-350"/>
    <x v="5"/>
    <x v="0"/>
    <n v="555"/>
    <n v="0.62522522522522528"/>
    <x v="0"/>
    <x v="2"/>
  </r>
  <r>
    <n v="4346"/>
    <s v="Gabrielle"/>
    <d v="2024-02-14T00:00:00"/>
    <x v="4"/>
    <x v="2"/>
    <n v="238"/>
    <x v="5"/>
    <x v="2"/>
    <n v="2"/>
    <b v="0"/>
    <n v="524"/>
    <n v="162"/>
    <x v="3"/>
    <x v="0"/>
    <x v="4"/>
    <n v="20"/>
    <n v="3"/>
    <x v="0"/>
    <x v="0"/>
    <n v="1782"/>
    <x v="0"/>
    <x v="2"/>
    <x v="2"/>
    <x v="339"/>
    <s v="0%-10%"/>
    <x v="1"/>
    <x v="6"/>
    <x v="1"/>
    <x v="2"/>
    <x v="0"/>
    <s v="201-250"/>
    <x v="4"/>
    <x v="5"/>
    <n v="302"/>
    <n v="0.78807947019867552"/>
    <x v="0"/>
    <x v="2"/>
  </r>
  <r>
    <n v="4351"/>
    <s v="Kathy"/>
    <d v="2024-05-18T00:00:00"/>
    <x v="3"/>
    <x v="0"/>
    <n v="166"/>
    <x v="0"/>
    <x v="4"/>
    <n v="6"/>
    <b v="1"/>
    <n v="788"/>
    <n v="31"/>
    <x v="3"/>
    <x v="3"/>
    <x v="4"/>
    <n v="25"/>
    <n v="4.3"/>
    <x v="0"/>
    <x v="0"/>
    <n v="633"/>
    <x v="2"/>
    <x v="0"/>
    <x v="1"/>
    <x v="340"/>
    <s v="0%-10%"/>
    <x v="1"/>
    <x v="4"/>
    <x v="0"/>
    <x v="2"/>
    <x v="1"/>
    <s v="151-200"/>
    <x v="2"/>
    <x v="8"/>
    <n v="196"/>
    <n v="0.84693877551020413"/>
    <x v="0"/>
    <x v="1"/>
  </r>
  <r>
    <n v="4364"/>
    <s v="Victor"/>
    <d v="2024-10-27T00:00:00"/>
    <x v="20"/>
    <x v="1"/>
    <n v="241"/>
    <x v="2"/>
    <x v="3"/>
    <n v="6"/>
    <b v="0"/>
    <n v="905"/>
    <n v="127"/>
    <x v="1"/>
    <x v="3"/>
    <x v="0"/>
    <n v="93"/>
    <n v="4"/>
    <x v="1"/>
    <x v="0"/>
    <n v="2102"/>
    <x v="4"/>
    <x v="0"/>
    <x v="2"/>
    <x v="341"/>
    <s v="0%-10%"/>
    <x v="1"/>
    <x v="8"/>
    <x v="2"/>
    <x v="1"/>
    <x v="0"/>
    <s v="201-250"/>
    <x v="2"/>
    <x v="0"/>
    <n v="35"/>
    <n v="6.8857142857142861"/>
    <x v="1"/>
    <x v="2"/>
  </r>
  <r>
    <n v="4372"/>
    <s v="Michael"/>
    <d v="2023-01-18T00:00:00"/>
    <x v="18"/>
    <x v="2"/>
    <n v="329"/>
    <x v="4"/>
    <x v="1"/>
    <n v="1"/>
    <b v="0"/>
    <n v="670"/>
    <n v="94"/>
    <x v="6"/>
    <x v="3"/>
    <x v="3"/>
    <n v="61"/>
    <n v="3"/>
    <x v="1"/>
    <x v="0"/>
    <n v="2572"/>
    <x v="1"/>
    <x v="0"/>
    <x v="2"/>
    <x v="342"/>
    <s v="0%-10%"/>
    <x v="1"/>
    <x v="9"/>
    <x v="3"/>
    <x v="0"/>
    <x v="0"/>
    <s v="301-350"/>
    <x v="5"/>
    <x v="4"/>
    <n v="687"/>
    <n v="0.47889374090247455"/>
    <x v="0"/>
    <x v="2"/>
  </r>
  <r>
    <n v="4383"/>
    <s v="Tracy"/>
    <d v="2024-09-08T00:00:00"/>
    <x v="3"/>
    <x v="2"/>
    <n v="361"/>
    <x v="5"/>
    <x v="2"/>
    <n v="5"/>
    <b v="1"/>
    <n v="416"/>
    <n v="143"/>
    <x v="5"/>
    <x v="1"/>
    <x v="5"/>
    <n v="99"/>
    <n v="3.7"/>
    <x v="1"/>
    <x v="0"/>
    <n v="527"/>
    <x v="2"/>
    <x v="4"/>
    <x v="2"/>
    <x v="343"/>
    <s v="11%-30%"/>
    <x v="0"/>
    <x v="5"/>
    <x v="2"/>
    <x v="3"/>
    <x v="0"/>
    <s v="351-400"/>
    <x v="2"/>
    <x v="8"/>
    <n v="83"/>
    <n v="4.3493975903614457"/>
    <x v="0"/>
    <x v="2"/>
  </r>
  <r>
    <n v="4392"/>
    <s v="Craig"/>
    <d v="2023-02-19T00:00:00"/>
    <x v="18"/>
    <x v="0"/>
    <n v="486"/>
    <x v="4"/>
    <x v="1"/>
    <n v="6"/>
    <b v="0"/>
    <n v="887"/>
    <n v="128"/>
    <x v="3"/>
    <x v="1"/>
    <x v="4"/>
    <n v="59"/>
    <n v="4.4000000000000004"/>
    <x v="1"/>
    <x v="0"/>
    <n v="1238"/>
    <x v="1"/>
    <x v="0"/>
    <x v="2"/>
    <x v="344"/>
    <s v="0%-10%"/>
    <x v="1"/>
    <x v="1"/>
    <x v="2"/>
    <x v="2"/>
    <x v="0"/>
    <s v="451-500"/>
    <x v="5"/>
    <x v="2"/>
    <n v="655"/>
    <n v="0.74198473282442745"/>
    <x v="0"/>
    <x v="0"/>
  </r>
  <r>
    <n v="4396"/>
    <s v="Jesse"/>
    <d v="2023-01-02T00:00:00"/>
    <x v="25"/>
    <x v="2"/>
    <n v="120"/>
    <x v="1"/>
    <x v="1"/>
    <n v="3"/>
    <b v="0"/>
    <n v="781"/>
    <n v="97"/>
    <x v="2"/>
    <x v="1"/>
    <x v="1"/>
    <n v="46"/>
    <n v="3.3"/>
    <x v="0"/>
    <x v="0"/>
    <n v="473"/>
    <x v="2"/>
    <x v="4"/>
    <x v="3"/>
    <x v="345"/>
    <s v="0%-10%"/>
    <x v="1"/>
    <x v="4"/>
    <x v="3"/>
    <x v="2"/>
    <x v="0"/>
    <s v="101-150"/>
    <x v="7"/>
    <x v="1"/>
    <n v="715"/>
    <n v="0.16783216783216784"/>
    <x v="0"/>
    <x v="1"/>
  </r>
  <r>
    <n v="4401"/>
    <s v="Caitlin"/>
    <d v="2024-04-14T00:00:00"/>
    <x v="10"/>
    <x v="2"/>
    <n v="164"/>
    <x v="3"/>
    <x v="3"/>
    <n v="5"/>
    <b v="1"/>
    <n v="89"/>
    <n v="32"/>
    <x v="0"/>
    <x v="0"/>
    <x v="4"/>
    <n v="83"/>
    <n v="3"/>
    <x v="0"/>
    <x v="0"/>
    <n v="2088"/>
    <x v="3"/>
    <x v="1"/>
    <x v="3"/>
    <x v="346"/>
    <s v="Above 30%"/>
    <x v="2"/>
    <x v="7"/>
    <x v="0"/>
    <x v="0"/>
    <x v="0"/>
    <s v="151-200"/>
    <x v="6"/>
    <x v="0"/>
    <n v="245"/>
    <n v="0.66938775510204085"/>
    <x v="0"/>
    <x v="1"/>
  </r>
  <r>
    <n v="4408"/>
    <s v="Melissa"/>
    <d v="2023-09-28T00:00:00"/>
    <x v="3"/>
    <x v="1"/>
    <n v="257"/>
    <x v="2"/>
    <x v="3"/>
    <n v="6"/>
    <b v="1"/>
    <n v="985"/>
    <n v="97"/>
    <x v="6"/>
    <x v="1"/>
    <x v="2"/>
    <n v="88"/>
    <n v="3.9"/>
    <x v="0"/>
    <x v="0"/>
    <n v="4155"/>
    <x v="4"/>
    <x v="4"/>
    <x v="2"/>
    <x v="347"/>
    <s v="0%-10%"/>
    <x v="1"/>
    <x v="8"/>
    <x v="3"/>
    <x v="0"/>
    <x v="0"/>
    <s v="251-300"/>
    <x v="2"/>
    <x v="9"/>
    <n v="429"/>
    <n v="0.5990675990675991"/>
    <x v="0"/>
    <x v="2"/>
  </r>
  <r>
    <n v="4427"/>
    <s v="Walter"/>
    <d v="2023-06-17T00:00:00"/>
    <x v="6"/>
    <x v="1"/>
    <n v="474"/>
    <x v="0"/>
    <x v="3"/>
    <n v="5"/>
    <b v="1"/>
    <n v="341"/>
    <n v="165"/>
    <x v="5"/>
    <x v="0"/>
    <x v="2"/>
    <n v="30"/>
    <n v="4.8"/>
    <x v="1"/>
    <x v="0"/>
    <n v="1285"/>
    <x v="0"/>
    <x v="2"/>
    <x v="3"/>
    <x v="348"/>
    <s v="0%-10%"/>
    <x v="1"/>
    <x v="0"/>
    <x v="1"/>
    <x v="3"/>
    <x v="0"/>
    <s v="451-500"/>
    <x v="2"/>
    <x v="2"/>
    <n v="530"/>
    <n v="0.89433962264150946"/>
    <x v="0"/>
    <x v="0"/>
  </r>
  <r>
    <n v="4448"/>
    <s v="David"/>
    <d v="2024-03-23T00:00:00"/>
    <x v="21"/>
    <x v="0"/>
    <n v="99"/>
    <x v="4"/>
    <x v="2"/>
    <n v="2"/>
    <b v="0"/>
    <n v="319"/>
    <n v="187"/>
    <x v="5"/>
    <x v="1"/>
    <x v="1"/>
    <n v="58"/>
    <n v="3.6"/>
    <x v="1"/>
    <x v="0"/>
    <n v="1180"/>
    <x v="3"/>
    <x v="0"/>
    <x v="2"/>
    <x v="349"/>
    <s v="11%-30%"/>
    <x v="0"/>
    <x v="0"/>
    <x v="1"/>
    <x v="3"/>
    <x v="0"/>
    <s v="51-100"/>
    <x v="6"/>
    <x v="2"/>
    <n v="268"/>
    <n v="0.36940298507462688"/>
    <x v="0"/>
    <x v="2"/>
  </r>
  <r>
    <n v="4458"/>
    <s v="Sydney"/>
    <d v="2023-10-26T00:00:00"/>
    <x v="19"/>
    <x v="2"/>
    <n v="23"/>
    <x v="4"/>
    <x v="3"/>
    <n v="3"/>
    <b v="1"/>
    <n v="489"/>
    <n v="7"/>
    <x v="1"/>
    <x v="2"/>
    <x v="2"/>
    <n v="54"/>
    <n v="4.5"/>
    <x v="0"/>
    <x v="0"/>
    <n v="1485"/>
    <x v="3"/>
    <x v="4"/>
    <x v="3"/>
    <x v="350"/>
    <s v="11%-30%"/>
    <x v="0"/>
    <x v="5"/>
    <x v="0"/>
    <x v="1"/>
    <x v="0"/>
    <s v="0-50"/>
    <x v="3"/>
    <x v="2"/>
    <n v="391"/>
    <n v="5.8823529411764705E-2"/>
    <x v="0"/>
    <x v="2"/>
  </r>
  <r>
    <n v="4463"/>
    <s v="Janet"/>
    <d v="2023-10-15T00:00:00"/>
    <x v="27"/>
    <x v="2"/>
    <n v="141"/>
    <x v="0"/>
    <x v="0"/>
    <n v="5"/>
    <b v="1"/>
    <n v="636"/>
    <n v="186"/>
    <x v="6"/>
    <x v="1"/>
    <x v="2"/>
    <n v="95"/>
    <n v="3.6"/>
    <x v="1"/>
    <x v="0"/>
    <n v="3865"/>
    <x v="1"/>
    <x v="4"/>
    <x v="0"/>
    <x v="351"/>
    <s v="11%-30%"/>
    <x v="0"/>
    <x v="9"/>
    <x v="1"/>
    <x v="0"/>
    <x v="0"/>
    <s v="101-150"/>
    <x v="0"/>
    <x v="7"/>
    <n v="406"/>
    <n v="0.34729064039408869"/>
    <x v="0"/>
    <x v="1"/>
  </r>
  <r>
    <n v="4466"/>
    <s v="Matthew"/>
    <d v="2024-10-06T00:00:00"/>
    <x v="15"/>
    <x v="0"/>
    <n v="25"/>
    <x v="1"/>
    <x v="0"/>
    <n v="2"/>
    <b v="0"/>
    <n v="162"/>
    <n v="147"/>
    <x v="0"/>
    <x v="2"/>
    <x v="1"/>
    <n v="82"/>
    <n v="4.3"/>
    <x v="1"/>
    <x v="0"/>
    <n v="4358"/>
    <x v="2"/>
    <x v="3"/>
    <x v="0"/>
    <x v="352"/>
    <s v="11%-30%"/>
    <x v="0"/>
    <x v="3"/>
    <x v="2"/>
    <x v="0"/>
    <x v="0"/>
    <s v="0-50"/>
    <x v="0"/>
    <x v="9"/>
    <n v="52"/>
    <n v="0.48076923076923078"/>
    <x v="0"/>
    <x v="2"/>
  </r>
  <r>
    <n v="4471"/>
    <s v="Jordan"/>
    <d v="2024-03-31T00:00:00"/>
    <x v="11"/>
    <x v="0"/>
    <n v="129"/>
    <x v="1"/>
    <x v="0"/>
    <n v="3"/>
    <b v="0"/>
    <n v="291"/>
    <n v="37"/>
    <x v="1"/>
    <x v="1"/>
    <x v="2"/>
    <n v="51"/>
    <n v="3.8"/>
    <x v="1"/>
    <x v="0"/>
    <n v="4980"/>
    <x v="3"/>
    <x v="3"/>
    <x v="2"/>
    <x v="353"/>
    <s v="11%-30%"/>
    <x v="0"/>
    <x v="2"/>
    <x v="0"/>
    <x v="1"/>
    <x v="0"/>
    <s v="101-150"/>
    <x v="1"/>
    <x v="6"/>
    <n v="255"/>
    <n v="0.50588235294117645"/>
    <x v="0"/>
    <x v="1"/>
  </r>
  <r>
    <n v="4475"/>
    <s v="Sandra"/>
    <d v="2023-12-26T00:00:00"/>
    <x v="4"/>
    <x v="1"/>
    <n v="221"/>
    <x v="5"/>
    <x v="1"/>
    <n v="4"/>
    <b v="0"/>
    <n v="702"/>
    <n v="130"/>
    <x v="2"/>
    <x v="3"/>
    <x v="5"/>
    <n v="36"/>
    <n v="4.3"/>
    <x v="1"/>
    <x v="0"/>
    <n v="3289"/>
    <x v="1"/>
    <x v="3"/>
    <x v="3"/>
    <x v="354"/>
    <s v="0%-10%"/>
    <x v="1"/>
    <x v="4"/>
    <x v="2"/>
    <x v="2"/>
    <x v="0"/>
    <s v="201-250"/>
    <x v="4"/>
    <x v="3"/>
    <n v="352"/>
    <n v="0.62784090909090906"/>
    <x v="0"/>
    <x v="2"/>
  </r>
  <r>
    <n v="4477"/>
    <s v="Christopher"/>
    <d v="2024-04-28T00:00:00"/>
    <x v="7"/>
    <x v="1"/>
    <n v="85"/>
    <x v="1"/>
    <x v="0"/>
    <n v="1"/>
    <b v="0"/>
    <n v="429"/>
    <n v="52"/>
    <x v="6"/>
    <x v="3"/>
    <x v="4"/>
    <n v="16"/>
    <n v="3.8"/>
    <x v="1"/>
    <x v="0"/>
    <n v="4971"/>
    <x v="0"/>
    <x v="2"/>
    <x v="3"/>
    <x v="355"/>
    <s v="0%-10%"/>
    <x v="1"/>
    <x v="5"/>
    <x v="3"/>
    <x v="0"/>
    <x v="0"/>
    <s v="51-100"/>
    <x v="0"/>
    <x v="6"/>
    <n v="209"/>
    <n v="0.40669856459330145"/>
    <x v="0"/>
    <x v="2"/>
  </r>
  <r>
    <n v="4479"/>
    <s v="Amber"/>
    <d v="2024-11-06T00:00:00"/>
    <x v="26"/>
    <x v="2"/>
    <n v="241"/>
    <x v="2"/>
    <x v="3"/>
    <n v="2"/>
    <b v="1"/>
    <n v="549"/>
    <n v="158"/>
    <x v="1"/>
    <x v="2"/>
    <x v="2"/>
    <n v="96"/>
    <n v="3.1"/>
    <x v="0"/>
    <x v="0"/>
    <n v="1986"/>
    <x v="0"/>
    <x v="3"/>
    <x v="2"/>
    <x v="356"/>
    <s v="11%-30%"/>
    <x v="0"/>
    <x v="6"/>
    <x v="1"/>
    <x v="1"/>
    <x v="0"/>
    <s v="201-250"/>
    <x v="5"/>
    <x v="5"/>
    <n v="30"/>
    <n v="8.0333333333333332"/>
    <x v="1"/>
    <x v="2"/>
  </r>
  <r>
    <n v="4486"/>
    <s v="Craig"/>
    <d v="2024-01-05T00:00:00"/>
    <x v="5"/>
    <x v="1"/>
    <n v="113"/>
    <x v="1"/>
    <x v="4"/>
    <n v="1"/>
    <b v="0"/>
    <n v="177"/>
    <n v="3"/>
    <x v="5"/>
    <x v="0"/>
    <x v="1"/>
    <n v="69"/>
    <n v="4.8"/>
    <x v="1"/>
    <x v="0"/>
    <n v="1542"/>
    <x v="4"/>
    <x v="1"/>
    <x v="0"/>
    <x v="357"/>
    <s v="Above 30%"/>
    <x v="2"/>
    <x v="3"/>
    <x v="0"/>
    <x v="3"/>
    <x v="1"/>
    <s v="101-150"/>
    <x v="4"/>
    <x v="5"/>
    <n v="343"/>
    <n v="0.32944606413994171"/>
    <x v="0"/>
    <x v="1"/>
  </r>
  <r>
    <n v="4488"/>
    <s v="Stephen"/>
    <d v="2023-05-28T00:00:00"/>
    <x v="18"/>
    <x v="1"/>
    <n v="304"/>
    <x v="2"/>
    <x v="4"/>
    <n v="3"/>
    <b v="0"/>
    <n v="975"/>
    <n v="10"/>
    <x v="2"/>
    <x v="3"/>
    <x v="1"/>
    <n v="48"/>
    <n v="3.2"/>
    <x v="1"/>
    <x v="0"/>
    <n v="3923"/>
    <x v="2"/>
    <x v="3"/>
    <x v="0"/>
    <x v="358"/>
    <s v="0%-10%"/>
    <x v="1"/>
    <x v="8"/>
    <x v="0"/>
    <x v="2"/>
    <x v="1"/>
    <s v="301-350"/>
    <x v="5"/>
    <x v="7"/>
    <n v="557"/>
    <n v="0.54578096947935373"/>
    <x v="0"/>
    <x v="2"/>
  </r>
  <r>
    <n v="4497"/>
    <s v="Diana"/>
    <d v="2023-01-03T00:00:00"/>
    <x v="10"/>
    <x v="2"/>
    <n v="63"/>
    <x v="5"/>
    <x v="2"/>
    <n v="4"/>
    <b v="0"/>
    <n v="670"/>
    <n v="72"/>
    <x v="3"/>
    <x v="3"/>
    <x v="0"/>
    <n v="27"/>
    <n v="4.8"/>
    <x v="1"/>
    <x v="0"/>
    <n v="15"/>
    <x v="0"/>
    <x v="0"/>
    <x v="3"/>
    <x v="359"/>
    <s v="0%-10%"/>
    <x v="1"/>
    <x v="9"/>
    <x v="3"/>
    <x v="2"/>
    <x v="0"/>
    <s v="51-100"/>
    <x v="6"/>
    <x v="1"/>
    <n v="712"/>
    <n v="8.8483146067415724E-2"/>
    <x v="0"/>
    <x v="2"/>
  </r>
  <r>
    <n v="4511"/>
    <s v="Maurice"/>
    <d v="2023-03-27T00:00:00"/>
    <x v="24"/>
    <x v="1"/>
    <n v="348"/>
    <x v="1"/>
    <x v="1"/>
    <n v="5"/>
    <b v="0"/>
    <n v="501"/>
    <n v="71"/>
    <x v="0"/>
    <x v="2"/>
    <x v="5"/>
    <n v="38"/>
    <n v="4.3"/>
    <x v="1"/>
    <x v="0"/>
    <n v="1547"/>
    <x v="0"/>
    <x v="2"/>
    <x v="0"/>
    <x v="360"/>
    <s v="0%-10%"/>
    <x v="1"/>
    <x v="6"/>
    <x v="3"/>
    <x v="0"/>
    <x v="0"/>
    <s v="301-350"/>
    <x v="0"/>
    <x v="5"/>
    <n v="609"/>
    <n v="0.5714285714285714"/>
    <x v="0"/>
    <x v="2"/>
  </r>
  <r>
    <n v="4512"/>
    <s v="Jacob"/>
    <d v="2023-02-21T00:00:00"/>
    <x v="3"/>
    <x v="0"/>
    <n v="250"/>
    <x v="3"/>
    <x v="0"/>
    <n v="2"/>
    <b v="0"/>
    <n v="611"/>
    <n v="170"/>
    <x v="6"/>
    <x v="1"/>
    <x v="1"/>
    <n v="71"/>
    <n v="3.9"/>
    <x v="1"/>
    <x v="0"/>
    <n v="4193"/>
    <x v="0"/>
    <x v="3"/>
    <x v="3"/>
    <x v="361"/>
    <s v="0%-10%"/>
    <x v="1"/>
    <x v="9"/>
    <x v="1"/>
    <x v="0"/>
    <x v="0"/>
    <s v="201-250"/>
    <x v="2"/>
    <x v="9"/>
    <n v="648"/>
    <n v="0.38580246913580246"/>
    <x v="0"/>
    <x v="2"/>
  </r>
  <r>
    <n v="4530"/>
    <s v="Rebecca"/>
    <d v="2023-12-15T00:00:00"/>
    <x v="28"/>
    <x v="1"/>
    <n v="331"/>
    <x v="5"/>
    <x v="4"/>
    <n v="6"/>
    <b v="1"/>
    <n v="231"/>
    <n v="199"/>
    <x v="0"/>
    <x v="3"/>
    <x v="2"/>
    <n v="93"/>
    <n v="3.4"/>
    <x v="1"/>
    <x v="0"/>
    <n v="4906"/>
    <x v="4"/>
    <x v="1"/>
    <x v="0"/>
    <x v="362"/>
    <s v="11%-30%"/>
    <x v="0"/>
    <x v="2"/>
    <x v="1"/>
    <x v="0"/>
    <x v="1"/>
    <s v="301-350"/>
    <x v="0"/>
    <x v="6"/>
    <n v="347"/>
    <n v="0.95389048991354464"/>
    <x v="0"/>
    <x v="2"/>
  </r>
  <r>
    <n v="4538"/>
    <s v="Andrew"/>
    <d v="2023-09-13T00:00:00"/>
    <x v="17"/>
    <x v="2"/>
    <n v="362"/>
    <x v="1"/>
    <x v="2"/>
    <n v="1"/>
    <b v="0"/>
    <n v="709"/>
    <n v="52"/>
    <x v="3"/>
    <x v="1"/>
    <x v="0"/>
    <n v="80"/>
    <n v="4.5"/>
    <x v="0"/>
    <x v="0"/>
    <n v="4127"/>
    <x v="2"/>
    <x v="1"/>
    <x v="0"/>
    <x v="363"/>
    <s v="11%-30%"/>
    <x v="0"/>
    <x v="4"/>
    <x v="3"/>
    <x v="2"/>
    <x v="0"/>
    <s v="351-400"/>
    <x v="4"/>
    <x v="9"/>
    <n v="458"/>
    <n v="0.79039301310043664"/>
    <x v="0"/>
    <x v="2"/>
  </r>
  <r>
    <n v="4540"/>
    <s v="Cody"/>
    <d v="2023-09-07T00:00:00"/>
    <x v="24"/>
    <x v="2"/>
    <n v="335"/>
    <x v="5"/>
    <x v="3"/>
    <n v="6"/>
    <b v="1"/>
    <n v="75"/>
    <n v="177"/>
    <x v="6"/>
    <x v="3"/>
    <x v="3"/>
    <n v="73"/>
    <n v="3.9"/>
    <x v="0"/>
    <x v="0"/>
    <n v="1702"/>
    <x v="4"/>
    <x v="4"/>
    <x v="3"/>
    <x v="364"/>
    <s v="11%-30%"/>
    <x v="0"/>
    <x v="7"/>
    <x v="1"/>
    <x v="0"/>
    <x v="0"/>
    <s v="301-350"/>
    <x v="0"/>
    <x v="5"/>
    <n v="445"/>
    <n v="0.7528089887640449"/>
    <x v="0"/>
    <x v="2"/>
  </r>
  <r>
    <n v="4548"/>
    <s v="Sarah"/>
    <d v="2023-06-08T00:00:00"/>
    <x v="19"/>
    <x v="1"/>
    <n v="279"/>
    <x v="2"/>
    <x v="2"/>
    <n v="6"/>
    <b v="0"/>
    <n v="636"/>
    <n v="176"/>
    <x v="4"/>
    <x v="0"/>
    <x v="5"/>
    <n v="32"/>
    <n v="3.7"/>
    <x v="0"/>
    <x v="0"/>
    <n v="4445"/>
    <x v="0"/>
    <x v="3"/>
    <x v="1"/>
    <x v="365"/>
    <s v="0%-10%"/>
    <x v="1"/>
    <x v="9"/>
    <x v="1"/>
    <x v="0"/>
    <x v="0"/>
    <s v="251-300"/>
    <x v="0"/>
    <x v="9"/>
    <n v="531"/>
    <n v="0.52542372881355937"/>
    <x v="0"/>
    <x v="2"/>
  </r>
  <r>
    <n v="4551"/>
    <s v="Gabriel"/>
    <d v="2024-01-19T00:00:00"/>
    <x v="22"/>
    <x v="0"/>
    <n v="174"/>
    <x v="2"/>
    <x v="4"/>
    <n v="6"/>
    <b v="1"/>
    <n v="239"/>
    <n v="175"/>
    <x v="3"/>
    <x v="1"/>
    <x v="1"/>
    <n v="65"/>
    <n v="3.7"/>
    <x v="1"/>
    <x v="0"/>
    <n v="2388"/>
    <x v="3"/>
    <x v="4"/>
    <x v="2"/>
    <x v="366"/>
    <s v="11%-30%"/>
    <x v="0"/>
    <x v="2"/>
    <x v="1"/>
    <x v="2"/>
    <x v="1"/>
    <s v="151-200"/>
    <x v="0"/>
    <x v="0"/>
    <n v="305"/>
    <n v="0.57049180327868854"/>
    <x v="0"/>
    <x v="1"/>
  </r>
  <r>
    <n v="4553"/>
    <s v="Janet"/>
    <d v="2023-06-15T00:00:00"/>
    <x v="15"/>
    <x v="1"/>
    <n v="272"/>
    <x v="3"/>
    <x v="4"/>
    <n v="6"/>
    <b v="0"/>
    <n v="356"/>
    <n v="126"/>
    <x v="1"/>
    <x v="2"/>
    <x v="2"/>
    <n v="40"/>
    <n v="4.3"/>
    <x v="0"/>
    <x v="0"/>
    <n v="749"/>
    <x v="2"/>
    <x v="3"/>
    <x v="2"/>
    <x v="367"/>
    <s v="0%-10%"/>
    <x v="1"/>
    <x v="0"/>
    <x v="2"/>
    <x v="1"/>
    <x v="1"/>
    <s v="251-300"/>
    <x v="0"/>
    <x v="8"/>
    <n v="531"/>
    <n v="0.51224105461393599"/>
    <x v="0"/>
    <x v="2"/>
  </r>
  <r>
    <n v="4556"/>
    <s v="Amy"/>
    <d v="2023-02-10T00:00:00"/>
    <x v="2"/>
    <x v="0"/>
    <n v="341"/>
    <x v="2"/>
    <x v="2"/>
    <n v="1"/>
    <b v="1"/>
    <n v="744"/>
    <n v="146"/>
    <x v="5"/>
    <x v="3"/>
    <x v="1"/>
    <n v="75"/>
    <n v="4.4000000000000004"/>
    <x v="1"/>
    <x v="0"/>
    <n v="4935"/>
    <x v="2"/>
    <x v="0"/>
    <x v="2"/>
    <x v="368"/>
    <s v="0%-10%"/>
    <x v="1"/>
    <x v="4"/>
    <x v="2"/>
    <x v="3"/>
    <x v="0"/>
    <s v="301-350"/>
    <x v="2"/>
    <x v="6"/>
    <n v="658"/>
    <n v="0.51823708206686925"/>
    <x v="0"/>
    <x v="2"/>
  </r>
  <r>
    <n v="4558"/>
    <s v="Leah"/>
    <d v="2023-01-18T00:00:00"/>
    <x v="19"/>
    <x v="0"/>
    <n v="292"/>
    <x v="1"/>
    <x v="2"/>
    <n v="2"/>
    <b v="1"/>
    <n v="109"/>
    <n v="68"/>
    <x v="0"/>
    <x v="1"/>
    <x v="1"/>
    <n v="95"/>
    <n v="4.3"/>
    <x v="1"/>
    <x v="0"/>
    <n v="1127"/>
    <x v="1"/>
    <x v="1"/>
    <x v="3"/>
    <x v="369"/>
    <s v="Above 30%"/>
    <x v="2"/>
    <x v="3"/>
    <x v="3"/>
    <x v="0"/>
    <x v="0"/>
    <s v="251-300"/>
    <x v="3"/>
    <x v="2"/>
    <n v="672"/>
    <n v="0.43452380952380953"/>
    <x v="0"/>
    <x v="2"/>
  </r>
  <r>
    <n v="4576"/>
    <s v="Matthew"/>
    <d v="2024-07-19T00:00:00"/>
    <x v="21"/>
    <x v="2"/>
    <n v="480"/>
    <x v="1"/>
    <x v="1"/>
    <n v="2"/>
    <b v="1"/>
    <n v="994"/>
    <n v="78"/>
    <x v="0"/>
    <x v="1"/>
    <x v="2"/>
    <n v="39"/>
    <n v="4.3"/>
    <x v="0"/>
    <x v="0"/>
    <n v="1734"/>
    <x v="3"/>
    <x v="3"/>
    <x v="2"/>
    <x v="370"/>
    <s v="0%-10%"/>
    <x v="1"/>
    <x v="8"/>
    <x v="3"/>
    <x v="0"/>
    <x v="0"/>
    <s v="451-500"/>
    <x v="6"/>
    <x v="5"/>
    <n v="150"/>
    <n v="3.2"/>
    <x v="0"/>
    <x v="0"/>
  </r>
  <r>
    <n v="4577"/>
    <s v="Kevin"/>
    <d v="2024-06-22T00:00:00"/>
    <x v="11"/>
    <x v="0"/>
    <n v="58"/>
    <x v="6"/>
    <x v="4"/>
    <n v="6"/>
    <b v="0"/>
    <n v="983"/>
    <n v="8"/>
    <x v="6"/>
    <x v="1"/>
    <x v="1"/>
    <n v="75"/>
    <n v="4.3"/>
    <x v="0"/>
    <x v="0"/>
    <n v="2409"/>
    <x v="3"/>
    <x v="1"/>
    <x v="1"/>
    <x v="371"/>
    <s v="0%-10%"/>
    <x v="1"/>
    <x v="8"/>
    <x v="0"/>
    <x v="0"/>
    <x v="1"/>
    <s v="51-100"/>
    <x v="1"/>
    <x v="0"/>
    <n v="172"/>
    <n v="0.33720930232558138"/>
    <x v="0"/>
    <x v="2"/>
  </r>
  <r>
    <n v="4584"/>
    <s v="Matthew"/>
    <d v="2024-09-26T00:00:00"/>
    <x v="17"/>
    <x v="1"/>
    <n v="446"/>
    <x v="1"/>
    <x v="3"/>
    <n v="6"/>
    <b v="0"/>
    <n v="185"/>
    <n v="134"/>
    <x v="3"/>
    <x v="1"/>
    <x v="0"/>
    <n v="18"/>
    <n v="3.3"/>
    <x v="1"/>
    <x v="0"/>
    <n v="727"/>
    <x v="0"/>
    <x v="2"/>
    <x v="2"/>
    <x v="372"/>
    <s v="0%-10%"/>
    <x v="1"/>
    <x v="3"/>
    <x v="2"/>
    <x v="2"/>
    <x v="0"/>
    <s v="401-450"/>
    <x v="4"/>
    <x v="8"/>
    <n v="79"/>
    <n v="5.6455696202531644"/>
    <x v="1"/>
    <x v="0"/>
  </r>
  <r>
    <n v="4586"/>
    <s v="Tracey"/>
    <d v="2023-10-22T00:00:00"/>
    <x v="20"/>
    <x v="1"/>
    <n v="448"/>
    <x v="5"/>
    <x v="3"/>
    <n v="4"/>
    <b v="1"/>
    <n v="506"/>
    <n v="193"/>
    <x v="0"/>
    <x v="2"/>
    <x v="0"/>
    <n v="79"/>
    <n v="4.3"/>
    <x v="1"/>
    <x v="0"/>
    <n v="3589"/>
    <x v="2"/>
    <x v="3"/>
    <x v="0"/>
    <x v="373"/>
    <s v="11%-30%"/>
    <x v="0"/>
    <x v="6"/>
    <x v="1"/>
    <x v="0"/>
    <x v="0"/>
    <s v="401-450"/>
    <x v="2"/>
    <x v="7"/>
    <n v="406"/>
    <n v="1.103448275862069"/>
    <x v="0"/>
    <x v="0"/>
  </r>
  <r>
    <n v="4590"/>
    <s v="Tracy"/>
    <d v="2023-06-20T00:00:00"/>
    <x v="13"/>
    <x v="0"/>
    <n v="366"/>
    <x v="2"/>
    <x v="2"/>
    <n v="3"/>
    <b v="0"/>
    <n v="327"/>
    <n v="1"/>
    <x v="6"/>
    <x v="2"/>
    <x v="3"/>
    <n v="56"/>
    <n v="3.6"/>
    <x v="0"/>
    <x v="0"/>
    <n v="3290"/>
    <x v="4"/>
    <x v="1"/>
    <x v="0"/>
    <x v="374"/>
    <s v="11%-30%"/>
    <x v="0"/>
    <x v="0"/>
    <x v="0"/>
    <x v="0"/>
    <x v="0"/>
    <s v="351-400"/>
    <x v="5"/>
    <x v="3"/>
    <n v="532"/>
    <n v="0.68796992481203012"/>
    <x v="0"/>
    <x v="2"/>
  </r>
  <r>
    <n v="4597"/>
    <s v="Sarah"/>
    <d v="2024-08-10T00:00:00"/>
    <x v="5"/>
    <x v="1"/>
    <n v="183"/>
    <x v="3"/>
    <x v="2"/>
    <n v="5"/>
    <b v="0"/>
    <n v="833"/>
    <n v="154"/>
    <x v="4"/>
    <x v="3"/>
    <x v="4"/>
    <n v="46"/>
    <n v="3.9"/>
    <x v="1"/>
    <x v="0"/>
    <n v="3113"/>
    <x v="3"/>
    <x v="0"/>
    <x v="3"/>
    <x v="375"/>
    <s v="0%-10%"/>
    <x v="1"/>
    <x v="1"/>
    <x v="1"/>
    <x v="0"/>
    <x v="0"/>
    <s v="151-200"/>
    <x v="4"/>
    <x v="3"/>
    <n v="125"/>
    <n v="1.464"/>
    <x v="0"/>
    <x v="1"/>
  </r>
  <r>
    <n v="4608"/>
    <s v="Kimberly"/>
    <d v="2024-03-28T00:00:00"/>
    <x v="6"/>
    <x v="0"/>
    <n v="338"/>
    <x v="6"/>
    <x v="3"/>
    <n v="2"/>
    <b v="1"/>
    <n v="528"/>
    <n v="184"/>
    <x v="6"/>
    <x v="0"/>
    <x v="0"/>
    <n v="58"/>
    <n v="3.7"/>
    <x v="0"/>
    <x v="0"/>
    <n v="3966"/>
    <x v="4"/>
    <x v="1"/>
    <x v="0"/>
    <x v="376"/>
    <s v="0%-10%"/>
    <x v="1"/>
    <x v="6"/>
    <x v="1"/>
    <x v="0"/>
    <x v="0"/>
    <s v="301-350"/>
    <x v="2"/>
    <x v="7"/>
    <n v="245"/>
    <n v="1.379591836734694"/>
    <x v="0"/>
    <x v="2"/>
  </r>
  <r>
    <n v="4613"/>
    <s v="Cynthia"/>
    <d v="2023-03-03T00:00:00"/>
    <x v="9"/>
    <x v="2"/>
    <n v="492"/>
    <x v="5"/>
    <x v="4"/>
    <n v="2"/>
    <b v="0"/>
    <n v="237"/>
    <n v="55"/>
    <x v="5"/>
    <x v="0"/>
    <x v="2"/>
    <n v="15"/>
    <n v="4.9000000000000004"/>
    <x v="0"/>
    <x v="0"/>
    <n v="3843"/>
    <x v="0"/>
    <x v="0"/>
    <x v="3"/>
    <x v="377"/>
    <s v="0%-10%"/>
    <x v="1"/>
    <x v="2"/>
    <x v="3"/>
    <x v="3"/>
    <x v="1"/>
    <s v="451-500"/>
    <x v="5"/>
    <x v="7"/>
    <n v="642"/>
    <n v="0.76635514018691586"/>
    <x v="0"/>
    <x v="0"/>
  </r>
  <r>
    <n v="4622"/>
    <s v="Nicholas"/>
    <d v="2024-11-20T00:00:00"/>
    <x v="10"/>
    <x v="1"/>
    <n v="47"/>
    <x v="5"/>
    <x v="1"/>
    <n v="4"/>
    <b v="1"/>
    <n v="770"/>
    <n v="2"/>
    <x v="5"/>
    <x v="1"/>
    <x v="1"/>
    <n v="46"/>
    <n v="4.7"/>
    <x v="0"/>
    <x v="0"/>
    <n v="371"/>
    <x v="4"/>
    <x v="2"/>
    <x v="1"/>
    <x v="378"/>
    <s v="0%-10%"/>
    <x v="1"/>
    <x v="4"/>
    <x v="0"/>
    <x v="3"/>
    <x v="0"/>
    <s v="0-50"/>
    <x v="6"/>
    <x v="1"/>
    <n v="25"/>
    <n v="1.88"/>
    <x v="0"/>
    <x v="2"/>
  </r>
  <r>
    <n v="4641"/>
    <s v="Danielle"/>
    <d v="2024-09-12T00:00:00"/>
    <x v="16"/>
    <x v="2"/>
    <n v="101"/>
    <x v="2"/>
    <x v="2"/>
    <n v="6"/>
    <b v="1"/>
    <n v="350"/>
    <n v="17"/>
    <x v="5"/>
    <x v="3"/>
    <x v="2"/>
    <n v="11"/>
    <n v="3.4"/>
    <x v="0"/>
    <x v="0"/>
    <n v="2193"/>
    <x v="3"/>
    <x v="0"/>
    <x v="1"/>
    <x v="379"/>
    <s v="0%-10%"/>
    <x v="1"/>
    <x v="0"/>
    <x v="0"/>
    <x v="3"/>
    <x v="0"/>
    <s v="101-150"/>
    <x v="1"/>
    <x v="0"/>
    <n v="87"/>
    <n v="1.1609195402298851"/>
    <x v="0"/>
    <x v="1"/>
  </r>
  <r>
    <n v="4645"/>
    <s v="Stephanie"/>
    <d v="2023-05-30T00:00:00"/>
    <x v="17"/>
    <x v="1"/>
    <n v="178"/>
    <x v="5"/>
    <x v="2"/>
    <n v="5"/>
    <b v="1"/>
    <n v="323"/>
    <n v="130"/>
    <x v="0"/>
    <x v="0"/>
    <x v="5"/>
    <n v="29"/>
    <n v="3"/>
    <x v="0"/>
    <x v="0"/>
    <n v="3079"/>
    <x v="4"/>
    <x v="0"/>
    <x v="1"/>
    <x v="380"/>
    <s v="0%-10%"/>
    <x v="1"/>
    <x v="0"/>
    <x v="2"/>
    <x v="0"/>
    <x v="0"/>
    <s v="151-200"/>
    <x v="4"/>
    <x v="3"/>
    <n v="564"/>
    <n v="0.31560283687943264"/>
    <x v="0"/>
    <x v="1"/>
  </r>
  <r>
    <n v="4656"/>
    <s v="Kayla"/>
    <d v="2023-05-22T00:00:00"/>
    <x v="2"/>
    <x v="1"/>
    <n v="75"/>
    <x v="5"/>
    <x v="3"/>
    <n v="5"/>
    <b v="0"/>
    <n v="607"/>
    <n v="94"/>
    <x v="2"/>
    <x v="0"/>
    <x v="4"/>
    <n v="57"/>
    <n v="3.8"/>
    <x v="0"/>
    <x v="0"/>
    <n v="4800"/>
    <x v="2"/>
    <x v="3"/>
    <x v="1"/>
    <x v="381"/>
    <s v="0%-10%"/>
    <x v="1"/>
    <x v="9"/>
    <x v="3"/>
    <x v="2"/>
    <x v="0"/>
    <s v="51-100"/>
    <x v="2"/>
    <x v="6"/>
    <n v="557"/>
    <n v="0.13464991023339318"/>
    <x v="0"/>
    <x v="2"/>
  </r>
  <r>
    <n v="4668"/>
    <s v="Carly"/>
    <d v="2024-12-17T00:00:00"/>
    <x v="29"/>
    <x v="0"/>
    <n v="396"/>
    <x v="4"/>
    <x v="0"/>
    <n v="5"/>
    <b v="1"/>
    <n v="549"/>
    <n v="35"/>
    <x v="2"/>
    <x v="3"/>
    <x v="4"/>
    <n v="66"/>
    <n v="3.6"/>
    <x v="0"/>
    <x v="0"/>
    <n v="4293"/>
    <x v="1"/>
    <x v="1"/>
    <x v="2"/>
    <x v="382"/>
    <s v="11%-30%"/>
    <x v="0"/>
    <x v="6"/>
    <x v="0"/>
    <x v="2"/>
    <x v="0"/>
    <s v="351-400"/>
    <x v="1"/>
    <x v="9"/>
    <n v="-8"/>
    <n v="49.5"/>
    <x v="2"/>
    <x v="2"/>
  </r>
  <r>
    <n v="4680"/>
    <s v="Alexandria"/>
    <d v="2024-12-16T00:00:00"/>
    <x v="11"/>
    <x v="0"/>
    <n v="221"/>
    <x v="2"/>
    <x v="0"/>
    <n v="5"/>
    <b v="1"/>
    <n v="749"/>
    <n v="66"/>
    <x v="3"/>
    <x v="0"/>
    <x v="4"/>
    <n v="37"/>
    <n v="3.3"/>
    <x v="0"/>
    <x v="0"/>
    <n v="4505"/>
    <x v="2"/>
    <x v="0"/>
    <x v="1"/>
    <x v="383"/>
    <s v="0%-10%"/>
    <x v="1"/>
    <x v="4"/>
    <x v="3"/>
    <x v="2"/>
    <x v="0"/>
    <s v="201-250"/>
    <x v="1"/>
    <x v="6"/>
    <n v="-5"/>
    <n v="44.2"/>
    <x v="2"/>
    <x v="2"/>
  </r>
  <r>
    <n v="4696"/>
    <s v="Alexander"/>
    <d v="2023-06-18T00:00:00"/>
    <x v="9"/>
    <x v="2"/>
    <n v="48"/>
    <x v="5"/>
    <x v="0"/>
    <n v="2"/>
    <b v="0"/>
    <n v="331"/>
    <n v="93"/>
    <x v="3"/>
    <x v="0"/>
    <x v="5"/>
    <n v="66"/>
    <n v="3.7"/>
    <x v="1"/>
    <x v="0"/>
    <n v="1050"/>
    <x v="1"/>
    <x v="3"/>
    <x v="0"/>
    <x v="384"/>
    <s v="11%-30%"/>
    <x v="0"/>
    <x v="0"/>
    <x v="3"/>
    <x v="2"/>
    <x v="0"/>
    <s v="0-50"/>
    <x v="5"/>
    <x v="2"/>
    <n v="535"/>
    <n v="8.9719626168224292E-2"/>
    <x v="0"/>
    <x v="2"/>
  </r>
  <r>
    <n v="4700"/>
    <s v="David"/>
    <d v="2024-11-16T00:00:00"/>
    <x v="9"/>
    <x v="1"/>
    <n v="438"/>
    <x v="5"/>
    <x v="2"/>
    <n v="4"/>
    <b v="1"/>
    <n v="546"/>
    <n v="88"/>
    <x v="6"/>
    <x v="0"/>
    <x v="5"/>
    <n v="36"/>
    <n v="3.5"/>
    <x v="1"/>
    <x v="0"/>
    <n v="1906"/>
    <x v="1"/>
    <x v="1"/>
    <x v="1"/>
    <x v="385"/>
    <s v="0%-10%"/>
    <x v="1"/>
    <x v="6"/>
    <x v="3"/>
    <x v="0"/>
    <x v="0"/>
    <s v="401-450"/>
    <x v="5"/>
    <x v="5"/>
    <n v="18"/>
    <n v="24.333333333333332"/>
    <x v="2"/>
    <x v="0"/>
  </r>
  <r>
    <n v="4702"/>
    <s v="Christina"/>
    <d v="2024-03-31T00:00:00"/>
    <x v="11"/>
    <x v="1"/>
    <n v="106"/>
    <x v="0"/>
    <x v="2"/>
    <n v="6"/>
    <b v="1"/>
    <n v="858"/>
    <n v="12"/>
    <x v="5"/>
    <x v="2"/>
    <x v="2"/>
    <n v="25"/>
    <n v="3.4"/>
    <x v="0"/>
    <x v="0"/>
    <n v="1674"/>
    <x v="4"/>
    <x v="2"/>
    <x v="1"/>
    <x v="386"/>
    <s v="0%-10%"/>
    <x v="1"/>
    <x v="1"/>
    <x v="0"/>
    <x v="3"/>
    <x v="0"/>
    <s v="101-150"/>
    <x v="1"/>
    <x v="5"/>
    <n v="255"/>
    <n v="0.41568627450980394"/>
    <x v="0"/>
    <x v="1"/>
  </r>
  <r>
    <n v="4706"/>
    <s v="Sabrina"/>
    <d v="2023-02-08T00:00:00"/>
    <x v="26"/>
    <x v="0"/>
    <n v="480"/>
    <x v="4"/>
    <x v="4"/>
    <n v="2"/>
    <b v="1"/>
    <n v="350"/>
    <n v="122"/>
    <x v="4"/>
    <x v="3"/>
    <x v="0"/>
    <n v="59"/>
    <n v="4.5999999999999996"/>
    <x v="1"/>
    <x v="0"/>
    <n v="3568"/>
    <x v="4"/>
    <x v="0"/>
    <x v="0"/>
    <x v="387"/>
    <s v="11%-30%"/>
    <x v="0"/>
    <x v="0"/>
    <x v="2"/>
    <x v="0"/>
    <x v="1"/>
    <s v="451-500"/>
    <x v="5"/>
    <x v="7"/>
    <n v="667"/>
    <n v="0.71964017991004503"/>
    <x v="0"/>
    <x v="0"/>
  </r>
  <r>
    <n v="4709"/>
    <s v="Gary"/>
    <d v="2023-09-22T00:00:00"/>
    <x v="27"/>
    <x v="0"/>
    <n v="474"/>
    <x v="6"/>
    <x v="0"/>
    <n v="1"/>
    <b v="0"/>
    <n v="487"/>
    <n v="107"/>
    <x v="5"/>
    <x v="2"/>
    <x v="4"/>
    <n v="66"/>
    <n v="4"/>
    <x v="1"/>
    <x v="0"/>
    <n v="4438"/>
    <x v="4"/>
    <x v="2"/>
    <x v="0"/>
    <x v="388"/>
    <s v="11%-30%"/>
    <x v="0"/>
    <x v="5"/>
    <x v="2"/>
    <x v="3"/>
    <x v="0"/>
    <s v="451-500"/>
    <x v="0"/>
    <x v="9"/>
    <n v="429"/>
    <n v="1.1048951048951048"/>
    <x v="0"/>
    <x v="0"/>
  </r>
  <r>
    <n v="4714"/>
    <s v="Dana"/>
    <d v="2024-10-13T00:00:00"/>
    <x v="19"/>
    <x v="0"/>
    <n v="248"/>
    <x v="4"/>
    <x v="0"/>
    <n v="6"/>
    <b v="0"/>
    <n v="996"/>
    <n v="24"/>
    <x v="5"/>
    <x v="2"/>
    <x v="4"/>
    <n v="53"/>
    <n v="3.3"/>
    <x v="0"/>
    <x v="0"/>
    <n v="62"/>
    <x v="4"/>
    <x v="3"/>
    <x v="3"/>
    <x v="389"/>
    <s v="0%-10%"/>
    <x v="1"/>
    <x v="8"/>
    <x v="0"/>
    <x v="3"/>
    <x v="0"/>
    <s v="201-250"/>
    <x v="3"/>
    <x v="1"/>
    <n v="38"/>
    <n v="6.5263157894736841"/>
    <x v="1"/>
    <x v="2"/>
  </r>
  <r>
    <n v="4718"/>
    <s v="Stephanie"/>
    <d v="2023-09-21T00:00:00"/>
    <x v="24"/>
    <x v="2"/>
    <n v="21"/>
    <x v="1"/>
    <x v="0"/>
    <n v="1"/>
    <b v="1"/>
    <n v="484"/>
    <n v="112"/>
    <x v="1"/>
    <x v="1"/>
    <x v="3"/>
    <n v="88"/>
    <n v="3.5"/>
    <x v="0"/>
    <x v="0"/>
    <n v="1683"/>
    <x v="3"/>
    <x v="1"/>
    <x v="2"/>
    <x v="390"/>
    <s v="11%-30%"/>
    <x v="0"/>
    <x v="5"/>
    <x v="2"/>
    <x v="1"/>
    <x v="0"/>
    <s v="0-50"/>
    <x v="0"/>
    <x v="5"/>
    <n v="431"/>
    <n v="4.8723897911832945E-2"/>
    <x v="0"/>
    <x v="2"/>
  </r>
  <r>
    <n v="4738"/>
    <s v="Katrina"/>
    <d v="2023-11-05T00:00:00"/>
    <x v="9"/>
    <x v="2"/>
    <n v="306"/>
    <x v="1"/>
    <x v="0"/>
    <n v="6"/>
    <b v="1"/>
    <n v="483"/>
    <n v="5"/>
    <x v="6"/>
    <x v="2"/>
    <x v="3"/>
    <n v="56"/>
    <n v="4.7"/>
    <x v="1"/>
    <x v="0"/>
    <n v="1556"/>
    <x v="3"/>
    <x v="0"/>
    <x v="3"/>
    <x v="391"/>
    <s v="11%-30%"/>
    <x v="0"/>
    <x v="5"/>
    <x v="0"/>
    <x v="0"/>
    <x v="0"/>
    <s v="301-350"/>
    <x v="5"/>
    <x v="5"/>
    <n v="395"/>
    <n v="0.77468354430379749"/>
    <x v="0"/>
    <x v="2"/>
  </r>
  <r>
    <n v="4745"/>
    <s v="Charles"/>
    <d v="2023-07-03T00:00:00"/>
    <x v="3"/>
    <x v="1"/>
    <n v="273"/>
    <x v="1"/>
    <x v="0"/>
    <n v="1"/>
    <b v="1"/>
    <n v="830"/>
    <n v="178"/>
    <x v="3"/>
    <x v="0"/>
    <x v="5"/>
    <n v="37"/>
    <n v="3.7"/>
    <x v="0"/>
    <x v="0"/>
    <n v="772"/>
    <x v="0"/>
    <x v="1"/>
    <x v="3"/>
    <x v="392"/>
    <s v="0%-10%"/>
    <x v="1"/>
    <x v="1"/>
    <x v="1"/>
    <x v="2"/>
    <x v="0"/>
    <s v="251-300"/>
    <x v="2"/>
    <x v="8"/>
    <n v="516"/>
    <n v="0.52906976744186052"/>
    <x v="0"/>
    <x v="2"/>
  </r>
  <r>
    <n v="4747"/>
    <s v="John"/>
    <d v="2024-02-10T00:00:00"/>
    <x v="29"/>
    <x v="0"/>
    <n v="311"/>
    <x v="5"/>
    <x v="0"/>
    <n v="1"/>
    <b v="1"/>
    <n v="430"/>
    <n v="188"/>
    <x v="6"/>
    <x v="1"/>
    <x v="5"/>
    <n v="78"/>
    <n v="4.4000000000000004"/>
    <x v="0"/>
    <x v="0"/>
    <n v="2288"/>
    <x v="2"/>
    <x v="1"/>
    <x v="2"/>
    <x v="393"/>
    <s v="11%-30%"/>
    <x v="0"/>
    <x v="5"/>
    <x v="1"/>
    <x v="0"/>
    <x v="0"/>
    <s v="301-350"/>
    <x v="1"/>
    <x v="0"/>
    <n v="303"/>
    <n v="1.0264026402640265"/>
    <x v="0"/>
    <x v="2"/>
  </r>
  <r>
    <n v="4763"/>
    <s v="Dustin"/>
    <d v="2024-02-12T00:00:00"/>
    <x v="18"/>
    <x v="2"/>
    <n v="256"/>
    <x v="5"/>
    <x v="4"/>
    <n v="1"/>
    <b v="0"/>
    <n v="118"/>
    <n v="104"/>
    <x v="5"/>
    <x v="2"/>
    <x v="2"/>
    <n v="8"/>
    <n v="3.5"/>
    <x v="1"/>
    <x v="0"/>
    <n v="2830"/>
    <x v="4"/>
    <x v="2"/>
    <x v="3"/>
    <x v="394"/>
    <s v="0%-10%"/>
    <x v="1"/>
    <x v="3"/>
    <x v="2"/>
    <x v="3"/>
    <x v="1"/>
    <s v="251-300"/>
    <x v="5"/>
    <x v="4"/>
    <n v="297"/>
    <n v="0.86195286195286192"/>
    <x v="0"/>
    <x v="2"/>
  </r>
  <r>
    <n v="4767"/>
    <s v="Charles"/>
    <d v="2023-12-19T00:00:00"/>
    <x v="27"/>
    <x v="2"/>
    <n v="366"/>
    <x v="3"/>
    <x v="4"/>
    <n v="3"/>
    <b v="1"/>
    <n v="349"/>
    <n v="50"/>
    <x v="5"/>
    <x v="0"/>
    <x v="5"/>
    <n v="21"/>
    <n v="5"/>
    <x v="0"/>
    <x v="0"/>
    <n v="4513"/>
    <x v="0"/>
    <x v="3"/>
    <x v="0"/>
    <x v="395"/>
    <s v="0%-10%"/>
    <x v="1"/>
    <x v="0"/>
    <x v="0"/>
    <x v="3"/>
    <x v="1"/>
    <s v="351-400"/>
    <x v="3"/>
    <x v="6"/>
    <n v="341"/>
    <n v="1.0733137829912023"/>
    <x v="0"/>
    <x v="2"/>
  </r>
  <r>
    <n v="4768"/>
    <s v="Thomas"/>
    <d v="2023-12-04T00:00:00"/>
    <x v="7"/>
    <x v="2"/>
    <n v="449"/>
    <x v="3"/>
    <x v="0"/>
    <n v="4"/>
    <b v="0"/>
    <n v="61"/>
    <n v="61"/>
    <x v="0"/>
    <x v="2"/>
    <x v="5"/>
    <n v="88"/>
    <n v="3.7"/>
    <x v="0"/>
    <x v="0"/>
    <n v="165"/>
    <x v="3"/>
    <x v="2"/>
    <x v="1"/>
    <x v="396"/>
    <s v="Above 30%"/>
    <x v="2"/>
    <x v="7"/>
    <x v="3"/>
    <x v="0"/>
    <x v="0"/>
    <s v="401-450"/>
    <x v="0"/>
    <x v="1"/>
    <n v="355"/>
    <n v="1.2647887323943663"/>
    <x v="0"/>
    <x v="0"/>
  </r>
  <r>
    <n v="4769"/>
    <s v="Michael"/>
    <d v="2024-03-06T00:00:00"/>
    <x v="25"/>
    <x v="1"/>
    <n v="43"/>
    <x v="2"/>
    <x v="0"/>
    <n v="3"/>
    <b v="1"/>
    <n v="336"/>
    <n v="135"/>
    <x v="3"/>
    <x v="3"/>
    <x v="1"/>
    <n v="70"/>
    <n v="4"/>
    <x v="0"/>
    <x v="0"/>
    <n v="4552"/>
    <x v="0"/>
    <x v="4"/>
    <x v="0"/>
    <x v="397"/>
    <s v="11%-30%"/>
    <x v="0"/>
    <x v="0"/>
    <x v="2"/>
    <x v="2"/>
    <x v="0"/>
    <s v="0-50"/>
    <x v="7"/>
    <x v="6"/>
    <n v="286"/>
    <n v="0.15034965034965034"/>
    <x v="0"/>
    <x v="2"/>
  </r>
  <r>
    <n v="4781"/>
    <s v="Sierra"/>
    <d v="2024-04-25T00:00:00"/>
    <x v="20"/>
    <x v="2"/>
    <n v="361"/>
    <x v="6"/>
    <x v="0"/>
    <n v="3"/>
    <b v="1"/>
    <n v="67"/>
    <n v="66"/>
    <x v="1"/>
    <x v="3"/>
    <x v="4"/>
    <n v="3"/>
    <n v="3.7"/>
    <x v="0"/>
    <x v="0"/>
    <n v="4421"/>
    <x v="3"/>
    <x v="1"/>
    <x v="3"/>
    <x v="398"/>
    <s v="0%-10%"/>
    <x v="1"/>
    <x v="7"/>
    <x v="3"/>
    <x v="1"/>
    <x v="0"/>
    <s v="351-400"/>
    <x v="2"/>
    <x v="9"/>
    <n v="220"/>
    <n v="1.6409090909090909"/>
    <x v="0"/>
    <x v="2"/>
  </r>
  <r>
    <n v="4808"/>
    <s v="Amanda"/>
    <d v="2024-03-26T00:00:00"/>
    <x v="15"/>
    <x v="1"/>
    <n v="371"/>
    <x v="2"/>
    <x v="4"/>
    <n v="1"/>
    <b v="1"/>
    <n v="819"/>
    <n v="71"/>
    <x v="2"/>
    <x v="3"/>
    <x v="0"/>
    <n v="36"/>
    <n v="4.0999999999999996"/>
    <x v="0"/>
    <x v="0"/>
    <n v="2328"/>
    <x v="4"/>
    <x v="2"/>
    <x v="0"/>
    <x v="399"/>
    <s v="0%-10%"/>
    <x v="1"/>
    <x v="1"/>
    <x v="3"/>
    <x v="2"/>
    <x v="1"/>
    <s v="351-400"/>
    <x v="3"/>
    <x v="0"/>
    <n v="246"/>
    <n v="1.5081300813008129"/>
    <x v="0"/>
    <x v="2"/>
  </r>
  <r>
    <n v="4815"/>
    <s v="Ariel"/>
    <d v="2024-07-02T00:00:00"/>
    <x v="19"/>
    <x v="1"/>
    <n v="52"/>
    <x v="3"/>
    <x v="0"/>
    <n v="5"/>
    <b v="0"/>
    <n v="467"/>
    <n v="23"/>
    <x v="3"/>
    <x v="3"/>
    <x v="0"/>
    <n v="97"/>
    <n v="3.3"/>
    <x v="0"/>
    <x v="0"/>
    <n v="4185"/>
    <x v="4"/>
    <x v="1"/>
    <x v="3"/>
    <x v="400"/>
    <s v="11%-30%"/>
    <x v="0"/>
    <x v="5"/>
    <x v="0"/>
    <x v="2"/>
    <x v="0"/>
    <s v="51-100"/>
    <x v="3"/>
    <x v="9"/>
    <n v="141"/>
    <n v="0.36879432624113473"/>
    <x v="0"/>
    <x v="2"/>
  </r>
  <r>
    <n v="4829"/>
    <s v="Jeff"/>
    <d v="2024-09-21T00:00:00"/>
    <x v="25"/>
    <x v="0"/>
    <n v="386"/>
    <x v="4"/>
    <x v="3"/>
    <n v="4"/>
    <b v="0"/>
    <n v="62"/>
    <n v="50"/>
    <x v="0"/>
    <x v="1"/>
    <x v="3"/>
    <n v="44"/>
    <n v="4.7"/>
    <x v="1"/>
    <x v="0"/>
    <n v="2377"/>
    <x v="0"/>
    <x v="0"/>
    <x v="2"/>
    <x v="401"/>
    <s v="Above 30%"/>
    <x v="2"/>
    <x v="7"/>
    <x v="0"/>
    <x v="0"/>
    <x v="0"/>
    <s v="351-400"/>
    <x v="7"/>
    <x v="0"/>
    <n v="87"/>
    <n v="4.4367816091954024"/>
    <x v="0"/>
    <x v="2"/>
  </r>
  <r>
    <n v="4833"/>
    <s v="Nathan"/>
    <d v="2024-04-13T00:00:00"/>
    <x v="1"/>
    <x v="1"/>
    <n v="268"/>
    <x v="1"/>
    <x v="2"/>
    <n v="4"/>
    <b v="1"/>
    <n v="778"/>
    <n v="122"/>
    <x v="2"/>
    <x v="1"/>
    <x v="3"/>
    <n v="12"/>
    <n v="3.8"/>
    <x v="0"/>
    <x v="0"/>
    <n v="3437"/>
    <x v="1"/>
    <x v="3"/>
    <x v="3"/>
    <x v="402"/>
    <s v="0%-10%"/>
    <x v="1"/>
    <x v="4"/>
    <x v="2"/>
    <x v="2"/>
    <x v="0"/>
    <s v="251-300"/>
    <x v="1"/>
    <x v="3"/>
    <n v="241"/>
    <n v="1.1120331950207469"/>
    <x v="0"/>
    <x v="2"/>
  </r>
  <r>
    <n v="4847"/>
    <s v="Melissa"/>
    <d v="2024-12-01T00:00:00"/>
    <x v="3"/>
    <x v="2"/>
    <n v="315"/>
    <x v="0"/>
    <x v="4"/>
    <n v="6"/>
    <b v="0"/>
    <n v="205"/>
    <n v="92"/>
    <x v="1"/>
    <x v="3"/>
    <x v="1"/>
    <n v="67"/>
    <n v="3.5"/>
    <x v="1"/>
    <x v="0"/>
    <n v="1584"/>
    <x v="3"/>
    <x v="1"/>
    <x v="0"/>
    <x v="403"/>
    <s v="11%-30%"/>
    <x v="0"/>
    <x v="2"/>
    <x v="3"/>
    <x v="1"/>
    <x v="1"/>
    <s v="301-350"/>
    <x v="2"/>
    <x v="5"/>
    <n v="-1"/>
    <n v="315"/>
    <x v="2"/>
    <x v="2"/>
  </r>
  <r>
    <n v="4851"/>
    <s v="Nicole"/>
    <d v="2023-03-10T00:00:00"/>
    <x v="21"/>
    <x v="2"/>
    <n v="399"/>
    <x v="1"/>
    <x v="4"/>
    <n v="2"/>
    <b v="0"/>
    <n v="355"/>
    <n v="181"/>
    <x v="3"/>
    <x v="1"/>
    <x v="3"/>
    <n v="79"/>
    <n v="3.4"/>
    <x v="0"/>
    <x v="0"/>
    <n v="2138"/>
    <x v="4"/>
    <x v="2"/>
    <x v="0"/>
    <x v="404"/>
    <s v="11%-30%"/>
    <x v="0"/>
    <x v="0"/>
    <x v="1"/>
    <x v="2"/>
    <x v="1"/>
    <s v="351-400"/>
    <x v="6"/>
    <x v="0"/>
    <n v="647"/>
    <n v="0.61669242658423495"/>
    <x v="0"/>
    <x v="2"/>
  </r>
  <r>
    <n v="4865"/>
    <s v="Charles"/>
    <d v="2023-12-20T00:00:00"/>
    <x v="6"/>
    <x v="1"/>
    <n v="439"/>
    <x v="4"/>
    <x v="4"/>
    <n v="5"/>
    <b v="1"/>
    <n v="434"/>
    <n v="104"/>
    <x v="4"/>
    <x v="3"/>
    <x v="3"/>
    <n v="36"/>
    <n v="4.5"/>
    <x v="0"/>
    <x v="0"/>
    <n v="4883"/>
    <x v="0"/>
    <x v="1"/>
    <x v="2"/>
    <x v="405"/>
    <s v="0%-10%"/>
    <x v="1"/>
    <x v="5"/>
    <x v="2"/>
    <x v="0"/>
    <x v="1"/>
    <s v="401-450"/>
    <x v="2"/>
    <x v="6"/>
    <n v="344"/>
    <n v="1.2761627906976745"/>
    <x v="0"/>
    <x v="0"/>
  </r>
  <r>
    <n v="4875"/>
    <s v="Christopher"/>
    <d v="2024-04-21T00:00:00"/>
    <x v="7"/>
    <x v="1"/>
    <n v="469"/>
    <x v="6"/>
    <x v="1"/>
    <n v="1"/>
    <b v="0"/>
    <n v="160"/>
    <n v="79"/>
    <x v="0"/>
    <x v="2"/>
    <x v="5"/>
    <n v="57"/>
    <n v="4.5"/>
    <x v="0"/>
    <x v="0"/>
    <n v="314"/>
    <x v="0"/>
    <x v="3"/>
    <x v="0"/>
    <x v="406"/>
    <s v="11%-30%"/>
    <x v="0"/>
    <x v="3"/>
    <x v="3"/>
    <x v="0"/>
    <x v="0"/>
    <s v="451-500"/>
    <x v="3"/>
    <x v="1"/>
    <n v="216"/>
    <n v="2.1712962962962963"/>
    <x v="0"/>
    <x v="0"/>
  </r>
  <r>
    <n v="4883"/>
    <s v="Devon"/>
    <d v="2024-02-07T00:00:00"/>
    <x v="29"/>
    <x v="2"/>
    <n v="155"/>
    <x v="5"/>
    <x v="2"/>
    <n v="5"/>
    <b v="0"/>
    <n v="573"/>
    <n v="190"/>
    <x v="1"/>
    <x v="0"/>
    <x v="0"/>
    <n v="86"/>
    <n v="3.5"/>
    <x v="0"/>
    <x v="0"/>
    <n v="4659"/>
    <x v="3"/>
    <x v="0"/>
    <x v="0"/>
    <x v="407"/>
    <s v="11%-30%"/>
    <x v="0"/>
    <x v="6"/>
    <x v="1"/>
    <x v="1"/>
    <x v="0"/>
    <s v="151-200"/>
    <x v="1"/>
    <x v="6"/>
    <n v="306"/>
    <n v="0.50653594771241828"/>
    <x v="0"/>
    <x v="1"/>
  </r>
  <r>
    <n v="4884"/>
    <s v="Anne"/>
    <d v="2023-11-19T00:00:00"/>
    <x v="24"/>
    <x v="2"/>
    <n v="150"/>
    <x v="4"/>
    <x v="3"/>
    <n v="3"/>
    <b v="1"/>
    <n v="40"/>
    <n v="196"/>
    <x v="2"/>
    <x v="2"/>
    <x v="4"/>
    <n v="60"/>
    <n v="3.7"/>
    <x v="1"/>
    <x v="0"/>
    <n v="2406"/>
    <x v="1"/>
    <x v="1"/>
    <x v="3"/>
    <x v="408"/>
    <s v="11%-30%"/>
    <x v="0"/>
    <x v="7"/>
    <x v="1"/>
    <x v="2"/>
    <x v="0"/>
    <s v="101-150"/>
    <x v="0"/>
    <x v="0"/>
    <n v="372"/>
    <n v="0.40322580645161288"/>
    <x v="0"/>
    <x v="1"/>
  </r>
  <r>
    <n v="4901"/>
    <s v="Rebecca"/>
    <d v="2023-01-12T00:00:00"/>
    <x v="14"/>
    <x v="1"/>
    <n v="115"/>
    <x v="3"/>
    <x v="1"/>
    <n v="3"/>
    <b v="0"/>
    <n v="843"/>
    <n v="153"/>
    <x v="4"/>
    <x v="3"/>
    <x v="2"/>
    <n v="6"/>
    <n v="3.3"/>
    <x v="0"/>
    <x v="0"/>
    <n v="3425"/>
    <x v="3"/>
    <x v="3"/>
    <x v="2"/>
    <x v="409"/>
    <s v="0%-10%"/>
    <x v="1"/>
    <x v="1"/>
    <x v="1"/>
    <x v="0"/>
    <x v="0"/>
    <s v="101-150"/>
    <x v="7"/>
    <x v="3"/>
    <n v="706"/>
    <n v="0.16288951841359772"/>
    <x v="0"/>
    <x v="1"/>
  </r>
  <r>
    <n v="4912"/>
    <s v="Andrea"/>
    <d v="2023-10-04T00:00:00"/>
    <x v="20"/>
    <x v="2"/>
    <n v="214"/>
    <x v="4"/>
    <x v="4"/>
    <n v="3"/>
    <b v="0"/>
    <n v="61"/>
    <n v="148"/>
    <x v="6"/>
    <x v="0"/>
    <x v="4"/>
    <n v="95"/>
    <n v="4.0999999999999996"/>
    <x v="0"/>
    <x v="0"/>
    <n v="2029"/>
    <x v="0"/>
    <x v="2"/>
    <x v="0"/>
    <x v="410"/>
    <s v="Above 30%"/>
    <x v="2"/>
    <x v="7"/>
    <x v="2"/>
    <x v="0"/>
    <x v="1"/>
    <s v="201-250"/>
    <x v="2"/>
    <x v="0"/>
    <n v="424"/>
    <n v="0.50471698113207553"/>
    <x v="0"/>
    <x v="2"/>
  </r>
  <r>
    <n v="4917"/>
    <s v="Erin"/>
    <d v="2023-02-19T00:00:00"/>
    <x v="19"/>
    <x v="0"/>
    <n v="487"/>
    <x v="0"/>
    <x v="4"/>
    <n v="4"/>
    <b v="0"/>
    <n v="636"/>
    <n v="66"/>
    <x v="5"/>
    <x v="3"/>
    <x v="5"/>
    <n v="78"/>
    <n v="3.5"/>
    <x v="1"/>
    <x v="0"/>
    <n v="1531"/>
    <x v="0"/>
    <x v="2"/>
    <x v="2"/>
    <x v="388"/>
    <s v="11%-30%"/>
    <x v="0"/>
    <x v="9"/>
    <x v="3"/>
    <x v="3"/>
    <x v="1"/>
    <s v="451-500"/>
    <x v="0"/>
    <x v="5"/>
    <n v="640"/>
    <n v="0.76093750000000004"/>
    <x v="0"/>
    <x v="0"/>
  </r>
  <r>
    <n v="4945"/>
    <s v="Alexander"/>
    <d v="2024-05-04T00:00:00"/>
    <x v="0"/>
    <x v="0"/>
    <n v="485"/>
    <x v="2"/>
    <x v="4"/>
    <n v="1"/>
    <b v="1"/>
    <n v="230"/>
    <n v="21"/>
    <x v="2"/>
    <x v="3"/>
    <x v="0"/>
    <n v="83"/>
    <n v="4.0999999999999996"/>
    <x v="1"/>
    <x v="0"/>
    <n v="2284"/>
    <x v="0"/>
    <x v="2"/>
    <x v="1"/>
    <x v="411"/>
    <s v="Above 30%"/>
    <x v="2"/>
    <x v="2"/>
    <x v="0"/>
    <x v="2"/>
    <x v="1"/>
    <s v="451-500"/>
    <x v="3"/>
    <x v="0"/>
    <n v="202"/>
    <n v="2.4009900990099009"/>
    <x v="0"/>
    <x v="0"/>
  </r>
  <r>
    <n v="4968"/>
    <s v="Alicia"/>
    <d v="2024-04-11T00:00:00"/>
    <x v="28"/>
    <x v="1"/>
    <n v="317"/>
    <x v="6"/>
    <x v="0"/>
    <n v="1"/>
    <b v="0"/>
    <n v="559"/>
    <n v="113"/>
    <x v="1"/>
    <x v="1"/>
    <x v="1"/>
    <n v="92"/>
    <n v="4.5999999999999996"/>
    <x v="1"/>
    <x v="0"/>
    <n v="1000"/>
    <x v="1"/>
    <x v="1"/>
    <x v="3"/>
    <x v="412"/>
    <s v="11%-30%"/>
    <x v="0"/>
    <x v="6"/>
    <x v="2"/>
    <x v="1"/>
    <x v="0"/>
    <s v="301-350"/>
    <x v="3"/>
    <x v="8"/>
    <n v="229"/>
    <n v="1.3842794759825328"/>
    <x v="0"/>
    <x v="2"/>
  </r>
  <r>
    <n v="4979"/>
    <s v="Tony"/>
    <d v="2024-11-16T00:00:00"/>
    <x v="27"/>
    <x v="2"/>
    <n v="312"/>
    <x v="1"/>
    <x v="2"/>
    <n v="4"/>
    <b v="0"/>
    <n v="321"/>
    <n v="19"/>
    <x v="5"/>
    <x v="3"/>
    <x v="0"/>
    <n v="18"/>
    <n v="4.3"/>
    <x v="0"/>
    <x v="0"/>
    <n v="3980"/>
    <x v="1"/>
    <x v="3"/>
    <x v="3"/>
    <x v="413"/>
    <s v="0%-10%"/>
    <x v="1"/>
    <x v="0"/>
    <x v="0"/>
    <x v="3"/>
    <x v="0"/>
    <s v="301-350"/>
    <x v="3"/>
    <x v="7"/>
    <n v="8"/>
    <n v="39"/>
    <x v="2"/>
    <x v="2"/>
  </r>
  <r>
    <n v="4982"/>
    <s v="Katherine"/>
    <d v="2023-11-19T00:00:00"/>
    <x v="4"/>
    <x v="0"/>
    <n v="375"/>
    <x v="1"/>
    <x v="2"/>
    <n v="3"/>
    <b v="0"/>
    <n v="366"/>
    <n v="13"/>
    <x v="2"/>
    <x v="3"/>
    <x v="3"/>
    <n v="73"/>
    <n v="4.8"/>
    <x v="0"/>
    <x v="0"/>
    <n v="2164"/>
    <x v="3"/>
    <x v="3"/>
    <x v="1"/>
    <x v="414"/>
    <s v="11%-30%"/>
    <x v="0"/>
    <x v="0"/>
    <x v="0"/>
    <x v="2"/>
    <x v="0"/>
    <s v="351-400"/>
    <x v="4"/>
    <x v="0"/>
    <n v="389"/>
    <n v="0.96401028277634959"/>
    <x v="0"/>
    <x v="2"/>
  </r>
  <r>
    <n v="4985"/>
    <s v="Michael"/>
    <d v="2023-08-11T00:00:00"/>
    <x v="20"/>
    <x v="1"/>
    <n v="118"/>
    <x v="4"/>
    <x v="0"/>
    <n v="4"/>
    <b v="0"/>
    <n v="522"/>
    <n v="160"/>
    <x v="6"/>
    <x v="0"/>
    <x v="2"/>
    <n v="94"/>
    <n v="4.0999999999999996"/>
    <x v="0"/>
    <x v="0"/>
    <n v="1756"/>
    <x v="4"/>
    <x v="4"/>
    <x v="0"/>
    <x v="415"/>
    <s v="11%-30%"/>
    <x v="0"/>
    <x v="6"/>
    <x v="1"/>
    <x v="0"/>
    <x v="0"/>
    <s v="101-150"/>
    <x v="2"/>
    <x v="5"/>
    <n v="478"/>
    <n v="0.24686192468619247"/>
    <x v="0"/>
    <x v="1"/>
  </r>
  <r>
    <n v="4989"/>
    <s v="Terrence"/>
    <d v="2024-01-10T00:00:00"/>
    <x v="1"/>
    <x v="1"/>
    <n v="99"/>
    <x v="6"/>
    <x v="1"/>
    <n v="5"/>
    <b v="1"/>
    <n v="96"/>
    <n v="114"/>
    <x v="3"/>
    <x v="3"/>
    <x v="3"/>
    <n v="45"/>
    <n v="4.3"/>
    <x v="1"/>
    <x v="0"/>
    <n v="2779"/>
    <x v="2"/>
    <x v="1"/>
    <x v="2"/>
    <x v="416"/>
    <s v="11%-30%"/>
    <x v="0"/>
    <x v="7"/>
    <x v="2"/>
    <x v="2"/>
    <x v="0"/>
    <s v="51-100"/>
    <x v="1"/>
    <x v="4"/>
    <n v="335"/>
    <n v="0.29552238805970149"/>
    <x v="0"/>
    <x v="2"/>
  </r>
  <r>
    <n v="5000"/>
    <s v="Natalie"/>
    <d v="2023-02-15T00:00:00"/>
    <x v="27"/>
    <x v="2"/>
    <n v="231"/>
    <x v="0"/>
    <x v="3"/>
    <n v="5"/>
    <b v="1"/>
    <n v="701"/>
    <n v="173"/>
    <x v="1"/>
    <x v="1"/>
    <x v="4"/>
    <n v="65"/>
    <n v="3.4"/>
    <x v="0"/>
    <x v="0"/>
    <n v="4177"/>
    <x v="0"/>
    <x v="4"/>
    <x v="2"/>
    <x v="417"/>
    <s v="0%-10%"/>
    <x v="1"/>
    <x v="4"/>
    <x v="1"/>
    <x v="1"/>
    <x v="0"/>
    <s v="201-250"/>
    <x v="0"/>
    <x v="9"/>
    <n v="648"/>
    <n v="0.35648148148148145"/>
    <x v="0"/>
    <x v="2"/>
  </r>
  <r>
    <n v="5013"/>
    <s v="Claudia"/>
    <d v="2023-08-26T00:00:00"/>
    <x v="27"/>
    <x v="2"/>
    <n v="187"/>
    <x v="1"/>
    <x v="4"/>
    <n v="1"/>
    <b v="0"/>
    <n v="316"/>
    <n v="10"/>
    <x v="6"/>
    <x v="3"/>
    <x v="1"/>
    <n v="8"/>
    <n v="4.7"/>
    <x v="1"/>
    <x v="0"/>
    <n v="4397"/>
    <x v="0"/>
    <x v="1"/>
    <x v="0"/>
    <x v="418"/>
    <s v="0%-10%"/>
    <x v="1"/>
    <x v="0"/>
    <x v="0"/>
    <x v="0"/>
    <x v="1"/>
    <s v="151-200"/>
    <x v="0"/>
    <x v="9"/>
    <n v="456"/>
    <n v="0.41008771929824561"/>
    <x v="0"/>
    <x v="1"/>
  </r>
  <r>
    <n v="5016"/>
    <s v="Beth"/>
    <d v="2023-07-29T00:00:00"/>
    <x v="11"/>
    <x v="0"/>
    <n v="280"/>
    <x v="6"/>
    <x v="2"/>
    <n v="3"/>
    <b v="0"/>
    <n v="633"/>
    <n v="83"/>
    <x v="3"/>
    <x v="3"/>
    <x v="2"/>
    <n v="49"/>
    <n v="3.3"/>
    <x v="1"/>
    <x v="0"/>
    <n v="2657"/>
    <x v="2"/>
    <x v="1"/>
    <x v="1"/>
    <x v="419"/>
    <s v="0%-10%"/>
    <x v="1"/>
    <x v="9"/>
    <x v="3"/>
    <x v="2"/>
    <x v="0"/>
    <s v="251-300"/>
    <x v="1"/>
    <x v="4"/>
    <n v="501"/>
    <n v="0.55888223552894212"/>
    <x v="0"/>
    <x v="2"/>
  </r>
  <r>
    <n v="5019"/>
    <s v="Elizabeth"/>
    <d v="2024-10-02T00:00:00"/>
    <x v="4"/>
    <x v="2"/>
    <n v="408"/>
    <x v="3"/>
    <x v="2"/>
    <n v="3"/>
    <b v="0"/>
    <n v="711"/>
    <n v="23"/>
    <x v="0"/>
    <x v="1"/>
    <x v="5"/>
    <n v="65"/>
    <n v="3.6"/>
    <x v="0"/>
    <x v="0"/>
    <n v="72"/>
    <x v="1"/>
    <x v="3"/>
    <x v="3"/>
    <x v="420"/>
    <s v="0%-10%"/>
    <x v="1"/>
    <x v="4"/>
    <x v="0"/>
    <x v="0"/>
    <x v="0"/>
    <s v="401-450"/>
    <x v="4"/>
    <x v="1"/>
    <n v="71"/>
    <n v="5.746478873239437"/>
    <x v="1"/>
    <x v="0"/>
  </r>
  <r>
    <n v="5031"/>
    <s v="Bethany"/>
    <d v="2023-08-04T00:00:00"/>
    <x v="15"/>
    <x v="1"/>
    <n v="394"/>
    <x v="5"/>
    <x v="1"/>
    <n v="6"/>
    <b v="1"/>
    <n v="60"/>
    <n v="159"/>
    <x v="6"/>
    <x v="3"/>
    <x v="4"/>
    <n v="51"/>
    <n v="3"/>
    <x v="0"/>
    <x v="0"/>
    <n v="3197"/>
    <x v="4"/>
    <x v="4"/>
    <x v="0"/>
    <x v="421"/>
    <s v="11%-30%"/>
    <x v="0"/>
    <x v="7"/>
    <x v="1"/>
    <x v="0"/>
    <x v="0"/>
    <s v="351-400"/>
    <x v="3"/>
    <x v="3"/>
    <n v="481"/>
    <n v="0.81912681912681917"/>
    <x v="0"/>
    <x v="2"/>
  </r>
  <r>
    <n v="5036"/>
    <s v="Andrew"/>
    <d v="2024-08-16T00:00:00"/>
    <x v="2"/>
    <x v="2"/>
    <n v="381"/>
    <x v="0"/>
    <x v="0"/>
    <n v="1"/>
    <b v="1"/>
    <n v="286"/>
    <n v="121"/>
    <x v="2"/>
    <x v="0"/>
    <x v="5"/>
    <n v="57"/>
    <n v="4.0999999999999996"/>
    <x v="0"/>
    <x v="0"/>
    <n v="967"/>
    <x v="0"/>
    <x v="4"/>
    <x v="1"/>
    <x v="422"/>
    <s v="11%-30%"/>
    <x v="0"/>
    <x v="2"/>
    <x v="2"/>
    <x v="2"/>
    <x v="0"/>
    <s v="351-400"/>
    <x v="2"/>
    <x v="8"/>
    <n v="105"/>
    <n v="3.6285714285714286"/>
    <x v="0"/>
    <x v="2"/>
  </r>
  <r>
    <n v="5040"/>
    <s v="Andre"/>
    <d v="2023-12-04T00:00:00"/>
    <x v="8"/>
    <x v="0"/>
    <n v="166"/>
    <x v="4"/>
    <x v="0"/>
    <n v="2"/>
    <b v="1"/>
    <n v="178"/>
    <n v="61"/>
    <x v="4"/>
    <x v="2"/>
    <x v="5"/>
    <n v="30"/>
    <n v="3.1"/>
    <x v="1"/>
    <x v="0"/>
    <n v="2964"/>
    <x v="0"/>
    <x v="4"/>
    <x v="0"/>
    <x v="423"/>
    <s v="11%-30%"/>
    <x v="0"/>
    <x v="3"/>
    <x v="3"/>
    <x v="0"/>
    <x v="0"/>
    <s v="151-200"/>
    <x v="2"/>
    <x v="4"/>
    <n v="364"/>
    <n v="0.45604395604395603"/>
    <x v="0"/>
    <x v="1"/>
  </r>
  <r>
    <n v="5042"/>
    <s v="Ashley"/>
    <d v="2024-02-16T00:00:00"/>
    <x v="7"/>
    <x v="2"/>
    <n v="197"/>
    <x v="2"/>
    <x v="2"/>
    <n v="2"/>
    <b v="0"/>
    <n v="309"/>
    <n v="178"/>
    <x v="5"/>
    <x v="0"/>
    <x v="2"/>
    <n v="7"/>
    <n v="4.3"/>
    <x v="1"/>
    <x v="0"/>
    <n v="1577"/>
    <x v="2"/>
    <x v="0"/>
    <x v="3"/>
    <x v="424"/>
    <s v="0%-10%"/>
    <x v="1"/>
    <x v="0"/>
    <x v="1"/>
    <x v="3"/>
    <x v="0"/>
    <s v="151-200"/>
    <x v="0"/>
    <x v="5"/>
    <n v="281"/>
    <n v="0.70106761565836295"/>
    <x v="0"/>
    <x v="1"/>
  </r>
  <r>
    <n v="5045"/>
    <s v="Ashley"/>
    <d v="2024-08-25T00:00:00"/>
    <x v="12"/>
    <x v="0"/>
    <n v="100"/>
    <x v="6"/>
    <x v="2"/>
    <n v="1"/>
    <b v="1"/>
    <n v="983"/>
    <n v="191"/>
    <x v="4"/>
    <x v="3"/>
    <x v="2"/>
    <n v="53"/>
    <n v="4.5"/>
    <x v="1"/>
    <x v="0"/>
    <n v="2575"/>
    <x v="3"/>
    <x v="4"/>
    <x v="1"/>
    <x v="425"/>
    <s v="0%-10%"/>
    <x v="1"/>
    <x v="8"/>
    <x v="1"/>
    <x v="0"/>
    <x v="0"/>
    <s v="51-100"/>
    <x v="0"/>
    <x v="4"/>
    <n v="88"/>
    <n v="1.1363636363636365"/>
    <x v="0"/>
    <x v="2"/>
  </r>
  <r>
    <n v="5054"/>
    <s v="Robert"/>
    <d v="2023-01-11T00:00:00"/>
    <x v="3"/>
    <x v="0"/>
    <n v="203"/>
    <x v="3"/>
    <x v="0"/>
    <n v="2"/>
    <b v="0"/>
    <n v="903"/>
    <n v="19"/>
    <x v="2"/>
    <x v="1"/>
    <x v="3"/>
    <n v="76"/>
    <n v="4.5999999999999996"/>
    <x v="1"/>
    <x v="0"/>
    <n v="1254"/>
    <x v="1"/>
    <x v="2"/>
    <x v="2"/>
    <x v="426"/>
    <s v="0%-10%"/>
    <x v="1"/>
    <x v="8"/>
    <x v="0"/>
    <x v="2"/>
    <x v="0"/>
    <s v="201-250"/>
    <x v="2"/>
    <x v="2"/>
    <n v="689"/>
    <n v="0.2946298984034833"/>
    <x v="0"/>
    <x v="2"/>
  </r>
  <r>
    <n v="5059"/>
    <s v="Robert"/>
    <d v="2024-09-03T00:00:00"/>
    <x v="15"/>
    <x v="0"/>
    <n v="247"/>
    <x v="6"/>
    <x v="2"/>
    <n v="4"/>
    <b v="0"/>
    <n v="510"/>
    <n v="87"/>
    <x v="5"/>
    <x v="2"/>
    <x v="2"/>
    <n v="99"/>
    <n v="3.5"/>
    <x v="1"/>
    <x v="0"/>
    <n v="3100"/>
    <x v="2"/>
    <x v="2"/>
    <x v="1"/>
    <x v="427"/>
    <s v="11%-30%"/>
    <x v="0"/>
    <x v="6"/>
    <x v="3"/>
    <x v="3"/>
    <x v="0"/>
    <s v="201-250"/>
    <x v="0"/>
    <x v="3"/>
    <n v="85"/>
    <n v="2.9058823529411764"/>
    <x v="0"/>
    <x v="2"/>
  </r>
  <r>
    <n v="5063"/>
    <s v="Jasmine"/>
    <d v="2024-06-04T00:00:00"/>
    <x v="0"/>
    <x v="1"/>
    <n v="159"/>
    <x v="5"/>
    <x v="2"/>
    <n v="5"/>
    <b v="1"/>
    <n v="138"/>
    <n v="3"/>
    <x v="0"/>
    <x v="2"/>
    <x v="3"/>
    <n v="12"/>
    <n v="3.9"/>
    <x v="0"/>
    <x v="0"/>
    <n v="3604"/>
    <x v="1"/>
    <x v="3"/>
    <x v="2"/>
    <x v="428"/>
    <s v="0%-10%"/>
    <x v="1"/>
    <x v="3"/>
    <x v="0"/>
    <x v="0"/>
    <x v="0"/>
    <s v="151-200"/>
    <x v="0"/>
    <x v="7"/>
    <n v="171"/>
    <n v="0.92982456140350878"/>
    <x v="0"/>
    <x v="1"/>
  </r>
  <r>
    <n v="5065"/>
    <s v="Daniel"/>
    <d v="2023-02-24T00:00:00"/>
    <x v="3"/>
    <x v="0"/>
    <n v="362"/>
    <x v="2"/>
    <x v="1"/>
    <n v="6"/>
    <b v="1"/>
    <n v="490"/>
    <n v="22"/>
    <x v="6"/>
    <x v="0"/>
    <x v="4"/>
    <n v="62"/>
    <n v="4.7"/>
    <x v="0"/>
    <x v="0"/>
    <n v="47"/>
    <x v="4"/>
    <x v="1"/>
    <x v="1"/>
    <x v="429"/>
    <s v="11%-30%"/>
    <x v="0"/>
    <x v="5"/>
    <x v="0"/>
    <x v="0"/>
    <x v="0"/>
    <s v="351-400"/>
    <x v="2"/>
    <x v="1"/>
    <n v="645"/>
    <n v="0.5612403100775194"/>
    <x v="0"/>
    <x v="2"/>
  </r>
  <r>
    <n v="5067"/>
    <s v="Kayla"/>
    <d v="2024-08-31T00:00:00"/>
    <x v="15"/>
    <x v="1"/>
    <n v="155"/>
    <x v="3"/>
    <x v="0"/>
    <n v="1"/>
    <b v="1"/>
    <n v="305"/>
    <n v="77"/>
    <x v="3"/>
    <x v="0"/>
    <x v="5"/>
    <n v="66"/>
    <n v="3.4"/>
    <x v="1"/>
    <x v="0"/>
    <n v="234"/>
    <x v="0"/>
    <x v="1"/>
    <x v="1"/>
    <x v="430"/>
    <s v="11%-30%"/>
    <x v="0"/>
    <x v="0"/>
    <x v="3"/>
    <x v="2"/>
    <x v="0"/>
    <s v="151-200"/>
    <x v="0"/>
    <x v="1"/>
    <n v="88"/>
    <n v="1.7613636363636365"/>
    <x v="0"/>
    <x v="1"/>
  </r>
  <r>
    <n v="5081"/>
    <s v="Angela"/>
    <d v="2024-10-27T00:00:00"/>
    <x v="19"/>
    <x v="0"/>
    <n v="16"/>
    <x v="2"/>
    <x v="4"/>
    <n v="5"/>
    <b v="1"/>
    <n v="803"/>
    <n v="196"/>
    <x v="5"/>
    <x v="0"/>
    <x v="3"/>
    <n v="90"/>
    <n v="4.3"/>
    <x v="0"/>
    <x v="0"/>
    <n v="1946"/>
    <x v="2"/>
    <x v="2"/>
    <x v="0"/>
    <x v="431"/>
    <s v="0%-10%"/>
    <x v="1"/>
    <x v="1"/>
    <x v="1"/>
    <x v="3"/>
    <x v="1"/>
    <s v="0-50"/>
    <x v="0"/>
    <x v="5"/>
    <n v="24"/>
    <n v="0.66666666666666663"/>
    <x v="0"/>
    <x v="2"/>
  </r>
  <r>
    <n v="5083"/>
    <s v="Lisa"/>
    <d v="2024-11-24T00:00:00"/>
    <x v="7"/>
    <x v="2"/>
    <n v="19"/>
    <x v="2"/>
    <x v="3"/>
    <n v="2"/>
    <b v="1"/>
    <n v="781"/>
    <n v="179"/>
    <x v="2"/>
    <x v="2"/>
    <x v="4"/>
    <n v="8"/>
    <n v="4.3"/>
    <x v="1"/>
    <x v="0"/>
    <n v="1525"/>
    <x v="1"/>
    <x v="2"/>
    <x v="3"/>
    <x v="432"/>
    <s v="0%-10%"/>
    <x v="1"/>
    <x v="4"/>
    <x v="1"/>
    <x v="2"/>
    <x v="0"/>
    <s v="0-50"/>
    <x v="0"/>
    <x v="5"/>
    <n v="-1"/>
    <n v="19"/>
    <x v="3"/>
    <x v="2"/>
  </r>
  <r>
    <n v="5084"/>
    <s v="Miranda"/>
    <d v="2023-10-25T00:00:00"/>
    <x v="0"/>
    <x v="0"/>
    <n v="135"/>
    <x v="5"/>
    <x v="2"/>
    <n v="6"/>
    <b v="0"/>
    <n v="50"/>
    <n v="15"/>
    <x v="2"/>
    <x v="1"/>
    <x v="5"/>
    <n v="91"/>
    <n v="4.4000000000000004"/>
    <x v="1"/>
    <x v="0"/>
    <n v="1510"/>
    <x v="2"/>
    <x v="1"/>
    <x v="0"/>
    <x v="433"/>
    <s v="Above 30%"/>
    <x v="2"/>
    <x v="7"/>
    <x v="0"/>
    <x v="2"/>
    <x v="0"/>
    <s v="101-150"/>
    <x v="0"/>
    <x v="5"/>
    <n v="394"/>
    <n v="0.34263959390862941"/>
    <x v="0"/>
    <x v="1"/>
  </r>
  <r>
    <n v="5109"/>
    <s v="David"/>
    <d v="2024-04-24T00:00:00"/>
    <x v="5"/>
    <x v="0"/>
    <n v="490"/>
    <x v="3"/>
    <x v="2"/>
    <n v="3"/>
    <b v="0"/>
    <n v="466"/>
    <n v="106"/>
    <x v="0"/>
    <x v="1"/>
    <x v="5"/>
    <n v="91"/>
    <n v="3.7"/>
    <x v="1"/>
    <x v="0"/>
    <n v="1080"/>
    <x v="4"/>
    <x v="4"/>
    <x v="1"/>
    <x v="434"/>
    <s v="11%-30%"/>
    <x v="0"/>
    <x v="5"/>
    <x v="2"/>
    <x v="0"/>
    <x v="0"/>
    <s v="451-500"/>
    <x v="4"/>
    <x v="2"/>
    <n v="233"/>
    <n v="2.1030042918454934"/>
    <x v="0"/>
    <x v="0"/>
  </r>
  <r>
    <n v="5112"/>
    <s v="Juan"/>
    <d v="2024-11-05T00:00:00"/>
    <x v="17"/>
    <x v="2"/>
    <n v="240"/>
    <x v="0"/>
    <x v="1"/>
    <n v="6"/>
    <b v="1"/>
    <n v="564"/>
    <n v="121"/>
    <x v="3"/>
    <x v="0"/>
    <x v="3"/>
    <n v="40"/>
    <n v="3.5"/>
    <x v="0"/>
    <x v="0"/>
    <n v="333"/>
    <x v="2"/>
    <x v="3"/>
    <x v="3"/>
    <x v="435"/>
    <s v="0%-10%"/>
    <x v="1"/>
    <x v="6"/>
    <x v="2"/>
    <x v="2"/>
    <x v="0"/>
    <s v="201-250"/>
    <x v="4"/>
    <x v="1"/>
    <n v="39"/>
    <n v="6.1538461538461542"/>
    <x v="1"/>
    <x v="2"/>
  </r>
  <r>
    <n v="5120"/>
    <s v="Olivia"/>
    <d v="2024-05-31T00:00:00"/>
    <x v="17"/>
    <x v="2"/>
    <n v="258"/>
    <x v="5"/>
    <x v="2"/>
    <n v="1"/>
    <b v="1"/>
    <n v="907"/>
    <n v="47"/>
    <x v="5"/>
    <x v="2"/>
    <x v="3"/>
    <n v="32"/>
    <n v="3.7"/>
    <x v="0"/>
    <x v="0"/>
    <n v="2866"/>
    <x v="0"/>
    <x v="2"/>
    <x v="0"/>
    <x v="436"/>
    <s v="0%-10%"/>
    <x v="1"/>
    <x v="8"/>
    <x v="0"/>
    <x v="3"/>
    <x v="0"/>
    <s v="251-300"/>
    <x v="4"/>
    <x v="4"/>
    <n v="197"/>
    <n v="1.3096446700507614"/>
    <x v="0"/>
    <x v="2"/>
  </r>
  <r>
    <n v="5126"/>
    <s v="Christopher"/>
    <d v="2024-05-06T00:00:00"/>
    <x v="13"/>
    <x v="1"/>
    <n v="259"/>
    <x v="1"/>
    <x v="4"/>
    <n v="1"/>
    <b v="1"/>
    <n v="327"/>
    <n v="76"/>
    <x v="6"/>
    <x v="3"/>
    <x v="5"/>
    <n v="9"/>
    <n v="4.3"/>
    <x v="0"/>
    <x v="0"/>
    <n v="428"/>
    <x v="3"/>
    <x v="3"/>
    <x v="1"/>
    <x v="437"/>
    <s v="0%-10%"/>
    <x v="1"/>
    <x v="0"/>
    <x v="3"/>
    <x v="0"/>
    <x v="1"/>
    <s v="251-300"/>
    <x v="5"/>
    <x v="1"/>
    <n v="211"/>
    <n v="1.2274881516587677"/>
    <x v="0"/>
    <x v="2"/>
  </r>
  <r>
    <n v="5147"/>
    <s v="Ashley"/>
    <d v="2023-06-14T00:00:00"/>
    <x v="17"/>
    <x v="1"/>
    <n v="215"/>
    <x v="6"/>
    <x v="0"/>
    <n v="4"/>
    <b v="1"/>
    <n v="150"/>
    <n v="57"/>
    <x v="6"/>
    <x v="3"/>
    <x v="3"/>
    <n v="76"/>
    <n v="4.5"/>
    <x v="1"/>
    <x v="0"/>
    <n v="1529"/>
    <x v="0"/>
    <x v="0"/>
    <x v="0"/>
    <x v="438"/>
    <s v="Above 30%"/>
    <x v="2"/>
    <x v="3"/>
    <x v="3"/>
    <x v="0"/>
    <x v="0"/>
    <s v="201-250"/>
    <x v="4"/>
    <x v="5"/>
    <n v="549"/>
    <n v="0.39162112932604737"/>
    <x v="0"/>
    <x v="2"/>
  </r>
  <r>
    <n v="5153"/>
    <s v="Ryan"/>
    <d v="2024-06-26T00:00:00"/>
    <x v="14"/>
    <x v="1"/>
    <n v="300"/>
    <x v="4"/>
    <x v="4"/>
    <n v="4"/>
    <b v="1"/>
    <n v="413"/>
    <n v="154"/>
    <x v="2"/>
    <x v="3"/>
    <x v="5"/>
    <n v="64"/>
    <n v="4.0999999999999996"/>
    <x v="1"/>
    <x v="0"/>
    <n v="732"/>
    <x v="4"/>
    <x v="1"/>
    <x v="3"/>
    <x v="439"/>
    <s v="11%-30%"/>
    <x v="0"/>
    <x v="5"/>
    <x v="1"/>
    <x v="2"/>
    <x v="1"/>
    <s v="251-300"/>
    <x v="7"/>
    <x v="8"/>
    <n v="175"/>
    <n v="1.7142857142857142"/>
    <x v="0"/>
    <x v="2"/>
  </r>
  <r>
    <n v="5209"/>
    <s v="Melissa"/>
    <d v="2023-05-10T00:00:00"/>
    <x v="22"/>
    <x v="0"/>
    <n v="92"/>
    <x v="2"/>
    <x v="0"/>
    <n v="3"/>
    <b v="1"/>
    <n v="477"/>
    <n v="38"/>
    <x v="4"/>
    <x v="1"/>
    <x v="1"/>
    <n v="71"/>
    <n v="3.9"/>
    <x v="0"/>
    <x v="0"/>
    <n v="3928"/>
    <x v="0"/>
    <x v="2"/>
    <x v="3"/>
    <x v="440"/>
    <s v="11%-30%"/>
    <x v="0"/>
    <x v="5"/>
    <x v="0"/>
    <x v="0"/>
    <x v="0"/>
    <s v="51-100"/>
    <x v="0"/>
    <x v="7"/>
    <n v="559"/>
    <n v="0.16457960644007155"/>
    <x v="0"/>
    <x v="2"/>
  </r>
  <r>
    <n v="5215"/>
    <s v="Robert"/>
    <d v="2023-04-17T00:00:00"/>
    <x v="25"/>
    <x v="1"/>
    <n v="212"/>
    <x v="2"/>
    <x v="0"/>
    <n v="5"/>
    <b v="0"/>
    <n v="146"/>
    <n v="147"/>
    <x v="6"/>
    <x v="2"/>
    <x v="5"/>
    <n v="23"/>
    <n v="3.4"/>
    <x v="1"/>
    <x v="0"/>
    <n v="1365"/>
    <x v="2"/>
    <x v="4"/>
    <x v="1"/>
    <x v="441"/>
    <s v="0%-10%"/>
    <x v="1"/>
    <x v="3"/>
    <x v="2"/>
    <x v="0"/>
    <x v="0"/>
    <s v="201-250"/>
    <x v="7"/>
    <x v="2"/>
    <n v="610"/>
    <n v="0.34754098360655739"/>
    <x v="0"/>
    <x v="2"/>
  </r>
  <r>
    <n v="5216"/>
    <s v="Tammy"/>
    <d v="2024-09-22T00:00:00"/>
    <x v="12"/>
    <x v="2"/>
    <n v="135"/>
    <x v="6"/>
    <x v="3"/>
    <n v="2"/>
    <b v="0"/>
    <n v="523"/>
    <n v="159"/>
    <x v="3"/>
    <x v="2"/>
    <x v="3"/>
    <n v="11"/>
    <n v="4.8"/>
    <x v="0"/>
    <x v="0"/>
    <n v="2872"/>
    <x v="1"/>
    <x v="3"/>
    <x v="0"/>
    <x v="442"/>
    <s v="0%-10%"/>
    <x v="1"/>
    <x v="6"/>
    <x v="1"/>
    <x v="2"/>
    <x v="0"/>
    <s v="101-150"/>
    <x v="3"/>
    <x v="4"/>
    <n v="60"/>
    <n v="2.25"/>
    <x v="0"/>
    <x v="1"/>
  </r>
  <r>
    <n v="5220"/>
    <s v="Justin"/>
    <d v="2023-08-13T00:00:00"/>
    <x v="16"/>
    <x v="1"/>
    <n v="166"/>
    <x v="0"/>
    <x v="1"/>
    <n v="3"/>
    <b v="1"/>
    <n v="493"/>
    <n v="168"/>
    <x v="3"/>
    <x v="3"/>
    <x v="1"/>
    <n v="55"/>
    <n v="3.4"/>
    <x v="0"/>
    <x v="0"/>
    <n v="954"/>
    <x v="1"/>
    <x v="4"/>
    <x v="3"/>
    <x v="443"/>
    <s v="0%-10%"/>
    <x v="1"/>
    <x v="5"/>
    <x v="1"/>
    <x v="2"/>
    <x v="0"/>
    <s v="151-200"/>
    <x v="1"/>
    <x v="8"/>
    <n v="483"/>
    <n v="0.34368530020703936"/>
    <x v="0"/>
    <x v="1"/>
  </r>
  <r>
    <n v="5227"/>
    <s v="Eugene"/>
    <d v="2024-02-15T00:00:00"/>
    <x v="26"/>
    <x v="1"/>
    <n v="474"/>
    <x v="1"/>
    <x v="3"/>
    <n v="6"/>
    <b v="1"/>
    <n v="358"/>
    <n v="147"/>
    <x v="3"/>
    <x v="0"/>
    <x v="3"/>
    <n v="44"/>
    <n v="3.9"/>
    <x v="0"/>
    <x v="0"/>
    <n v="3505"/>
    <x v="3"/>
    <x v="3"/>
    <x v="2"/>
    <x v="444"/>
    <s v="0%-10%"/>
    <x v="1"/>
    <x v="0"/>
    <x v="2"/>
    <x v="2"/>
    <x v="0"/>
    <s v="451-500"/>
    <x v="5"/>
    <x v="7"/>
    <n v="295"/>
    <n v="1.6067796610169491"/>
    <x v="0"/>
    <x v="0"/>
  </r>
  <r>
    <n v="5253"/>
    <s v="Debra"/>
    <d v="2023-12-07T00:00:00"/>
    <x v="27"/>
    <x v="0"/>
    <n v="436"/>
    <x v="6"/>
    <x v="0"/>
    <n v="5"/>
    <b v="1"/>
    <n v="228"/>
    <n v="110"/>
    <x v="5"/>
    <x v="0"/>
    <x v="3"/>
    <n v="78"/>
    <n v="4.5"/>
    <x v="0"/>
    <x v="0"/>
    <n v="1518"/>
    <x v="4"/>
    <x v="0"/>
    <x v="2"/>
    <x v="445"/>
    <s v="11%-30%"/>
    <x v="0"/>
    <x v="2"/>
    <x v="2"/>
    <x v="3"/>
    <x v="0"/>
    <s v="401-450"/>
    <x v="0"/>
    <x v="5"/>
    <n v="353"/>
    <n v="1.2351274787535411"/>
    <x v="0"/>
    <x v="0"/>
  </r>
  <r>
    <n v="5254"/>
    <s v="Thomas"/>
    <d v="2024-09-11T00:00:00"/>
    <x v="3"/>
    <x v="2"/>
    <n v="59"/>
    <x v="2"/>
    <x v="2"/>
    <n v="3"/>
    <b v="0"/>
    <n v="718"/>
    <n v="3"/>
    <x v="2"/>
    <x v="2"/>
    <x v="4"/>
    <n v="43"/>
    <n v="4.2"/>
    <x v="0"/>
    <x v="0"/>
    <n v="4655"/>
    <x v="4"/>
    <x v="4"/>
    <x v="0"/>
    <x v="446"/>
    <s v="0%-10%"/>
    <x v="1"/>
    <x v="4"/>
    <x v="0"/>
    <x v="2"/>
    <x v="0"/>
    <s v="51-100"/>
    <x v="2"/>
    <x v="6"/>
    <n v="80"/>
    <n v="0.73750000000000004"/>
    <x v="0"/>
    <x v="2"/>
  </r>
  <r>
    <n v="5255"/>
    <s v="Cole"/>
    <d v="2023-01-31T00:00:00"/>
    <x v="8"/>
    <x v="2"/>
    <n v="321"/>
    <x v="4"/>
    <x v="4"/>
    <n v="5"/>
    <b v="0"/>
    <n v="61"/>
    <n v="192"/>
    <x v="6"/>
    <x v="2"/>
    <x v="2"/>
    <n v="47"/>
    <n v="4.5999999999999996"/>
    <x v="1"/>
    <x v="0"/>
    <n v="952"/>
    <x v="4"/>
    <x v="3"/>
    <x v="3"/>
    <x v="447"/>
    <s v="11%-30%"/>
    <x v="0"/>
    <x v="7"/>
    <x v="1"/>
    <x v="0"/>
    <x v="1"/>
    <s v="301-350"/>
    <x v="2"/>
    <x v="8"/>
    <n v="671"/>
    <n v="0.4783904619970194"/>
    <x v="0"/>
    <x v="2"/>
  </r>
  <r>
    <n v="5256"/>
    <s v="Daniel"/>
    <d v="2024-11-18T00:00:00"/>
    <x v="8"/>
    <x v="2"/>
    <n v="368"/>
    <x v="4"/>
    <x v="2"/>
    <n v="4"/>
    <b v="1"/>
    <n v="968"/>
    <n v="24"/>
    <x v="5"/>
    <x v="2"/>
    <x v="2"/>
    <n v="30"/>
    <n v="3"/>
    <x v="0"/>
    <x v="0"/>
    <n v="119"/>
    <x v="3"/>
    <x v="1"/>
    <x v="0"/>
    <x v="448"/>
    <s v="0%-10%"/>
    <x v="1"/>
    <x v="8"/>
    <x v="0"/>
    <x v="3"/>
    <x v="0"/>
    <s v="351-400"/>
    <x v="2"/>
    <x v="1"/>
    <n v="14"/>
    <n v="26.285714285714285"/>
    <x v="2"/>
    <x v="1"/>
  </r>
  <r>
    <n v="5269"/>
    <s v="Jamie"/>
    <d v="2023-03-06T00:00:00"/>
    <x v="9"/>
    <x v="0"/>
    <n v="192"/>
    <x v="6"/>
    <x v="0"/>
    <n v="4"/>
    <b v="0"/>
    <n v="123"/>
    <n v="34"/>
    <x v="1"/>
    <x v="0"/>
    <x v="1"/>
    <n v="73"/>
    <n v="3.8"/>
    <x v="0"/>
    <x v="0"/>
    <n v="4868"/>
    <x v="3"/>
    <x v="2"/>
    <x v="2"/>
    <x v="449"/>
    <s v="Above 30%"/>
    <x v="2"/>
    <x v="3"/>
    <x v="0"/>
    <x v="1"/>
    <x v="0"/>
    <s v="151-200"/>
    <x v="5"/>
    <x v="6"/>
    <n v="639"/>
    <n v="0.30046948356807512"/>
    <x v="0"/>
    <x v="1"/>
  </r>
  <r>
    <n v="5280"/>
    <s v="Kristy"/>
    <d v="2023-03-25T00:00:00"/>
    <x v="2"/>
    <x v="1"/>
    <n v="25"/>
    <x v="0"/>
    <x v="0"/>
    <n v="2"/>
    <b v="1"/>
    <n v="429"/>
    <n v="138"/>
    <x v="5"/>
    <x v="1"/>
    <x v="1"/>
    <n v="40"/>
    <n v="3.5"/>
    <x v="1"/>
    <x v="0"/>
    <n v="1713"/>
    <x v="0"/>
    <x v="1"/>
    <x v="0"/>
    <x v="450"/>
    <s v="0%-10%"/>
    <x v="1"/>
    <x v="5"/>
    <x v="2"/>
    <x v="3"/>
    <x v="0"/>
    <s v="0-50"/>
    <x v="2"/>
    <x v="5"/>
    <n v="615"/>
    <n v="4.065040650406504E-2"/>
    <x v="0"/>
    <x v="2"/>
  </r>
  <r>
    <n v="5291"/>
    <s v="Marvin"/>
    <d v="2024-02-24T00:00:00"/>
    <x v="25"/>
    <x v="0"/>
    <n v="455"/>
    <x v="1"/>
    <x v="3"/>
    <n v="6"/>
    <b v="1"/>
    <n v="15"/>
    <n v="36"/>
    <x v="0"/>
    <x v="2"/>
    <x v="1"/>
    <n v="37"/>
    <n v="4.2"/>
    <x v="1"/>
    <x v="0"/>
    <n v="4486"/>
    <x v="3"/>
    <x v="4"/>
    <x v="1"/>
    <x v="451"/>
    <s v="Above 30%"/>
    <x v="2"/>
    <x v="7"/>
    <x v="0"/>
    <x v="0"/>
    <x v="0"/>
    <s v="451-500"/>
    <x v="7"/>
    <x v="9"/>
    <n v="297"/>
    <n v="1.531986531986532"/>
    <x v="0"/>
    <x v="0"/>
  </r>
  <r>
    <n v="5299"/>
    <s v="Katelyn"/>
    <d v="2023-04-30T00:00:00"/>
    <x v="8"/>
    <x v="1"/>
    <n v="275"/>
    <x v="6"/>
    <x v="1"/>
    <n v="2"/>
    <b v="1"/>
    <n v="755"/>
    <n v="166"/>
    <x v="0"/>
    <x v="2"/>
    <x v="2"/>
    <n v="45"/>
    <n v="3.9"/>
    <x v="1"/>
    <x v="0"/>
    <n v="3975"/>
    <x v="3"/>
    <x v="0"/>
    <x v="2"/>
    <x v="452"/>
    <s v="0%-10%"/>
    <x v="1"/>
    <x v="4"/>
    <x v="1"/>
    <x v="0"/>
    <x v="0"/>
    <s v="251-300"/>
    <x v="2"/>
    <x v="7"/>
    <n v="582"/>
    <n v="0.47250859106529208"/>
    <x v="0"/>
    <x v="2"/>
  </r>
  <r>
    <n v="5306"/>
    <s v="Sandra"/>
    <d v="2023-09-10T00:00:00"/>
    <x v="29"/>
    <x v="2"/>
    <n v="272"/>
    <x v="6"/>
    <x v="0"/>
    <n v="1"/>
    <b v="1"/>
    <n v="735"/>
    <n v="74"/>
    <x v="0"/>
    <x v="1"/>
    <x v="1"/>
    <n v="90"/>
    <n v="3.8"/>
    <x v="0"/>
    <x v="0"/>
    <n v="1808"/>
    <x v="3"/>
    <x v="3"/>
    <x v="0"/>
    <x v="453"/>
    <s v="11%-30%"/>
    <x v="0"/>
    <x v="4"/>
    <x v="3"/>
    <x v="0"/>
    <x v="0"/>
    <s v="251-300"/>
    <x v="1"/>
    <x v="5"/>
    <n v="456"/>
    <n v="0.59649122807017541"/>
    <x v="0"/>
    <x v="2"/>
  </r>
  <r>
    <n v="5315"/>
    <s v="Donna"/>
    <d v="2023-06-23T00:00:00"/>
    <x v="22"/>
    <x v="1"/>
    <n v="198"/>
    <x v="0"/>
    <x v="2"/>
    <n v="3"/>
    <b v="0"/>
    <n v="202"/>
    <n v="26"/>
    <x v="2"/>
    <x v="0"/>
    <x v="5"/>
    <n v="52"/>
    <n v="4.8"/>
    <x v="1"/>
    <x v="0"/>
    <n v="1392"/>
    <x v="1"/>
    <x v="3"/>
    <x v="1"/>
    <x v="454"/>
    <s v="11%-30%"/>
    <x v="0"/>
    <x v="2"/>
    <x v="0"/>
    <x v="2"/>
    <x v="0"/>
    <s v="151-200"/>
    <x v="0"/>
    <x v="2"/>
    <n v="515"/>
    <n v="0.38446601941747571"/>
    <x v="0"/>
    <x v="1"/>
  </r>
  <r>
    <n v="5320"/>
    <s v="Katherine"/>
    <d v="2023-09-28T00:00:00"/>
    <x v="29"/>
    <x v="0"/>
    <n v="123"/>
    <x v="3"/>
    <x v="4"/>
    <n v="6"/>
    <b v="0"/>
    <n v="718"/>
    <n v="25"/>
    <x v="3"/>
    <x v="3"/>
    <x v="4"/>
    <n v="73"/>
    <n v="4.4000000000000004"/>
    <x v="1"/>
    <x v="0"/>
    <n v="3179"/>
    <x v="2"/>
    <x v="3"/>
    <x v="2"/>
    <x v="455"/>
    <s v="0%-10%"/>
    <x v="1"/>
    <x v="4"/>
    <x v="0"/>
    <x v="2"/>
    <x v="1"/>
    <s v="101-150"/>
    <x v="1"/>
    <x v="3"/>
    <n v="438"/>
    <n v="0.28082191780821919"/>
    <x v="0"/>
    <x v="1"/>
  </r>
  <r>
    <n v="5321"/>
    <s v="Joseph"/>
    <d v="2023-12-30T00:00:00"/>
    <x v="1"/>
    <x v="1"/>
    <n v="20"/>
    <x v="2"/>
    <x v="0"/>
    <n v="2"/>
    <b v="0"/>
    <n v="895"/>
    <n v="40"/>
    <x v="2"/>
    <x v="0"/>
    <x v="1"/>
    <n v="97"/>
    <n v="3.8"/>
    <x v="1"/>
    <x v="0"/>
    <n v="4216"/>
    <x v="4"/>
    <x v="1"/>
    <x v="1"/>
    <x v="456"/>
    <s v="11%-30%"/>
    <x v="0"/>
    <x v="1"/>
    <x v="0"/>
    <x v="2"/>
    <x v="0"/>
    <s v="0-50"/>
    <x v="1"/>
    <x v="9"/>
    <n v="346"/>
    <n v="5.7803468208092484E-2"/>
    <x v="0"/>
    <x v="2"/>
  </r>
  <r>
    <n v="5337"/>
    <s v="Travis"/>
    <d v="2024-08-16T00:00:00"/>
    <x v="6"/>
    <x v="1"/>
    <n v="357"/>
    <x v="0"/>
    <x v="1"/>
    <n v="4"/>
    <b v="1"/>
    <n v="245"/>
    <n v="116"/>
    <x v="4"/>
    <x v="0"/>
    <x v="2"/>
    <n v="71"/>
    <n v="4.2"/>
    <x v="0"/>
    <x v="0"/>
    <n v="2209"/>
    <x v="0"/>
    <x v="4"/>
    <x v="0"/>
    <x v="457"/>
    <s v="11%-30%"/>
    <x v="0"/>
    <x v="2"/>
    <x v="2"/>
    <x v="0"/>
    <x v="0"/>
    <s v="351-400"/>
    <x v="2"/>
    <x v="0"/>
    <n v="104"/>
    <n v="3.4326923076923075"/>
    <x v="0"/>
    <x v="2"/>
  </r>
  <r>
    <n v="5339"/>
    <s v="Tommy"/>
    <d v="2024-02-19T00:00:00"/>
    <x v="17"/>
    <x v="2"/>
    <n v="53"/>
    <x v="5"/>
    <x v="0"/>
    <n v="5"/>
    <b v="0"/>
    <n v="524"/>
    <n v="161"/>
    <x v="4"/>
    <x v="0"/>
    <x v="4"/>
    <n v="65"/>
    <n v="4.9000000000000004"/>
    <x v="1"/>
    <x v="0"/>
    <n v="1016"/>
    <x v="4"/>
    <x v="2"/>
    <x v="1"/>
    <x v="458"/>
    <s v="0%-10%"/>
    <x v="1"/>
    <x v="6"/>
    <x v="1"/>
    <x v="0"/>
    <x v="0"/>
    <s v="51-100"/>
    <x v="4"/>
    <x v="2"/>
    <n v="299"/>
    <n v="0.17725752508361203"/>
    <x v="0"/>
    <x v="2"/>
  </r>
  <r>
    <n v="5352"/>
    <s v="Andrew"/>
    <d v="2024-01-16T00:00:00"/>
    <x v="17"/>
    <x v="2"/>
    <n v="453"/>
    <x v="1"/>
    <x v="0"/>
    <n v="3"/>
    <b v="1"/>
    <n v="236"/>
    <n v="121"/>
    <x v="3"/>
    <x v="0"/>
    <x v="2"/>
    <n v="1"/>
    <n v="3.7"/>
    <x v="1"/>
    <x v="0"/>
    <n v="3028"/>
    <x v="4"/>
    <x v="1"/>
    <x v="2"/>
    <x v="459"/>
    <s v="0%-10%"/>
    <x v="1"/>
    <x v="2"/>
    <x v="2"/>
    <x v="2"/>
    <x v="0"/>
    <s v="451-500"/>
    <x v="4"/>
    <x v="3"/>
    <n v="333"/>
    <n v="1.3603603603603605"/>
    <x v="0"/>
    <x v="0"/>
  </r>
  <r>
    <n v="5360"/>
    <s v="Elizabeth"/>
    <d v="2023-09-23T00:00:00"/>
    <x v="8"/>
    <x v="1"/>
    <n v="373"/>
    <x v="5"/>
    <x v="1"/>
    <n v="1"/>
    <b v="1"/>
    <n v="925"/>
    <n v="12"/>
    <x v="6"/>
    <x v="3"/>
    <x v="3"/>
    <n v="22"/>
    <n v="4.2"/>
    <x v="0"/>
    <x v="0"/>
    <n v="3062"/>
    <x v="1"/>
    <x v="0"/>
    <x v="2"/>
    <x v="460"/>
    <s v="0%-10%"/>
    <x v="1"/>
    <x v="8"/>
    <x v="0"/>
    <x v="0"/>
    <x v="0"/>
    <s v="351-400"/>
    <x v="2"/>
    <x v="3"/>
    <n v="436"/>
    <n v="0.85550458715596334"/>
    <x v="0"/>
    <x v="2"/>
  </r>
  <r>
    <n v="5362"/>
    <s v="Julie"/>
    <d v="2024-03-07T00:00:00"/>
    <x v="15"/>
    <x v="2"/>
    <n v="478"/>
    <x v="6"/>
    <x v="2"/>
    <n v="3"/>
    <b v="1"/>
    <n v="551"/>
    <n v="96"/>
    <x v="6"/>
    <x v="0"/>
    <x v="0"/>
    <n v="65"/>
    <n v="4.5999999999999996"/>
    <x v="0"/>
    <x v="0"/>
    <n v="860"/>
    <x v="1"/>
    <x v="1"/>
    <x v="2"/>
    <x v="461"/>
    <s v="11%-30%"/>
    <x v="0"/>
    <x v="6"/>
    <x v="3"/>
    <x v="0"/>
    <x v="0"/>
    <s v="451-500"/>
    <x v="0"/>
    <x v="8"/>
    <n v="265"/>
    <n v="1.8037735849056604"/>
    <x v="0"/>
    <x v="0"/>
  </r>
  <r>
    <n v="5375"/>
    <s v="Wendy"/>
    <d v="2022-12-31T00:00:00"/>
    <x v="3"/>
    <x v="2"/>
    <n v="423"/>
    <x v="4"/>
    <x v="0"/>
    <n v="2"/>
    <b v="1"/>
    <n v="435"/>
    <n v="108"/>
    <x v="6"/>
    <x v="2"/>
    <x v="1"/>
    <n v="44"/>
    <n v="4.5999999999999996"/>
    <x v="1"/>
    <x v="0"/>
    <n v="3763"/>
    <x v="1"/>
    <x v="2"/>
    <x v="2"/>
    <x v="462"/>
    <s v="0%-10%"/>
    <x v="1"/>
    <x v="5"/>
    <x v="2"/>
    <x v="0"/>
    <x v="0"/>
    <s v="401-450"/>
    <x v="2"/>
    <x v="7"/>
    <n v="700"/>
    <n v="0.60428571428571431"/>
    <x v="0"/>
    <x v="0"/>
  </r>
  <r>
    <n v="5376"/>
    <s v="John"/>
    <d v="2023-04-07T00:00:00"/>
    <x v="28"/>
    <x v="1"/>
    <n v="89"/>
    <x v="2"/>
    <x v="1"/>
    <n v="4"/>
    <b v="1"/>
    <n v="174"/>
    <n v="178"/>
    <x v="0"/>
    <x v="3"/>
    <x v="5"/>
    <n v="7"/>
    <n v="3.7"/>
    <x v="1"/>
    <x v="0"/>
    <n v="28"/>
    <x v="1"/>
    <x v="0"/>
    <x v="2"/>
    <x v="463"/>
    <s v="0%-10%"/>
    <x v="1"/>
    <x v="3"/>
    <x v="1"/>
    <x v="0"/>
    <x v="0"/>
    <s v="51-100"/>
    <x v="0"/>
    <x v="1"/>
    <n v="599"/>
    <n v="0.14858096828046743"/>
    <x v="0"/>
    <x v="2"/>
  </r>
  <r>
    <n v="5389"/>
    <s v="Leon"/>
    <d v="2024-05-27T00:00:00"/>
    <x v="2"/>
    <x v="0"/>
    <n v="352"/>
    <x v="1"/>
    <x v="2"/>
    <n v="1"/>
    <b v="0"/>
    <n v="521"/>
    <n v="128"/>
    <x v="0"/>
    <x v="0"/>
    <x v="1"/>
    <n v="59"/>
    <n v="4.5999999999999996"/>
    <x v="0"/>
    <x v="0"/>
    <n v="2131"/>
    <x v="4"/>
    <x v="2"/>
    <x v="1"/>
    <x v="361"/>
    <s v="0%-10%"/>
    <x v="1"/>
    <x v="6"/>
    <x v="2"/>
    <x v="0"/>
    <x v="0"/>
    <s v="351-400"/>
    <x v="2"/>
    <x v="0"/>
    <n v="186"/>
    <n v="1.89247311827957"/>
    <x v="0"/>
    <x v="2"/>
  </r>
  <r>
    <n v="5406"/>
    <s v="Randall"/>
    <d v="2024-10-12T00:00:00"/>
    <x v="23"/>
    <x v="1"/>
    <n v="26"/>
    <x v="1"/>
    <x v="0"/>
    <n v="5"/>
    <b v="0"/>
    <n v="542"/>
    <n v="152"/>
    <x v="2"/>
    <x v="1"/>
    <x v="2"/>
    <n v="6"/>
    <n v="3.1"/>
    <x v="1"/>
    <x v="0"/>
    <n v="4329"/>
    <x v="0"/>
    <x v="4"/>
    <x v="2"/>
    <x v="464"/>
    <s v="0%-10%"/>
    <x v="1"/>
    <x v="6"/>
    <x v="1"/>
    <x v="2"/>
    <x v="0"/>
    <s v="0-50"/>
    <x v="5"/>
    <x v="9"/>
    <n v="56"/>
    <n v="0.4642857142857143"/>
    <x v="0"/>
    <x v="2"/>
  </r>
  <r>
    <n v="5407"/>
    <s v="William"/>
    <d v="2023-10-13T00:00:00"/>
    <x v="9"/>
    <x v="1"/>
    <n v="429"/>
    <x v="0"/>
    <x v="3"/>
    <n v="5"/>
    <b v="0"/>
    <n v="988"/>
    <n v="115"/>
    <x v="3"/>
    <x v="1"/>
    <x v="0"/>
    <n v="19"/>
    <n v="4.3"/>
    <x v="0"/>
    <x v="0"/>
    <n v="3773"/>
    <x v="1"/>
    <x v="3"/>
    <x v="0"/>
    <x v="465"/>
    <s v="0%-10%"/>
    <x v="1"/>
    <x v="8"/>
    <x v="2"/>
    <x v="2"/>
    <x v="0"/>
    <s v="401-450"/>
    <x v="5"/>
    <x v="7"/>
    <n v="418"/>
    <n v="1.0263157894736843"/>
    <x v="0"/>
    <x v="0"/>
  </r>
  <r>
    <n v="5410"/>
    <s v="Hector"/>
    <d v="2023-07-06T00:00:00"/>
    <x v="20"/>
    <x v="2"/>
    <n v="447"/>
    <x v="0"/>
    <x v="4"/>
    <n v="5"/>
    <b v="0"/>
    <n v="615"/>
    <n v="132"/>
    <x v="5"/>
    <x v="0"/>
    <x v="2"/>
    <n v="88"/>
    <n v="3.9"/>
    <x v="1"/>
    <x v="0"/>
    <n v="4927"/>
    <x v="1"/>
    <x v="2"/>
    <x v="2"/>
    <x v="466"/>
    <s v="11%-30%"/>
    <x v="0"/>
    <x v="9"/>
    <x v="2"/>
    <x v="3"/>
    <x v="1"/>
    <s v="401-450"/>
    <x v="2"/>
    <x v="6"/>
    <n v="514"/>
    <n v="0.86964980544747084"/>
    <x v="0"/>
    <x v="0"/>
  </r>
  <r>
    <n v="5420"/>
    <s v="Lance"/>
    <d v="2022-12-31T00:00:00"/>
    <x v="20"/>
    <x v="0"/>
    <n v="204"/>
    <x v="1"/>
    <x v="2"/>
    <n v="6"/>
    <b v="0"/>
    <n v="928"/>
    <n v="30"/>
    <x v="1"/>
    <x v="1"/>
    <x v="2"/>
    <n v="58"/>
    <n v="4.4000000000000004"/>
    <x v="1"/>
    <x v="0"/>
    <n v="1765"/>
    <x v="0"/>
    <x v="2"/>
    <x v="0"/>
    <x v="467"/>
    <s v="0%-10%"/>
    <x v="1"/>
    <x v="8"/>
    <x v="0"/>
    <x v="1"/>
    <x v="0"/>
    <s v="201-250"/>
    <x v="2"/>
    <x v="5"/>
    <n v="701"/>
    <n v="0.29101283880171186"/>
    <x v="0"/>
    <x v="2"/>
  </r>
  <r>
    <n v="5423"/>
    <s v="Jamie"/>
    <d v="2024-09-30T00:00:00"/>
    <x v="22"/>
    <x v="1"/>
    <n v="278"/>
    <x v="5"/>
    <x v="4"/>
    <n v="5"/>
    <b v="1"/>
    <n v="163"/>
    <n v="88"/>
    <x v="5"/>
    <x v="3"/>
    <x v="2"/>
    <n v="62"/>
    <n v="3.2"/>
    <x v="1"/>
    <x v="0"/>
    <n v="4798"/>
    <x v="0"/>
    <x v="2"/>
    <x v="1"/>
    <x v="468"/>
    <s v="11%-30%"/>
    <x v="0"/>
    <x v="3"/>
    <x v="3"/>
    <x v="3"/>
    <x v="1"/>
    <s v="251-300"/>
    <x v="0"/>
    <x v="6"/>
    <n v="50"/>
    <n v="5.56"/>
    <x v="1"/>
    <x v="2"/>
  </r>
  <r>
    <n v="5438"/>
    <s v="Lindsey"/>
    <d v="2023-10-06T00:00:00"/>
    <x v="3"/>
    <x v="0"/>
    <n v="478"/>
    <x v="1"/>
    <x v="4"/>
    <n v="6"/>
    <b v="1"/>
    <n v="517"/>
    <n v="200"/>
    <x v="4"/>
    <x v="2"/>
    <x v="3"/>
    <n v="41"/>
    <n v="4.8"/>
    <x v="1"/>
    <x v="0"/>
    <n v="2936"/>
    <x v="2"/>
    <x v="2"/>
    <x v="0"/>
    <x v="469"/>
    <s v="0%-10%"/>
    <x v="1"/>
    <x v="6"/>
    <x v="1"/>
    <x v="0"/>
    <x v="1"/>
    <s v="451-500"/>
    <x v="2"/>
    <x v="4"/>
    <n v="421"/>
    <n v="1.1353919239904988"/>
    <x v="0"/>
    <x v="0"/>
  </r>
  <r>
    <n v="5459"/>
    <s v="Eric"/>
    <d v="2024-04-13T00:00:00"/>
    <x v="5"/>
    <x v="2"/>
    <n v="68"/>
    <x v="0"/>
    <x v="0"/>
    <n v="2"/>
    <b v="0"/>
    <n v="727"/>
    <n v="5"/>
    <x v="0"/>
    <x v="0"/>
    <x v="5"/>
    <n v="8"/>
    <n v="4.5999999999999996"/>
    <x v="1"/>
    <x v="0"/>
    <n v="3421"/>
    <x v="2"/>
    <x v="2"/>
    <x v="0"/>
    <x v="470"/>
    <s v="0%-10%"/>
    <x v="1"/>
    <x v="4"/>
    <x v="0"/>
    <x v="0"/>
    <x v="0"/>
    <s v="51-100"/>
    <x v="4"/>
    <x v="3"/>
    <n v="244"/>
    <n v="0.27868852459016391"/>
    <x v="0"/>
    <x v="2"/>
  </r>
  <r>
    <n v="5468"/>
    <s v="Jonathon"/>
    <d v="2024-04-02T00:00:00"/>
    <x v="19"/>
    <x v="0"/>
    <n v="208"/>
    <x v="2"/>
    <x v="2"/>
    <n v="6"/>
    <b v="1"/>
    <n v="135"/>
    <n v="9"/>
    <x v="3"/>
    <x v="3"/>
    <x v="3"/>
    <n v="41"/>
    <n v="3"/>
    <x v="0"/>
    <x v="0"/>
    <n v="2465"/>
    <x v="3"/>
    <x v="0"/>
    <x v="0"/>
    <x v="471"/>
    <s v="11%-30%"/>
    <x v="0"/>
    <x v="3"/>
    <x v="0"/>
    <x v="2"/>
    <x v="0"/>
    <s v="201-250"/>
    <x v="0"/>
    <x v="0"/>
    <n v="232"/>
    <n v="0.89655172413793105"/>
    <x v="0"/>
    <x v="2"/>
  </r>
  <r>
    <n v="5469"/>
    <s v="Jose"/>
    <d v="2024-02-19T00:00:00"/>
    <x v="18"/>
    <x v="2"/>
    <n v="24"/>
    <x v="4"/>
    <x v="1"/>
    <n v="1"/>
    <b v="0"/>
    <n v="742"/>
    <n v="150"/>
    <x v="3"/>
    <x v="1"/>
    <x v="5"/>
    <n v="57"/>
    <n v="3"/>
    <x v="1"/>
    <x v="0"/>
    <n v="150"/>
    <x v="2"/>
    <x v="4"/>
    <x v="2"/>
    <x v="472"/>
    <s v="0%-10%"/>
    <x v="1"/>
    <x v="4"/>
    <x v="2"/>
    <x v="2"/>
    <x v="0"/>
    <s v="0-50"/>
    <x v="5"/>
    <x v="1"/>
    <n v="290"/>
    <n v="8.2758620689655171E-2"/>
    <x v="0"/>
    <x v="1"/>
  </r>
  <r>
    <n v="5479"/>
    <s v="David"/>
    <d v="2023-03-04T00:00:00"/>
    <x v="16"/>
    <x v="1"/>
    <n v="140"/>
    <x v="2"/>
    <x v="2"/>
    <n v="4"/>
    <b v="0"/>
    <n v="218"/>
    <n v="5"/>
    <x v="1"/>
    <x v="3"/>
    <x v="5"/>
    <n v="86"/>
    <n v="3.6"/>
    <x v="1"/>
    <x v="0"/>
    <n v="4552"/>
    <x v="4"/>
    <x v="1"/>
    <x v="0"/>
    <x v="473"/>
    <s v="Above 30%"/>
    <x v="2"/>
    <x v="2"/>
    <x v="0"/>
    <x v="1"/>
    <x v="0"/>
    <s v="101-150"/>
    <x v="1"/>
    <x v="6"/>
    <n v="645"/>
    <n v="0.21705426356589147"/>
    <x v="0"/>
    <x v="1"/>
  </r>
  <r>
    <n v="5487"/>
    <s v="Lisa"/>
    <d v="2024-03-25T00:00:00"/>
    <x v="21"/>
    <x v="1"/>
    <n v="173"/>
    <x v="6"/>
    <x v="1"/>
    <n v="2"/>
    <b v="0"/>
    <n v="819"/>
    <n v="174"/>
    <x v="3"/>
    <x v="3"/>
    <x v="3"/>
    <n v="34"/>
    <n v="4.0999999999999996"/>
    <x v="1"/>
    <x v="0"/>
    <n v="4714"/>
    <x v="1"/>
    <x v="3"/>
    <x v="3"/>
    <x v="474"/>
    <s v="0%-10%"/>
    <x v="1"/>
    <x v="1"/>
    <x v="1"/>
    <x v="2"/>
    <x v="0"/>
    <s v="151-200"/>
    <x v="6"/>
    <x v="6"/>
    <n v="266"/>
    <n v="0.65037593984962405"/>
    <x v="0"/>
    <x v="1"/>
  </r>
  <r>
    <n v="5495"/>
    <s v="Grant"/>
    <d v="2024-01-17T00:00:00"/>
    <x v="2"/>
    <x v="0"/>
    <n v="327"/>
    <x v="3"/>
    <x v="1"/>
    <n v="6"/>
    <b v="1"/>
    <n v="182"/>
    <n v="14"/>
    <x v="3"/>
    <x v="2"/>
    <x v="5"/>
    <n v="90"/>
    <n v="3.4"/>
    <x v="1"/>
    <x v="0"/>
    <n v="3918"/>
    <x v="1"/>
    <x v="4"/>
    <x v="0"/>
    <x v="475"/>
    <s v="Above 30%"/>
    <x v="2"/>
    <x v="3"/>
    <x v="0"/>
    <x v="2"/>
    <x v="0"/>
    <s v="301-350"/>
    <x v="2"/>
    <x v="7"/>
    <n v="317"/>
    <n v="1.0315457413249212"/>
    <x v="0"/>
    <x v="2"/>
  </r>
  <r>
    <n v="5499"/>
    <s v="Rachel"/>
    <d v="2023-06-24T00:00:00"/>
    <x v="8"/>
    <x v="2"/>
    <n v="274"/>
    <x v="0"/>
    <x v="1"/>
    <n v="1"/>
    <b v="1"/>
    <n v="155"/>
    <n v="94"/>
    <x v="6"/>
    <x v="2"/>
    <x v="4"/>
    <n v="96"/>
    <n v="3.5"/>
    <x v="1"/>
    <x v="0"/>
    <n v="1638"/>
    <x v="4"/>
    <x v="0"/>
    <x v="3"/>
    <x v="476"/>
    <s v="Above 30%"/>
    <x v="2"/>
    <x v="3"/>
    <x v="3"/>
    <x v="0"/>
    <x v="0"/>
    <s v="251-300"/>
    <x v="2"/>
    <x v="5"/>
    <n v="527"/>
    <n v="0.51992409867172673"/>
    <x v="0"/>
    <x v="2"/>
  </r>
  <r>
    <n v="5525"/>
    <s v="John"/>
    <d v="2023-10-05T00:00:00"/>
    <x v="26"/>
    <x v="2"/>
    <n v="344"/>
    <x v="5"/>
    <x v="0"/>
    <n v="2"/>
    <b v="0"/>
    <n v="91"/>
    <n v="137"/>
    <x v="0"/>
    <x v="0"/>
    <x v="4"/>
    <n v="37"/>
    <n v="3.4"/>
    <x v="0"/>
    <x v="0"/>
    <n v="396"/>
    <x v="2"/>
    <x v="0"/>
    <x v="0"/>
    <x v="477"/>
    <s v="11%-30%"/>
    <x v="0"/>
    <x v="7"/>
    <x v="2"/>
    <x v="0"/>
    <x v="0"/>
    <s v="301-350"/>
    <x v="5"/>
    <x v="1"/>
    <n v="428"/>
    <n v="0.80373831775700932"/>
    <x v="0"/>
    <x v="2"/>
  </r>
  <r>
    <n v="5528"/>
    <s v="David"/>
    <d v="2024-03-21T00:00:00"/>
    <x v="1"/>
    <x v="0"/>
    <n v="27"/>
    <x v="5"/>
    <x v="3"/>
    <n v="6"/>
    <b v="1"/>
    <n v="767"/>
    <n v="5"/>
    <x v="5"/>
    <x v="2"/>
    <x v="5"/>
    <n v="69"/>
    <n v="3.2"/>
    <x v="0"/>
    <x v="0"/>
    <n v="2984"/>
    <x v="2"/>
    <x v="2"/>
    <x v="1"/>
    <x v="478"/>
    <s v="0%-10%"/>
    <x v="1"/>
    <x v="4"/>
    <x v="0"/>
    <x v="3"/>
    <x v="0"/>
    <s v="0-50"/>
    <x v="1"/>
    <x v="4"/>
    <n v="264"/>
    <n v="0.10227272727272728"/>
    <x v="0"/>
    <x v="2"/>
  </r>
  <r>
    <n v="5534"/>
    <s v="Andrea"/>
    <d v="2023-03-04T00:00:00"/>
    <x v="5"/>
    <x v="1"/>
    <n v="74"/>
    <x v="1"/>
    <x v="1"/>
    <n v="1"/>
    <b v="0"/>
    <n v="657"/>
    <n v="88"/>
    <x v="2"/>
    <x v="2"/>
    <x v="2"/>
    <n v="40"/>
    <n v="3.8"/>
    <x v="1"/>
    <x v="0"/>
    <n v="130"/>
    <x v="4"/>
    <x v="4"/>
    <x v="2"/>
    <x v="479"/>
    <s v="0%-10%"/>
    <x v="1"/>
    <x v="9"/>
    <x v="3"/>
    <x v="2"/>
    <x v="0"/>
    <s v="51-100"/>
    <x v="4"/>
    <x v="1"/>
    <n v="650"/>
    <n v="0.11384615384615385"/>
    <x v="0"/>
    <x v="1"/>
  </r>
  <r>
    <n v="5537"/>
    <s v="Justin"/>
    <d v="2024-09-12T00:00:00"/>
    <x v="22"/>
    <x v="0"/>
    <n v="214"/>
    <x v="3"/>
    <x v="4"/>
    <n v="3"/>
    <b v="0"/>
    <n v="39"/>
    <n v="89"/>
    <x v="2"/>
    <x v="2"/>
    <x v="3"/>
    <n v="37"/>
    <n v="3.5"/>
    <x v="0"/>
    <x v="0"/>
    <n v="2597"/>
    <x v="3"/>
    <x v="2"/>
    <x v="2"/>
    <x v="480"/>
    <s v="11%-30%"/>
    <x v="0"/>
    <x v="7"/>
    <x v="3"/>
    <x v="2"/>
    <x v="1"/>
    <s v="201-250"/>
    <x v="0"/>
    <x v="4"/>
    <n v="68"/>
    <n v="3.1470588235294117"/>
    <x v="0"/>
    <x v="2"/>
  </r>
  <r>
    <n v="5566"/>
    <s v="Brian"/>
    <d v="2023-12-18T00:00:00"/>
    <x v="23"/>
    <x v="0"/>
    <n v="137"/>
    <x v="5"/>
    <x v="3"/>
    <n v="6"/>
    <b v="1"/>
    <n v="699"/>
    <n v="70"/>
    <x v="0"/>
    <x v="3"/>
    <x v="0"/>
    <n v="25"/>
    <n v="3.9"/>
    <x v="0"/>
    <x v="0"/>
    <n v="2418"/>
    <x v="1"/>
    <x v="0"/>
    <x v="3"/>
    <x v="481"/>
    <s v="0%-10%"/>
    <x v="1"/>
    <x v="9"/>
    <x v="3"/>
    <x v="0"/>
    <x v="0"/>
    <s v="101-150"/>
    <x v="5"/>
    <x v="0"/>
    <n v="355"/>
    <n v="0.38591549295774646"/>
    <x v="0"/>
    <x v="1"/>
  </r>
  <r>
    <n v="5590"/>
    <s v="Jennifer"/>
    <d v="2024-07-27T00:00:00"/>
    <x v="10"/>
    <x v="1"/>
    <n v="30"/>
    <x v="3"/>
    <x v="1"/>
    <n v="6"/>
    <b v="0"/>
    <n v="468"/>
    <n v="196"/>
    <x v="6"/>
    <x v="3"/>
    <x v="3"/>
    <n v="52"/>
    <n v="4.5"/>
    <x v="1"/>
    <x v="0"/>
    <n v="4586"/>
    <x v="0"/>
    <x v="4"/>
    <x v="1"/>
    <x v="482"/>
    <s v="0%-10%"/>
    <x v="1"/>
    <x v="5"/>
    <x v="1"/>
    <x v="0"/>
    <x v="0"/>
    <s v="0-50"/>
    <x v="6"/>
    <x v="6"/>
    <n v="141"/>
    <n v="0.21276595744680851"/>
    <x v="0"/>
    <x v="2"/>
  </r>
  <r>
    <n v="5627"/>
    <s v="Kara"/>
    <d v="2024-01-07T00:00:00"/>
    <x v="18"/>
    <x v="0"/>
    <n v="124"/>
    <x v="4"/>
    <x v="2"/>
    <n v="2"/>
    <b v="1"/>
    <n v="207"/>
    <n v="140"/>
    <x v="3"/>
    <x v="0"/>
    <x v="3"/>
    <n v="44"/>
    <n v="4.8"/>
    <x v="0"/>
    <x v="0"/>
    <n v="3349"/>
    <x v="1"/>
    <x v="2"/>
    <x v="3"/>
    <x v="483"/>
    <s v="11%-30%"/>
    <x v="0"/>
    <x v="2"/>
    <x v="2"/>
    <x v="2"/>
    <x v="0"/>
    <s v="101-150"/>
    <x v="5"/>
    <x v="3"/>
    <n v="333"/>
    <n v="0.37237237237237236"/>
    <x v="0"/>
    <x v="1"/>
  </r>
  <r>
    <n v="5630"/>
    <s v="Francis"/>
    <d v="2023-12-04T00:00:00"/>
    <x v="27"/>
    <x v="1"/>
    <n v="88"/>
    <x v="1"/>
    <x v="2"/>
    <n v="6"/>
    <b v="1"/>
    <n v="782"/>
    <n v="180"/>
    <x v="3"/>
    <x v="2"/>
    <x v="5"/>
    <n v="86"/>
    <n v="5"/>
    <x v="0"/>
    <x v="0"/>
    <n v="2928"/>
    <x v="2"/>
    <x v="2"/>
    <x v="0"/>
    <x v="484"/>
    <s v="0%-10%"/>
    <x v="1"/>
    <x v="4"/>
    <x v="1"/>
    <x v="2"/>
    <x v="0"/>
    <s v="51-100"/>
    <x v="0"/>
    <x v="4"/>
    <n v="356"/>
    <n v="0.24719101123595505"/>
    <x v="0"/>
    <x v="2"/>
  </r>
  <r>
    <n v="5634"/>
    <s v="Emily"/>
    <d v="2024-04-06T00:00:00"/>
    <x v="27"/>
    <x v="1"/>
    <n v="187"/>
    <x v="0"/>
    <x v="3"/>
    <n v="3"/>
    <b v="0"/>
    <n v="987"/>
    <n v="166"/>
    <x v="5"/>
    <x v="3"/>
    <x v="0"/>
    <n v="24"/>
    <n v="4.7"/>
    <x v="1"/>
    <x v="0"/>
    <n v="215"/>
    <x v="4"/>
    <x v="1"/>
    <x v="3"/>
    <x v="485"/>
    <s v="0%-10%"/>
    <x v="1"/>
    <x v="8"/>
    <x v="1"/>
    <x v="3"/>
    <x v="0"/>
    <s v="151-200"/>
    <x v="0"/>
    <x v="1"/>
    <n v="232"/>
    <n v="0.80603448275862066"/>
    <x v="0"/>
    <x v="1"/>
  </r>
  <r>
    <n v="5635"/>
    <s v="Chelsea"/>
    <d v="2023-10-18T00:00:00"/>
    <x v="27"/>
    <x v="1"/>
    <n v="12"/>
    <x v="0"/>
    <x v="1"/>
    <n v="4"/>
    <b v="0"/>
    <n v="928"/>
    <n v="147"/>
    <x v="5"/>
    <x v="2"/>
    <x v="1"/>
    <n v="92"/>
    <n v="4.7"/>
    <x v="1"/>
    <x v="0"/>
    <n v="3452"/>
    <x v="3"/>
    <x v="3"/>
    <x v="0"/>
    <x v="486"/>
    <s v="0%-10%"/>
    <x v="1"/>
    <x v="8"/>
    <x v="2"/>
    <x v="3"/>
    <x v="0"/>
    <s v="0-50"/>
    <x v="3"/>
    <x v="3"/>
    <n v="403"/>
    <n v="2.9776674937965261E-2"/>
    <x v="0"/>
    <x v="2"/>
  </r>
  <r>
    <n v="5644"/>
    <s v="Joshua"/>
    <d v="2024-04-06T00:00:00"/>
    <x v="13"/>
    <x v="0"/>
    <n v="19"/>
    <x v="6"/>
    <x v="2"/>
    <n v="2"/>
    <b v="1"/>
    <n v="741"/>
    <n v="36"/>
    <x v="4"/>
    <x v="3"/>
    <x v="1"/>
    <n v="13"/>
    <n v="4.4000000000000004"/>
    <x v="1"/>
    <x v="0"/>
    <n v="3641"/>
    <x v="3"/>
    <x v="4"/>
    <x v="1"/>
    <x v="487"/>
    <s v="0%-10%"/>
    <x v="1"/>
    <x v="4"/>
    <x v="0"/>
    <x v="0"/>
    <x v="0"/>
    <s v="0-50"/>
    <x v="5"/>
    <x v="7"/>
    <n v="241"/>
    <n v="7.8838174273858919E-2"/>
    <x v="0"/>
    <x v="2"/>
  </r>
  <r>
    <n v="5650"/>
    <s v="Timothy"/>
    <d v="2023-08-24T00:00:00"/>
    <x v="16"/>
    <x v="2"/>
    <n v="355"/>
    <x v="0"/>
    <x v="4"/>
    <n v="1"/>
    <b v="1"/>
    <n v="358"/>
    <n v="173"/>
    <x v="2"/>
    <x v="0"/>
    <x v="3"/>
    <n v="60"/>
    <n v="4.8"/>
    <x v="1"/>
    <x v="0"/>
    <n v="2448"/>
    <x v="4"/>
    <x v="4"/>
    <x v="1"/>
    <x v="488"/>
    <s v="11%-30%"/>
    <x v="0"/>
    <x v="0"/>
    <x v="1"/>
    <x v="2"/>
    <x v="1"/>
    <s v="351-400"/>
    <x v="1"/>
    <x v="0"/>
    <n v="472"/>
    <n v="0.7521186440677966"/>
    <x v="0"/>
    <x v="2"/>
  </r>
  <r>
    <n v="5666"/>
    <s v="Christopher"/>
    <d v="2023-04-22T00:00:00"/>
    <x v="19"/>
    <x v="1"/>
    <n v="109"/>
    <x v="1"/>
    <x v="2"/>
    <n v="4"/>
    <b v="1"/>
    <n v="899"/>
    <n v="11"/>
    <x v="6"/>
    <x v="1"/>
    <x v="4"/>
    <n v="63"/>
    <n v="4.3"/>
    <x v="1"/>
    <x v="0"/>
    <n v="1185"/>
    <x v="1"/>
    <x v="4"/>
    <x v="0"/>
    <x v="489"/>
    <s v="0%-10%"/>
    <x v="1"/>
    <x v="1"/>
    <x v="0"/>
    <x v="0"/>
    <x v="0"/>
    <s v="101-150"/>
    <x v="0"/>
    <x v="2"/>
    <n v="578"/>
    <n v="0.18858131487889274"/>
    <x v="0"/>
    <x v="1"/>
  </r>
  <r>
    <n v="5671"/>
    <s v="Martin"/>
    <d v="2023-05-27T00:00:00"/>
    <x v="2"/>
    <x v="0"/>
    <n v="391"/>
    <x v="1"/>
    <x v="3"/>
    <n v="3"/>
    <b v="1"/>
    <n v="811"/>
    <n v="3"/>
    <x v="3"/>
    <x v="3"/>
    <x v="5"/>
    <n v="17"/>
    <n v="4.2"/>
    <x v="1"/>
    <x v="0"/>
    <n v="1364"/>
    <x v="2"/>
    <x v="0"/>
    <x v="2"/>
    <x v="490"/>
    <s v="0%-10%"/>
    <x v="1"/>
    <x v="1"/>
    <x v="0"/>
    <x v="2"/>
    <x v="0"/>
    <s v="351-400"/>
    <x v="2"/>
    <x v="2"/>
    <n v="552"/>
    <n v="0.70833333333333337"/>
    <x v="0"/>
    <x v="2"/>
  </r>
  <r>
    <n v="5679"/>
    <s v="Karen"/>
    <d v="2023-10-31T00:00:00"/>
    <x v="26"/>
    <x v="2"/>
    <n v="108"/>
    <x v="5"/>
    <x v="2"/>
    <n v="2"/>
    <b v="0"/>
    <n v="694"/>
    <n v="199"/>
    <x v="6"/>
    <x v="0"/>
    <x v="2"/>
    <n v="81"/>
    <n v="5"/>
    <x v="1"/>
    <x v="0"/>
    <n v="851"/>
    <x v="1"/>
    <x v="2"/>
    <x v="1"/>
    <x v="491"/>
    <s v="0%-10%"/>
    <x v="1"/>
    <x v="9"/>
    <x v="1"/>
    <x v="0"/>
    <x v="0"/>
    <s v="101-150"/>
    <x v="5"/>
    <x v="8"/>
    <n v="402"/>
    <n v="0.26865671641791045"/>
    <x v="0"/>
    <x v="1"/>
  </r>
  <r>
    <n v="5681"/>
    <s v="Ryan"/>
    <d v="2024-05-08T00:00:00"/>
    <x v="16"/>
    <x v="0"/>
    <n v="159"/>
    <x v="2"/>
    <x v="2"/>
    <n v="6"/>
    <b v="1"/>
    <n v="824"/>
    <n v="31"/>
    <x v="1"/>
    <x v="0"/>
    <x v="1"/>
    <n v="13"/>
    <n v="3.3"/>
    <x v="1"/>
    <x v="0"/>
    <n v="2910"/>
    <x v="4"/>
    <x v="4"/>
    <x v="2"/>
    <x v="492"/>
    <s v="0%-10%"/>
    <x v="1"/>
    <x v="1"/>
    <x v="0"/>
    <x v="1"/>
    <x v="0"/>
    <s v="151-200"/>
    <x v="1"/>
    <x v="4"/>
    <n v="214"/>
    <n v="0.7429906542056075"/>
    <x v="0"/>
    <x v="1"/>
  </r>
  <r>
    <n v="5688"/>
    <s v="Ashley"/>
    <d v="2024-09-27T00:00:00"/>
    <x v="3"/>
    <x v="1"/>
    <n v="256"/>
    <x v="1"/>
    <x v="3"/>
    <n v="3"/>
    <b v="0"/>
    <n v="322"/>
    <n v="199"/>
    <x v="2"/>
    <x v="1"/>
    <x v="1"/>
    <n v="65"/>
    <n v="4.5"/>
    <x v="1"/>
    <x v="0"/>
    <n v="147"/>
    <x v="0"/>
    <x v="2"/>
    <x v="2"/>
    <x v="493"/>
    <s v="11%-30%"/>
    <x v="0"/>
    <x v="0"/>
    <x v="1"/>
    <x v="2"/>
    <x v="0"/>
    <s v="251-300"/>
    <x v="2"/>
    <x v="1"/>
    <n v="64"/>
    <n v="4"/>
    <x v="0"/>
    <x v="1"/>
  </r>
  <r>
    <n v="5700"/>
    <s v="Gregory"/>
    <d v="2023-05-26T00:00:00"/>
    <x v="29"/>
    <x v="0"/>
    <n v="29"/>
    <x v="4"/>
    <x v="4"/>
    <n v="5"/>
    <b v="1"/>
    <n v="625"/>
    <n v="165"/>
    <x v="4"/>
    <x v="1"/>
    <x v="0"/>
    <n v="41"/>
    <n v="4.3"/>
    <x v="1"/>
    <x v="0"/>
    <n v="3847"/>
    <x v="1"/>
    <x v="4"/>
    <x v="1"/>
    <x v="494"/>
    <s v="0%-10%"/>
    <x v="1"/>
    <x v="9"/>
    <x v="1"/>
    <x v="0"/>
    <x v="1"/>
    <s v="0-50"/>
    <x v="1"/>
    <x v="7"/>
    <n v="563"/>
    <n v="5.1509769094138541E-2"/>
    <x v="0"/>
    <x v="2"/>
  </r>
  <r>
    <n v="5713"/>
    <s v="Carlos"/>
    <d v="2024-04-17T00:00:00"/>
    <x v="27"/>
    <x v="1"/>
    <n v="278"/>
    <x v="1"/>
    <x v="0"/>
    <n v="1"/>
    <b v="0"/>
    <n v="743"/>
    <n v="180"/>
    <x v="3"/>
    <x v="0"/>
    <x v="3"/>
    <n v="0"/>
    <n v="4.3"/>
    <x v="0"/>
    <x v="0"/>
    <n v="2568"/>
    <x v="4"/>
    <x v="2"/>
    <x v="2"/>
    <x v="54"/>
    <s v="0%-10%"/>
    <x v="1"/>
    <x v="4"/>
    <x v="1"/>
    <x v="2"/>
    <x v="0"/>
    <s v="251-300"/>
    <x v="3"/>
    <x v="4"/>
    <n v="221"/>
    <n v="1.2579185520361991"/>
    <x v="0"/>
    <x v="2"/>
  </r>
  <r>
    <n v="5718"/>
    <s v="Bradley"/>
    <d v="2024-06-14T00:00:00"/>
    <x v="6"/>
    <x v="2"/>
    <n v="173"/>
    <x v="4"/>
    <x v="4"/>
    <n v="6"/>
    <b v="1"/>
    <n v="346"/>
    <n v="76"/>
    <x v="2"/>
    <x v="3"/>
    <x v="0"/>
    <n v="28"/>
    <n v="3.3"/>
    <x v="1"/>
    <x v="0"/>
    <n v="1610"/>
    <x v="0"/>
    <x v="2"/>
    <x v="1"/>
    <x v="495"/>
    <s v="0%-10%"/>
    <x v="1"/>
    <x v="0"/>
    <x v="3"/>
    <x v="2"/>
    <x v="1"/>
    <s v="151-200"/>
    <x v="2"/>
    <x v="5"/>
    <n v="167"/>
    <n v="1.0359281437125749"/>
    <x v="0"/>
    <x v="1"/>
  </r>
  <r>
    <n v="5719"/>
    <s v="Wendy"/>
    <d v="2023-08-23T00:00:00"/>
    <x v="21"/>
    <x v="0"/>
    <n v="479"/>
    <x v="3"/>
    <x v="0"/>
    <n v="2"/>
    <b v="0"/>
    <n v="710"/>
    <n v="68"/>
    <x v="0"/>
    <x v="0"/>
    <x v="5"/>
    <n v="54"/>
    <n v="4.5999999999999996"/>
    <x v="1"/>
    <x v="0"/>
    <n v="105"/>
    <x v="3"/>
    <x v="2"/>
    <x v="1"/>
    <x v="496"/>
    <s v="0%-10%"/>
    <x v="1"/>
    <x v="4"/>
    <x v="3"/>
    <x v="0"/>
    <x v="0"/>
    <s v="451-500"/>
    <x v="6"/>
    <x v="1"/>
    <n v="481"/>
    <n v="0.99584199584199584"/>
    <x v="0"/>
    <x v="0"/>
  </r>
  <r>
    <n v="5721"/>
    <s v="Jordan"/>
    <d v="2023-06-11T00:00:00"/>
    <x v="4"/>
    <x v="2"/>
    <n v="415"/>
    <x v="3"/>
    <x v="1"/>
    <n v="1"/>
    <b v="0"/>
    <n v="958"/>
    <n v="192"/>
    <x v="3"/>
    <x v="1"/>
    <x v="4"/>
    <n v="22"/>
    <n v="4.8"/>
    <x v="0"/>
    <x v="0"/>
    <n v="1955"/>
    <x v="3"/>
    <x v="0"/>
    <x v="1"/>
    <x v="497"/>
    <s v="0%-10%"/>
    <x v="1"/>
    <x v="8"/>
    <x v="1"/>
    <x v="2"/>
    <x v="0"/>
    <s v="401-450"/>
    <x v="4"/>
    <x v="5"/>
    <n v="550"/>
    <n v="0.75454545454545452"/>
    <x v="0"/>
    <x v="0"/>
  </r>
  <r>
    <n v="5761"/>
    <s v="Tony"/>
    <d v="2024-01-20T00:00:00"/>
    <x v="16"/>
    <x v="2"/>
    <n v="452"/>
    <x v="1"/>
    <x v="1"/>
    <n v="5"/>
    <b v="0"/>
    <n v="315"/>
    <n v="118"/>
    <x v="1"/>
    <x v="0"/>
    <x v="0"/>
    <n v="28"/>
    <n v="3"/>
    <x v="0"/>
    <x v="0"/>
    <n v="2159"/>
    <x v="4"/>
    <x v="2"/>
    <x v="2"/>
    <x v="498"/>
    <s v="0%-10%"/>
    <x v="1"/>
    <x v="0"/>
    <x v="2"/>
    <x v="1"/>
    <x v="0"/>
    <s v="451-500"/>
    <x v="1"/>
    <x v="0"/>
    <n v="323"/>
    <n v="1.3993808049535603"/>
    <x v="0"/>
    <x v="0"/>
  </r>
  <r>
    <n v="5762"/>
    <s v="James"/>
    <d v="2024-03-28T00:00:00"/>
    <x v="8"/>
    <x v="0"/>
    <n v="302"/>
    <x v="6"/>
    <x v="0"/>
    <n v="4"/>
    <b v="0"/>
    <n v="801"/>
    <n v="141"/>
    <x v="4"/>
    <x v="2"/>
    <x v="2"/>
    <n v="62"/>
    <n v="3.5"/>
    <x v="0"/>
    <x v="0"/>
    <n v="1293"/>
    <x v="1"/>
    <x v="2"/>
    <x v="2"/>
    <x v="499"/>
    <s v="0%-10%"/>
    <x v="1"/>
    <x v="1"/>
    <x v="2"/>
    <x v="0"/>
    <x v="0"/>
    <s v="301-350"/>
    <x v="2"/>
    <x v="2"/>
    <n v="249"/>
    <n v="1.2128514056224899"/>
    <x v="0"/>
    <x v="2"/>
  </r>
  <r>
    <n v="5785"/>
    <s v="William"/>
    <d v="2024-03-10T00:00:00"/>
    <x v="22"/>
    <x v="1"/>
    <n v="220"/>
    <x v="5"/>
    <x v="1"/>
    <n v="1"/>
    <b v="0"/>
    <n v="998"/>
    <n v="187"/>
    <x v="1"/>
    <x v="2"/>
    <x v="1"/>
    <n v="17"/>
    <n v="4.4000000000000004"/>
    <x v="1"/>
    <x v="0"/>
    <n v="1786"/>
    <x v="2"/>
    <x v="1"/>
    <x v="2"/>
    <x v="500"/>
    <s v="0%-10%"/>
    <x v="1"/>
    <x v="8"/>
    <x v="1"/>
    <x v="1"/>
    <x v="0"/>
    <s v="201-250"/>
    <x v="0"/>
    <x v="5"/>
    <n v="254"/>
    <n v="0.86614173228346458"/>
    <x v="0"/>
    <x v="2"/>
  </r>
  <r>
    <n v="5788"/>
    <s v="Nicole"/>
    <d v="2023-05-05T00:00:00"/>
    <x v="7"/>
    <x v="0"/>
    <n v="131"/>
    <x v="0"/>
    <x v="3"/>
    <n v="3"/>
    <b v="1"/>
    <n v="382"/>
    <n v="50"/>
    <x v="0"/>
    <x v="1"/>
    <x v="0"/>
    <n v="47"/>
    <n v="4.8"/>
    <x v="1"/>
    <x v="0"/>
    <n v="4204"/>
    <x v="1"/>
    <x v="3"/>
    <x v="2"/>
    <x v="501"/>
    <s v="11%-30%"/>
    <x v="0"/>
    <x v="0"/>
    <x v="0"/>
    <x v="0"/>
    <x v="0"/>
    <s v="101-150"/>
    <x v="0"/>
    <x v="9"/>
    <n v="568"/>
    <n v="0.23063380281690141"/>
    <x v="0"/>
    <x v="1"/>
  </r>
  <r>
    <n v="5795"/>
    <s v="John"/>
    <d v="2023-11-25T00:00:00"/>
    <x v="5"/>
    <x v="0"/>
    <n v="157"/>
    <x v="5"/>
    <x v="2"/>
    <n v="2"/>
    <b v="0"/>
    <n v="754"/>
    <n v="23"/>
    <x v="0"/>
    <x v="2"/>
    <x v="0"/>
    <n v="43"/>
    <n v="4.4000000000000004"/>
    <x v="1"/>
    <x v="0"/>
    <n v="1965"/>
    <x v="1"/>
    <x v="3"/>
    <x v="2"/>
    <x v="502"/>
    <s v="0%-10%"/>
    <x v="1"/>
    <x v="4"/>
    <x v="0"/>
    <x v="0"/>
    <x v="0"/>
    <s v="151-200"/>
    <x v="4"/>
    <x v="5"/>
    <n v="384"/>
    <n v="0.40885416666666669"/>
    <x v="0"/>
    <x v="1"/>
  </r>
  <r>
    <n v="5806"/>
    <s v="Marisa"/>
    <d v="2024-08-01T00:00:00"/>
    <x v="10"/>
    <x v="1"/>
    <n v="495"/>
    <x v="1"/>
    <x v="0"/>
    <n v="6"/>
    <b v="0"/>
    <n v="522"/>
    <n v="32"/>
    <x v="5"/>
    <x v="0"/>
    <x v="5"/>
    <n v="41"/>
    <n v="3.9"/>
    <x v="0"/>
    <x v="0"/>
    <n v="3714"/>
    <x v="3"/>
    <x v="1"/>
    <x v="1"/>
    <x v="503"/>
    <s v="0%-10%"/>
    <x v="1"/>
    <x v="6"/>
    <x v="0"/>
    <x v="3"/>
    <x v="0"/>
    <s v="451-500"/>
    <x v="6"/>
    <x v="7"/>
    <n v="136"/>
    <n v="3.6397058823529411"/>
    <x v="0"/>
    <x v="0"/>
  </r>
  <r>
    <n v="5808"/>
    <s v="Jasmine"/>
    <d v="2024-03-22T00:00:00"/>
    <x v="22"/>
    <x v="2"/>
    <n v="69"/>
    <x v="5"/>
    <x v="2"/>
    <n v="5"/>
    <b v="0"/>
    <n v="976"/>
    <n v="105"/>
    <x v="3"/>
    <x v="0"/>
    <x v="2"/>
    <n v="50"/>
    <n v="4.7"/>
    <x v="0"/>
    <x v="0"/>
    <n v="1828"/>
    <x v="3"/>
    <x v="2"/>
    <x v="3"/>
    <x v="504"/>
    <s v="0%-10%"/>
    <x v="1"/>
    <x v="8"/>
    <x v="2"/>
    <x v="2"/>
    <x v="0"/>
    <s v="51-100"/>
    <x v="0"/>
    <x v="5"/>
    <n v="242"/>
    <n v="0.28512396694214875"/>
    <x v="0"/>
    <x v="2"/>
  </r>
  <r>
    <n v="5809"/>
    <s v="Melissa"/>
    <d v="2024-09-13T00:00:00"/>
    <x v="22"/>
    <x v="1"/>
    <n v="486"/>
    <x v="0"/>
    <x v="2"/>
    <n v="3"/>
    <b v="0"/>
    <n v="463"/>
    <n v="171"/>
    <x v="6"/>
    <x v="2"/>
    <x v="5"/>
    <n v="10"/>
    <n v="3.2"/>
    <x v="1"/>
    <x v="0"/>
    <n v="987"/>
    <x v="4"/>
    <x v="1"/>
    <x v="3"/>
    <x v="505"/>
    <s v="0%-10%"/>
    <x v="1"/>
    <x v="5"/>
    <x v="1"/>
    <x v="0"/>
    <x v="0"/>
    <s v="451-500"/>
    <x v="0"/>
    <x v="8"/>
    <n v="67"/>
    <n v="7.2537313432835822"/>
    <x v="1"/>
    <x v="0"/>
  </r>
  <r>
    <n v="5825"/>
    <s v="Michele"/>
    <d v="2024-02-12T00:00:00"/>
    <x v="5"/>
    <x v="1"/>
    <n v="500"/>
    <x v="1"/>
    <x v="0"/>
    <n v="4"/>
    <b v="1"/>
    <n v="568"/>
    <n v="151"/>
    <x v="0"/>
    <x v="0"/>
    <x v="5"/>
    <n v="11"/>
    <n v="3.6"/>
    <x v="1"/>
    <x v="0"/>
    <n v="2731"/>
    <x v="0"/>
    <x v="2"/>
    <x v="0"/>
    <x v="506"/>
    <s v="0%-10%"/>
    <x v="1"/>
    <x v="6"/>
    <x v="1"/>
    <x v="0"/>
    <x v="0"/>
    <s v="451-500"/>
    <x v="4"/>
    <x v="4"/>
    <n v="305"/>
    <n v="1.639344262295082"/>
    <x v="0"/>
    <x v="0"/>
  </r>
  <r>
    <n v="5827"/>
    <s v="John"/>
    <d v="2023-03-22T00:00:00"/>
    <x v="8"/>
    <x v="2"/>
    <n v="33"/>
    <x v="6"/>
    <x v="2"/>
    <n v="2"/>
    <b v="0"/>
    <n v="191"/>
    <n v="25"/>
    <x v="6"/>
    <x v="1"/>
    <x v="4"/>
    <n v="44"/>
    <n v="4.5"/>
    <x v="0"/>
    <x v="0"/>
    <n v="1228"/>
    <x v="1"/>
    <x v="2"/>
    <x v="3"/>
    <x v="507"/>
    <s v="11%-30%"/>
    <x v="0"/>
    <x v="3"/>
    <x v="0"/>
    <x v="0"/>
    <x v="0"/>
    <s v="0-50"/>
    <x v="2"/>
    <x v="2"/>
    <n v="621"/>
    <n v="5.3140096618357488E-2"/>
    <x v="0"/>
    <x v="2"/>
  </r>
  <r>
    <n v="5836"/>
    <s v="Bianca"/>
    <d v="2024-08-08T00:00:00"/>
    <x v="12"/>
    <x v="2"/>
    <n v="219"/>
    <x v="4"/>
    <x v="4"/>
    <n v="5"/>
    <b v="1"/>
    <n v="347"/>
    <n v="55"/>
    <x v="4"/>
    <x v="0"/>
    <x v="2"/>
    <n v="64"/>
    <n v="4.5999999999999996"/>
    <x v="0"/>
    <x v="0"/>
    <n v="4817"/>
    <x v="2"/>
    <x v="0"/>
    <x v="3"/>
    <x v="508"/>
    <s v="11%-30%"/>
    <x v="0"/>
    <x v="0"/>
    <x v="3"/>
    <x v="0"/>
    <x v="1"/>
    <s v="201-250"/>
    <x v="0"/>
    <x v="6"/>
    <n v="105"/>
    <n v="2.0857142857142859"/>
    <x v="0"/>
    <x v="2"/>
  </r>
  <r>
    <n v="5850"/>
    <s v="Joshua"/>
    <d v="2023-08-07T00:00:00"/>
    <x v="11"/>
    <x v="2"/>
    <n v="164"/>
    <x v="5"/>
    <x v="1"/>
    <n v="1"/>
    <b v="0"/>
    <n v="833"/>
    <n v="89"/>
    <x v="4"/>
    <x v="0"/>
    <x v="0"/>
    <n v="32"/>
    <n v="4.9000000000000004"/>
    <x v="1"/>
    <x v="0"/>
    <n v="2644"/>
    <x v="2"/>
    <x v="4"/>
    <x v="3"/>
    <x v="509"/>
    <s v="0%-10%"/>
    <x v="1"/>
    <x v="1"/>
    <x v="3"/>
    <x v="0"/>
    <x v="0"/>
    <s v="151-200"/>
    <x v="1"/>
    <x v="4"/>
    <n v="492"/>
    <n v="0.33333333333333331"/>
    <x v="0"/>
    <x v="1"/>
  </r>
  <r>
    <n v="5857"/>
    <s v="Jennifer"/>
    <d v="2024-12-05T00:00:00"/>
    <x v="10"/>
    <x v="2"/>
    <n v="263"/>
    <x v="0"/>
    <x v="0"/>
    <n v="5"/>
    <b v="0"/>
    <n v="95"/>
    <n v="149"/>
    <x v="0"/>
    <x v="1"/>
    <x v="5"/>
    <n v="17"/>
    <n v="4"/>
    <x v="0"/>
    <x v="0"/>
    <n v="2086"/>
    <x v="2"/>
    <x v="1"/>
    <x v="1"/>
    <x v="510"/>
    <s v="0%-10%"/>
    <x v="1"/>
    <x v="7"/>
    <x v="2"/>
    <x v="0"/>
    <x v="0"/>
    <s v="251-300"/>
    <x v="6"/>
    <x v="0"/>
    <n v="10"/>
    <n v="26.3"/>
    <x v="2"/>
    <x v="2"/>
  </r>
  <r>
    <n v="5861"/>
    <s v="Angela"/>
    <d v="2023-05-08T00:00:00"/>
    <x v="13"/>
    <x v="2"/>
    <n v="361"/>
    <x v="2"/>
    <x v="3"/>
    <n v="6"/>
    <b v="0"/>
    <n v="407"/>
    <n v="126"/>
    <x v="0"/>
    <x v="2"/>
    <x v="0"/>
    <n v="80"/>
    <n v="4.3"/>
    <x v="1"/>
    <x v="0"/>
    <n v="728"/>
    <x v="1"/>
    <x v="0"/>
    <x v="0"/>
    <x v="511"/>
    <s v="11%-30%"/>
    <x v="0"/>
    <x v="5"/>
    <x v="2"/>
    <x v="0"/>
    <x v="0"/>
    <s v="351-400"/>
    <x v="5"/>
    <x v="8"/>
    <n v="575"/>
    <n v="0.62782608695652176"/>
    <x v="0"/>
    <x v="2"/>
  </r>
  <r>
    <n v="5865"/>
    <s v="Samantha"/>
    <d v="2023-07-23T00:00:00"/>
    <x v="27"/>
    <x v="0"/>
    <n v="444"/>
    <x v="4"/>
    <x v="1"/>
    <n v="3"/>
    <b v="0"/>
    <n v="959"/>
    <n v="183"/>
    <x v="0"/>
    <x v="3"/>
    <x v="3"/>
    <n v="93"/>
    <n v="3.8"/>
    <x v="1"/>
    <x v="0"/>
    <n v="3935"/>
    <x v="2"/>
    <x v="4"/>
    <x v="1"/>
    <x v="512"/>
    <s v="0%-10%"/>
    <x v="1"/>
    <x v="8"/>
    <x v="1"/>
    <x v="0"/>
    <x v="0"/>
    <s v="401-450"/>
    <x v="3"/>
    <x v="7"/>
    <n v="490"/>
    <n v="0.90612244897959182"/>
    <x v="0"/>
    <x v="0"/>
  </r>
  <r>
    <n v="5866"/>
    <s v="Nicholas"/>
    <d v="2024-06-01T00:00:00"/>
    <x v="28"/>
    <x v="1"/>
    <n v="380"/>
    <x v="3"/>
    <x v="1"/>
    <n v="3"/>
    <b v="0"/>
    <n v="76"/>
    <n v="25"/>
    <x v="0"/>
    <x v="3"/>
    <x v="3"/>
    <n v="95"/>
    <n v="4.2"/>
    <x v="0"/>
    <x v="0"/>
    <n v="1938"/>
    <x v="1"/>
    <x v="1"/>
    <x v="1"/>
    <x v="513"/>
    <s v="Above 30%"/>
    <x v="2"/>
    <x v="7"/>
    <x v="0"/>
    <x v="0"/>
    <x v="0"/>
    <s v="351-400"/>
    <x v="3"/>
    <x v="5"/>
    <n v="178"/>
    <n v="2.1348314606741572"/>
    <x v="0"/>
    <x v="2"/>
  </r>
  <r>
    <n v="5871"/>
    <s v="Travis"/>
    <d v="2024-07-13T00:00:00"/>
    <x v="9"/>
    <x v="1"/>
    <n v="120"/>
    <x v="2"/>
    <x v="3"/>
    <n v="5"/>
    <b v="1"/>
    <n v="783"/>
    <n v="81"/>
    <x v="2"/>
    <x v="3"/>
    <x v="2"/>
    <n v="52"/>
    <n v="4.3"/>
    <x v="1"/>
    <x v="0"/>
    <n v="4879"/>
    <x v="1"/>
    <x v="1"/>
    <x v="1"/>
    <x v="514"/>
    <s v="0%-10%"/>
    <x v="1"/>
    <x v="4"/>
    <x v="3"/>
    <x v="2"/>
    <x v="0"/>
    <s v="101-150"/>
    <x v="5"/>
    <x v="6"/>
    <n v="144"/>
    <n v="0.83333333333333337"/>
    <x v="0"/>
    <x v="1"/>
  </r>
  <r>
    <n v="5897"/>
    <s v="Hunter"/>
    <d v="2023-09-12T00:00:00"/>
    <x v="26"/>
    <x v="1"/>
    <n v="486"/>
    <x v="1"/>
    <x v="3"/>
    <n v="2"/>
    <b v="0"/>
    <n v="181"/>
    <n v="15"/>
    <x v="0"/>
    <x v="1"/>
    <x v="4"/>
    <n v="0"/>
    <n v="4.2"/>
    <x v="1"/>
    <x v="0"/>
    <n v="447"/>
    <x v="3"/>
    <x v="4"/>
    <x v="2"/>
    <x v="54"/>
    <s v="0%-10%"/>
    <x v="1"/>
    <x v="3"/>
    <x v="0"/>
    <x v="0"/>
    <x v="0"/>
    <s v="451-500"/>
    <x v="5"/>
    <x v="1"/>
    <n v="451"/>
    <n v="1.0776053215077606"/>
    <x v="0"/>
    <x v="0"/>
  </r>
  <r>
    <n v="5901"/>
    <s v="Robert"/>
    <d v="2023-04-06T00:00:00"/>
    <x v="14"/>
    <x v="1"/>
    <n v="207"/>
    <x v="0"/>
    <x v="0"/>
    <n v="5"/>
    <b v="1"/>
    <n v="946"/>
    <n v="166"/>
    <x v="4"/>
    <x v="0"/>
    <x v="3"/>
    <n v="96"/>
    <n v="4.5999999999999996"/>
    <x v="1"/>
    <x v="0"/>
    <n v="4815"/>
    <x v="3"/>
    <x v="1"/>
    <x v="3"/>
    <x v="515"/>
    <s v="0%-10%"/>
    <x v="1"/>
    <x v="8"/>
    <x v="1"/>
    <x v="0"/>
    <x v="0"/>
    <s v="201-250"/>
    <x v="7"/>
    <x v="6"/>
    <n v="622"/>
    <n v="0.33279742765273312"/>
    <x v="0"/>
    <x v="2"/>
  </r>
  <r>
    <n v="5905"/>
    <s v="Brian"/>
    <d v="2024-03-06T00:00:00"/>
    <x v="29"/>
    <x v="2"/>
    <n v="178"/>
    <x v="6"/>
    <x v="0"/>
    <n v="5"/>
    <b v="0"/>
    <n v="489"/>
    <n v="6"/>
    <x v="1"/>
    <x v="3"/>
    <x v="0"/>
    <n v="72"/>
    <n v="4.5"/>
    <x v="1"/>
    <x v="0"/>
    <n v="3356"/>
    <x v="3"/>
    <x v="1"/>
    <x v="0"/>
    <x v="516"/>
    <s v="11%-30%"/>
    <x v="0"/>
    <x v="5"/>
    <x v="0"/>
    <x v="1"/>
    <x v="0"/>
    <s v="151-200"/>
    <x v="1"/>
    <x v="3"/>
    <n v="278"/>
    <n v="0.64028776978417268"/>
    <x v="0"/>
    <x v="1"/>
  </r>
  <r>
    <n v="5911"/>
    <s v="Stephanie"/>
    <d v="2024-01-02T00:00:00"/>
    <x v="1"/>
    <x v="1"/>
    <n v="158"/>
    <x v="2"/>
    <x v="3"/>
    <n v="1"/>
    <b v="1"/>
    <n v="426"/>
    <n v="7"/>
    <x v="4"/>
    <x v="0"/>
    <x v="5"/>
    <n v="36"/>
    <n v="3.6"/>
    <x v="1"/>
    <x v="0"/>
    <n v="242"/>
    <x v="3"/>
    <x v="1"/>
    <x v="2"/>
    <x v="517"/>
    <s v="0%-10%"/>
    <x v="1"/>
    <x v="5"/>
    <x v="0"/>
    <x v="0"/>
    <x v="0"/>
    <s v="151-200"/>
    <x v="1"/>
    <x v="1"/>
    <n v="343"/>
    <n v="0.46064139941690962"/>
    <x v="0"/>
    <x v="1"/>
  </r>
  <r>
    <n v="5916"/>
    <s v="Lisa"/>
    <d v="2024-09-18T00:00:00"/>
    <x v="29"/>
    <x v="2"/>
    <n v="14"/>
    <x v="1"/>
    <x v="2"/>
    <n v="2"/>
    <b v="1"/>
    <n v="57"/>
    <n v="175"/>
    <x v="0"/>
    <x v="2"/>
    <x v="5"/>
    <n v="41"/>
    <n v="3.4"/>
    <x v="0"/>
    <x v="0"/>
    <n v="2175"/>
    <x v="1"/>
    <x v="4"/>
    <x v="3"/>
    <x v="518"/>
    <s v="11%-30%"/>
    <x v="0"/>
    <x v="7"/>
    <x v="1"/>
    <x v="0"/>
    <x v="0"/>
    <s v="0-50"/>
    <x v="1"/>
    <x v="0"/>
    <n v="82"/>
    <n v="0.17073170731707318"/>
    <x v="0"/>
    <x v="2"/>
  </r>
  <r>
    <n v="5943"/>
    <s v="Victoria"/>
    <d v="2023-12-18T00:00:00"/>
    <x v="23"/>
    <x v="1"/>
    <n v="200"/>
    <x v="2"/>
    <x v="4"/>
    <n v="2"/>
    <b v="0"/>
    <n v="465"/>
    <n v="35"/>
    <x v="1"/>
    <x v="0"/>
    <x v="2"/>
    <n v="29"/>
    <n v="4.7"/>
    <x v="0"/>
    <x v="0"/>
    <n v="3040"/>
    <x v="4"/>
    <x v="1"/>
    <x v="3"/>
    <x v="519"/>
    <s v="0%-10%"/>
    <x v="1"/>
    <x v="5"/>
    <x v="0"/>
    <x v="1"/>
    <x v="1"/>
    <s v="151-200"/>
    <x v="5"/>
    <x v="3"/>
    <n v="355"/>
    <n v="0.56338028169014087"/>
    <x v="0"/>
    <x v="1"/>
  </r>
  <r>
    <n v="5967"/>
    <s v="Diana"/>
    <d v="2023-05-12T00:00:00"/>
    <x v="17"/>
    <x v="0"/>
    <n v="479"/>
    <x v="5"/>
    <x v="1"/>
    <n v="5"/>
    <b v="0"/>
    <n v="394"/>
    <n v="35"/>
    <x v="5"/>
    <x v="0"/>
    <x v="2"/>
    <n v="93"/>
    <n v="3.7"/>
    <x v="1"/>
    <x v="0"/>
    <n v="836"/>
    <x v="4"/>
    <x v="3"/>
    <x v="0"/>
    <x v="520"/>
    <s v="11%-30%"/>
    <x v="0"/>
    <x v="0"/>
    <x v="0"/>
    <x v="3"/>
    <x v="0"/>
    <s v="451-500"/>
    <x v="4"/>
    <x v="8"/>
    <n v="582"/>
    <n v="0.82302405498281783"/>
    <x v="0"/>
    <x v="0"/>
  </r>
  <r>
    <n v="5974"/>
    <s v="Spencer"/>
    <d v="2024-10-20T00:00:00"/>
    <x v="7"/>
    <x v="2"/>
    <n v="236"/>
    <x v="3"/>
    <x v="3"/>
    <n v="5"/>
    <b v="1"/>
    <n v="600"/>
    <n v="199"/>
    <x v="6"/>
    <x v="0"/>
    <x v="4"/>
    <n v="56"/>
    <n v="3.7"/>
    <x v="1"/>
    <x v="0"/>
    <n v="3648"/>
    <x v="3"/>
    <x v="4"/>
    <x v="3"/>
    <x v="521"/>
    <s v="0%-10%"/>
    <x v="1"/>
    <x v="6"/>
    <x v="1"/>
    <x v="0"/>
    <x v="0"/>
    <s v="201-250"/>
    <x v="0"/>
    <x v="7"/>
    <n v="34"/>
    <n v="6.9411764705882355"/>
    <x v="1"/>
    <x v="2"/>
  </r>
  <r>
    <n v="5975"/>
    <s v="Jessica"/>
    <d v="2023-09-24T00:00:00"/>
    <x v="25"/>
    <x v="1"/>
    <n v="315"/>
    <x v="3"/>
    <x v="1"/>
    <n v="5"/>
    <b v="1"/>
    <n v="889"/>
    <n v="80"/>
    <x v="0"/>
    <x v="1"/>
    <x v="4"/>
    <n v="52"/>
    <n v="4.4000000000000004"/>
    <x v="0"/>
    <x v="0"/>
    <n v="416"/>
    <x v="2"/>
    <x v="1"/>
    <x v="1"/>
    <x v="522"/>
    <s v="0%-10%"/>
    <x v="1"/>
    <x v="1"/>
    <x v="3"/>
    <x v="0"/>
    <x v="0"/>
    <s v="301-350"/>
    <x v="7"/>
    <x v="1"/>
    <n v="450"/>
    <n v="0.7"/>
    <x v="0"/>
    <x v="2"/>
  </r>
  <r>
    <n v="5978"/>
    <s v="Joel"/>
    <d v="2023-04-12T00:00:00"/>
    <x v="29"/>
    <x v="0"/>
    <n v="112"/>
    <x v="1"/>
    <x v="3"/>
    <n v="4"/>
    <b v="1"/>
    <n v="505"/>
    <n v="118"/>
    <x v="6"/>
    <x v="3"/>
    <x v="1"/>
    <n v="81"/>
    <n v="3.9"/>
    <x v="1"/>
    <x v="0"/>
    <n v="3848"/>
    <x v="4"/>
    <x v="3"/>
    <x v="1"/>
    <x v="523"/>
    <s v="11%-30%"/>
    <x v="0"/>
    <x v="6"/>
    <x v="2"/>
    <x v="0"/>
    <x v="0"/>
    <s v="101-150"/>
    <x v="1"/>
    <x v="7"/>
    <n v="607"/>
    <n v="0.18451400329489293"/>
    <x v="0"/>
    <x v="1"/>
  </r>
  <r>
    <n v="5994"/>
    <s v="Chelsea"/>
    <d v="2023-10-21T00:00:00"/>
    <x v="9"/>
    <x v="1"/>
    <n v="225"/>
    <x v="1"/>
    <x v="0"/>
    <n v="5"/>
    <b v="0"/>
    <n v="274"/>
    <n v="83"/>
    <x v="6"/>
    <x v="1"/>
    <x v="4"/>
    <n v="45"/>
    <n v="3.9"/>
    <x v="1"/>
    <x v="0"/>
    <n v="808"/>
    <x v="0"/>
    <x v="0"/>
    <x v="1"/>
    <x v="524"/>
    <s v="11%-30%"/>
    <x v="0"/>
    <x v="2"/>
    <x v="3"/>
    <x v="0"/>
    <x v="0"/>
    <s v="201-250"/>
    <x v="5"/>
    <x v="8"/>
    <n v="410"/>
    <n v="0.54878048780487809"/>
    <x v="0"/>
    <x v="2"/>
  </r>
  <r>
    <n v="5995"/>
    <s v="Melissa"/>
    <d v="2023-06-17T00:00:00"/>
    <x v="15"/>
    <x v="2"/>
    <n v="325"/>
    <x v="5"/>
    <x v="1"/>
    <n v="5"/>
    <b v="1"/>
    <n v="757"/>
    <n v="35"/>
    <x v="6"/>
    <x v="1"/>
    <x v="2"/>
    <n v="81"/>
    <n v="4.5999999999999996"/>
    <x v="1"/>
    <x v="0"/>
    <n v="2798"/>
    <x v="0"/>
    <x v="3"/>
    <x v="0"/>
    <x v="525"/>
    <s v="11%-30%"/>
    <x v="0"/>
    <x v="4"/>
    <x v="0"/>
    <x v="0"/>
    <x v="0"/>
    <s v="301-350"/>
    <x v="3"/>
    <x v="4"/>
    <n v="529"/>
    <n v="0.61436672967863892"/>
    <x v="0"/>
    <x v="2"/>
  </r>
  <r>
    <n v="6001"/>
    <s v="Vickie"/>
    <d v="2024-09-02T00:00:00"/>
    <x v="6"/>
    <x v="2"/>
    <n v="420"/>
    <x v="3"/>
    <x v="3"/>
    <n v="3"/>
    <b v="1"/>
    <n v="562"/>
    <n v="67"/>
    <x v="3"/>
    <x v="2"/>
    <x v="1"/>
    <n v="2"/>
    <n v="3.2"/>
    <x v="0"/>
    <x v="0"/>
    <n v="4159"/>
    <x v="2"/>
    <x v="2"/>
    <x v="3"/>
    <x v="526"/>
    <s v="0%-10%"/>
    <x v="1"/>
    <x v="6"/>
    <x v="3"/>
    <x v="2"/>
    <x v="0"/>
    <s v="401-450"/>
    <x v="2"/>
    <x v="9"/>
    <n v="87"/>
    <n v="4.8275862068965516"/>
    <x v="0"/>
    <x v="0"/>
  </r>
  <r>
    <n v="6006"/>
    <s v="Mark"/>
    <d v="2024-09-07T00:00:00"/>
    <x v="22"/>
    <x v="0"/>
    <n v="171"/>
    <x v="0"/>
    <x v="3"/>
    <n v="1"/>
    <b v="1"/>
    <n v="889"/>
    <n v="54"/>
    <x v="4"/>
    <x v="0"/>
    <x v="4"/>
    <n v="1"/>
    <n v="3.3"/>
    <x v="0"/>
    <x v="0"/>
    <n v="710"/>
    <x v="0"/>
    <x v="2"/>
    <x v="0"/>
    <x v="527"/>
    <s v="0%-10%"/>
    <x v="1"/>
    <x v="1"/>
    <x v="3"/>
    <x v="0"/>
    <x v="0"/>
    <s v="151-200"/>
    <x v="3"/>
    <x v="8"/>
    <n v="73"/>
    <n v="2.3424657534246576"/>
    <x v="0"/>
    <x v="1"/>
  </r>
  <r>
    <n v="6007"/>
    <s v="Cassie"/>
    <d v="2023-02-14T00:00:00"/>
    <x v="25"/>
    <x v="1"/>
    <n v="449"/>
    <x v="0"/>
    <x v="1"/>
    <n v="4"/>
    <b v="1"/>
    <n v="369"/>
    <n v="25"/>
    <x v="0"/>
    <x v="2"/>
    <x v="0"/>
    <n v="65"/>
    <n v="4.5999999999999996"/>
    <x v="1"/>
    <x v="0"/>
    <n v="4133"/>
    <x v="0"/>
    <x v="3"/>
    <x v="3"/>
    <x v="528"/>
    <s v="11%-30%"/>
    <x v="0"/>
    <x v="0"/>
    <x v="0"/>
    <x v="0"/>
    <x v="0"/>
    <s v="401-450"/>
    <x v="7"/>
    <x v="9"/>
    <n v="672"/>
    <n v="0.66815476190476186"/>
    <x v="0"/>
    <x v="0"/>
  </r>
  <r>
    <n v="6013"/>
    <s v="Destiny"/>
    <d v="2024-08-23T00:00:00"/>
    <x v="13"/>
    <x v="2"/>
    <n v="136"/>
    <x v="6"/>
    <x v="1"/>
    <n v="4"/>
    <b v="1"/>
    <n v="471"/>
    <n v="91"/>
    <x v="2"/>
    <x v="2"/>
    <x v="2"/>
    <n v="70"/>
    <n v="4.4000000000000004"/>
    <x v="1"/>
    <x v="0"/>
    <n v="756"/>
    <x v="3"/>
    <x v="3"/>
    <x v="1"/>
    <x v="529"/>
    <s v="11%-30%"/>
    <x v="0"/>
    <x v="5"/>
    <x v="3"/>
    <x v="2"/>
    <x v="0"/>
    <s v="101-150"/>
    <x v="5"/>
    <x v="8"/>
    <n v="102"/>
    <n v="1.3333333333333333"/>
    <x v="0"/>
    <x v="1"/>
  </r>
  <r>
    <n v="6020"/>
    <s v="Melvin"/>
    <d v="2024-07-25T00:00:00"/>
    <x v="12"/>
    <x v="0"/>
    <n v="136"/>
    <x v="0"/>
    <x v="0"/>
    <n v="2"/>
    <b v="1"/>
    <n v="821"/>
    <n v="174"/>
    <x v="4"/>
    <x v="1"/>
    <x v="4"/>
    <n v="92"/>
    <n v="3.6"/>
    <x v="0"/>
    <x v="0"/>
    <n v="868"/>
    <x v="4"/>
    <x v="2"/>
    <x v="1"/>
    <x v="530"/>
    <s v="0%-10%"/>
    <x v="1"/>
    <x v="1"/>
    <x v="1"/>
    <x v="0"/>
    <x v="0"/>
    <s v="101-150"/>
    <x v="0"/>
    <x v="8"/>
    <n v="119"/>
    <n v="1.1428571428571428"/>
    <x v="0"/>
    <x v="1"/>
  </r>
  <r>
    <n v="6025"/>
    <s v="Andrew"/>
    <d v="2023-12-15T00:00:00"/>
    <x v="24"/>
    <x v="2"/>
    <n v="380"/>
    <x v="0"/>
    <x v="0"/>
    <n v="5"/>
    <b v="1"/>
    <n v="112"/>
    <n v="149"/>
    <x v="5"/>
    <x v="0"/>
    <x v="2"/>
    <n v="74"/>
    <n v="3.4"/>
    <x v="0"/>
    <x v="0"/>
    <n v="1910"/>
    <x v="3"/>
    <x v="2"/>
    <x v="2"/>
    <x v="531"/>
    <s v="11%-30%"/>
    <x v="0"/>
    <x v="3"/>
    <x v="2"/>
    <x v="3"/>
    <x v="0"/>
    <s v="351-400"/>
    <x v="0"/>
    <x v="5"/>
    <n v="346"/>
    <n v="1.0982658959537572"/>
    <x v="0"/>
    <x v="2"/>
  </r>
  <r>
    <n v="6047"/>
    <s v="Paul"/>
    <d v="2024-11-23T00:00:00"/>
    <x v="8"/>
    <x v="2"/>
    <n v="30"/>
    <x v="0"/>
    <x v="3"/>
    <n v="2"/>
    <b v="1"/>
    <n v="609"/>
    <n v="6"/>
    <x v="2"/>
    <x v="3"/>
    <x v="2"/>
    <n v="57"/>
    <n v="3"/>
    <x v="0"/>
    <x v="0"/>
    <n v="746"/>
    <x v="3"/>
    <x v="1"/>
    <x v="0"/>
    <x v="532"/>
    <s v="0%-10%"/>
    <x v="1"/>
    <x v="9"/>
    <x v="0"/>
    <x v="2"/>
    <x v="0"/>
    <s v="0-50"/>
    <x v="2"/>
    <x v="8"/>
    <n v="9"/>
    <n v="3.3333333333333335"/>
    <x v="0"/>
    <x v="2"/>
  </r>
  <r>
    <n v="6050"/>
    <s v="Emma"/>
    <d v="2024-08-08T00:00:00"/>
    <x v="7"/>
    <x v="0"/>
    <n v="281"/>
    <x v="0"/>
    <x v="0"/>
    <n v="3"/>
    <b v="0"/>
    <n v="217"/>
    <n v="162"/>
    <x v="3"/>
    <x v="2"/>
    <x v="2"/>
    <n v="0"/>
    <n v="3.4"/>
    <x v="1"/>
    <x v="0"/>
    <n v="225"/>
    <x v="0"/>
    <x v="2"/>
    <x v="0"/>
    <x v="54"/>
    <s v="0%-10%"/>
    <x v="1"/>
    <x v="2"/>
    <x v="1"/>
    <x v="2"/>
    <x v="0"/>
    <s v="251-300"/>
    <x v="0"/>
    <x v="1"/>
    <n v="107"/>
    <n v="2.6261682242990654"/>
    <x v="0"/>
    <x v="2"/>
  </r>
  <r>
    <n v="6063"/>
    <s v="Patricia"/>
    <d v="2023-06-17T00:00:00"/>
    <x v="25"/>
    <x v="2"/>
    <n v="183"/>
    <x v="6"/>
    <x v="0"/>
    <n v="2"/>
    <b v="1"/>
    <n v="676"/>
    <n v="61"/>
    <x v="0"/>
    <x v="0"/>
    <x v="2"/>
    <n v="26"/>
    <n v="3.3"/>
    <x v="0"/>
    <x v="0"/>
    <n v="336"/>
    <x v="3"/>
    <x v="3"/>
    <x v="0"/>
    <x v="533"/>
    <s v="0%-10%"/>
    <x v="1"/>
    <x v="9"/>
    <x v="3"/>
    <x v="0"/>
    <x v="0"/>
    <s v="151-200"/>
    <x v="7"/>
    <x v="1"/>
    <n v="549"/>
    <n v="0.33333333333333331"/>
    <x v="0"/>
    <x v="1"/>
  </r>
  <r>
    <n v="6078"/>
    <s v="Kara"/>
    <d v="2024-09-23T00:00:00"/>
    <x v="10"/>
    <x v="1"/>
    <n v="281"/>
    <x v="6"/>
    <x v="2"/>
    <n v="5"/>
    <b v="0"/>
    <n v="905"/>
    <n v="128"/>
    <x v="0"/>
    <x v="0"/>
    <x v="4"/>
    <n v="70"/>
    <n v="4.3"/>
    <x v="1"/>
    <x v="0"/>
    <n v="1952"/>
    <x v="1"/>
    <x v="4"/>
    <x v="3"/>
    <x v="534"/>
    <s v="0%-10%"/>
    <x v="1"/>
    <x v="8"/>
    <x v="2"/>
    <x v="0"/>
    <x v="0"/>
    <s v="251-300"/>
    <x v="6"/>
    <x v="5"/>
    <n v="83"/>
    <n v="3.3855421686746987"/>
    <x v="0"/>
    <x v="2"/>
  </r>
  <r>
    <n v="6099"/>
    <s v="Danielle"/>
    <d v="2024-02-23T00:00:00"/>
    <x v="15"/>
    <x v="0"/>
    <n v="37"/>
    <x v="6"/>
    <x v="3"/>
    <n v="1"/>
    <b v="1"/>
    <n v="881"/>
    <n v="189"/>
    <x v="2"/>
    <x v="2"/>
    <x v="5"/>
    <n v="32"/>
    <n v="3.9"/>
    <x v="1"/>
    <x v="0"/>
    <n v="1382"/>
    <x v="0"/>
    <x v="0"/>
    <x v="2"/>
    <x v="535"/>
    <s v="0%-10%"/>
    <x v="1"/>
    <x v="1"/>
    <x v="1"/>
    <x v="2"/>
    <x v="0"/>
    <s v="0-50"/>
    <x v="0"/>
    <x v="2"/>
    <n v="278"/>
    <n v="0.13309352517985612"/>
    <x v="0"/>
    <x v="2"/>
  </r>
  <r>
    <n v="6100"/>
    <s v="Desiree"/>
    <d v="2024-06-24T00:00:00"/>
    <x v="19"/>
    <x v="0"/>
    <n v="191"/>
    <x v="6"/>
    <x v="4"/>
    <n v="4"/>
    <b v="0"/>
    <n v="925"/>
    <n v="124"/>
    <x v="0"/>
    <x v="0"/>
    <x v="3"/>
    <n v="37"/>
    <n v="4.0999999999999996"/>
    <x v="1"/>
    <x v="0"/>
    <n v="608"/>
    <x v="0"/>
    <x v="4"/>
    <x v="3"/>
    <x v="536"/>
    <s v="0%-10%"/>
    <x v="1"/>
    <x v="8"/>
    <x v="2"/>
    <x v="0"/>
    <x v="1"/>
    <s v="151-200"/>
    <x v="3"/>
    <x v="8"/>
    <n v="149"/>
    <n v="1.2818791946308725"/>
    <x v="0"/>
    <x v="1"/>
  </r>
  <r>
    <n v="6109"/>
    <s v="Garrett"/>
    <d v="2023-10-25T00:00:00"/>
    <x v="26"/>
    <x v="2"/>
    <n v="425"/>
    <x v="2"/>
    <x v="1"/>
    <n v="2"/>
    <b v="1"/>
    <n v="552"/>
    <n v="27"/>
    <x v="0"/>
    <x v="0"/>
    <x v="1"/>
    <n v="36"/>
    <n v="4"/>
    <x v="0"/>
    <x v="0"/>
    <n v="1325"/>
    <x v="3"/>
    <x v="4"/>
    <x v="0"/>
    <x v="537"/>
    <s v="0%-10%"/>
    <x v="1"/>
    <x v="6"/>
    <x v="0"/>
    <x v="0"/>
    <x v="0"/>
    <s v="401-450"/>
    <x v="5"/>
    <x v="2"/>
    <n v="408"/>
    <n v="1.0416666666666667"/>
    <x v="0"/>
    <x v="0"/>
  </r>
  <r>
    <n v="6111"/>
    <s v="Emily"/>
    <d v="2023-11-11T00:00:00"/>
    <x v="5"/>
    <x v="0"/>
    <n v="168"/>
    <x v="2"/>
    <x v="4"/>
    <n v="2"/>
    <b v="0"/>
    <n v="247"/>
    <n v="172"/>
    <x v="4"/>
    <x v="0"/>
    <x v="5"/>
    <n v="98"/>
    <n v="3.5"/>
    <x v="1"/>
    <x v="0"/>
    <n v="3626"/>
    <x v="2"/>
    <x v="0"/>
    <x v="3"/>
    <x v="538"/>
    <s v="11%-30%"/>
    <x v="0"/>
    <x v="2"/>
    <x v="1"/>
    <x v="0"/>
    <x v="1"/>
    <s v="151-200"/>
    <x v="4"/>
    <x v="7"/>
    <n v="398"/>
    <n v="0.42211055276381909"/>
    <x v="0"/>
    <x v="1"/>
  </r>
  <r>
    <n v="6113"/>
    <s v="Stacy"/>
    <d v="2023-11-06T00:00:00"/>
    <x v="17"/>
    <x v="0"/>
    <n v="491"/>
    <x v="6"/>
    <x v="3"/>
    <n v="4"/>
    <b v="1"/>
    <n v="779"/>
    <n v="86"/>
    <x v="6"/>
    <x v="0"/>
    <x v="3"/>
    <n v="85"/>
    <n v="4.7"/>
    <x v="0"/>
    <x v="0"/>
    <n v="398"/>
    <x v="1"/>
    <x v="1"/>
    <x v="3"/>
    <x v="539"/>
    <s v="0%-10%"/>
    <x v="1"/>
    <x v="4"/>
    <x v="3"/>
    <x v="0"/>
    <x v="0"/>
    <s v="451-500"/>
    <x v="4"/>
    <x v="1"/>
    <n v="404"/>
    <n v="1.2153465346534653"/>
    <x v="0"/>
    <x v="0"/>
  </r>
  <r>
    <n v="6117"/>
    <s v="Elizabeth"/>
    <d v="2024-05-30T00:00:00"/>
    <x v="15"/>
    <x v="1"/>
    <n v="14"/>
    <x v="1"/>
    <x v="0"/>
    <n v="5"/>
    <b v="1"/>
    <n v="95"/>
    <n v="158"/>
    <x v="5"/>
    <x v="1"/>
    <x v="3"/>
    <n v="49"/>
    <n v="3.9"/>
    <x v="1"/>
    <x v="0"/>
    <n v="1849"/>
    <x v="3"/>
    <x v="4"/>
    <x v="3"/>
    <x v="540"/>
    <s v="11%-30%"/>
    <x v="0"/>
    <x v="7"/>
    <x v="1"/>
    <x v="3"/>
    <x v="0"/>
    <s v="0-50"/>
    <x v="3"/>
    <x v="5"/>
    <n v="181"/>
    <n v="7.7348066298342538E-2"/>
    <x v="0"/>
    <x v="2"/>
  </r>
  <r>
    <n v="6130"/>
    <s v="Michael"/>
    <d v="2024-04-25T00:00:00"/>
    <x v="21"/>
    <x v="0"/>
    <n v="360"/>
    <x v="2"/>
    <x v="4"/>
    <n v="2"/>
    <b v="1"/>
    <n v="161"/>
    <n v="93"/>
    <x v="1"/>
    <x v="2"/>
    <x v="0"/>
    <n v="30"/>
    <n v="3.3"/>
    <x v="0"/>
    <x v="0"/>
    <n v="2299"/>
    <x v="4"/>
    <x v="1"/>
    <x v="1"/>
    <x v="541"/>
    <s v="11%-30%"/>
    <x v="0"/>
    <x v="3"/>
    <x v="3"/>
    <x v="1"/>
    <x v="1"/>
    <s v="351-400"/>
    <x v="6"/>
    <x v="0"/>
    <n v="235"/>
    <n v="1.5319148936170213"/>
    <x v="0"/>
    <x v="2"/>
  </r>
  <r>
    <n v="6131"/>
    <s v="Nichole"/>
    <d v="2024-07-30T00:00:00"/>
    <x v="25"/>
    <x v="1"/>
    <n v="242"/>
    <x v="0"/>
    <x v="0"/>
    <n v="2"/>
    <b v="1"/>
    <n v="156"/>
    <n v="166"/>
    <x v="4"/>
    <x v="0"/>
    <x v="3"/>
    <n v="53"/>
    <n v="5"/>
    <x v="1"/>
    <x v="0"/>
    <n v="1697"/>
    <x v="3"/>
    <x v="4"/>
    <x v="0"/>
    <x v="542"/>
    <s v="11%-30%"/>
    <x v="0"/>
    <x v="3"/>
    <x v="1"/>
    <x v="0"/>
    <x v="0"/>
    <s v="201-250"/>
    <x v="7"/>
    <x v="5"/>
    <n v="140"/>
    <n v="1.7285714285714286"/>
    <x v="0"/>
    <x v="2"/>
  </r>
  <r>
    <n v="6135"/>
    <s v="Carol"/>
    <d v="2024-10-10T00:00:00"/>
    <x v="12"/>
    <x v="1"/>
    <n v="322"/>
    <x v="1"/>
    <x v="4"/>
    <n v="5"/>
    <b v="1"/>
    <n v="446"/>
    <n v="114"/>
    <x v="5"/>
    <x v="1"/>
    <x v="1"/>
    <n v="84"/>
    <n v="4.5"/>
    <x v="0"/>
    <x v="0"/>
    <n v="1539"/>
    <x v="3"/>
    <x v="3"/>
    <x v="0"/>
    <x v="543"/>
    <s v="11%-30%"/>
    <x v="0"/>
    <x v="5"/>
    <x v="2"/>
    <x v="3"/>
    <x v="1"/>
    <s v="301-350"/>
    <x v="0"/>
    <x v="5"/>
    <n v="42"/>
    <n v="7.666666666666667"/>
    <x v="1"/>
    <x v="2"/>
  </r>
  <r>
    <n v="6138"/>
    <s v="Patricia"/>
    <d v="2024-01-09T00:00:00"/>
    <x v="7"/>
    <x v="2"/>
    <n v="10"/>
    <x v="3"/>
    <x v="2"/>
    <n v="6"/>
    <b v="1"/>
    <n v="236"/>
    <n v="183"/>
    <x v="1"/>
    <x v="1"/>
    <x v="1"/>
    <n v="86"/>
    <n v="3.8"/>
    <x v="1"/>
    <x v="0"/>
    <n v="959"/>
    <x v="0"/>
    <x v="2"/>
    <x v="0"/>
    <x v="544"/>
    <s v="11%-30%"/>
    <x v="0"/>
    <x v="2"/>
    <x v="1"/>
    <x v="1"/>
    <x v="0"/>
    <s v="0-50"/>
    <x v="3"/>
    <x v="8"/>
    <n v="319"/>
    <n v="3.1347962382445138E-2"/>
    <x v="0"/>
    <x v="2"/>
  </r>
  <r>
    <n v="6170"/>
    <s v="Sarah"/>
    <d v="2024-06-21T00:00:00"/>
    <x v="0"/>
    <x v="2"/>
    <n v="298"/>
    <x v="0"/>
    <x v="0"/>
    <n v="1"/>
    <b v="1"/>
    <n v="943"/>
    <n v="187"/>
    <x v="6"/>
    <x v="0"/>
    <x v="0"/>
    <n v="60"/>
    <n v="3.7"/>
    <x v="1"/>
    <x v="0"/>
    <n v="4338"/>
    <x v="4"/>
    <x v="2"/>
    <x v="0"/>
    <x v="545"/>
    <s v="0%-10%"/>
    <x v="1"/>
    <x v="8"/>
    <x v="1"/>
    <x v="0"/>
    <x v="0"/>
    <s v="251-300"/>
    <x v="0"/>
    <x v="9"/>
    <n v="154"/>
    <n v="1.9350649350649352"/>
    <x v="0"/>
    <x v="2"/>
  </r>
  <r>
    <n v="6178"/>
    <s v="Emily"/>
    <d v="2023-03-01T00:00:00"/>
    <x v="29"/>
    <x v="0"/>
    <n v="262"/>
    <x v="3"/>
    <x v="0"/>
    <n v="5"/>
    <b v="1"/>
    <n v="849"/>
    <n v="68"/>
    <x v="1"/>
    <x v="1"/>
    <x v="5"/>
    <n v="24"/>
    <n v="3"/>
    <x v="1"/>
    <x v="0"/>
    <n v="1721"/>
    <x v="0"/>
    <x v="4"/>
    <x v="2"/>
    <x v="546"/>
    <s v="0%-10%"/>
    <x v="1"/>
    <x v="1"/>
    <x v="3"/>
    <x v="1"/>
    <x v="0"/>
    <s v="251-300"/>
    <x v="1"/>
    <x v="5"/>
    <n v="649"/>
    <n v="0.40369799691833591"/>
    <x v="0"/>
    <x v="2"/>
  </r>
  <r>
    <n v="6180"/>
    <s v="Chad"/>
    <d v="2024-08-09T00:00:00"/>
    <x v="8"/>
    <x v="0"/>
    <n v="154"/>
    <x v="2"/>
    <x v="4"/>
    <n v="5"/>
    <b v="1"/>
    <n v="52"/>
    <n v="108"/>
    <x v="0"/>
    <x v="1"/>
    <x v="4"/>
    <n v="94"/>
    <n v="4.0999999999999996"/>
    <x v="1"/>
    <x v="0"/>
    <n v="4176"/>
    <x v="3"/>
    <x v="4"/>
    <x v="0"/>
    <x v="547"/>
    <s v="Above 30%"/>
    <x v="2"/>
    <x v="7"/>
    <x v="2"/>
    <x v="0"/>
    <x v="1"/>
    <s v="151-200"/>
    <x v="2"/>
    <x v="9"/>
    <n v="115"/>
    <n v="1.3391304347826087"/>
    <x v="0"/>
    <x v="1"/>
  </r>
  <r>
    <n v="6181"/>
    <s v="Krista"/>
    <d v="2024-12-01T00:00:00"/>
    <x v="18"/>
    <x v="0"/>
    <n v="175"/>
    <x v="0"/>
    <x v="2"/>
    <n v="3"/>
    <b v="1"/>
    <n v="424"/>
    <n v="125"/>
    <x v="6"/>
    <x v="1"/>
    <x v="5"/>
    <n v="13"/>
    <n v="4.7"/>
    <x v="0"/>
    <x v="0"/>
    <n v="2821"/>
    <x v="2"/>
    <x v="0"/>
    <x v="3"/>
    <x v="548"/>
    <s v="0%-10%"/>
    <x v="1"/>
    <x v="5"/>
    <x v="2"/>
    <x v="0"/>
    <x v="0"/>
    <s v="151-200"/>
    <x v="5"/>
    <x v="4"/>
    <n v="4"/>
    <n v="43.75"/>
    <x v="2"/>
    <x v="1"/>
  </r>
  <r>
    <n v="6190"/>
    <s v="Alyssa"/>
    <d v="2024-11-17T00:00:00"/>
    <x v="16"/>
    <x v="1"/>
    <n v="248"/>
    <x v="1"/>
    <x v="0"/>
    <n v="2"/>
    <b v="0"/>
    <n v="142"/>
    <n v="22"/>
    <x v="3"/>
    <x v="2"/>
    <x v="2"/>
    <n v="94"/>
    <n v="4.2"/>
    <x v="1"/>
    <x v="0"/>
    <n v="1758"/>
    <x v="3"/>
    <x v="1"/>
    <x v="0"/>
    <x v="549"/>
    <s v="Above 30%"/>
    <x v="2"/>
    <x v="3"/>
    <x v="0"/>
    <x v="2"/>
    <x v="0"/>
    <s v="201-250"/>
    <x v="1"/>
    <x v="5"/>
    <n v="21"/>
    <n v="11.80952380952381"/>
    <x v="4"/>
    <x v="2"/>
  </r>
  <r>
    <n v="6197"/>
    <s v="Tiffany"/>
    <d v="2023-07-03T00:00:00"/>
    <x v="6"/>
    <x v="2"/>
    <n v="44"/>
    <x v="5"/>
    <x v="1"/>
    <n v="4"/>
    <b v="0"/>
    <n v="983"/>
    <n v="145"/>
    <x v="1"/>
    <x v="3"/>
    <x v="5"/>
    <n v="78"/>
    <n v="3"/>
    <x v="1"/>
    <x v="0"/>
    <n v="4200"/>
    <x v="1"/>
    <x v="2"/>
    <x v="3"/>
    <x v="550"/>
    <s v="0%-10%"/>
    <x v="1"/>
    <x v="8"/>
    <x v="2"/>
    <x v="1"/>
    <x v="0"/>
    <s v="0-50"/>
    <x v="2"/>
    <x v="9"/>
    <n v="514"/>
    <n v="8.5603112840466927E-2"/>
    <x v="0"/>
    <x v="2"/>
  </r>
  <r>
    <n v="6208"/>
    <s v="Alexandra"/>
    <d v="2023-07-19T00:00:00"/>
    <x v="25"/>
    <x v="1"/>
    <n v="424"/>
    <x v="0"/>
    <x v="1"/>
    <n v="3"/>
    <b v="0"/>
    <n v="942"/>
    <n v="127"/>
    <x v="0"/>
    <x v="3"/>
    <x v="1"/>
    <n v="95"/>
    <n v="4.8"/>
    <x v="0"/>
    <x v="0"/>
    <n v="670"/>
    <x v="2"/>
    <x v="2"/>
    <x v="1"/>
    <x v="551"/>
    <s v="0%-10%"/>
    <x v="1"/>
    <x v="8"/>
    <x v="2"/>
    <x v="0"/>
    <x v="0"/>
    <s v="401-450"/>
    <x v="7"/>
    <x v="8"/>
    <n v="517"/>
    <n v="0.82011605415860733"/>
    <x v="0"/>
    <x v="0"/>
  </r>
  <r>
    <n v="6219"/>
    <s v="Michelle"/>
    <d v="2024-07-22T00:00:00"/>
    <x v="21"/>
    <x v="0"/>
    <n v="206"/>
    <x v="1"/>
    <x v="2"/>
    <n v="1"/>
    <b v="0"/>
    <n v="981"/>
    <n v="60"/>
    <x v="6"/>
    <x v="3"/>
    <x v="1"/>
    <n v="41"/>
    <n v="4.4000000000000004"/>
    <x v="0"/>
    <x v="0"/>
    <n v="4264"/>
    <x v="4"/>
    <x v="3"/>
    <x v="0"/>
    <x v="552"/>
    <s v="0%-10%"/>
    <x v="1"/>
    <x v="8"/>
    <x v="3"/>
    <x v="0"/>
    <x v="0"/>
    <s v="201-250"/>
    <x v="6"/>
    <x v="9"/>
    <n v="147"/>
    <n v="1.4013605442176871"/>
    <x v="0"/>
    <x v="2"/>
  </r>
  <r>
    <n v="6221"/>
    <s v="Jessica"/>
    <d v="2024-11-16T00:00:00"/>
    <x v="24"/>
    <x v="0"/>
    <n v="306"/>
    <x v="5"/>
    <x v="0"/>
    <n v="1"/>
    <b v="1"/>
    <n v="513"/>
    <n v="70"/>
    <x v="3"/>
    <x v="1"/>
    <x v="0"/>
    <n v="86"/>
    <n v="3.7"/>
    <x v="1"/>
    <x v="0"/>
    <n v="1652"/>
    <x v="4"/>
    <x v="4"/>
    <x v="0"/>
    <x v="553"/>
    <s v="11%-30%"/>
    <x v="0"/>
    <x v="6"/>
    <x v="3"/>
    <x v="2"/>
    <x v="0"/>
    <s v="301-350"/>
    <x v="0"/>
    <x v="5"/>
    <n v="9"/>
    <n v="34"/>
    <x v="2"/>
    <x v="2"/>
  </r>
  <r>
    <n v="6231"/>
    <s v="Nicole"/>
    <d v="2023-01-24T00:00:00"/>
    <x v="23"/>
    <x v="2"/>
    <n v="248"/>
    <x v="0"/>
    <x v="4"/>
    <n v="6"/>
    <b v="0"/>
    <n v="181"/>
    <n v="13"/>
    <x v="4"/>
    <x v="1"/>
    <x v="0"/>
    <n v="43"/>
    <n v="4.9000000000000004"/>
    <x v="0"/>
    <x v="0"/>
    <n v="136"/>
    <x v="1"/>
    <x v="2"/>
    <x v="0"/>
    <x v="554"/>
    <s v="11%-30%"/>
    <x v="0"/>
    <x v="3"/>
    <x v="0"/>
    <x v="0"/>
    <x v="1"/>
    <s v="201-250"/>
    <x v="5"/>
    <x v="1"/>
    <n v="683"/>
    <n v="0.36310395314787702"/>
    <x v="0"/>
    <x v="1"/>
  </r>
  <r>
    <n v="6236"/>
    <s v="Benjamin"/>
    <d v="2023-02-26T00:00:00"/>
    <x v="0"/>
    <x v="0"/>
    <n v="293"/>
    <x v="5"/>
    <x v="1"/>
    <n v="3"/>
    <b v="0"/>
    <n v="514"/>
    <n v="68"/>
    <x v="1"/>
    <x v="1"/>
    <x v="2"/>
    <n v="4"/>
    <n v="4.7"/>
    <x v="1"/>
    <x v="0"/>
    <n v="1872"/>
    <x v="3"/>
    <x v="3"/>
    <x v="0"/>
    <x v="555"/>
    <s v="0%-10%"/>
    <x v="1"/>
    <x v="6"/>
    <x v="3"/>
    <x v="1"/>
    <x v="0"/>
    <s v="251-300"/>
    <x v="3"/>
    <x v="5"/>
    <n v="635"/>
    <n v="0.46141732283464565"/>
    <x v="0"/>
    <x v="2"/>
  </r>
  <r>
    <n v="6250"/>
    <s v="Madison"/>
    <d v="2024-07-08T00:00:00"/>
    <x v="0"/>
    <x v="2"/>
    <n v="207"/>
    <x v="4"/>
    <x v="3"/>
    <n v="6"/>
    <b v="0"/>
    <n v="909"/>
    <n v="164"/>
    <x v="2"/>
    <x v="1"/>
    <x v="3"/>
    <n v="75"/>
    <n v="4.2"/>
    <x v="0"/>
    <x v="0"/>
    <n v="4820"/>
    <x v="1"/>
    <x v="2"/>
    <x v="1"/>
    <x v="556"/>
    <s v="0%-10%"/>
    <x v="1"/>
    <x v="8"/>
    <x v="1"/>
    <x v="2"/>
    <x v="0"/>
    <s v="201-250"/>
    <x v="0"/>
    <x v="6"/>
    <n v="137"/>
    <n v="1.5109489051094891"/>
    <x v="0"/>
    <x v="2"/>
  </r>
  <r>
    <n v="6268"/>
    <s v="Alexander"/>
    <d v="2024-01-17T00:00:00"/>
    <x v="28"/>
    <x v="2"/>
    <n v="336"/>
    <x v="0"/>
    <x v="0"/>
    <n v="2"/>
    <b v="0"/>
    <n v="546"/>
    <n v="16"/>
    <x v="1"/>
    <x v="3"/>
    <x v="1"/>
    <n v="31"/>
    <n v="3.6"/>
    <x v="0"/>
    <x v="0"/>
    <n v="2824"/>
    <x v="0"/>
    <x v="1"/>
    <x v="1"/>
    <x v="557"/>
    <s v="0%-10%"/>
    <x v="1"/>
    <x v="6"/>
    <x v="0"/>
    <x v="1"/>
    <x v="0"/>
    <s v="301-350"/>
    <x v="0"/>
    <x v="4"/>
    <n v="314"/>
    <n v="1.0700636942675159"/>
    <x v="0"/>
    <x v="2"/>
  </r>
  <r>
    <n v="6272"/>
    <s v="Caitlin"/>
    <d v="2023-07-25T00:00:00"/>
    <x v="14"/>
    <x v="0"/>
    <n v="87"/>
    <x v="5"/>
    <x v="3"/>
    <n v="6"/>
    <b v="1"/>
    <n v="213"/>
    <n v="98"/>
    <x v="2"/>
    <x v="2"/>
    <x v="2"/>
    <n v="84"/>
    <n v="4.7"/>
    <x v="1"/>
    <x v="0"/>
    <n v="2089"/>
    <x v="3"/>
    <x v="3"/>
    <x v="1"/>
    <x v="558"/>
    <s v="11%-30%"/>
    <x v="0"/>
    <x v="2"/>
    <x v="3"/>
    <x v="2"/>
    <x v="0"/>
    <s v="51-100"/>
    <x v="7"/>
    <x v="0"/>
    <n v="512"/>
    <n v="0.169921875"/>
    <x v="0"/>
    <x v="2"/>
  </r>
  <r>
    <n v="6278"/>
    <s v="Richard"/>
    <d v="2023-06-18T00:00:00"/>
    <x v="24"/>
    <x v="1"/>
    <n v="388"/>
    <x v="1"/>
    <x v="4"/>
    <n v="6"/>
    <b v="1"/>
    <n v="861"/>
    <n v="59"/>
    <x v="3"/>
    <x v="2"/>
    <x v="3"/>
    <n v="42"/>
    <n v="4.4000000000000004"/>
    <x v="1"/>
    <x v="0"/>
    <n v="1129"/>
    <x v="1"/>
    <x v="2"/>
    <x v="2"/>
    <x v="559"/>
    <s v="0%-10%"/>
    <x v="1"/>
    <x v="1"/>
    <x v="3"/>
    <x v="2"/>
    <x v="1"/>
    <s v="351-400"/>
    <x v="0"/>
    <x v="2"/>
    <n v="526"/>
    <n v="0.73764258555133078"/>
    <x v="0"/>
    <x v="2"/>
  </r>
  <r>
    <n v="6285"/>
    <s v="Chloe"/>
    <d v="2023-07-31T00:00:00"/>
    <x v="3"/>
    <x v="0"/>
    <n v="238"/>
    <x v="3"/>
    <x v="3"/>
    <n v="6"/>
    <b v="1"/>
    <n v="831"/>
    <n v="101"/>
    <x v="3"/>
    <x v="3"/>
    <x v="4"/>
    <n v="94"/>
    <n v="4.4000000000000004"/>
    <x v="0"/>
    <x v="0"/>
    <n v="48"/>
    <x v="2"/>
    <x v="0"/>
    <x v="3"/>
    <x v="560"/>
    <s v="11%-30%"/>
    <x v="0"/>
    <x v="1"/>
    <x v="2"/>
    <x v="2"/>
    <x v="0"/>
    <s v="201-250"/>
    <x v="2"/>
    <x v="1"/>
    <n v="488"/>
    <n v="0.48770491803278687"/>
    <x v="0"/>
    <x v="2"/>
  </r>
  <r>
    <n v="6287"/>
    <s v="Jasmine"/>
    <d v="2023-04-29T00:00:00"/>
    <x v="3"/>
    <x v="0"/>
    <n v="449"/>
    <x v="3"/>
    <x v="4"/>
    <n v="2"/>
    <b v="1"/>
    <n v="268"/>
    <n v="11"/>
    <x v="2"/>
    <x v="2"/>
    <x v="1"/>
    <n v="62"/>
    <n v="5"/>
    <x v="1"/>
    <x v="0"/>
    <n v="993"/>
    <x v="4"/>
    <x v="3"/>
    <x v="3"/>
    <x v="561"/>
    <s v="11%-30%"/>
    <x v="0"/>
    <x v="2"/>
    <x v="0"/>
    <x v="2"/>
    <x v="1"/>
    <s v="401-450"/>
    <x v="2"/>
    <x v="8"/>
    <n v="581"/>
    <n v="0.7728055077452668"/>
    <x v="0"/>
    <x v="0"/>
  </r>
  <r>
    <n v="6288"/>
    <s v="Kathryn"/>
    <d v="2024-04-02T00:00:00"/>
    <x v="11"/>
    <x v="2"/>
    <n v="267"/>
    <x v="2"/>
    <x v="4"/>
    <n v="2"/>
    <b v="0"/>
    <n v="107"/>
    <n v="140"/>
    <x v="5"/>
    <x v="3"/>
    <x v="5"/>
    <n v="7"/>
    <n v="4.8"/>
    <x v="1"/>
    <x v="0"/>
    <n v="783"/>
    <x v="2"/>
    <x v="3"/>
    <x v="3"/>
    <x v="562"/>
    <s v="0%-10%"/>
    <x v="1"/>
    <x v="3"/>
    <x v="2"/>
    <x v="3"/>
    <x v="1"/>
    <s v="251-300"/>
    <x v="1"/>
    <x v="8"/>
    <n v="253"/>
    <n v="1.0553359683794465"/>
    <x v="0"/>
    <x v="2"/>
  </r>
  <r>
    <n v="6293"/>
    <s v="John"/>
    <d v="2024-09-16T00:00:00"/>
    <x v="12"/>
    <x v="2"/>
    <n v="473"/>
    <x v="4"/>
    <x v="2"/>
    <n v="4"/>
    <b v="0"/>
    <n v="605"/>
    <n v="93"/>
    <x v="0"/>
    <x v="2"/>
    <x v="2"/>
    <n v="13"/>
    <n v="4.8"/>
    <x v="1"/>
    <x v="0"/>
    <n v="2141"/>
    <x v="4"/>
    <x v="0"/>
    <x v="0"/>
    <x v="563"/>
    <s v="0%-10%"/>
    <x v="1"/>
    <x v="9"/>
    <x v="3"/>
    <x v="0"/>
    <x v="0"/>
    <s v="451-500"/>
    <x v="3"/>
    <x v="0"/>
    <n v="66"/>
    <n v="7.166666666666667"/>
    <x v="1"/>
    <x v="0"/>
  </r>
  <r>
    <n v="6300"/>
    <s v="Taylor"/>
    <d v="2023-09-20T00:00:00"/>
    <x v="29"/>
    <x v="2"/>
    <n v="164"/>
    <x v="5"/>
    <x v="3"/>
    <n v="5"/>
    <b v="0"/>
    <n v="161"/>
    <n v="77"/>
    <x v="5"/>
    <x v="0"/>
    <x v="4"/>
    <n v="97"/>
    <n v="3.7"/>
    <x v="0"/>
    <x v="0"/>
    <n v="1991"/>
    <x v="1"/>
    <x v="2"/>
    <x v="0"/>
    <x v="564"/>
    <s v="Above 30%"/>
    <x v="2"/>
    <x v="3"/>
    <x v="3"/>
    <x v="3"/>
    <x v="0"/>
    <s v="151-200"/>
    <x v="1"/>
    <x v="5"/>
    <n v="446"/>
    <n v="0.36771300448430494"/>
    <x v="0"/>
    <x v="1"/>
  </r>
  <r>
    <n v="6319"/>
    <s v="Todd"/>
    <d v="2023-03-03T00:00:00"/>
    <x v="21"/>
    <x v="1"/>
    <n v="466"/>
    <x v="2"/>
    <x v="2"/>
    <n v="1"/>
    <b v="1"/>
    <n v="592"/>
    <n v="67"/>
    <x v="4"/>
    <x v="2"/>
    <x v="5"/>
    <n v="81"/>
    <n v="4.8"/>
    <x v="1"/>
    <x v="0"/>
    <n v="423"/>
    <x v="4"/>
    <x v="2"/>
    <x v="2"/>
    <x v="565"/>
    <s v="11%-30%"/>
    <x v="0"/>
    <x v="6"/>
    <x v="3"/>
    <x v="0"/>
    <x v="0"/>
    <s v="451-500"/>
    <x v="6"/>
    <x v="1"/>
    <n v="654"/>
    <n v="0.71253822629969421"/>
    <x v="0"/>
    <x v="0"/>
  </r>
  <r>
    <n v="6330"/>
    <s v="Meghan"/>
    <d v="2024-01-25T00:00:00"/>
    <x v="9"/>
    <x v="1"/>
    <n v="329"/>
    <x v="4"/>
    <x v="2"/>
    <n v="1"/>
    <b v="1"/>
    <n v="973"/>
    <n v="163"/>
    <x v="3"/>
    <x v="0"/>
    <x v="1"/>
    <n v="78"/>
    <n v="4.2"/>
    <x v="0"/>
    <x v="0"/>
    <n v="218"/>
    <x v="3"/>
    <x v="4"/>
    <x v="3"/>
    <x v="566"/>
    <s v="0%-10%"/>
    <x v="1"/>
    <x v="8"/>
    <x v="1"/>
    <x v="2"/>
    <x v="0"/>
    <s v="301-350"/>
    <x v="5"/>
    <x v="1"/>
    <n v="314"/>
    <n v="1.0477707006369428"/>
    <x v="0"/>
    <x v="2"/>
  </r>
  <r>
    <n v="6345"/>
    <s v="Thomas"/>
    <d v="2023-01-01T00:00:00"/>
    <x v="29"/>
    <x v="1"/>
    <n v="410"/>
    <x v="3"/>
    <x v="4"/>
    <n v="1"/>
    <b v="1"/>
    <n v="909"/>
    <n v="99"/>
    <x v="2"/>
    <x v="3"/>
    <x v="2"/>
    <n v="22"/>
    <n v="3.2"/>
    <x v="1"/>
    <x v="0"/>
    <n v="754"/>
    <x v="2"/>
    <x v="3"/>
    <x v="3"/>
    <x v="567"/>
    <s v="0%-10%"/>
    <x v="1"/>
    <x v="8"/>
    <x v="3"/>
    <x v="2"/>
    <x v="1"/>
    <s v="401-450"/>
    <x v="1"/>
    <x v="8"/>
    <n v="708"/>
    <n v="0.57909604519774016"/>
    <x v="0"/>
    <x v="0"/>
  </r>
  <r>
    <n v="6368"/>
    <s v="Robert"/>
    <d v="2023-08-28T00:00:00"/>
    <x v="17"/>
    <x v="0"/>
    <n v="370"/>
    <x v="6"/>
    <x v="3"/>
    <n v="4"/>
    <b v="1"/>
    <n v="973"/>
    <n v="152"/>
    <x v="2"/>
    <x v="1"/>
    <x v="3"/>
    <n v="98"/>
    <n v="3.1"/>
    <x v="0"/>
    <x v="0"/>
    <n v="1456"/>
    <x v="3"/>
    <x v="2"/>
    <x v="1"/>
    <x v="568"/>
    <s v="0%-10%"/>
    <x v="1"/>
    <x v="8"/>
    <x v="1"/>
    <x v="2"/>
    <x v="0"/>
    <s v="351-400"/>
    <x v="4"/>
    <x v="2"/>
    <n v="474"/>
    <n v="0.78059071729957807"/>
    <x v="0"/>
    <x v="2"/>
  </r>
  <r>
    <n v="6369"/>
    <s v="Jessica"/>
    <d v="2023-10-23T00:00:00"/>
    <x v="15"/>
    <x v="1"/>
    <n v="414"/>
    <x v="0"/>
    <x v="2"/>
    <n v="6"/>
    <b v="1"/>
    <n v="271"/>
    <n v="51"/>
    <x v="1"/>
    <x v="3"/>
    <x v="4"/>
    <n v="8"/>
    <n v="4.3"/>
    <x v="1"/>
    <x v="0"/>
    <n v="1546"/>
    <x v="4"/>
    <x v="3"/>
    <x v="3"/>
    <x v="569"/>
    <s v="0%-10%"/>
    <x v="1"/>
    <x v="2"/>
    <x v="3"/>
    <x v="1"/>
    <x v="0"/>
    <s v="401-450"/>
    <x v="3"/>
    <x v="5"/>
    <n v="401"/>
    <n v="1.032418952618454"/>
    <x v="0"/>
    <x v="0"/>
  </r>
  <r>
    <n v="6374"/>
    <s v="Terri"/>
    <d v="2023-07-07T00:00:00"/>
    <x v="22"/>
    <x v="2"/>
    <n v="30"/>
    <x v="5"/>
    <x v="4"/>
    <n v="1"/>
    <b v="0"/>
    <n v="178"/>
    <n v="162"/>
    <x v="1"/>
    <x v="3"/>
    <x v="2"/>
    <n v="20"/>
    <n v="4.5999999999999996"/>
    <x v="0"/>
    <x v="0"/>
    <n v="3124"/>
    <x v="0"/>
    <x v="2"/>
    <x v="1"/>
    <x v="570"/>
    <s v="0%-10%"/>
    <x v="1"/>
    <x v="3"/>
    <x v="1"/>
    <x v="1"/>
    <x v="1"/>
    <s v="0-50"/>
    <x v="3"/>
    <x v="3"/>
    <n v="501"/>
    <n v="5.9880239520958084E-2"/>
    <x v="0"/>
    <x v="2"/>
  </r>
  <r>
    <n v="6380"/>
    <s v="Jennifer"/>
    <d v="2023-04-04T00:00:00"/>
    <x v="17"/>
    <x v="1"/>
    <n v="493"/>
    <x v="1"/>
    <x v="0"/>
    <n v="2"/>
    <b v="1"/>
    <n v="29"/>
    <n v="82"/>
    <x v="1"/>
    <x v="0"/>
    <x v="3"/>
    <n v="64"/>
    <n v="3.4"/>
    <x v="1"/>
    <x v="0"/>
    <n v="833"/>
    <x v="0"/>
    <x v="4"/>
    <x v="3"/>
    <x v="571"/>
    <s v="Above 30%"/>
    <x v="2"/>
    <x v="7"/>
    <x v="3"/>
    <x v="1"/>
    <x v="0"/>
    <s v="451-500"/>
    <x v="4"/>
    <x v="8"/>
    <n v="620"/>
    <n v="0.79516129032258065"/>
    <x v="0"/>
    <x v="0"/>
  </r>
  <r>
    <n v="6385"/>
    <s v="Travis"/>
    <d v="2023-07-19T00:00:00"/>
    <x v="6"/>
    <x v="0"/>
    <n v="475"/>
    <x v="3"/>
    <x v="4"/>
    <n v="5"/>
    <b v="0"/>
    <n v="523"/>
    <n v="30"/>
    <x v="0"/>
    <x v="0"/>
    <x v="4"/>
    <n v="2"/>
    <n v="4.8"/>
    <x v="1"/>
    <x v="0"/>
    <n v="2428"/>
    <x v="0"/>
    <x v="4"/>
    <x v="0"/>
    <x v="572"/>
    <s v="0%-10%"/>
    <x v="1"/>
    <x v="6"/>
    <x v="0"/>
    <x v="0"/>
    <x v="1"/>
    <s v="451-500"/>
    <x v="2"/>
    <x v="0"/>
    <n v="498"/>
    <n v="0.95381526104417669"/>
    <x v="0"/>
    <x v="0"/>
  </r>
  <r>
    <n v="6389"/>
    <s v="Brittney"/>
    <d v="2022-12-23T00:00:00"/>
    <x v="14"/>
    <x v="0"/>
    <n v="109"/>
    <x v="3"/>
    <x v="1"/>
    <n v="3"/>
    <b v="0"/>
    <n v="701"/>
    <n v="4"/>
    <x v="2"/>
    <x v="3"/>
    <x v="3"/>
    <n v="64"/>
    <n v="3.5"/>
    <x v="1"/>
    <x v="0"/>
    <n v="4662"/>
    <x v="1"/>
    <x v="0"/>
    <x v="1"/>
    <x v="573"/>
    <s v="0%-10%"/>
    <x v="1"/>
    <x v="4"/>
    <x v="0"/>
    <x v="2"/>
    <x v="0"/>
    <s v="101-150"/>
    <x v="7"/>
    <x v="6"/>
    <n v="726"/>
    <n v="0.15013774104683195"/>
    <x v="0"/>
    <x v="1"/>
  </r>
  <r>
    <n v="6391"/>
    <s v="Daniel"/>
    <d v="2024-05-11T00:00:00"/>
    <x v="27"/>
    <x v="2"/>
    <n v="389"/>
    <x v="1"/>
    <x v="1"/>
    <n v="2"/>
    <b v="0"/>
    <n v="120"/>
    <n v="191"/>
    <x v="6"/>
    <x v="2"/>
    <x v="1"/>
    <n v="75"/>
    <n v="3.8"/>
    <x v="0"/>
    <x v="0"/>
    <n v="237"/>
    <x v="4"/>
    <x v="4"/>
    <x v="2"/>
    <x v="574"/>
    <s v="11%-30%"/>
    <x v="0"/>
    <x v="3"/>
    <x v="1"/>
    <x v="0"/>
    <x v="0"/>
    <s v="351-400"/>
    <x v="0"/>
    <x v="1"/>
    <n v="197"/>
    <n v="1.9746192893401016"/>
    <x v="0"/>
    <x v="2"/>
  </r>
  <r>
    <n v="6398"/>
    <s v="Kim"/>
    <d v="2023-08-20T00:00:00"/>
    <x v="23"/>
    <x v="1"/>
    <n v="55"/>
    <x v="2"/>
    <x v="3"/>
    <n v="2"/>
    <b v="1"/>
    <n v="17"/>
    <n v="40"/>
    <x v="6"/>
    <x v="3"/>
    <x v="2"/>
    <n v="48"/>
    <n v="3.7"/>
    <x v="1"/>
    <x v="0"/>
    <n v="1672"/>
    <x v="2"/>
    <x v="2"/>
    <x v="0"/>
    <x v="575"/>
    <s v="Above 30%"/>
    <x v="2"/>
    <x v="7"/>
    <x v="0"/>
    <x v="0"/>
    <x v="0"/>
    <s v="51-100"/>
    <x v="5"/>
    <x v="5"/>
    <n v="475"/>
    <n v="0.11578947368421053"/>
    <x v="0"/>
    <x v="2"/>
  </r>
  <r>
    <n v="6399"/>
    <s v="Michael"/>
    <d v="2023-01-01T00:00:00"/>
    <x v="18"/>
    <x v="0"/>
    <n v="96"/>
    <x v="3"/>
    <x v="3"/>
    <n v="2"/>
    <b v="0"/>
    <n v="434"/>
    <n v="11"/>
    <x v="3"/>
    <x v="1"/>
    <x v="5"/>
    <n v="80"/>
    <n v="4.5999999999999996"/>
    <x v="1"/>
    <x v="0"/>
    <n v="2261"/>
    <x v="1"/>
    <x v="4"/>
    <x v="1"/>
    <x v="576"/>
    <s v="11%-30%"/>
    <x v="0"/>
    <x v="5"/>
    <x v="0"/>
    <x v="2"/>
    <x v="0"/>
    <s v="51-100"/>
    <x v="5"/>
    <x v="0"/>
    <n v="704"/>
    <n v="0.13636363636363635"/>
    <x v="0"/>
    <x v="2"/>
  </r>
  <r>
    <n v="6400"/>
    <s v="Jonathan"/>
    <d v="2024-02-27T00:00:00"/>
    <x v="17"/>
    <x v="0"/>
    <n v="356"/>
    <x v="0"/>
    <x v="3"/>
    <n v="2"/>
    <b v="1"/>
    <n v="776"/>
    <n v="40"/>
    <x v="3"/>
    <x v="1"/>
    <x v="2"/>
    <n v="56"/>
    <n v="3.4"/>
    <x v="0"/>
    <x v="0"/>
    <n v="3408"/>
    <x v="3"/>
    <x v="0"/>
    <x v="3"/>
    <x v="577"/>
    <s v="0%-10%"/>
    <x v="1"/>
    <x v="4"/>
    <x v="0"/>
    <x v="2"/>
    <x v="0"/>
    <s v="351-400"/>
    <x v="4"/>
    <x v="3"/>
    <n v="291"/>
    <n v="1.2233676975945018"/>
    <x v="0"/>
    <x v="2"/>
  </r>
  <r>
    <n v="6405"/>
    <s v="Adam"/>
    <d v="2023-04-14T00:00:00"/>
    <x v="11"/>
    <x v="0"/>
    <n v="321"/>
    <x v="6"/>
    <x v="4"/>
    <n v="6"/>
    <b v="1"/>
    <n v="361"/>
    <n v="12"/>
    <x v="1"/>
    <x v="0"/>
    <x v="4"/>
    <n v="72"/>
    <n v="4.9000000000000004"/>
    <x v="0"/>
    <x v="0"/>
    <n v="1303"/>
    <x v="3"/>
    <x v="4"/>
    <x v="0"/>
    <x v="578"/>
    <s v="11%-30%"/>
    <x v="0"/>
    <x v="0"/>
    <x v="0"/>
    <x v="1"/>
    <x v="1"/>
    <s v="301-350"/>
    <x v="1"/>
    <x v="2"/>
    <n v="607"/>
    <n v="0.52883031301482697"/>
    <x v="0"/>
    <x v="2"/>
  </r>
  <r>
    <n v="6415"/>
    <s v="Scott"/>
    <d v="2023-10-12T00:00:00"/>
    <x v="22"/>
    <x v="0"/>
    <n v="396"/>
    <x v="5"/>
    <x v="4"/>
    <n v="2"/>
    <b v="0"/>
    <n v="348"/>
    <n v="172"/>
    <x v="6"/>
    <x v="0"/>
    <x v="3"/>
    <n v="61"/>
    <n v="3.9"/>
    <x v="1"/>
    <x v="0"/>
    <n v="4599"/>
    <x v="0"/>
    <x v="0"/>
    <x v="1"/>
    <x v="579"/>
    <s v="11%-30%"/>
    <x v="0"/>
    <x v="0"/>
    <x v="1"/>
    <x v="0"/>
    <x v="1"/>
    <s v="351-400"/>
    <x v="3"/>
    <x v="6"/>
    <n v="404"/>
    <n v="0.98019801980198018"/>
    <x v="0"/>
    <x v="2"/>
  </r>
  <r>
    <n v="6430"/>
    <s v="Patrick"/>
    <d v="2023-04-03T00:00:00"/>
    <x v="10"/>
    <x v="1"/>
    <n v="161"/>
    <x v="1"/>
    <x v="4"/>
    <n v="2"/>
    <b v="1"/>
    <n v="192"/>
    <n v="65"/>
    <x v="3"/>
    <x v="3"/>
    <x v="4"/>
    <n v="69"/>
    <n v="4"/>
    <x v="1"/>
    <x v="0"/>
    <n v="2291"/>
    <x v="4"/>
    <x v="3"/>
    <x v="3"/>
    <x v="580"/>
    <s v="11%-30%"/>
    <x v="0"/>
    <x v="3"/>
    <x v="3"/>
    <x v="2"/>
    <x v="1"/>
    <s v="151-200"/>
    <x v="6"/>
    <x v="0"/>
    <n v="622"/>
    <n v="0.25884244372990356"/>
    <x v="0"/>
    <x v="1"/>
  </r>
  <r>
    <n v="6454"/>
    <s v="Nicholas"/>
    <d v="2024-04-08T00:00:00"/>
    <x v="10"/>
    <x v="2"/>
    <n v="197"/>
    <x v="6"/>
    <x v="4"/>
    <n v="4"/>
    <b v="1"/>
    <n v="860"/>
    <n v="42"/>
    <x v="3"/>
    <x v="1"/>
    <x v="5"/>
    <n v="97"/>
    <n v="4"/>
    <x v="0"/>
    <x v="0"/>
    <n v="1704"/>
    <x v="3"/>
    <x v="0"/>
    <x v="1"/>
    <x v="581"/>
    <s v="11%-30%"/>
    <x v="0"/>
    <x v="1"/>
    <x v="0"/>
    <x v="2"/>
    <x v="1"/>
    <s v="151-200"/>
    <x v="6"/>
    <x v="5"/>
    <n v="251"/>
    <n v="0.78486055776892427"/>
    <x v="0"/>
    <x v="1"/>
  </r>
  <r>
    <n v="6469"/>
    <s v="Charles"/>
    <d v="2024-06-18T00:00:00"/>
    <x v="27"/>
    <x v="0"/>
    <n v="125"/>
    <x v="3"/>
    <x v="3"/>
    <n v="6"/>
    <b v="1"/>
    <n v="853"/>
    <n v="16"/>
    <x v="5"/>
    <x v="3"/>
    <x v="4"/>
    <n v="65"/>
    <n v="4.8"/>
    <x v="0"/>
    <x v="0"/>
    <n v="448"/>
    <x v="1"/>
    <x v="4"/>
    <x v="0"/>
    <x v="582"/>
    <s v="0%-10%"/>
    <x v="1"/>
    <x v="1"/>
    <x v="0"/>
    <x v="3"/>
    <x v="0"/>
    <s v="101-150"/>
    <x v="0"/>
    <x v="1"/>
    <n v="159"/>
    <n v="0.78616352201257866"/>
    <x v="0"/>
    <x v="1"/>
  </r>
  <r>
    <n v="6471"/>
    <s v="Jennifer"/>
    <d v="2023-12-28T00:00:00"/>
    <x v="24"/>
    <x v="1"/>
    <n v="105"/>
    <x v="6"/>
    <x v="2"/>
    <n v="3"/>
    <b v="1"/>
    <n v="49"/>
    <n v="71"/>
    <x v="5"/>
    <x v="1"/>
    <x v="5"/>
    <n v="8"/>
    <n v="3.6"/>
    <x v="1"/>
    <x v="0"/>
    <n v="1989"/>
    <x v="4"/>
    <x v="2"/>
    <x v="1"/>
    <x v="271"/>
    <s v="0%-10%"/>
    <x v="1"/>
    <x v="7"/>
    <x v="3"/>
    <x v="3"/>
    <x v="0"/>
    <s v="101-150"/>
    <x v="0"/>
    <x v="5"/>
    <n v="333"/>
    <n v="0.31531531531531531"/>
    <x v="0"/>
    <x v="1"/>
  </r>
  <r>
    <n v="6474"/>
    <s v="Christopher"/>
    <d v="2023-10-31T00:00:00"/>
    <x v="22"/>
    <x v="2"/>
    <n v="459"/>
    <x v="3"/>
    <x v="0"/>
    <n v="5"/>
    <b v="1"/>
    <n v="961"/>
    <n v="173"/>
    <x v="6"/>
    <x v="3"/>
    <x v="4"/>
    <n v="92"/>
    <n v="3.7"/>
    <x v="1"/>
    <x v="0"/>
    <n v="2925"/>
    <x v="4"/>
    <x v="1"/>
    <x v="0"/>
    <x v="583"/>
    <s v="0%-10%"/>
    <x v="1"/>
    <x v="8"/>
    <x v="1"/>
    <x v="0"/>
    <x v="0"/>
    <s v="451-500"/>
    <x v="0"/>
    <x v="4"/>
    <n v="385"/>
    <n v="1.1922077922077923"/>
    <x v="0"/>
    <x v="0"/>
  </r>
  <r>
    <n v="6491"/>
    <s v="Anita"/>
    <d v="2023-01-15T00:00:00"/>
    <x v="6"/>
    <x v="1"/>
    <n v="154"/>
    <x v="5"/>
    <x v="0"/>
    <n v="4"/>
    <b v="1"/>
    <n v="340"/>
    <n v="53"/>
    <x v="0"/>
    <x v="1"/>
    <x v="1"/>
    <n v="31"/>
    <n v="4.4000000000000004"/>
    <x v="1"/>
    <x v="0"/>
    <n v="1850"/>
    <x v="4"/>
    <x v="1"/>
    <x v="0"/>
    <x v="584"/>
    <s v="0%-10%"/>
    <x v="1"/>
    <x v="0"/>
    <x v="3"/>
    <x v="0"/>
    <x v="0"/>
    <s v="151-200"/>
    <x v="2"/>
    <x v="5"/>
    <n v="683"/>
    <n v="0.22547584187408493"/>
    <x v="0"/>
    <x v="1"/>
  </r>
  <r>
    <n v="6504"/>
    <s v="Michelle"/>
    <d v="2023-11-19T00:00:00"/>
    <x v="14"/>
    <x v="1"/>
    <n v="345"/>
    <x v="4"/>
    <x v="4"/>
    <n v="4"/>
    <b v="0"/>
    <n v="767"/>
    <n v="66"/>
    <x v="2"/>
    <x v="2"/>
    <x v="2"/>
    <n v="70"/>
    <n v="3.8"/>
    <x v="1"/>
    <x v="0"/>
    <n v="2327"/>
    <x v="4"/>
    <x v="4"/>
    <x v="0"/>
    <x v="585"/>
    <s v="0%-10%"/>
    <x v="1"/>
    <x v="4"/>
    <x v="3"/>
    <x v="2"/>
    <x v="1"/>
    <s v="301-350"/>
    <x v="7"/>
    <x v="0"/>
    <n v="395"/>
    <n v="0.87341772151898733"/>
    <x v="0"/>
    <x v="2"/>
  </r>
  <r>
    <n v="6518"/>
    <s v="Kathryn"/>
    <d v="2024-11-21T00:00:00"/>
    <x v="23"/>
    <x v="1"/>
    <n v="478"/>
    <x v="5"/>
    <x v="0"/>
    <n v="3"/>
    <b v="1"/>
    <n v="780"/>
    <n v="78"/>
    <x v="6"/>
    <x v="3"/>
    <x v="0"/>
    <n v="66"/>
    <n v="4"/>
    <x v="1"/>
    <x v="0"/>
    <n v="4068"/>
    <x v="2"/>
    <x v="0"/>
    <x v="2"/>
    <x v="185"/>
    <s v="0%-10%"/>
    <x v="1"/>
    <x v="4"/>
    <x v="3"/>
    <x v="0"/>
    <x v="0"/>
    <s v="451-500"/>
    <x v="5"/>
    <x v="9"/>
    <n v="16"/>
    <n v="29.875"/>
    <x v="2"/>
    <x v="0"/>
  </r>
  <r>
    <n v="6522"/>
    <s v="Bryan"/>
    <d v="2023-09-10T00:00:00"/>
    <x v="15"/>
    <x v="0"/>
    <n v="38"/>
    <x v="6"/>
    <x v="4"/>
    <n v="4"/>
    <b v="1"/>
    <n v="875"/>
    <n v="115"/>
    <x v="2"/>
    <x v="0"/>
    <x v="4"/>
    <n v="75"/>
    <n v="4.7"/>
    <x v="0"/>
    <x v="0"/>
    <n v="4972"/>
    <x v="2"/>
    <x v="4"/>
    <x v="0"/>
    <x v="586"/>
    <s v="0%-10%"/>
    <x v="1"/>
    <x v="1"/>
    <x v="2"/>
    <x v="2"/>
    <x v="1"/>
    <s v="0-50"/>
    <x v="0"/>
    <x v="6"/>
    <n v="444"/>
    <n v="8.5585585585585586E-2"/>
    <x v="0"/>
    <x v="2"/>
  </r>
  <r>
    <n v="6525"/>
    <s v="Paul"/>
    <d v="2023-01-25T00:00:00"/>
    <x v="0"/>
    <x v="2"/>
    <n v="385"/>
    <x v="6"/>
    <x v="3"/>
    <n v="1"/>
    <b v="0"/>
    <n v="807"/>
    <n v="188"/>
    <x v="3"/>
    <x v="1"/>
    <x v="5"/>
    <n v="3"/>
    <n v="3.4"/>
    <x v="1"/>
    <x v="0"/>
    <n v="4919"/>
    <x v="3"/>
    <x v="0"/>
    <x v="1"/>
    <x v="587"/>
    <s v="0%-10%"/>
    <x v="1"/>
    <x v="1"/>
    <x v="1"/>
    <x v="2"/>
    <x v="0"/>
    <s v="351-400"/>
    <x v="0"/>
    <x v="6"/>
    <n v="667"/>
    <n v="0.57721139430284862"/>
    <x v="0"/>
    <x v="2"/>
  </r>
  <r>
    <n v="6527"/>
    <s v="Debra"/>
    <d v="2023-05-25T00:00:00"/>
    <x v="7"/>
    <x v="1"/>
    <n v="190"/>
    <x v="2"/>
    <x v="2"/>
    <n v="1"/>
    <b v="1"/>
    <n v="400"/>
    <n v="151"/>
    <x v="5"/>
    <x v="3"/>
    <x v="4"/>
    <n v="52"/>
    <n v="4.3"/>
    <x v="1"/>
    <x v="0"/>
    <n v="3775"/>
    <x v="4"/>
    <x v="1"/>
    <x v="0"/>
    <x v="588"/>
    <s v="0%-10%"/>
    <x v="1"/>
    <x v="0"/>
    <x v="1"/>
    <x v="3"/>
    <x v="0"/>
    <s v="151-200"/>
    <x v="0"/>
    <x v="7"/>
    <n v="548"/>
    <n v="0.34671532846715331"/>
    <x v="0"/>
    <x v="1"/>
  </r>
  <r>
    <n v="6531"/>
    <s v="Amanda"/>
    <d v="2023-02-07T00:00:00"/>
    <x v="4"/>
    <x v="0"/>
    <n v="131"/>
    <x v="4"/>
    <x v="0"/>
    <n v="2"/>
    <b v="0"/>
    <n v="374"/>
    <n v="154"/>
    <x v="4"/>
    <x v="2"/>
    <x v="4"/>
    <n v="81"/>
    <n v="4.4000000000000004"/>
    <x v="1"/>
    <x v="0"/>
    <n v="1155"/>
    <x v="1"/>
    <x v="0"/>
    <x v="2"/>
    <x v="589"/>
    <s v="11%-30%"/>
    <x v="0"/>
    <x v="0"/>
    <x v="1"/>
    <x v="0"/>
    <x v="0"/>
    <s v="101-150"/>
    <x v="4"/>
    <x v="2"/>
    <n v="674"/>
    <n v="0.1943620178041543"/>
    <x v="0"/>
    <x v="1"/>
  </r>
  <r>
    <n v="6534"/>
    <s v="Larry"/>
    <d v="2023-04-05T00:00:00"/>
    <x v="11"/>
    <x v="0"/>
    <n v="104"/>
    <x v="3"/>
    <x v="1"/>
    <n v="6"/>
    <b v="0"/>
    <n v="570"/>
    <n v="29"/>
    <x v="6"/>
    <x v="3"/>
    <x v="4"/>
    <n v="56"/>
    <n v="3.9"/>
    <x v="0"/>
    <x v="0"/>
    <n v="4501"/>
    <x v="4"/>
    <x v="0"/>
    <x v="0"/>
    <x v="590"/>
    <s v="0%-10%"/>
    <x v="1"/>
    <x v="6"/>
    <x v="0"/>
    <x v="0"/>
    <x v="0"/>
    <s v="101-150"/>
    <x v="1"/>
    <x v="6"/>
    <n v="616"/>
    <n v="0.16883116883116883"/>
    <x v="0"/>
    <x v="1"/>
  </r>
  <r>
    <n v="6539"/>
    <s v="Katherine"/>
    <d v="2024-04-19T00:00:00"/>
    <x v="20"/>
    <x v="0"/>
    <n v="203"/>
    <x v="0"/>
    <x v="4"/>
    <n v="3"/>
    <b v="0"/>
    <n v="961"/>
    <n v="41"/>
    <x v="5"/>
    <x v="2"/>
    <x v="4"/>
    <n v="76"/>
    <n v="4.2"/>
    <x v="0"/>
    <x v="0"/>
    <n v="3276"/>
    <x v="2"/>
    <x v="1"/>
    <x v="0"/>
    <x v="591"/>
    <s v="0%-10%"/>
    <x v="1"/>
    <x v="8"/>
    <x v="0"/>
    <x v="3"/>
    <x v="1"/>
    <s v="201-250"/>
    <x v="2"/>
    <x v="3"/>
    <n v="226"/>
    <n v="0.89823008849557517"/>
    <x v="0"/>
    <x v="2"/>
  </r>
  <r>
    <n v="6545"/>
    <s v="Elizabeth"/>
    <d v="2024-06-13T00:00:00"/>
    <x v="16"/>
    <x v="1"/>
    <n v="61"/>
    <x v="1"/>
    <x v="4"/>
    <n v="5"/>
    <b v="1"/>
    <n v="242"/>
    <n v="200"/>
    <x v="0"/>
    <x v="0"/>
    <x v="2"/>
    <n v="53"/>
    <n v="4.8"/>
    <x v="0"/>
    <x v="0"/>
    <n v="674"/>
    <x v="1"/>
    <x v="0"/>
    <x v="0"/>
    <x v="592"/>
    <s v="11%-30%"/>
    <x v="0"/>
    <x v="2"/>
    <x v="1"/>
    <x v="0"/>
    <x v="1"/>
    <s v="51-100"/>
    <x v="1"/>
    <x v="8"/>
    <n v="178"/>
    <n v="0.34269662921348315"/>
    <x v="0"/>
    <x v="2"/>
  </r>
  <r>
    <n v="6546"/>
    <s v="Shannon"/>
    <d v="2023-12-26T00:00:00"/>
    <x v="16"/>
    <x v="2"/>
    <n v="253"/>
    <x v="4"/>
    <x v="4"/>
    <n v="2"/>
    <b v="1"/>
    <n v="653"/>
    <n v="53"/>
    <x v="3"/>
    <x v="3"/>
    <x v="3"/>
    <n v="43"/>
    <n v="4.0999999999999996"/>
    <x v="0"/>
    <x v="0"/>
    <n v="2969"/>
    <x v="1"/>
    <x v="0"/>
    <x v="3"/>
    <x v="593"/>
    <s v="0%-10%"/>
    <x v="1"/>
    <x v="9"/>
    <x v="3"/>
    <x v="2"/>
    <x v="1"/>
    <s v="251-300"/>
    <x v="1"/>
    <x v="4"/>
    <n v="348"/>
    <n v="0.72701149425287359"/>
    <x v="0"/>
    <x v="2"/>
  </r>
  <r>
    <n v="6564"/>
    <s v="James"/>
    <d v="2023-10-23T00:00:00"/>
    <x v="23"/>
    <x v="0"/>
    <n v="98"/>
    <x v="1"/>
    <x v="0"/>
    <n v="2"/>
    <b v="1"/>
    <n v="526"/>
    <n v="144"/>
    <x v="3"/>
    <x v="2"/>
    <x v="1"/>
    <n v="10"/>
    <n v="3.9"/>
    <x v="0"/>
    <x v="0"/>
    <n v="747"/>
    <x v="1"/>
    <x v="3"/>
    <x v="1"/>
    <x v="594"/>
    <s v="0%-10%"/>
    <x v="1"/>
    <x v="6"/>
    <x v="2"/>
    <x v="2"/>
    <x v="0"/>
    <s v="51-100"/>
    <x v="5"/>
    <x v="8"/>
    <n v="411"/>
    <n v="0.23844282238442821"/>
    <x v="0"/>
    <x v="2"/>
  </r>
  <r>
    <n v="6566"/>
    <s v="Joshua"/>
    <d v="2023-06-22T00:00:00"/>
    <x v="25"/>
    <x v="0"/>
    <n v="312"/>
    <x v="0"/>
    <x v="0"/>
    <n v="1"/>
    <b v="1"/>
    <n v="895"/>
    <n v="154"/>
    <x v="0"/>
    <x v="2"/>
    <x v="0"/>
    <n v="85"/>
    <n v="4.7"/>
    <x v="0"/>
    <x v="0"/>
    <n v="3428"/>
    <x v="1"/>
    <x v="3"/>
    <x v="3"/>
    <x v="595"/>
    <s v="0%-10%"/>
    <x v="1"/>
    <x v="1"/>
    <x v="1"/>
    <x v="0"/>
    <x v="0"/>
    <s v="301-350"/>
    <x v="7"/>
    <x v="3"/>
    <n v="544"/>
    <n v="0.57352941176470584"/>
    <x v="0"/>
    <x v="2"/>
  </r>
  <r>
    <n v="6569"/>
    <s v="Patrick"/>
    <d v="2023-10-31T00:00:00"/>
    <x v="24"/>
    <x v="1"/>
    <n v="468"/>
    <x v="2"/>
    <x v="1"/>
    <n v="3"/>
    <b v="0"/>
    <n v="514"/>
    <n v="46"/>
    <x v="2"/>
    <x v="2"/>
    <x v="1"/>
    <n v="74"/>
    <n v="3.2"/>
    <x v="1"/>
    <x v="0"/>
    <n v="4456"/>
    <x v="0"/>
    <x v="3"/>
    <x v="1"/>
    <x v="596"/>
    <s v="11%-30%"/>
    <x v="0"/>
    <x v="6"/>
    <x v="0"/>
    <x v="2"/>
    <x v="0"/>
    <s v="451-500"/>
    <x v="0"/>
    <x v="9"/>
    <n v="391"/>
    <n v="1.19693094629156"/>
    <x v="0"/>
    <x v="0"/>
  </r>
  <r>
    <n v="6570"/>
    <s v="Joseph"/>
    <d v="2024-12-08T00:00:00"/>
    <x v="4"/>
    <x v="0"/>
    <n v="39"/>
    <x v="2"/>
    <x v="0"/>
    <n v="3"/>
    <b v="1"/>
    <n v="28"/>
    <n v="189"/>
    <x v="2"/>
    <x v="1"/>
    <x v="5"/>
    <n v="26"/>
    <n v="4.5999999999999996"/>
    <x v="0"/>
    <x v="0"/>
    <n v="4938"/>
    <x v="0"/>
    <x v="1"/>
    <x v="3"/>
    <x v="597"/>
    <s v="11%-30%"/>
    <x v="0"/>
    <x v="7"/>
    <x v="1"/>
    <x v="2"/>
    <x v="0"/>
    <s v="0-50"/>
    <x v="4"/>
    <x v="6"/>
    <n v="4"/>
    <n v="9.75"/>
    <x v="1"/>
    <x v="2"/>
  </r>
  <r>
    <n v="6586"/>
    <s v="Allison"/>
    <d v="2023-01-26T00:00:00"/>
    <x v="10"/>
    <x v="2"/>
    <n v="459"/>
    <x v="6"/>
    <x v="1"/>
    <n v="1"/>
    <b v="0"/>
    <n v="445"/>
    <n v="153"/>
    <x v="4"/>
    <x v="3"/>
    <x v="3"/>
    <n v="13"/>
    <n v="4.2"/>
    <x v="1"/>
    <x v="0"/>
    <n v="3433"/>
    <x v="4"/>
    <x v="2"/>
    <x v="3"/>
    <x v="598"/>
    <s v="0%-10%"/>
    <x v="1"/>
    <x v="5"/>
    <x v="1"/>
    <x v="0"/>
    <x v="0"/>
    <s v="451-500"/>
    <x v="6"/>
    <x v="3"/>
    <n v="689"/>
    <n v="0.66618287373004359"/>
    <x v="0"/>
    <x v="0"/>
  </r>
  <r>
    <n v="6593"/>
    <s v="Richard"/>
    <d v="2024-08-13T00:00:00"/>
    <x v="23"/>
    <x v="0"/>
    <n v="353"/>
    <x v="1"/>
    <x v="3"/>
    <n v="6"/>
    <b v="0"/>
    <n v="637"/>
    <n v="160"/>
    <x v="6"/>
    <x v="2"/>
    <x v="1"/>
    <n v="67"/>
    <n v="5"/>
    <x v="0"/>
    <x v="0"/>
    <n v="2749"/>
    <x v="4"/>
    <x v="2"/>
    <x v="0"/>
    <x v="599"/>
    <s v="0%-10%"/>
    <x v="1"/>
    <x v="9"/>
    <x v="1"/>
    <x v="0"/>
    <x v="0"/>
    <s v="351-400"/>
    <x v="5"/>
    <x v="4"/>
    <n v="116"/>
    <n v="3.0431034482758621"/>
    <x v="0"/>
    <x v="2"/>
  </r>
  <r>
    <n v="6601"/>
    <s v="Larry"/>
    <d v="2023-05-23T00:00:00"/>
    <x v="14"/>
    <x v="1"/>
    <n v="283"/>
    <x v="5"/>
    <x v="4"/>
    <n v="5"/>
    <b v="1"/>
    <n v="407"/>
    <n v="15"/>
    <x v="4"/>
    <x v="2"/>
    <x v="5"/>
    <n v="26"/>
    <n v="3.1"/>
    <x v="0"/>
    <x v="0"/>
    <n v="906"/>
    <x v="2"/>
    <x v="1"/>
    <x v="1"/>
    <x v="600"/>
    <s v="0%-10%"/>
    <x v="1"/>
    <x v="5"/>
    <x v="0"/>
    <x v="0"/>
    <x v="1"/>
    <s v="251-300"/>
    <x v="7"/>
    <x v="8"/>
    <n v="575"/>
    <n v="0.49217391304347824"/>
    <x v="0"/>
    <x v="2"/>
  </r>
  <r>
    <n v="6603"/>
    <s v="Amanda"/>
    <d v="2024-01-30T00:00:00"/>
    <x v="23"/>
    <x v="0"/>
    <n v="200"/>
    <x v="2"/>
    <x v="2"/>
    <n v="5"/>
    <b v="0"/>
    <n v="65"/>
    <n v="11"/>
    <x v="5"/>
    <x v="0"/>
    <x v="5"/>
    <n v="30"/>
    <n v="3.2"/>
    <x v="0"/>
    <x v="0"/>
    <n v="959"/>
    <x v="4"/>
    <x v="3"/>
    <x v="1"/>
    <x v="601"/>
    <s v="Above 30%"/>
    <x v="2"/>
    <x v="7"/>
    <x v="0"/>
    <x v="3"/>
    <x v="0"/>
    <s v="151-200"/>
    <x v="5"/>
    <x v="8"/>
    <n v="312"/>
    <n v="0.64102564102564108"/>
    <x v="0"/>
    <x v="1"/>
  </r>
  <r>
    <n v="6604"/>
    <s v="Lisa"/>
    <d v="2024-06-16T00:00:00"/>
    <x v="0"/>
    <x v="2"/>
    <n v="247"/>
    <x v="2"/>
    <x v="0"/>
    <n v="4"/>
    <b v="0"/>
    <n v="186"/>
    <n v="158"/>
    <x v="6"/>
    <x v="0"/>
    <x v="0"/>
    <n v="19"/>
    <n v="3.8"/>
    <x v="1"/>
    <x v="0"/>
    <n v="125"/>
    <x v="3"/>
    <x v="2"/>
    <x v="3"/>
    <x v="602"/>
    <s v="0%-10%"/>
    <x v="1"/>
    <x v="3"/>
    <x v="1"/>
    <x v="0"/>
    <x v="0"/>
    <s v="201-250"/>
    <x v="0"/>
    <x v="1"/>
    <n v="159"/>
    <n v="1.5534591194968554"/>
    <x v="0"/>
    <x v="1"/>
  </r>
  <r>
    <n v="6606"/>
    <s v="Danielle"/>
    <d v="2024-01-26T00:00:00"/>
    <x v="2"/>
    <x v="2"/>
    <n v="134"/>
    <x v="4"/>
    <x v="3"/>
    <n v="5"/>
    <b v="1"/>
    <n v="826"/>
    <n v="160"/>
    <x v="4"/>
    <x v="0"/>
    <x v="1"/>
    <n v="96"/>
    <n v="3.6"/>
    <x v="0"/>
    <x v="0"/>
    <n v="1150"/>
    <x v="0"/>
    <x v="3"/>
    <x v="0"/>
    <x v="603"/>
    <s v="0%-10%"/>
    <x v="1"/>
    <x v="1"/>
    <x v="1"/>
    <x v="0"/>
    <x v="0"/>
    <s v="101-150"/>
    <x v="2"/>
    <x v="2"/>
    <n v="308"/>
    <n v="0.43506493506493504"/>
    <x v="0"/>
    <x v="1"/>
  </r>
  <r>
    <n v="6607"/>
    <s v="Gene"/>
    <d v="2023-01-13T00:00:00"/>
    <x v="8"/>
    <x v="2"/>
    <n v="173"/>
    <x v="1"/>
    <x v="4"/>
    <n v="3"/>
    <b v="1"/>
    <n v="950"/>
    <n v="163"/>
    <x v="4"/>
    <x v="2"/>
    <x v="5"/>
    <n v="96"/>
    <n v="4.9000000000000004"/>
    <x v="0"/>
    <x v="0"/>
    <n v="3515"/>
    <x v="2"/>
    <x v="0"/>
    <x v="0"/>
    <x v="604"/>
    <s v="0%-10%"/>
    <x v="1"/>
    <x v="8"/>
    <x v="1"/>
    <x v="0"/>
    <x v="1"/>
    <s v="151-200"/>
    <x v="2"/>
    <x v="7"/>
    <n v="689"/>
    <n v="0.25108853410740201"/>
    <x v="0"/>
    <x v="1"/>
  </r>
  <r>
    <n v="6619"/>
    <s v="Cindy"/>
    <d v="2024-06-17T00:00:00"/>
    <x v="21"/>
    <x v="2"/>
    <n v="301"/>
    <x v="3"/>
    <x v="1"/>
    <n v="1"/>
    <b v="1"/>
    <n v="855"/>
    <n v="46"/>
    <x v="1"/>
    <x v="0"/>
    <x v="0"/>
    <n v="26"/>
    <n v="4.4000000000000004"/>
    <x v="1"/>
    <x v="0"/>
    <n v="658"/>
    <x v="0"/>
    <x v="0"/>
    <x v="0"/>
    <x v="605"/>
    <s v="0%-10%"/>
    <x v="1"/>
    <x v="1"/>
    <x v="0"/>
    <x v="1"/>
    <x v="0"/>
    <s v="301-350"/>
    <x v="6"/>
    <x v="8"/>
    <n v="182"/>
    <n v="1.6538461538461537"/>
    <x v="0"/>
    <x v="2"/>
  </r>
  <r>
    <n v="6628"/>
    <s v="Richard"/>
    <d v="2023-03-28T00:00:00"/>
    <x v="10"/>
    <x v="0"/>
    <n v="358"/>
    <x v="2"/>
    <x v="2"/>
    <n v="3"/>
    <b v="0"/>
    <n v="472"/>
    <n v="65"/>
    <x v="1"/>
    <x v="2"/>
    <x v="0"/>
    <n v="92"/>
    <n v="4"/>
    <x v="1"/>
    <x v="0"/>
    <n v="4542"/>
    <x v="0"/>
    <x v="2"/>
    <x v="3"/>
    <x v="606"/>
    <s v="11%-30%"/>
    <x v="0"/>
    <x v="5"/>
    <x v="3"/>
    <x v="1"/>
    <x v="0"/>
    <s v="351-400"/>
    <x v="6"/>
    <x v="6"/>
    <n v="628"/>
    <n v="0.57006369426751591"/>
    <x v="0"/>
    <x v="2"/>
  </r>
  <r>
    <n v="6638"/>
    <s v="Cory"/>
    <d v="2023-10-02T00:00:00"/>
    <x v="11"/>
    <x v="0"/>
    <n v="302"/>
    <x v="6"/>
    <x v="2"/>
    <n v="2"/>
    <b v="1"/>
    <n v="417"/>
    <n v="143"/>
    <x v="2"/>
    <x v="2"/>
    <x v="2"/>
    <n v="14"/>
    <n v="4.7"/>
    <x v="1"/>
    <x v="0"/>
    <n v="3791"/>
    <x v="0"/>
    <x v="1"/>
    <x v="1"/>
    <x v="607"/>
    <s v="0%-10%"/>
    <x v="1"/>
    <x v="5"/>
    <x v="2"/>
    <x v="2"/>
    <x v="0"/>
    <s v="301-350"/>
    <x v="1"/>
    <x v="7"/>
    <n v="436"/>
    <n v="0.69266055045871555"/>
    <x v="0"/>
    <x v="2"/>
  </r>
  <r>
    <n v="6639"/>
    <s v="Victoria"/>
    <d v="2023-12-18T00:00:00"/>
    <x v="14"/>
    <x v="1"/>
    <n v="304"/>
    <x v="5"/>
    <x v="4"/>
    <n v="6"/>
    <b v="1"/>
    <n v="902"/>
    <n v="20"/>
    <x v="0"/>
    <x v="3"/>
    <x v="2"/>
    <n v="62"/>
    <n v="3.9"/>
    <x v="0"/>
    <x v="0"/>
    <n v="249"/>
    <x v="4"/>
    <x v="0"/>
    <x v="3"/>
    <x v="608"/>
    <s v="0%-10%"/>
    <x v="1"/>
    <x v="8"/>
    <x v="0"/>
    <x v="0"/>
    <x v="1"/>
    <s v="301-350"/>
    <x v="7"/>
    <x v="1"/>
    <n v="366"/>
    <n v="0.8306010928961749"/>
    <x v="0"/>
    <x v="2"/>
  </r>
  <r>
    <n v="6641"/>
    <s v="Ashley"/>
    <d v="2024-07-20T00:00:00"/>
    <x v="16"/>
    <x v="1"/>
    <n v="45"/>
    <x v="0"/>
    <x v="2"/>
    <n v="3"/>
    <b v="0"/>
    <n v="420"/>
    <n v="87"/>
    <x v="6"/>
    <x v="0"/>
    <x v="2"/>
    <n v="41"/>
    <n v="3.3"/>
    <x v="0"/>
    <x v="0"/>
    <n v="2965"/>
    <x v="1"/>
    <x v="1"/>
    <x v="3"/>
    <x v="609"/>
    <s v="0%-10%"/>
    <x v="1"/>
    <x v="5"/>
    <x v="3"/>
    <x v="0"/>
    <x v="0"/>
    <s v="0-50"/>
    <x v="1"/>
    <x v="4"/>
    <n v="141"/>
    <n v="0.31914893617021278"/>
    <x v="0"/>
    <x v="2"/>
  </r>
  <r>
    <n v="6647"/>
    <s v="Jennifer"/>
    <d v="2024-10-19T00:00:00"/>
    <x v="2"/>
    <x v="2"/>
    <n v="286"/>
    <x v="1"/>
    <x v="0"/>
    <n v="2"/>
    <b v="0"/>
    <n v="617"/>
    <n v="89"/>
    <x v="2"/>
    <x v="3"/>
    <x v="4"/>
    <n v="64"/>
    <n v="3.2"/>
    <x v="0"/>
    <x v="0"/>
    <n v="1275"/>
    <x v="0"/>
    <x v="2"/>
    <x v="1"/>
    <x v="610"/>
    <s v="0%-10%"/>
    <x v="1"/>
    <x v="9"/>
    <x v="3"/>
    <x v="2"/>
    <x v="0"/>
    <s v="251-300"/>
    <x v="2"/>
    <x v="2"/>
    <n v="41"/>
    <n v="6.975609756097561"/>
    <x v="1"/>
    <x v="2"/>
  </r>
  <r>
    <n v="6650"/>
    <s v="April"/>
    <d v="2024-03-03T00:00:00"/>
    <x v="28"/>
    <x v="0"/>
    <n v="464"/>
    <x v="1"/>
    <x v="1"/>
    <n v="3"/>
    <b v="1"/>
    <n v="909"/>
    <n v="165"/>
    <x v="0"/>
    <x v="0"/>
    <x v="0"/>
    <n v="28"/>
    <n v="3.6"/>
    <x v="0"/>
    <x v="0"/>
    <n v="3607"/>
    <x v="4"/>
    <x v="4"/>
    <x v="3"/>
    <x v="611"/>
    <s v="0%-10%"/>
    <x v="1"/>
    <x v="8"/>
    <x v="1"/>
    <x v="0"/>
    <x v="0"/>
    <s v="451-500"/>
    <x v="0"/>
    <x v="7"/>
    <n v="268"/>
    <n v="1.7313432835820894"/>
    <x v="0"/>
    <x v="0"/>
  </r>
  <r>
    <n v="6658"/>
    <s v="Michael"/>
    <d v="2024-04-01T00:00:00"/>
    <x v="18"/>
    <x v="1"/>
    <n v="55"/>
    <x v="4"/>
    <x v="0"/>
    <n v="6"/>
    <b v="0"/>
    <n v="682"/>
    <n v="141"/>
    <x v="3"/>
    <x v="2"/>
    <x v="3"/>
    <n v="42"/>
    <n v="3.6"/>
    <x v="0"/>
    <x v="0"/>
    <n v="2561"/>
    <x v="4"/>
    <x v="2"/>
    <x v="0"/>
    <x v="612"/>
    <s v="0%-10%"/>
    <x v="1"/>
    <x v="9"/>
    <x v="2"/>
    <x v="2"/>
    <x v="0"/>
    <s v="51-100"/>
    <x v="5"/>
    <x v="4"/>
    <n v="248"/>
    <n v="0.22177419354838709"/>
    <x v="0"/>
    <x v="2"/>
  </r>
  <r>
    <n v="6663"/>
    <s v="Douglas"/>
    <d v="2024-05-19T00:00:00"/>
    <x v="23"/>
    <x v="1"/>
    <n v="11"/>
    <x v="3"/>
    <x v="2"/>
    <n v="1"/>
    <b v="1"/>
    <n v="773"/>
    <n v="139"/>
    <x v="0"/>
    <x v="2"/>
    <x v="4"/>
    <n v="45"/>
    <n v="4.0999999999999996"/>
    <x v="1"/>
    <x v="0"/>
    <n v="3520"/>
    <x v="3"/>
    <x v="1"/>
    <x v="3"/>
    <x v="613"/>
    <s v="0%-10%"/>
    <x v="1"/>
    <x v="4"/>
    <x v="2"/>
    <x v="0"/>
    <x v="0"/>
    <s v="0-50"/>
    <x v="5"/>
    <x v="7"/>
    <n v="202"/>
    <n v="5.4455445544554455E-2"/>
    <x v="0"/>
    <x v="2"/>
  </r>
  <r>
    <n v="6671"/>
    <s v="Robert"/>
    <d v="2024-02-21T00:00:00"/>
    <x v="11"/>
    <x v="2"/>
    <n v="166"/>
    <x v="2"/>
    <x v="2"/>
    <n v="1"/>
    <b v="0"/>
    <n v="208"/>
    <n v="39"/>
    <x v="0"/>
    <x v="3"/>
    <x v="0"/>
    <n v="53"/>
    <n v="5"/>
    <x v="0"/>
    <x v="0"/>
    <n v="290"/>
    <x v="0"/>
    <x v="0"/>
    <x v="3"/>
    <x v="614"/>
    <s v="11%-30%"/>
    <x v="0"/>
    <x v="2"/>
    <x v="0"/>
    <x v="0"/>
    <x v="0"/>
    <s v="151-200"/>
    <x v="1"/>
    <x v="1"/>
    <n v="294"/>
    <n v="0.56462585034013602"/>
    <x v="0"/>
    <x v="1"/>
  </r>
  <r>
    <n v="6684"/>
    <s v="Dennis"/>
    <d v="2024-09-17T00:00:00"/>
    <x v="11"/>
    <x v="0"/>
    <n v="491"/>
    <x v="2"/>
    <x v="4"/>
    <n v="6"/>
    <b v="1"/>
    <n v="434"/>
    <n v="182"/>
    <x v="0"/>
    <x v="0"/>
    <x v="0"/>
    <n v="24"/>
    <n v="4.0999999999999996"/>
    <x v="1"/>
    <x v="0"/>
    <n v="1357"/>
    <x v="3"/>
    <x v="2"/>
    <x v="0"/>
    <x v="615"/>
    <s v="0%-10%"/>
    <x v="1"/>
    <x v="5"/>
    <x v="1"/>
    <x v="0"/>
    <x v="1"/>
    <s v="451-500"/>
    <x v="1"/>
    <x v="2"/>
    <n v="85"/>
    <n v="5.776470588235294"/>
    <x v="1"/>
    <x v="0"/>
  </r>
  <r>
    <n v="6705"/>
    <s v="Joshua"/>
    <d v="2024-09-28T00:00:00"/>
    <x v="29"/>
    <x v="1"/>
    <n v="163"/>
    <x v="2"/>
    <x v="1"/>
    <n v="6"/>
    <b v="1"/>
    <n v="206"/>
    <n v="132"/>
    <x v="0"/>
    <x v="2"/>
    <x v="3"/>
    <n v="63"/>
    <n v="3.5"/>
    <x v="0"/>
    <x v="0"/>
    <n v="1790"/>
    <x v="4"/>
    <x v="0"/>
    <x v="3"/>
    <x v="616"/>
    <s v="11%-30%"/>
    <x v="0"/>
    <x v="2"/>
    <x v="2"/>
    <x v="0"/>
    <x v="0"/>
    <s v="151-200"/>
    <x v="1"/>
    <x v="5"/>
    <n v="72"/>
    <n v="2.2638888888888888"/>
    <x v="0"/>
    <x v="1"/>
  </r>
  <r>
    <n v="6719"/>
    <s v="Cynthia"/>
    <d v="2023-01-19T00:00:00"/>
    <x v="24"/>
    <x v="2"/>
    <n v="299"/>
    <x v="0"/>
    <x v="0"/>
    <n v="2"/>
    <b v="0"/>
    <n v="803"/>
    <n v="197"/>
    <x v="5"/>
    <x v="0"/>
    <x v="5"/>
    <n v="58"/>
    <n v="4.8"/>
    <x v="1"/>
    <x v="0"/>
    <n v="2812"/>
    <x v="4"/>
    <x v="3"/>
    <x v="3"/>
    <x v="519"/>
    <s v="0%-10%"/>
    <x v="1"/>
    <x v="1"/>
    <x v="1"/>
    <x v="3"/>
    <x v="0"/>
    <s v="251-300"/>
    <x v="0"/>
    <x v="4"/>
    <n v="676"/>
    <n v="0.44230769230769229"/>
    <x v="0"/>
    <x v="2"/>
  </r>
  <r>
    <n v="6720"/>
    <s v="Michael"/>
    <d v="2023-07-08T00:00:00"/>
    <x v="5"/>
    <x v="2"/>
    <n v="207"/>
    <x v="0"/>
    <x v="1"/>
    <n v="2"/>
    <b v="1"/>
    <n v="494"/>
    <n v="28"/>
    <x v="4"/>
    <x v="0"/>
    <x v="4"/>
    <n v="99"/>
    <n v="3.6"/>
    <x v="1"/>
    <x v="0"/>
    <n v="3278"/>
    <x v="4"/>
    <x v="1"/>
    <x v="0"/>
    <x v="617"/>
    <s v="11%-30%"/>
    <x v="0"/>
    <x v="5"/>
    <x v="0"/>
    <x v="0"/>
    <x v="0"/>
    <s v="201-250"/>
    <x v="4"/>
    <x v="3"/>
    <n v="524"/>
    <n v="0.39503816793893132"/>
    <x v="0"/>
    <x v="2"/>
  </r>
  <r>
    <n v="6722"/>
    <s v="Matthew"/>
    <d v="2023-05-08T00:00:00"/>
    <x v="15"/>
    <x v="2"/>
    <n v="447"/>
    <x v="6"/>
    <x v="0"/>
    <n v="2"/>
    <b v="0"/>
    <n v="709"/>
    <n v="93"/>
    <x v="1"/>
    <x v="2"/>
    <x v="4"/>
    <n v="35"/>
    <n v="4.8"/>
    <x v="0"/>
    <x v="0"/>
    <n v="2652"/>
    <x v="2"/>
    <x v="3"/>
    <x v="3"/>
    <x v="618"/>
    <s v="0%-10%"/>
    <x v="1"/>
    <x v="4"/>
    <x v="3"/>
    <x v="1"/>
    <x v="0"/>
    <s v="401-450"/>
    <x v="3"/>
    <x v="4"/>
    <n v="569"/>
    <n v="0.78558875219683655"/>
    <x v="0"/>
    <x v="0"/>
  </r>
  <r>
    <n v="6735"/>
    <s v="Mary"/>
    <d v="2023-09-17T00:00:00"/>
    <x v="22"/>
    <x v="2"/>
    <n v="408"/>
    <x v="3"/>
    <x v="1"/>
    <n v="6"/>
    <b v="1"/>
    <n v="837"/>
    <n v="105"/>
    <x v="1"/>
    <x v="1"/>
    <x v="0"/>
    <n v="71"/>
    <n v="4.3"/>
    <x v="0"/>
    <x v="0"/>
    <n v="33"/>
    <x v="2"/>
    <x v="4"/>
    <x v="2"/>
    <x v="619"/>
    <s v="0%-10%"/>
    <x v="1"/>
    <x v="1"/>
    <x v="2"/>
    <x v="1"/>
    <x v="0"/>
    <s v="401-450"/>
    <x v="3"/>
    <x v="1"/>
    <n v="429"/>
    <n v="0.95104895104895104"/>
    <x v="0"/>
    <x v="0"/>
  </r>
  <r>
    <n v="6739"/>
    <s v="Richard"/>
    <d v="2024-07-30T00:00:00"/>
    <x v="20"/>
    <x v="0"/>
    <n v="23"/>
    <x v="3"/>
    <x v="0"/>
    <n v="3"/>
    <b v="0"/>
    <n v="725"/>
    <n v="168"/>
    <x v="3"/>
    <x v="2"/>
    <x v="3"/>
    <n v="25"/>
    <n v="3.6"/>
    <x v="0"/>
    <x v="0"/>
    <n v="4322"/>
    <x v="1"/>
    <x v="4"/>
    <x v="0"/>
    <x v="620"/>
    <s v="0%-10%"/>
    <x v="1"/>
    <x v="4"/>
    <x v="1"/>
    <x v="2"/>
    <x v="0"/>
    <s v="0-50"/>
    <x v="2"/>
    <x v="9"/>
    <n v="124"/>
    <n v="0.18548387096774194"/>
    <x v="0"/>
    <x v="2"/>
  </r>
  <r>
    <n v="6741"/>
    <s v="Jacob"/>
    <d v="2023-10-28T00:00:00"/>
    <x v="19"/>
    <x v="1"/>
    <n v="180"/>
    <x v="4"/>
    <x v="0"/>
    <n v="2"/>
    <b v="1"/>
    <n v="647"/>
    <n v="2"/>
    <x v="2"/>
    <x v="0"/>
    <x v="5"/>
    <n v="9"/>
    <n v="3.5"/>
    <x v="1"/>
    <x v="0"/>
    <n v="2989"/>
    <x v="0"/>
    <x v="1"/>
    <x v="1"/>
    <x v="621"/>
    <s v="0%-10%"/>
    <x v="1"/>
    <x v="9"/>
    <x v="0"/>
    <x v="2"/>
    <x v="0"/>
    <s v="151-200"/>
    <x v="0"/>
    <x v="4"/>
    <n v="389"/>
    <n v="0.46272493573264784"/>
    <x v="0"/>
    <x v="1"/>
  </r>
  <r>
    <n v="6746"/>
    <s v="Caitlin"/>
    <d v="2024-11-02T00:00:00"/>
    <x v="6"/>
    <x v="1"/>
    <n v="161"/>
    <x v="6"/>
    <x v="1"/>
    <n v="5"/>
    <b v="0"/>
    <n v="151"/>
    <n v="109"/>
    <x v="6"/>
    <x v="0"/>
    <x v="1"/>
    <n v="27"/>
    <n v="3.3"/>
    <x v="1"/>
    <x v="0"/>
    <n v="944"/>
    <x v="2"/>
    <x v="0"/>
    <x v="1"/>
    <x v="622"/>
    <s v="11%-30%"/>
    <x v="0"/>
    <x v="3"/>
    <x v="2"/>
    <x v="0"/>
    <x v="0"/>
    <s v="151-200"/>
    <x v="2"/>
    <x v="8"/>
    <n v="26"/>
    <n v="6.1923076923076925"/>
    <x v="1"/>
    <x v="1"/>
  </r>
  <r>
    <n v="6750"/>
    <s v="Amber"/>
    <d v="2023-07-28T00:00:00"/>
    <x v="8"/>
    <x v="1"/>
    <n v="422"/>
    <x v="4"/>
    <x v="3"/>
    <n v="5"/>
    <b v="0"/>
    <n v="399"/>
    <n v="27"/>
    <x v="4"/>
    <x v="1"/>
    <x v="1"/>
    <n v="12"/>
    <n v="4.4000000000000004"/>
    <x v="0"/>
    <x v="0"/>
    <n v="1330"/>
    <x v="0"/>
    <x v="4"/>
    <x v="1"/>
    <x v="623"/>
    <s v="0%-10%"/>
    <x v="1"/>
    <x v="0"/>
    <x v="0"/>
    <x v="0"/>
    <x v="0"/>
    <s v="401-450"/>
    <x v="2"/>
    <x v="2"/>
    <n v="493"/>
    <n v="0.85598377281947258"/>
    <x v="0"/>
    <x v="0"/>
  </r>
  <r>
    <n v="6752"/>
    <s v="Garrett"/>
    <d v="2024-04-24T00:00:00"/>
    <x v="29"/>
    <x v="0"/>
    <n v="10"/>
    <x v="3"/>
    <x v="1"/>
    <n v="4"/>
    <b v="0"/>
    <n v="146"/>
    <n v="95"/>
    <x v="5"/>
    <x v="1"/>
    <x v="0"/>
    <n v="99"/>
    <n v="3.8"/>
    <x v="0"/>
    <x v="0"/>
    <n v="3942"/>
    <x v="3"/>
    <x v="0"/>
    <x v="1"/>
    <x v="624"/>
    <s v="Above 30%"/>
    <x v="2"/>
    <x v="3"/>
    <x v="3"/>
    <x v="3"/>
    <x v="0"/>
    <s v="0-50"/>
    <x v="1"/>
    <x v="7"/>
    <n v="229"/>
    <n v="4.3668122270742356E-2"/>
    <x v="0"/>
    <x v="2"/>
  </r>
  <r>
    <n v="6773"/>
    <s v="Jeffrey"/>
    <d v="2024-02-06T00:00:00"/>
    <x v="2"/>
    <x v="1"/>
    <n v="343"/>
    <x v="1"/>
    <x v="2"/>
    <n v="1"/>
    <b v="1"/>
    <n v="492"/>
    <n v="187"/>
    <x v="3"/>
    <x v="3"/>
    <x v="5"/>
    <n v="75"/>
    <n v="4.9000000000000004"/>
    <x v="0"/>
    <x v="0"/>
    <n v="628"/>
    <x v="4"/>
    <x v="2"/>
    <x v="0"/>
    <x v="625"/>
    <s v="11%-30%"/>
    <x v="0"/>
    <x v="5"/>
    <x v="1"/>
    <x v="2"/>
    <x v="0"/>
    <s v="301-350"/>
    <x v="2"/>
    <x v="8"/>
    <n v="297"/>
    <n v="1.1548821548821548"/>
    <x v="0"/>
    <x v="2"/>
  </r>
  <r>
    <n v="6779"/>
    <s v="Leah"/>
    <d v="2024-07-22T00:00:00"/>
    <x v="13"/>
    <x v="1"/>
    <n v="196"/>
    <x v="2"/>
    <x v="4"/>
    <n v="6"/>
    <b v="1"/>
    <n v="936"/>
    <n v="152"/>
    <x v="5"/>
    <x v="3"/>
    <x v="2"/>
    <n v="3"/>
    <n v="3.1"/>
    <x v="0"/>
    <x v="0"/>
    <n v="2845"/>
    <x v="0"/>
    <x v="2"/>
    <x v="1"/>
    <x v="626"/>
    <s v="0%-10%"/>
    <x v="1"/>
    <x v="8"/>
    <x v="1"/>
    <x v="3"/>
    <x v="1"/>
    <s v="151-200"/>
    <x v="5"/>
    <x v="4"/>
    <n v="134"/>
    <n v="1.4626865671641791"/>
    <x v="0"/>
    <x v="1"/>
  </r>
  <r>
    <n v="6804"/>
    <s v="Benjamin"/>
    <d v="2023-02-11T00:00:00"/>
    <x v="1"/>
    <x v="2"/>
    <n v="419"/>
    <x v="1"/>
    <x v="1"/>
    <n v="1"/>
    <b v="0"/>
    <n v="591"/>
    <n v="166"/>
    <x v="5"/>
    <x v="3"/>
    <x v="4"/>
    <n v="26"/>
    <n v="3.5"/>
    <x v="0"/>
    <x v="0"/>
    <n v="3264"/>
    <x v="4"/>
    <x v="1"/>
    <x v="0"/>
    <x v="627"/>
    <s v="0%-10%"/>
    <x v="1"/>
    <x v="6"/>
    <x v="1"/>
    <x v="3"/>
    <x v="0"/>
    <s v="401-450"/>
    <x v="1"/>
    <x v="3"/>
    <n v="668"/>
    <n v="0.6272455089820359"/>
    <x v="0"/>
    <x v="0"/>
  </r>
  <r>
    <n v="6806"/>
    <s v="Crystal"/>
    <d v="2023-12-18T00:00:00"/>
    <x v="7"/>
    <x v="1"/>
    <n v="358"/>
    <x v="5"/>
    <x v="1"/>
    <n v="3"/>
    <b v="1"/>
    <n v="858"/>
    <n v="65"/>
    <x v="0"/>
    <x v="2"/>
    <x v="2"/>
    <n v="5"/>
    <n v="4.5999999999999996"/>
    <x v="0"/>
    <x v="0"/>
    <n v="1572"/>
    <x v="1"/>
    <x v="2"/>
    <x v="1"/>
    <x v="628"/>
    <s v="0%-10%"/>
    <x v="1"/>
    <x v="1"/>
    <x v="3"/>
    <x v="0"/>
    <x v="0"/>
    <s v="351-400"/>
    <x v="0"/>
    <x v="5"/>
    <n v="341"/>
    <n v="1.0498533724340176"/>
    <x v="0"/>
    <x v="2"/>
  </r>
  <r>
    <n v="6842"/>
    <s v="Cody"/>
    <d v="2023-06-22T00:00:00"/>
    <x v="16"/>
    <x v="2"/>
    <n v="34"/>
    <x v="1"/>
    <x v="4"/>
    <n v="4"/>
    <b v="1"/>
    <n v="109"/>
    <n v="174"/>
    <x v="2"/>
    <x v="2"/>
    <x v="3"/>
    <n v="74"/>
    <n v="4.4000000000000004"/>
    <x v="0"/>
    <x v="0"/>
    <n v="1656"/>
    <x v="3"/>
    <x v="1"/>
    <x v="0"/>
    <x v="629"/>
    <s v="11%-30%"/>
    <x v="0"/>
    <x v="3"/>
    <x v="1"/>
    <x v="2"/>
    <x v="1"/>
    <s v="0-50"/>
    <x v="1"/>
    <x v="5"/>
    <n v="535"/>
    <n v="6.3551401869158877E-2"/>
    <x v="0"/>
    <x v="2"/>
  </r>
  <r>
    <n v="6858"/>
    <s v="Michelle"/>
    <d v="2023-12-23T00:00:00"/>
    <x v="4"/>
    <x v="0"/>
    <n v="287"/>
    <x v="3"/>
    <x v="4"/>
    <n v="2"/>
    <b v="0"/>
    <n v="918"/>
    <n v="82"/>
    <x v="1"/>
    <x v="2"/>
    <x v="4"/>
    <n v="81"/>
    <n v="3.2"/>
    <x v="1"/>
    <x v="0"/>
    <n v="4555"/>
    <x v="2"/>
    <x v="1"/>
    <x v="1"/>
    <x v="630"/>
    <s v="0%-10%"/>
    <x v="1"/>
    <x v="8"/>
    <x v="3"/>
    <x v="1"/>
    <x v="1"/>
    <s v="251-300"/>
    <x v="4"/>
    <x v="6"/>
    <n v="355"/>
    <n v="0.80845070422535215"/>
    <x v="0"/>
    <x v="2"/>
  </r>
  <r>
    <n v="6860"/>
    <s v="Brett"/>
    <d v="2024-02-11T00:00:00"/>
    <x v="21"/>
    <x v="1"/>
    <n v="286"/>
    <x v="1"/>
    <x v="0"/>
    <n v="4"/>
    <b v="0"/>
    <n v="751"/>
    <n v="103"/>
    <x v="6"/>
    <x v="0"/>
    <x v="5"/>
    <n v="33"/>
    <n v="3.6"/>
    <x v="1"/>
    <x v="0"/>
    <n v="2757"/>
    <x v="2"/>
    <x v="1"/>
    <x v="0"/>
    <x v="631"/>
    <s v="0%-10%"/>
    <x v="1"/>
    <x v="4"/>
    <x v="2"/>
    <x v="0"/>
    <x v="0"/>
    <s v="251-300"/>
    <x v="6"/>
    <x v="4"/>
    <n v="309"/>
    <n v="0.92556634304207119"/>
    <x v="0"/>
    <x v="2"/>
  </r>
  <r>
    <n v="6866"/>
    <s v="Kim"/>
    <d v="2024-05-18T00:00:00"/>
    <x v="27"/>
    <x v="0"/>
    <n v="479"/>
    <x v="0"/>
    <x v="4"/>
    <n v="3"/>
    <b v="1"/>
    <n v="952"/>
    <n v="48"/>
    <x v="3"/>
    <x v="1"/>
    <x v="1"/>
    <n v="54"/>
    <n v="4.5999999999999996"/>
    <x v="0"/>
    <x v="0"/>
    <n v="4"/>
    <x v="4"/>
    <x v="1"/>
    <x v="3"/>
    <x v="632"/>
    <s v="0%-10%"/>
    <x v="1"/>
    <x v="8"/>
    <x v="0"/>
    <x v="2"/>
    <x v="1"/>
    <s v="451-500"/>
    <x v="3"/>
    <x v="1"/>
    <n v="190"/>
    <n v="2.5210526315789474"/>
    <x v="0"/>
    <x v="0"/>
  </r>
  <r>
    <n v="6878"/>
    <s v="Mary"/>
    <d v="2024-04-26T00:00:00"/>
    <x v="15"/>
    <x v="1"/>
    <n v="136"/>
    <x v="4"/>
    <x v="0"/>
    <n v="5"/>
    <b v="1"/>
    <n v="20"/>
    <n v="18"/>
    <x v="2"/>
    <x v="2"/>
    <x v="3"/>
    <n v="7"/>
    <n v="4.4000000000000004"/>
    <x v="0"/>
    <x v="0"/>
    <n v="4742"/>
    <x v="3"/>
    <x v="0"/>
    <x v="0"/>
    <x v="633"/>
    <s v="11%-30%"/>
    <x v="0"/>
    <x v="7"/>
    <x v="0"/>
    <x v="2"/>
    <x v="0"/>
    <s v="101-150"/>
    <x v="0"/>
    <x v="6"/>
    <n v="215"/>
    <n v="0.63255813953488371"/>
    <x v="0"/>
    <x v="1"/>
  </r>
  <r>
    <n v="6888"/>
    <s v="Jose"/>
    <d v="2024-05-08T00:00:00"/>
    <x v="13"/>
    <x v="2"/>
    <n v="364"/>
    <x v="6"/>
    <x v="1"/>
    <n v="5"/>
    <b v="0"/>
    <n v="865"/>
    <n v="104"/>
    <x v="3"/>
    <x v="1"/>
    <x v="2"/>
    <n v="31"/>
    <n v="3.1"/>
    <x v="1"/>
    <x v="0"/>
    <n v="1261"/>
    <x v="0"/>
    <x v="0"/>
    <x v="0"/>
    <x v="634"/>
    <s v="0%-10%"/>
    <x v="1"/>
    <x v="1"/>
    <x v="2"/>
    <x v="2"/>
    <x v="0"/>
    <s v="351-400"/>
    <x v="5"/>
    <x v="2"/>
    <n v="209"/>
    <n v="1.7416267942583732"/>
    <x v="0"/>
    <x v="2"/>
  </r>
  <r>
    <n v="6896"/>
    <s v="Linda"/>
    <d v="2023-12-02T00:00:00"/>
    <x v="17"/>
    <x v="1"/>
    <n v="164"/>
    <x v="3"/>
    <x v="0"/>
    <n v="4"/>
    <b v="1"/>
    <n v="406"/>
    <n v="79"/>
    <x v="3"/>
    <x v="1"/>
    <x v="5"/>
    <n v="90"/>
    <n v="3.2"/>
    <x v="1"/>
    <x v="0"/>
    <n v="3898"/>
    <x v="1"/>
    <x v="1"/>
    <x v="0"/>
    <x v="635"/>
    <s v="11%-30%"/>
    <x v="0"/>
    <x v="5"/>
    <x v="3"/>
    <x v="2"/>
    <x v="0"/>
    <s v="151-200"/>
    <x v="4"/>
    <x v="7"/>
    <n v="378"/>
    <n v="0.43386243386243384"/>
    <x v="0"/>
    <x v="1"/>
  </r>
  <r>
    <n v="6899"/>
    <s v="Paul"/>
    <d v="2023-04-05T00:00:00"/>
    <x v="18"/>
    <x v="2"/>
    <n v="102"/>
    <x v="0"/>
    <x v="4"/>
    <n v="1"/>
    <b v="1"/>
    <n v="604"/>
    <n v="107"/>
    <x v="4"/>
    <x v="0"/>
    <x v="5"/>
    <n v="9"/>
    <n v="4.3"/>
    <x v="1"/>
    <x v="0"/>
    <n v="745"/>
    <x v="3"/>
    <x v="3"/>
    <x v="0"/>
    <x v="292"/>
    <s v="0%-10%"/>
    <x v="1"/>
    <x v="9"/>
    <x v="2"/>
    <x v="0"/>
    <x v="1"/>
    <s v="101-150"/>
    <x v="5"/>
    <x v="8"/>
    <n v="610"/>
    <n v="0.16721311475409836"/>
    <x v="0"/>
    <x v="1"/>
  </r>
  <r>
    <n v="6910"/>
    <s v="Ann"/>
    <d v="2023-03-03T00:00:00"/>
    <x v="15"/>
    <x v="1"/>
    <n v="417"/>
    <x v="0"/>
    <x v="2"/>
    <n v="5"/>
    <b v="0"/>
    <n v="792"/>
    <n v="187"/>
    <x v="4"/>
    <x v="0"/>
    <x v="1"/>
    <n v="5"/>
    <n v="4.5999999999999996"/>
    <x v="0"/>
    <x v="0"/>
    <n v="444"/>
    <x v="2"/>
    <x v="3"/>
    <x v="1"/>
    <x v="636"/>
    <s v="0%-10%"/>
    <x v="1"/>
    <x v="4"/>
    <x v="1"/>
    <x v="0"/>
    <x v="0"/>
    <s v="401-450"/>
    <x v="0"/>
    <x v="1"/>
    <n v="635"/>
    <n v="0.6566929133858268"/>
    <x v="0"/>
    <x v="0"/>
  </r>
  <r>
    <n v="6919"/>
    <s v="Jane"/>
    <d v="2023-02-25T00:00:00"/>
    <x v="27"/>
    <x v="1"/>
    <n v="195"/>
    <x v="5"/>
    <x v="2"/>
    <n v="3"/>
    <b v="1"/>
    <n v="49"/>
    <n v="30"/>
    <x v="2"/>
    <x v="3"/>
    <x v="4"/>
    <n v="68"/>
    <n v="4.4000000000000004"/>
    <x v="1"/>
    <x v="0"/>
    <n v="3157"/>
    <x v="2"/>
    <x v="4"/>
    <x v="2"/>
    <x v="637"/>
    <s v="Above 30%"/>
    <x v="2"/>
    <x v="7"/>
    <x v="0"/>
    <x v="2"/>
    <x v="0"/>
    <s v="151-200"/>
    <x v="0"/>
    <x v="3"/>
    <n v="638"/>
    <n v="0.30564263322884011"/>
    <x v="0"/>
    <x v="1"/>
  </r>
  <r>
    <n v="6929"/>
    <s v="Cynthia"/>
    <d v="2024-10-29T00:00:00"/>
    <x v="18"/>
    <x v="0"/>
    <n v="302"/>
    <x v="5"/>
    <x v="0"/>
    <n v="5"/>
    <b v="1"/>
    <n v="42"/>
    <n v="196"/>
    <x v="1"/>
    <x v="1"/>
    <x v="3"/>
    <n v="74"/>
    <n v="4.5999999999999996"/>
    <x v="1"/>
    <x v="0"/>
    <n v="3616"/>
    <x v="4"/>
    <x v="4"/>
    <x v="3"/>
    <x v="638"/>
    <s v="Above 30%"/>
    <x v="2"/>
    <x v="7"/>
    <x v="1"/>
    <x v="1"/>
    <x v="0"/>
    <s v="301-350"/>
    <x v="5"/>
    <x v="7"/>
    <n v="37"/>
    <n v="8.1621621621621614"/>
    <x v="1"/>
    <x v="2"/>
  </r>
  <r>
    <n v="6938"/>
    <s v="Diana"/>
    <d v="2024-05-05T00:00:00"/>
    <x v="4"/>
    <x v="0"/>
    <n v="75"/>
    <x v="5"/>
    <x v="2"/>
    <n v="6"/>
    <b v="0"/>
    <n v="897"/>
    <n v="59"/>
    <x v="0"/>
    <x v="1"/>
    <x v="3"/>
    <n v="11"/>
    <n v="3.4"/>
    <x v="1"/>
    <x v="0"/>
    <n v="4015"/>
    <x v="4"/>
    <x v="4"/>
    <x v="1"/>
    <x v="639"/>
    <s v="0%-10%"/>
    <x v="1"/>
    <x v="1"/>
    <x v="3"/>
    <x v="0"/>
    <x v="0"/>
    <s v="51-100"/>
    <x v="4"/>
    <x v="9"/>
    <n v="221"/>
    <n v="0.33936651583710409"/>
    <x v="0"/>
    <x v="2"/>
  </r>
  <r>
    <n v="6944"/>
    <s v="Sarah"/>
    <d v="2024-05-28T00:00:00"/>
    <x v="3"/>
    <x v="2"/>
    <n v="270"/>
    <x v="6"/>
    <x v="3"/>
    <n v="6"/>
    <b v="0"/>
    <n v="271"/>
    <n v="5"/>
    <x v="6"/>
    <x v="1"/>
    <x v="0"/>
    <n v="41"/>
    <n v="3.5"/>
    <x v="1"/>
    <x v="0"/>
    <n v="1135"/>
    <x v="1"/>
    <x v="4"/>
    <x v="0"/>
    <x v="640"/>
    <s v="11%-30%"/>
    <x v="0"/>
    <x v="2"/>
    <x v="0"/>
    <x v="0"/>
    <x v="0"/>
    <s v="251-300"/>
    <x v="2"/>
    <x v="2"/>
    <n v="186"/>
    <n v="1.4516129032258065"/>
    <x v="0"/>
    <x v="2"/>
  </r>
  <r>
    <n v="6956"/>
    <s v="Brandon"/>
    <d v="2024-02-21T00:00:00"/>
    <x v="27"/>
    <x v="2"/>
    <n v="101"/>
    <x v="4"/>
    <x v="0"/>
    <n v="1"/>
    <b v="1"/>
    <n v="175"/>
    <n v="125"/>
    <x v="1"/>
    <x v="2"/>
    <x v="2"/>
    <n v="44"/>
    <n v="3.6"/>
    <x v="0"/>
    <x v="0"/>
    <n v="2517"/>
    <x v="1"/>
    <x v="1"/>
    <x v="3"/>
    <x v="641"/>
    <s v="11%-30%"/>
    <x v="0"/>
    <x v="3"/>
    <x v="2"/>
    <x v="1"/>
    <x v="0"/>
    <s v="101-150"/>
    <x v="0"/>
    <x v="4"/>
    <n v="277"/>
    <n v="0.36462093862815886"/>
    <x v="0"/>
    <x v="1"/>
  </r>
  <r>
    <n v="6960"/>
    <s v="Julian"/>
    <d v="2023-11-12T00:00:00"/>
    <x v="28"/>
    <x v="2"/>
    <n v="214"/>
    <x v="3"/>
    <x v="0"/>
    <n v="6"/>
    <b v="1"/>
    <n v="780"/>
    <n v="16"/>
    <x v="4"/>
    <x v="3"/>
    <x v="5"/>
    <n v="1"/>
    <n v="3.3"/>
    <x v="0"/>
    <x v="0"/>
    <n v="1651"/>
    <x v="2"/>
    <x v="1"/>
    <x v="3"/>
    <x v="642"/>
    <s v="0%-10%"/>
    <x v="1"/>
    <x v="4"/>
    <x v="0"/>
    <x v="0"/>
    <x v="0"/>
    <s v="201-250"/>
    <x v="0"/>
    <x v="5"/>
    <n v="380"/>
    <n v="0.56315789473684208"/>
    <x v="0"/>
    <x v="2"/>
  </r>
  <r>
    <n v="6963"/>
    <s v="Chris"/>
    <d v="2023-07-06T00:00:00"/>
    <x v="2"/>
    <x v="2"/>
    <n v="172"/>
    <x v="6"/>
    <x v="1"/>
    <n v="6"/>
    <b v="0"/>
    <n v="841"/>
    <n v="83"/>
    <x v="6"/>
    <x v="3"/>
    <x v="5"/>
    <n v="44"/>
    <n v="5"/>
    <x v="0"/>
    <x v="0"/>
    <n v="2933"/>
    <x v="3"/>
    <x v="3"/>
    <x v="3"/>
    <x v="643"/>
    <s v="0%-10%"/>
    <x v="1"/>
    <x v="1"/>
    <x v="3"/>
    <x v="0"/>
    <x v="0"/>
    <s v="151-200"/>
    <x v="2"/>
    <x v="4"/>
    <n v="512"/>
    <n v="0.3359375"/>
    <x v="0"/>
    <x v="1"/>
  </r>
  <r>
    <n v="6970"/>
    <s v="Tammy"/>
    <d v="2024-12-17T00:00:00"/>
    <x v="18"/>
    <x v="1"/>
    <n v="225"/>
    <x v="2"/>
    <x v="3"/>
    <n v="3"/>
    <b v="1"/>
    <n v="589"/>
    <n v="103"/>
    <x v="2"/>
    <x v="1"/>
    <x v="3"/>
    <n v="93"/>
    <n v="3.2"/>
    <x v="0"/>
    <x v="0"/>
    <n v="3313"/>
    <x v="2"/>
    <x v="0"/>
    <x v="2"/>
    <x v="644"/>
    <s v="11%-30%"/>
    <x v="0"/>
    <x v="6"/>
    <x v="2"/>
    <x v="2"/>
    <x v="0"/>
    <s v="201-250"/>
    <x v="5"/>
    <x v="3"/>
    <n v="-12"/>
    <n v="18.75"/>
    <x v="3"/>
    <x v="2"/>
  </r>
  <r>
    <n v="6974"/>
    <s v="Linda"/>
    <d v="2023-08-30T00:00:00"/>
    <x v="6"/>
    <x v="0"/>
    <n v="420"/>
    <x v="6"/>
    <x v="4"/>
    <n v="2"/>
    <b v="0"/>
    <n v="1000"/>
    <n v="159"/>
    <x v="1"/>
    <x v="0"/>
    <x v="4"/>
    <n v="22"/>
    <n v="4.8"/>
    <x v="1"/>
    <x v="0"/>
    <n v="2229"/>
    <x v="2"/>
    <x v="3"/>
    <x v="2"/>
    <x v="645"/>
    <s v="0%-10%"/>
    <x v="1"/>
    <x v="8"/>
    <x v="1"/>
    <x v="1"/>
    <x v="1"/>
    <s v="401-450"/>
    <x v="2"/>
    <x v="0"/>
    <n v="456"/>
    <n v="0.92105263157894735"/>
    <x v="0"/>
    <x v="0"/>
  </r>
  <r>
    <n v="6983"/>
    <s v="Jennifer"/>
    <d v="2024-08-28T00:00:00"/>
    <x v="23"/>
    <x v="0"/>
    <n v="335"/>
    <x v="4"/>
    <x v="4"/>
    <n v="2"/>
    <b v="1"/>
    <n v="484"/>
    <n v="54"/>
    <x v="6"/>
    <x v="3"/>
    <x v="5"/>
    <n v="51"/>
    <n v="4"/>
    <x v="0"/>
    <x v="0"/>
    <n v="3424"/>
    <x v="0"/>
    <x v="2"/>
    <x v="3"/>
    <x v="646"/>
    <s v="0%-10%"/>
    <x v="1"/>
    <x v="5"/>
    <x v="3"/>
    <x v="0"/>
    <x v="1"/>
    <s v="301-350"/>
    <x v="5"/>
    <x v="3"/>
    <n v="101"/>
    <n v="3.3168316831683167"/>
    <x v="0"/>
    <x v="2"/>
  </r>
  <r>
    <n v="6998"/>
    <s v="Joshua"/>
    <d v="2024-03-22T00:00:00"/>
    <x v="8"/>
    <x v="1"/>
    <n v="54"/>
    <x v="4"/>
    <x v="2"/>
    <n v="5"/>
    <b v="1"/>
    <n v="285"/>
    <n v="66"/>
    <x v="1"/>
    <x v="1"/>
    <x v="1"/>
    <n v="43"/>
    <n v="3.8"/>
    <x v="1"/>
    <x v="0"/>
    <n v="290"/>
    <x v="3"/>
    <x v="2"/>
    <x v="0"/>
    <x v="647"/>
    <s v="11%-30%"/>
    <x v="0"/>
    <x v="2"/>
    <x v="3"/>
    <x v="1"/>
    <x v="0"/>
    <s v="51-100"/>
    <x v="2"/>
    <x v="1"/>
    <n v="255"/>
    <n v="0.21176470588235294"/>
    <x v="0"/>
    <x v="2"/>
  </r>
  <r>
    <n v="7001"/>
    <s v="Lori"/>
    <d v="2023-08-08T00:00:00"/>
    <x v="3"/>
    <x v="0"/>
    <n v="24"/>
    <x v="1"/>
    <x v="2"/>
    <n v="4"/>
    <b v="0"/>
    <n v="30"/>
    <n v="20"/>
    <x v="6"/>
    <x v="0"/>
    <x v="3"/>
    <n v="98"/>
    <n v="3.9"/>
    <x v="1"/>
    <x v="0"/>
    <n v="4477"/>
    <x v="1"/>
    <x v="4"/>
    <x v="1"/>
    <x v="648"/>
    <s v="Above 30%"/>
    <x v="2"/>
    <x v="7"/>
    <x v="0"/>
    <x v="0"/>
    <x v="0"/>
    <s v="0-50"/>
    <x v="2"/>
    <x v="9"/>
    <n v="480"/>
    <n v="0.05"/>
    <x v="0"/>
    <x v="2"/>
  </r>
  <r>
    <n v="7015"/>
    <s v="Jaclyn"/>
    <d v="2024-10-02T00:00:00"/>
    <x v="29"/>
    <x v="0"/>
    <n v="424"/>
    <x v="1"/>
    <x v="4"/>
    <n v="3"/>
    <b v="1"/>
    <n v="684"/>
    <n v="127"/>
    <x v="0"/>
    <x v="0"/>
    <x v="2"/>
    <n v="97"/>
    <n v="4.5999999999999996"/>
    <x v="1"/>
    <x v="0"/>
    <n v="2070"/>
    <x v="1"/>
    <x v="3"/>
    <x v="0"/>
    <x v="649"/>
    <s v="11%-30%"/>
    <x v="0"/>
    <x v="9"/>
    <x v="2"/>
    <x v="0"/>
    <x v="1"/>
    <s v="401-450"/>
    <x v="1"/>
    <x v="0"/>
    <n v="68"/>
    <n v="6.2352941176470589"/>
    <x v="1"/>
    <x v="0"/>
  </r>
  <r>
    <n v="7030"/>
    <s v="Paige"/>
    <d v="2024-03-19T00:00:00"/>
    <x v="7"/>
    <x v="2"/>
    <n v="210"/>
    <x v="3"/>
    <x v="3"/>
    <n v="4"/>
    <b v="0"/>
    <n v="666"/>
    <n v="164"/>
    <x v="3"/>
    <x v="3"/>
    <x v="2"/>
    <n v="38"/>
    <n v="4.2"/>
    <x v="1"/>
    <x v="0"/>
    <n v="1461"/>
    <x v="2"/>
    <x v="1"/>
    <x v="0"/>
    <x v="650"/>
    <s v="0%-10%"/>
    <x v="1"/>
    <x v="9"/>
    <x v="1"/>
    <x v="2"/>
    <x v="0"/>
    <s v="201-250"/>
    <x v="3"/>
    <x v="2"/>
    <n v="249"/>
    <n v="0.84337349397590367"/>
    <x v="0"/>
    <x v="2"/>
  </r>
  <r>
    <n v="7046"/>
    <s v="Eric"/>
    <d v="2023-02-26T00:00:00"/>
    <x v="1"/>
    <x v="2"/>
    <n v="208"/>
    <x v="0"/>
    <x v="0"/>
    <n v="6"/>
    <b v="0"/>
    <n v="512"/>
    <n v="176"/>
    <x v="5"/>
    <x v="3"/>
    <x v="5"/>
    <n v="36"/>
    <n v="4.7"/>
    <x v="1"/>
    <x v="0"/>
    <n v="4147"/>
    <x v="0"/>
    <x v="1"/>
    <x v="1"/>
    <x v="651"/>
    <s v="0%-10%"/>
    <x v="1"/>
    <x v="6"/>
    <x v="1"/>
    <x v="3"/>
    <x v="0"/>
    <s v="201-250"/>
    <x v="1"/>
    <x v="9"/>
    <n v="653"/>
    <n v="0.31852986217457885"/>
    <x v="0"/>
    <x v="2"/>
  </r>
  <r>
    <n v="7051"/>
    <s v="Amber"/>
    <d v="2023-05-14T00:00:00"/>
    <x v="21"/>
    <x v="1"/>
    <n v="366"/>
    <x v="1"/>
    <x v="4"/>
    <n v="1"/>
    <b v="1"/>
    <n v="257"/>
    <n v="46"/>
    <x v="0"/>
    <x v="2"/>
    <x v="5"/>
    <n v="7"/>
    <n v="4.5"/>
    <x v="0"/>
    <x v="0"/>
    <n v="2535"/>
    <x v="3"/>
    <x v="3"/>
    <x v="3"/>
    <x v="652"/>
    <s v="0%-10%"/>
    <x v="1"/>
    <x v="2"/>
    <x v="0"/>
    <x v="0"/>
    <x v="1"/>
    <s v="351-400"/>
    <x v="6"/>
    <x v="4"/>
    <n v="582"/>
    <n v="0.62886597938144329"/>
    <x v="0"/>
    <x v="2"/>
  </r>
  <r>
    <n v="7072"/>
    <s v="Erika"/>
    <d v="2023-02-07T00:00:00"/>
    <x v="22"/>
    <x v="2"/>
    <n v="446"/>
    <x v="4"/>
    <x v="4"/>
    <n v="4"/>
    <b v="1"/>
    <n v="897"/>
    <n v="19"/>
    <x v="0"/>
    <x v="3"/>
    <x v="1"/>
    <n v="14"/>
    <n v="3.5"/>
    <x v="0"/>
    <x v="0"/>
    <n v="4409"/>
    <x v="4"/>
    <x v="3"/>
    <x v="0"/>
    <x v="653"/>
    <s v="0%-10%"/>
    <x v="1"/>
    <x v="1"/>
    <x v="0"/>
    <x v="0"/>
    <x v="1"/>
    <s v="401-450"/>
    <x v="0"/>
    <x v="9"/>
    <n v="651"/>
    <n v="0.68509984639016897"/>
    <x v="0"/>
    <x v="0"/>
  </r>
  <r>
    <n v="7088"/>
    <s v="Amy"/>
    <d v="2024-01-01T00:00:00"/>
    <x v="12"/>
    <x v="0"/>
    <n v="176"/>
    <x v="3"/>
    <x v="0"/>
    <n v="5"/>
    <b v="1"/>
    <n v="276"/>
    <n v="138"/>
    <x v="5"/>
    <x v="3"/>
    <x v="0"/>
    <n v="56"/>
    <n v="4.7"/>
    <x v="1"/>
    <x v="0"/>
    <n v="2891"/>
    <x v="0"/>
    <x v="4"/>
    <x v="2"/>
    <x v="654"/>
    <s v="11%-30%"/>
    <x v="0"/>
    <x v="2"/>
    <x v="2"/>
    <x v="3"/>
    <x v="0"/>
    <s v="151-200"/>
    <x v="0"/>
    <x v="4"/>
    <n v="325"/>
    <n v="0.54153846153846152"/>
    <x v="0"/>
    <x v="1"/>
  </r>
  <r>
    <n v="7089"/>
    <s v="Richard"/>
    <d v="2023-03-03T00:00:00"/>
    <x v="11"/>
    <x v="1"/>
    <n v="367"/>
    <x v="2"/>
    <x v="4"/>
    <n v="3"/>
    <b v="0"/>
    <n v="522"/>
    <n v="10"/>
    <x v="3"/>
    <x v="3"/>
    <x v="2"/>
    <n v="70"/>
    <n v="3.8"/>
    <x v="1"/>
    <x v="0"/>
    <n v="2344"/>
    <x v="4"/>
    <x v="3"/>
    <x v="2"/>
    <x v="655"/>
    <s v="11%-30%"/>
    <x v="0"/>
    <x v="6"/>
    <x v="0"/>
    <x v="2"/>
    <x v="1"/>
    <s v="351-400"/>
    <x v="1"/>
    <x v="0"/>
    <n v="649"/>
    <n v="0.56548536209553157"/>
    <x v="0"/>
    <x v="2"/>
  </r>
  <r>
    <n v="7093"/>
    <s v="Cheryl"/>
    <d v="2023-06-07T00:00:00"/>
    <x v="11"/>
    <x v="1"/>
    <n v="69"/>
    <x v="3"/>
    <x v="1"/>
    <n v="5"/>
    <b v="0"/>
    <n v="222"/>
    <n v="13"/>
    <x v="4"/>
    <x v="3"/>
    <x v="4"/>
    <n v="0"/>
    <n v="4.7"/>
    <x v="0"/>
    <x v="0"/>
    <n v="1051"/>
    <x v="4"/>
    <x v="4"/>
    <x v="1"/>
    <x v="54"/>
    <s v="0%-10%"/>
    <x v="1"/>
    <x v="2"/>
    <x v="0"/>
    <x v="0"/>
    <x v="0"/>
    <s v="51-100"/>
    <x v="1"/>
    <x v="2"/>
    <n v="553"/>
    <n v="0.12477396021699819"/>
    <x v="0"/>
    <x v="2"/>
  </r>
  <r>
    <n v="7135"/>
    <s v="Johnathan"/>
    <d v="2023-12-12T00:00:00"/>
    <x v="25"/>
    <x v="2"/>
    <n v="478"/>
    <x v="1"/>
    <x v="2"/>
    <n v="5"/>
    <b v="1"/>
    <n v="578"/>
    <n v="117"/>
    <x v="0"/>
    <x v="1"/>
    <x v="3"/>
    <n v="27"/>
    <n v="4.9000000000000004"/>
    <x v="1"/>
    <x v="0"/>
    <n v="3468"/>
    <x v="2"/>
    <x v="2"/>
    <x v="2"/>
    <x v="656"/>
    <s v="0%-10%"/>
    <x v="1"/>
    <x v="6"/>
    <x v="2"/>
    <x v="0"/>
    <x v="0"/>
    <s v="451-500"/>
    <x v="7"/>
    <x v="3"/>
    <n v="371"/>
    <n v="1.2884097035040432"/>
    <x v="0"/>
    <x v="0"/>
  </r>
  <r>
    <n v="7136"/>
    <s v="Jessica"/>
    <d v="2024-05-19T00:00:00"/>
    <x v="17"/>
    <x v="1"/>
    <n v="326"/>
    <x v="5"/>
    <x v="0"/>
    <n v="1"/>
    <b v="0"/>
    <n v="590"/>
    <n v="105"/>
    <x v="4"/>
    <x v="3"/>
    <x v="3"/>
    <n v="56"/>
    <n v="3.3"/>
    <x v="1"/>
    <x v="0"/>
    <n v="1626"/>
    <x v="0"/>
    <x v="3"/>
    <x v="1"/>
    <x v="657"/>
    <s v="0%-10%"/>
    <x v="1"/>
    <x v="6"/>
    <x v="2"/>
    <x v="0"/>
    <x v="0"/>
    <s v="301-350"/>
    <x v="4"/>
    <x v="5"/>
    <n v="209"/>
    <n v="1.5598086124401913"/>
    <x v="0"/>
    <x v="2"/>
  </r>
  <r>
    <n v="7145"/>
    <s v="Abigail"/>
    <d v="2024-10-28T00:00:00"/>
    <x v="0"/>
    <x v="1"/>
    <n v="53"/>
    <x v="1"/>
    <x v="1"/>
    <n v="1"/>
    <b v="0"/>
    <n v="647"/>
    <n v="165"/>
    <x v="3"/>
    <x v="3"/>
    <x v="0"/>
    <n v="88"/>
    <n v="4"/>
    <x v="1"/>
    <x v="0"/>
    <n v="4867"/>
    <x v="3"/>
    <x v="2"/>
    <x v="0"/>
    <x v="658"/>
    <s v="11%-30%"/>
    <x v="0"/>
    <x v="9"/>
    <x v="1"/>
    <x v="2"/>
    <x v="0"/>
    <s v="51-100"/>
    <x v="3"/>
    <x v="6"/>
    <n v="25"/>
    <n v="2.12"/>
    <x v="0"/>
    <x v="2"/>
  </r>
  <r>
    <n v="7150"/>
    <s v="Matthew"/>
    <d v="2023-04-13T00:00:00"/>
    <x v="23"/>
    <x v="1"/>
    <n v="358"/>
    <x v="5"/>
    <x v="2"/>
    <n v="6"/>
    <b v="1"/>
    <n v="746"/>
    <n v="200"/>
    <x v="1"/>
    <x v="2"/>
    <x v="1"/>
    <n v="35"/>
    <n v="3.9"/>
    <x v="0"/>
    <x v="0"/>
    <n v="888"/>
    <x v="1"/>
    <x v="2"/>
    <x v="0"/>
    <x v="659"/>
    <s v="0%-10%"/>
    <x v="1"/>
    <x v="4"/>
    <x v="1"/>
    <x v="1"/>
    <x v="0"/>
    <s v="351-400"/>
    <x v="5"/>
    <x v="8"/>
    <n v="604"/>
    <n v="0.5927152317880795"/>
    <x v="0"/>
    <x v="2"/>
  </r>
  <r>
    <n v="7152"/>
    <s v="James"/>
    <d v="2023-02-05T00:00:00"/>
    <x v="9"/>
    <x v="0"/>
    <n v="166"/>
    <x v="5"/>
    <x v="0"/>
    <n v="3"/>
    <b v="0"/>
    <n v="367"/>
    <n v="198"/>
    <x v="1"/>
    <x v="2"/>
    <x v="3"/>
    <n v="11"/>
    <n v="4.5999999999999996"/>
    <x v="0"/>
    <x v="0"/>
    <n v="3751"/>
    <x v="1"/>
    <x v="0"/>
    <x v="1"/>
    <x v="660"/>
    <s v="0%-10%"/>
    <x v="1"/>
    <x v="0"/>
    <x v="1"/>
    <x v="1"/>
    <x v="0"/>
    <s v="151-200"/>
    <x v="5"/>
    <x v="7"/>
    <n v="668"/>
    <n v="0.24850299401197604"/>
    <x v="0"/>
    <x v="1"/>
  </r>
  <r>
    <n v="7162"/>
    <s v="Carrie"/>
    <d v="2024-08-21T00:00:00"/>
    <x v="17"/>
    <x v="2"/>
    <n v="415"/>
    <x v="4"/>
    <x v="4"/>
    <n v="3"/>
    <b v="1"/>
    <n v="44"/>
    <n v="10"/>
    <x v="4"/>
    <x v="2"/>
    <x v="5"/>
    <n v="91"/>
    <n v="3.3"/>
    <x v="1"/>
    <x v="0"/>
    <n v="223"/>
    <x v="2"/>
    <x v="1"/>
    <x v="1"/>
    <x v="661"/>
    <s v="Above 30%"/>
    <x v="2"/>
    <x v="7"/>
    <x v="0"/>
    <x v="0"/>
    <x v="1"/>
    <s v="401-450"/>
    <x v="4"/>
    <x v="1"/>
    <n v="115"/>
    <n v="3.6086956521739131"/>
    <x v="0"/>
    <x v="0"/>
  </r>
  <r>
    <n v="7168"/>
    <s v="Tammy"/>
    <d v="2024-01-10T00:00:00"/>
    <x v="12"/>
    <x v="0"/>
    <n v="416"/>
    <x v="4"/>
    <x v="3"/>
    <n v="1"/>
    <b v="1"/>
    <n v="774"/>
    <n v="55"/>
    <x v="4"/>
    <x v="3"/>
    <x v="5"/>
    <n v="41"/>
    <n v="3.3"/>
    <x v="1"/>
    <x v="0"/>
    <n v="173"/>
    <x v="0"/>
    <x v="4"/>
    <x v="3"/>
    <x v="662"/>
    <s v="0%-10%"/>
    <x v="1"/>
    <x v="4"/>
    <x v="3"/>
    <x v="0"/>
    <x v="0"/>
    <s v="401-450"/>
    <x v="0"/>
    <x v="1"/>
    <n v="316"/>
    <n v="1.3164556962025316"/>
    <x v="0"/>
    <x v="0"/>
  </r>
  <r>
    <n v="7171"/>
    <s v="Patricia"/>
    <d v="2024-01-30T00:00:00"/>
    <x v="28"/>
    <x v="0"/>
    <n v="467"/>
    <x v="5"/>
    <x v="4"/>
    <n v="3"/>
    <b v="1"/>
    <n v="350"/>
    <n v="134"/>
    <x v="0"/>
    <x v="2"/>
    <x v="1"/>
    <n v="1"/>
    <n v="3.9"/>
    <x v="1"/>
    <x v="0"/>
    <n v="3037"/>
    <x v="0"/>
    <x v="3"/>
    <x v="1"/>
    <x v="663"/>
    <s v="0%-10%"/>
    <x v="1"/>
    <x v="0"/>
    <x v="2"/>
    <x v="0"/>
    <x v="1"/>
    <s v="451-500"/>
    <x v="0"/>
    <x v="3"/>
    <n v="301"/>
    <n v="1.5514950166112957"/>
    <x v="0"/>
    <x v="0"/>
  </r>
  <r>
    <n v="7172"/>
    <s v="Felicia"/>
    <d v="2023-07-09T00:00:00"/>
    <x v="0"/>
    <x v="0"/>
    <n v="477"/>
    <x v="3"/>
    <x v="0"/>
    <n v="4"/>
    <b v="0"/>
    <n v="426"/>
    <n v="137"/>
    <x v="4"/>
    <x v="1"/>
    <x v="3"/>
    <n v="31"/>
    <n v="5"/>
    <x v="1"/>
    <x v="0"/>
    <n v="2039"/>
    <x v="2"/>
    <x v="2"/>
    <x v="2"/>
    <x v="664"/>
    <s v="0%-10%"/>
    <x v="1"/>
    <x v="5"/>
    <x v="2"/>
    <x v="0"/>
    <x v="0"/>
    <s v="451-500"/>
    <x v="0"/>
    <x v="0"/>
    <n v="502"/>
    <n v="0.95019920318725104"/>
    <x v="0"/>
    <x v="0"/>
  </r>
  <r>
    <n v="7175"/>
    <s v="Desiree"/>
    <d v="2024-11-13T00:00:00"/>
    <x v="10"/>
    <x v="0"/>
    <n v="388"/>
    <x v="2"/>
    <x v="3"/>
    <n v="6"/>
    <b v="0"/>
    <n v="51"/>
    <n v="27"/>
    <x v="2"/>
    <x v="2"/>
    <x v="4"/>
    <n v="66"/>
    <n v="3.2"/>
    <x v="0"/>
    <x v="0"/>
    <n v="1216"/>
    <x v="1"/>
    <x v="1"/>
    <x v="1"/>
    <x v="665"/>
    <s v="Above 30%"/>
    <x v="2"/>
    <x v="7"/>
    <x v="0"/>
    <x v="2"/>
    <x v="0"/>
    <s v="351-400"/>
    <x v="6"/>
    <x v="2"/>
    <n v="32"/>
    <n v="12.125"/>
    <x v="4"/>
    <x v="2"/>
  </r>
  <r>
    <n v="7179"/>
    <s v="Michael"/>
    <d v="2023-09-09T00:00:00"/>
    <x v="2"/>
    <x v="0"/>
    <n v="465"/>
    <x v="6"/>
    <x v="1"/>
    <n v="3"/>
    <b v="1"/>
    <n v="987"/>
    <n v="91"/>
    <x v="4"/>
    <x v="2"/>
    <x v="2"/>
    <n v="8"/>
    <n v="4.5999999999999996"/>
    <x v="0"/>
    <x v="0"/>
    <n v="1206"/>
    <x v="0"/>
    <x v="0"/>
    <x v="2"/>
    <x v="666"/>
    <s v="0%-10%"/>
    <x v="1"/>
    <x v="8"/>
    <x v="3"/>
    <x v="0"/>
    <x v="0"/>
    <s v="451-500"/>
    <x v="2"/>
    <x v="2"/>
    <n v="447"/>
    <n v="1.0402684563758389"/>
    <x v="0"/>
    <x v="0"/>
  </r>
  <r>
    <n v="7207"/>
    <s v="Christina"/>
    <d v="2024-08-19T00:00:00"/>
    <x v="25"/>
    <x v="1"/>
    <n v="336"/>
    <x v="4"/>
    <x v="4"/>
    <n v="2"/>
    <b v="0"/>
    <n v="235"/>
    <n v="25"/>
    <x v="5"/>
    <x v="1"/>
    <x v="5"/>
    <n v="31"/>
    <n v="3.9"/>
    <x v="1"/>
    <x v="0"/>
    <n v="4905"/>
    <x v="1"/>
    <x v="0"/>
    <x v="0"/>
    <x v="667"/>
    <s v="11%-30%"/>
    <x v="0"/>
    <x v="2"/>
    <x v="0"/>
    <x v="3"/>
    <x v="1"/>
    <s v="301-350"/>
    <x v="7"/>
    <x v="6"/>
    <n v="120"/>
    <n v="2.8"/>
    <x v="0"/>
    <x v="2"/>
  </r>
  <r>
    <n v="7221"/>
    <s v="Tammy"/>
    <d v="2024-03-15T00:00:00"/>
    <x v="24"/>
    <x v="2"/>
    <n v="412"/>
    <x v="4"/>
    <x v="1"/>
    <n v="5"/>
    <b v="1"/>
    <n v="450"/>
    <n v="147"/>
    <x v="5"/>
    <x v="2"/>
    <x v="3"/>
    <n v="11"/>
    <n v="4.4000000000000004"/>
    <x v="0"/>
    <x v="0"/>
    <n v="3542"/>
    <x v="3"/>
    <x v="3"/>
    <x v="0"/>
    <x v="668"/>
    <s v="0%-10%"/>
    <x v="1"/>
    <x v="5"/>
    <x v="2"/>
    <x v="3"/>
    <x v="0"/>
    <s v="401-450"/>
    <x v="0"/>
    <x v="7"/>
    <n v="255"/>
    <n v="1.615686274509804"/>
    <x v="0"/>
    <x v="0"/>
  </r>
  <r>
    <n v="7230"/>
    <s v="Jeffrey"/>
    <d v="2024-06-20T00:00:00"/>
    <x v="5"/>
    <x v="0"/>
    <n v="405"/>
    <x v="1"/>
    <x v="3"/>
    <n v="3"/>
    <b v="0"/>
    <n v="90"/>
    <n v="151"/>
    <x v="2"/>
    <x v="2"/>
    <x v="4"/>
    <n v="64"/>
    <n v="4.0999999999999996"/>
    <x v="1"/>
    <x v="0"/>
    <n v="1368"/>
    <x v="2"/>
    <x v="0"/>
    <x v="0"/>
    <x v="669"/>
    <s v="11%-30%"/>
    <x v="0"/>
    <x v="7"/>
    <x v="1"/>
    <x v="2"/>
    <x v="0"/>
    <s v="401-450"/>
    <x v="4"/>
    <x v="2"/>
    <n v="176"/>
    <n v="2.3011363636363638"/>
    <x v="0"/>
    <x v="0"/>
  </r>
  <r>
    <n v="7235"/>
    <s v="Zachary"/>
    <d v="2023-01-03T00:00:00"/>
    <x v="2"/>
    <x v="1"/>
    <n v="235"/>
    <x v="0"/>
    <x v="4"/>
    <n v="2"/>
    <b v="0"/>
    <n v="765"/>
    <n v="159"/>
    <x v="6"/>
    <x v="1"/>
    <x v="3"/>
    <n v="77"/>
    <n v="4.2"/>
    <x v="1"/>
    <x v="0"/>
    <n v="3689"/>
    <x v="2"/>
    <x v="2"/>
    <x v="3"/>
    <x v="56"/>
    <s v="0%-10%"/>
    <x v="1"/>
    <x v="4"/>
    <x v="1"/>
    <x v="0"/>
    <x v="1"/>
    <s v="201-250"/>
    <x v="2"/>
    <x v="7"/>
    <n v="696"/>
    <n v="0.33764367816091956"/>
    <x v="0"/>
    <x v="2"/>
  </r>
  <r>
    <n v="7236"/>
    <s v="Mary"/>
    <d v="2024-04-13T00:00:00"/>
    <x v="1"/>
    <x v="1"/>
    <n v="193"/>
    <x v="2"/>
    <x v="3"/>
    <n v="6"/>
    <b v="1"/>
    <n v="453"/>
    <n v="113"/>
    <x v="6"/>
    <x v="0"/>
    <x v="5"/>
    <n v="74"/>
    <n v="3.5"/>
    <x v="0"/>
    <x v="0"/>
    <n v="4085"/>
    <x v="1"/>
    <x v="3"/>
    <x v="3"/>
    <x v="670"/>
    <s v="11%-30%"/>
    <x v="0"/>
    <x v="5"/>
    <x v="2"/>
    <x v="0"/>
    <x v="0"/>
    <s v="151-200"/>
    <x v="1"/>
    <x v="9"/>
    <n v="241"/>
    <n v="0.80082987551867224"/>
    <x v="0"/>
    <x v="1"/>
  </r>
  <r>
    <n v="7239"/>
    <s v="Jeremy"/>
    <d v="2023-12-19T00:00:00"/>
    <x v="2"/>
    <x v="2"/>
    <n v="318"/>
    <x v="5"/>
    <x v="3"/>
    <n v="2"/>
    <b v="1"/>
    <n v="943"/>
    <n v="116"/>
    <x v="2"/>
    <x v="3"/>
    <x v="3"/>
    <n v="22"/>
    <n v="4.0999999999999996"/>
    <x v="1"/>
    <x v="0"/>
    <n v="4732"/>
    <x v="1"/>
    <x v="3"/>
    <x v="1"/>
    <x v="671"/>
    <s v="0%-10%"/>
    <x v="1"/>
    <x v="8"/>
    <x v="2"/>
    <x v="2"/>
    <x v="0"/>
    <s v="301-350"/>
    <x v="2"/>
    <x v="6"/>
    <n v="346"/>
    <n v="0.91907514450867056"/>
    <x v="0"/>
    <x v="2"/>
  </r>
  <r>
    <n v="7268"/>
    <s v="Deborah"/>
    <d v="2023-05-08T00:00:00"/>
    <x v="25"/>
    <x v="2"/>
    <n v="391"/>
    <x v="5"/>
    <x v="1"/>
    <n v="2"/>
    <b v="0"/>
    <n v="988"/>
    <n v="82"/>
    <x v="3"/>
    <x v="3"/>
    <x v="4"/>
    <n v="73"/>
    <n v="3"/>
    <x v="0"/>
    <x v="0"/>
    <n v="3617"/>
    <x v="2"/>
    <x v="4"/>
    <x v="2"/>
    <x v="672"/>
    <s v="0%-10%"/>
    <x v="1"/>
    <x v="8"/>
    <x v="3"/>
    <x v="2"/>
    <x v="0"/>
    <s v="351-400"/>
    <x v="7"/>
    <x v="7"/>
    <n v="589"/>
    <n v="0.66383701188455013"/>
    <x v="0"/>
    <x v="2"/>
  </r>
  <r>
    <n v="7274"/>
    <s v="Joseph"/>
    <d v="2023-04-12T00:00:00"/>
    <x v="26"/>
    <x v="0"/>
    <n v="193"/>
    <x v="3"/>
    <x v="2"/>
    <n v="4"/>
    <b v="0"/>
    <n v="364"/>
    <n v="181"/>
    <x v="4"/>
    <x v="1"/>
    <x v="1"/>
    <n v="51"/>
    <n v="4.7"/>
    <x v="1"/>
    <x v="0"/>
    <n v="2384"/>
    <x v="4"/>
    <x v="1"/>
    <x v="1"/>
    <x v="673"/>
    <s v="0%-10%"/>
    <x v="1"/>
    <x v="0"/>
    <x v="1"/>
    <x v="0"/>
    <x v="0"/>
    <s v="151-200"/>
    <x v="5"/>
    <x v="0"/>
    <n v="604"/>
    <n v="0.31953642384105962"/>
    <x v="0"/>
    <x v="1"/>
  </r>
  <r>
    <n v="7275"/>
    <s v="Rhonda"/>
    <d v="2024-09-05T00:00:00"/>
    <x v="23"/>
    <x v="0"/>
    <n v="358"/>
    <x v="2"/>
    <x v="0"/>
    <n v="4"/>
    <b v="1"/>
    <n v="829"/>
    <n v="62"/>
    <x v="0"/>
    <x v="3"/>
    <x v="4"/>
    <n v="65"/>
    <n v="3.4"/>
    <x v="1"/>
    <x v="0"/>
    <n v="3488"/>
    <x v="2"/>
    <x v="1"/>
    <x v="0"/>
    <x v="674"/>
    <s v="0%-10%"/>
    <x v="1"/>
    <x v="1"/>
    <x v="3"/>
    <x v="0"/>
    <x v="0"/>
    <s v="351-400"/>
    <x v="5"/>
    <x v="3"/>
    <n v="93"/>
    <n v="3.849462365591398"/>
    <x v="0"/>
    <x v="2"/>
  </r>
  <r>
    <n v="7305"/>
    <s v="John"/>
    <d v="2023-03-02T00:00:00"/>
    <x v="8"/>
    <x v="1"/>
    <n v="165"/>
    <x v="2"/>
    <x v="0"/>
    <n v="4"/>
    <b v="0"/>
    <n v="267"/>
    <n v="146"/>
    <x v="3"/>
    <x v="1"/>
    <x v="0"/>
    <n v="34"/>
    <n v="4.2"/>
    <x v="0"/>
    <x v="0"/>
    <n v="3334"/>
    <x v="3"/>
    <x v="3"/>
    <x v="3"/>
    <x v="52"/>
    <s v="0%-10%"/>
    <x v="1"/>
    <x v="2"/>
    <x v="2"/>
    <x v="2"/>
    <x v="0"/>
    <s v="151-200"/>
    <x v="2"/>
    <x v="3"/>
    <n v="641"/>
    <n v="0.25741029641185648"/>
    <x v="0"/>
    <x v="1"/>
  </r>
  <r>
    <n v="7309"/>
    <s v="Emily"/>
    <d v="2024-06-30T00:00:00"/>
    <x v="22"/>
    <x v="2"/>
    <n v="343"/>
    <x v="3"/>
    <x v="1"/>
    <n v="2"/>
    <b v="0"/>
    <n v="830"/>
    <n v="172"/>
    <x v="2"/>
    <x v="1"/>
    <x v="4"/>
    <n v="99"/>
    <n v="4.9000000000000004"/>
    <x v="1"/>
    <x v="0"/>
    <n v="1281"/>
    <x v="2"/>
    <x v="2"/>
    <x v="2"/>
    <x v="675"/>
    <s v="0%-10%"/>
    <x v="1"/>
    <x v="1"/>
    <x v="1"/>
    <x v="2"/>
    <x v="0"/>
    <s v="301-350"/>
    <x v="3"/>
    <x v="2"/>
    <n v="142"/>
    <n v="2.415492957746479"/>
    <x v="0"/>
    <x v="2"/>
  </r>
  <r>
    <n v="7316"/>
    <s v="Darrell"/>
    <d v="2023-02-24T00:00:00"/>
    <x v="10"/>
    <x v="0"/>
    <n v="183"/>
    <x v="1"/>
    <x v="3"/>
    <n v="5"/>
    <b v="0"/>
    <n v="944"/>
    <n v="94"/>
    <x v="2"/>
    <x v="3"/>
    <x v="1"/>
    <n v="72"/>
    <n v="4.7"/>
    <x v="1"/>
    <x v="0"/>
    <n v="3009"/>
    <x v="2"/>
    <x v="2"/>
    <x v="0"/>
    <x v="676"/>
    <s v="0%-10%"/>
    <x v="1"/>
    <x v="8"/>
    <x v="3"/>
    <x v="2"/>
    <x v="0"/>
    <s v="151-200"/>
    <x v="6"/>
    <x v="3"/>
    <n v="660"/>
    <n v="0.27727272727272728"/>
    <x v="0"/>
    <x v="1"/>
  </r>
  <r>
    <n v="7359"/>
    <s v="Kevin"/>
    <d v="2023-03-20T00:00:00"/>
    <x v="25"/>
    <x v="2"/>
    <n v="477"/>
    <x v="5"/>
    <x v="1"/>
    <n v="3"/>
    <b v="1"/>
    <n v="899"/>
    <n v="97"/>
    <x v="3"/>
    <x v="1"/>
    <x v="1"/>
    <n v="42"/>
    <n v="4.7"/>
    <x v="0"/>
    <x v="0"/>
    <n v="3428"/>
    <x v="1"/>
    <x v="2"/>
    <x v="2"/>
    <x v="677"/>
    <s v="0%-10%"/>
    <x v="1"/>
    <x v="1"/>
    <x v="3"/>
    <x v="2"/>
    <x v="0"/>
    <s v="451-500"/>
    <x v="7"/>
    <x v="3"/>
    <n v="638"/>
    <n v="0.74764890282131657"/>
    <x v="0"/>
    <x v="0"/>
  </r>
  <r>
    <n v="7366"/>
    <s v="Dylan"/>
    <d v="2024-06-22T00:00:00"/>
    <x v="10"/>
    <x v="1"/>
    <n v="451"/>
    <x v="6"/>
    <x v="3"/>
    <n v="3"/>
    <b v="0"/>
    <n v="588"/>
    <n v="147"/>
    <x v="0"/>
    <x v="2"/>
    <x v="4"/>
    <n v="75"/>
    <n v="3.3"/>
    <x v="0"/>
    <x v="0"/>
    <n v="1785"/>
    <x v="3"/>
    <x v="2"/>
    <x v="3"/>
    <x v="678"/>
    <s v="11%-30%"/>
    <x v="0"/>
    <x v="6"/>
    <x v="2"/>
    <x v="0"/>
    <x v="0"/>
    <s v="451-500"/>
    <x v="6"/>
    <x v="5"/>
    <n v="176"/>
    <n v="2.5625"/>
    <x v="0"/>
    <x v="0"/>
  </r>
  <r>
    <n v="7395"/>
    <s v="Stephanie"/>
    <d v="2023-11-26T00:00:00"/>
    <x v="18"/>
    <x v="0"/>
    <n v="73"/>
    <x v="5"/>
    <x v="4"/>
    <n v="1"/>
    <b v="1"/>
    <n v="664"/>
    <n v="123"/>
    <x v="5"/>
    <x v="2"/>
    <x v="4"/>
    <n v="70"/>
    <n v="4.4000000000000004"/>
    <x v="0"/>
    <x v="0"/>
    <n v="4083"/>
    <x v="2"/>
    <x v="3"/>
    <x v="0"/>
    <x v="679"/>
    <s v="0%-10%"/>
    <x v="1"/>
    <x v="9"/>
    <x v="2"/>
    <x v="3"/>
    <x v="1"/>
    <s v="51-100"/>
    <x v="5"/>
    <x v="9"/>
    <n v="375"/>
    <n v="0.19466666666666665"/>
    <x v="0"/>
    <x v="2"/>
  </r>
  <r>
    <n v="7398"/>
    <s v="Valerie"/>
    <d v="2023-12-15T00:00:00"/>
    <x v="10"/>
    <x v="0"/>
    <n v="82"/>
    <x v="1"/>
    <x v="0"/>
    <n v="1"/>
    <b v="1"/>
    <n v="93"/>
    <n v="46"/>
    <x v="2"/>
    <x v="3"/>
    <x v="4"/>
    <n v="41"/>
    <n v="4.7"/>
    <x v="0"/>
    <x v="0"/>
    <n v="3152"/>
    <x v="0"/>
    <x v="3"/>
    <x v="3"/>
    <x v="680"/>
    <s v="11%-30%"/>
    <x v="0"/>
    <x v="7"/>
    <x v="0"/>
    <x v="2"/>
    <x v="0"/>
    <s v="51-100"/>
    <x v="6"/>
    <x v="3"/>
    <n v="366"/>
    <n v="0.22404371584699453"/>
    <x v="0"/>
    <x v="2"/>
  </r>
  <r>
    <n v="7399"/>
    <s v="Katherine"/>
    <d v="2024-08-13T00:00:00"/>
    <x v="29"/>
    <x v="0"/>
    <n v="119"/>
    <x v="2"/>
    <x v="1"/>
    <n v="5"/>
    <b v="1"/>
    <n v="344"/>
    <n v="93"/>
    <x v="0"/>
    <x v="2"/>
    <x v="3"/>
    <n v="0"/>
    <n v="4.2"/>
    <x v="1"/>
    <x v="0"/>
    <n v="2259"/>
    <x v="3"/>
    <x v="2"/>
    <x v="0"/>
    <x v="54"/>
    <s v="0%-10%"/>
    <x v="1"/>
    <x v="0"/>
    <x v="3"/>
    <x v="0"/>
    <x v="0"/>
    <s v="101-150"/>
    <x v="1"/>
    <x v="0"/>
    <n v="118"/>
    <n v="1.0084745762711864"/>
    <x v="0"/>
    <x v="1"/>
  </r>
  <r>
    <n v="7400"/>
    <s v="Allen"/>
    <d v="2024-05-09T00:00:00"/>
    <x v="10"/>
    <x v="0"/>
    <n v="254"/>
    <x v="5"/>
    <x v="2"/>
    <n v="1"/>
    <b v="1"/>
    <n v="406"/>
    <n v="47"/>
    <x v="5"/>
    <x v="2"/>
    <x v="2"/>
    <n v="5"/>
    <n v="3.6"/>
    <x v="1"/>
    <x v="0"/>
    <n v="3281"/>
    <x v="4"/>
    <x v="2"/>
    <x v="0"/>
    <x v="681"/>
    <s v="0%-10%"/>
    <x v="1"/>
    <x v="5"/>
    <x v="0"/>
    <x v="3"/>
    <x v="0"/>
    <s v="251-300"/>
    <x v="6"/>
    <x v="3"/>
    <n v="220"/>
    <n v="1.1545454545454545"/>
    <x v="0"/>
    <x v="2"/>
  </r>
  <r>
    <n v="7408"/>
    <s v="Aaron"/>
    <d v="2022-12-27T00:00:00"/>
    <x v="27"/>
    <x v="2"/>
    <n v="308"/>
    <x v="2"/>
    <x v="4"/>
    <n v="2"/>
    <b v="1"/>
    <n v="202"/>
    <n v="12"/>
    <x v="1"/>
    <x v="0"/>
    <x v="0"/>
    <n v="21"/>
    <n v="4.5"/>
    <x v="1"/>
    <x v="0"/>
    <n v="2097"/>
    <x v="4"/>
    <x v="3"/>
    <x v="2"/>
    <x v="682"/>
    <s v="0%-10%"/>
    <x v="1"/>
    <x v="2"/>
    <x v="0"/>
    <x v="1"/>
    <x v="1"/>
    <s v="301-350"/>
    <x v="3"/>
    <x v="0"/>
    <n v="698"/>
    <n v="0.44126074498567336"/>
    <x v="0"/>
    <x v="2"/>
  </r>
  <r>
    <n v="7424"/>
    <s v="Lisa"/>
    <d v="2023-08-08T00:00:00"/>
    <x v="5"/>
    <x v="1"/>
    <n v="55"/>
    <x v="6"/>
    <x v="2"/>
    <n v="6"/>
    <b v="1"/>
    <n v="135"/>
    <n v="138"/>
    <x v="0"/>
    <x v="1"/>
    <x v="5"/>
    <n v="5"/>
    <n v="3.4"/>
    <x v="1"/>
    <x v="0"/>
    <n v="1512"/>
    <x v="3"/>
    <x v="2"/>
    <x v="3"/>
    <x v="683"/>
    <s v="0%-10%"/>
    <x v="1"/>
    <x v="3"/>
    <x v="2"/>
    <x v="0"/>
    <x v="0"/>
    <s v="51-100"/>
    <x v="4"/>
    <x v="5"/>
    <n v="493"/>
    <n v="0.11156186612576065"/>
    <x v="0"/>
    <x v="2"/>
  </r>
  <r>
    <n v="7436"/>
    <s v="Natasha"/>
    <d v="2024-02-22T00:00:00"/>
    <x v="25"/>
    <x v="2"/>
    <n v="238"/>
    <x v="4"/>
    <x v="2"/>
    <n v="1"/>
    <b v="1"/>
    <n v="233"/>
    <n v="102"/>
    <x v="2"/>
    <x v="2"/>
    <x v="3"/>
    <n v="78"/>
    <n v="3.1"/>
    <x v="1"/>
    <x v="0"/>
    <n v="130"/>
    <x v="2"/>
    <x v="1"/>
    <x v="0"/>
    <x v="684"/>
    <s v="11%-30%"/>
    <x v="0"/>
    <x v="2"/>
    <x v="2"/>
    <x v="2"/>
    <x v="0"/>
    <s v="201-250"/>
    <x v="7"/>
    <x v="1"/>
    <n v="299"/>
    <n v="0.79598662207357862"/>
    <x v="0"/>
    <x v="1"/>
  </r>
  <r>
    <n v="7439"/>
    <s v="Kim"/>
    <d v="2023-08-25T00:00:00"/>
    <x v="18"/>
    <x v="2"/>
    <n v="427"/>
    <x v="6"/>
    <x v="4"/>
    <n v="1"/>
    <b v="0"/>
    <n v="479"/>
    <n v="98"/>
    <x v="3"/>
    <x v="3"/>
    <x v="1"/>
    <n v="18"/>
    <n v="3.8"/>
    <x v="0"/>
    <x v="0"/>
    <n v="547"/>
    <x v="3"/>
    <x v="1"/>
    <x v="0"/>
    <x v="685"/>
    <s v="0%-10%"/>
    <x v="1"/>
    <x v="5"/>
    <x v="3"/>
    <x v="2"/>
    <x v="1"/>
    <s v="401-450"/>
    <x v="5"/>
    <x v="8"/>
    <n v="468"/>
    <n v="0.91239316239316237"/>
    <x v="0"/>
    <x v="0"/>
  </r>
  <r>
    <n v="7445"/>
    <s v="Lauren"/>
    <d v="2023-11-19T00:00:00"/>
    <x v="7"/>
    <x v="2"/>
    <n v="115"/>
    <x v="0"/>
    <x v="1"/>
    <n v="6"/>
    <b v="1"/>
    <n v="583"/>
    <n v="127"/>
    <x v="3"/>
    <x v="1"/>
    <x v="1"/>
    <n v="0"/>
    <n v="3.6"/>
    <x v="1"/>
    <x v="0"/>
    <n v="244"/>
    <x v="4"/>
    <x v="0"/>
    <x v="0"/>
    <x v="54"/>
    <s v="0%-10%"/>
    <x v="1"/>
    <x v="6"/>
    <x v="2"/>
    <x v="2"/>
    <x v="0"/>
    <s v="101-150"/>
    <x v="0"/>
    <x v="1"/>
    <n v="370"/>
    <n v="0.3108108108108108"/>
    <x v="0"/>
    <x v="1"/>
  </r>
  <r>
    <n v="7447"/>
    <s v="Stephanie"/>
    <d v="2023-05-31T00:00:00"/>
    <x v="19"/>
    <x v="1"/>
    <n v="108"/>
    <x v="1"/>
    <x v="1"/>
    <n v="1"/>
    <b v="0"/>
    <n v="717"/>
    <n v="84"/>
    <x v="0"/>
    <x v="3"/>
    <x v="3"/>
    <n v="82"/>
    <n v="3.9"/>
    <x v="1"/>
    <x v="0"/>
    <n v="1559"/>
    <x v="2"/>
    <x v="0"/>
    <x v="0"/>
    <x v="686"/>
    <s v="11%-30%"/>
    <x v="0"/>
    <x v="4"/>
    <x v="3"/>
    <x v="0"/>
    <x v="0"/>
    <s v="101-150"/>
    <x v="0"/>
    <x v="5"/>
    <n v="539"/>
    <n v="0.20037105751391465"/>
    <x v="0"/>
    <x v="1"/>
  </r>
  <r>
    <n v="7448"/>
    <s v="Jennifer"/>
    <d v="2023-04-10T00:00:00"/>
    <x v="23"/>
    <x v="1"/>
    <n v="453"/>
    <x v="3"/>
    <x v="4"/>
    <n v="5"/>
    <b v="1"/>
    <n v="487"/>
    <n v="128"/>
    <x v="1"/>
    <x v="0"/>
    <x v="2"/>
    <n v="41"/>
    <n v="4.5"/>
    <x v="0"/>
    <x v="0"/>
    <n v="30"/>
    <x v="0"/>
    <x v="4"/>
    <x v="3"/>
    <x v="271"/>
    <s v="0%-10%"/>
    <x v="1"/>
    <x v="5"/>
    <x v="2"/>
    <x v="1"/>
    <x v="1"/>
    <s v="451-500"/>
    <x v="5"/>
    <x v="1"/>
    <n v="607"/>
    <n v="0.74629324546952225"/>
    <x v="0"/>
    <x v="0"/>
  </r>
  <r>
    <n v="7451"/>
    <s v="Sarah"/>
    <d v="2024-07-24T00:00:00"/>
    <x v="29"/>
    <x v="2"/>
    <n v="198"/>
    <x v="4"/>
    <x v="0"/>
    <n v="5"/>
    <b v="1"/>
    <n v="255"/>
    <n v="183"/>
    <x v="2"/>
    <x v="2"/>
    <x v="5"/>
    <n v="92"/>
    <n v="4.9000000000000004"/>
    <x v="1"/>
    <x v="0"/>
    <n v="4435"/>
    <x v="3"/>
    <x v="4"/>
    <x v="2"/>
    <x v="687"/>
    <s v="11%-30%"/>
    <x v="0"/>
    <x v="2"/>
    <x v="1"/>
    <x v="2"/>
    <x v="0"/>
    <s v="151-200"/>
    <x v="1"/>
    <x v="9"/>
    <n v="138"/>
    <n v="1.4347826086956521"/>
    <x v="0"/>
    <x v="1"/>
  </r>
  <r>
    <n v="7457"/>
    <s v="Madison"/>
    <d v="2023-04-12T00:00:00"/>
    <x v="2"/>
    <x v="0"/>
    <n v="164"/>
    <x v="4"/>
    <x v="1"/>
    <n v="1"/>
    <b v="1"/>
    <n v="536"/>
    <n v="150"/>
    <x v="6"/>
    <x v="2"/>
    <x v="2"/>
    <n v="7"/>
    <n v="3.2"/>
    <x v="0"/>
    <x v="0"/>
    <n v="1508"/>
    <x v="0"/>
    <x v="2"/>
    <x v="2"/>
    <x v="688"/>
    <s v="0%-10%"/>
    <x v="1"/>
    <x v="6"/>
    <x v="2"/>
    <x v="0"/>
    <x v="0"/>
    <s v="151-200"/>
    <x v="2"/>
    <x v="5"/>
    <n v="597"/>
    <n v="0.27470686767169178"/>
    <x v="0"/>
    <x v="1"/>
  </r>
  <r>
    <n v="7463"/>
    <s v="Ethan"/>
    <d v="2023-09-15T00:00:00"/>
    <x v="26"/>
    <x v="0"/>
    <n v="500"/>
    <x v="3"/>
    <x v="3"/>
    <n v="5"/>
    <b v="1"/>
    <n v="362"/>
    <n v="38"/>
    <x v="4"/>
    <x v="2"/>
    <x v="3"/>
    <n v="100"/>
    <n v="4"/>
    <x v="1"/>
    <x v="0"/>
    <n v="3679"/>
    <x v="2"/>
    <x v="1"/>
    <x v="3"/>
    <x v="689"/>
    <s v="11%-30%"/>
    <x v="0"/>
    <x v="0"/>
    <x v="0"/>
    <x v="0"/>
    <x v="0"/>
    <s v="451-500"/>
    <x v="5"/>
    <x v="7"/>
    <n v="448"/>
    <n v="1.1160714285714286"/>
    <x v="0"/>
    <x v="0"/>
  </r>
  <r>
    <n v="7465"/>
    <s v="Shane"/>
    <d v="2024-11-11T00:00:00"/>
    <x v="20"/>
    <x v="0"/>
    <n v="308"/>
    <x v="5"/>
    <x v="2"/>
    <n v="3"/>
    <b v="1"/>
    <n v="284"/>
    <n v="81"/>
    <x v="5"/>
    <x v="1"/>
    <x v="0"/>
    <n v="92"/>
    <n v="3.7"/>
    <x v="0"/>
    <x v="0"/>
    <n v="1298"/>
    <x v="3"/>
    <x v="4"/>
    <x v="1"/>
    <x v="690"/>
    <s v="11%-30%"/>
    <x v="0"/>
    <x v="2"/>
    <x v="3"/>
    <x v="3"/>
    <x v="0"/>
    <s v="301-350"/>
    <x v="2"/>
    <x v="2"/>
    <n v="20"/>
    <n v="15.4"/>
    <x v="3"/>
    <x v="2"/>
  </r>
  <r>
    <n v="7476"/>
    <s v="Patrick"/>
    <d v="2023-06-16T00:00:00"/>
    <x v="15"/>
    <x v="0"/>
    <n v="235"/>
    <x v="0"/>
    <x v="3"/>
    <n v="1"/>
    <b v="1"/>
    <n v="569"/>
    <n v="176"/>
    <x v="4"/>
    <x v="2"/>
    <x v="5"/>
    <n v="18"/>
    <n v="3.8"/>
    <x v="0"/>
    <x v="0"/>
    <n v="3138"/>
    <x v="4"/>
    <x v="0"/>
    <x v="1"/>
    <x v="691"/>
    <s v="0%-10%"/>
    <x v="1"/>
    <x v="6"/>
    <x v="1"/>
    <x v="0"/>
    <x v="0"/>
    <s v="201-250"/>
    <x v="0"/>
    <x v="3"/>
    <n v="530"/>
    <n v="0.44339622641509435"/>
    <x v="0"/>
    <x v="2"/>
  </r>
  <r>
    <n v="7484"/>
    <s v="Bradley"/>
    <d v="2024-12-08T00:00:00"/>
    <x v="12"/>
    <x v="0"/>
    <n v="152"/>
    <x v="2"/>
    <x v="0"/>
    <n v="1"/>
    <b v="0"/>
    <n v="623"/>
    <n v="180"/>
    <x v="2"/>
    <x v="0"/>
    <x v="5"/>
    <n v="89"/>
    <n v="4.5"/>
    <x v="0"/>
    <x v="0"/>
    <n v="1594"/>
    <x v="0"/>
    <x v="3"/>
    <x v="0"/>
    <x v="692"/>
    <s v="11%-30%"/>
    <x v="0"/>
    <x v="9"/>
    <x v="1"/>
    <x v="2"/>
    <x v="0"/>
    <s v="151-200"/>
    <x v="3"/>
    <x v="5"/>
    <n v="-17"/>
    <n v="8.9411764705882355"/>
    <x v="1"/>
    <x v="1"/>
  </r>
  <r>
    <n v="7498"/>
    <s v="Ethan"/>
    <d v="2023-02-09T00:00:00"/>
    <x v="27"/>
    <x v="0"/>
    <n v="15"/>
    <x v="3"/>
    <x v="4"/>
    <n v="3"/>
    <b v="1"/>
    <n v="700"/>
    <n v="64"/>
    <x v="5"/>
    <x v="0"/>
    <x v="0"/>
    <n v="35"/>
    <n v="4.7"/>
    <x v="1"/>
    <x v="0"/>
    <n v="380"/>
    <x v="1"/>
    <x v="3"/>
    <x v="0"/>
    <x v="693"/>
    <s v="0%-10%"/>
    <x v="1"/>
    <x v="9"/>
    <x v="3"/>
    <x v="3"/>
    <x v="1"/>
    <s v="0-50"/>
    <x v="0"/>
    <x v="1"/>
    <n v="654"/>
    <n v="2.2935779816513763E-2"/>
    <x v="0"/>
    <x v="2"/>
  </r>
  <r>
    <n v="7503"/>
    <s v="James"/>
    <d v="2023-05-19T00:00:00"/>
    <x v="13"/>
    <x v="2"/>
    <n v="81"/>
    <x v="0"/>
    <x v="3"/>
    <n v="4"/>
    <b v="0"/>
    <n v="208"/>
    <n v="144"/>
    <x v="4"/>
    <x v="2"/>
    <x v="1"/>
    <n v="12"/>
    <n v="4.5999999999999996"/>
    <x v="1"/>
    <x v="0"/>
    <n v="3199"/>
    <x v="3"/>
    <x v="3"/>
    <x v="2"/>
    <x v="694"/>
    <s v="0%-10%"/>
    <x v="1"/>
    <x v="2"/>
    <x v="2"/>
    <x v="0"/>
    <x v="0"/>
    <s v="51-100"/>
    <x v="5"/>
    <x v="3"/>
    <n v="564"/>
    <n v="0.14361702127659576"/>
    <x v="0"/>
    <x v="2"/>
  </r>
  <r>
    <n v="7507"/>
    <s v="Rachel"/>
    <d v="2024-03-06T00:00:00"/>
    <x v="1"/>
    <x v="0"/>
    <n v="462"/>
    <x v="3"/>
    <x v="1"/>
    <n v="4"/>
    <b v="1"/>
    <n v="958"/>
    <n v="153"/>
    <x v="4"/>
    <x v="1"/>
    <x v="4"/>
    <n v="71"/>
    <n v="4.8"/>
    <x v="1"/>
    <x v="0"/>
    <n v="2554"/>
    <x v="2"/>
    <x v="0"/>
    <x v="3"/>
    <x v="695"/>
    <s v="0%-10%"/>
    <x v="1"/>
    <x v="8"/>
    <x v="1"/>
    <x v="0"/>
    <x v="0"/>
    <s v="451-500"/>
    <x v="1"/>
    <x v="4"/>
    <n v="279"/>
    <n v="1.6559139784946237"/>
    <x v="0"/>
    <x v="0"/>
  </r>
  <r>
    <n v="7510"/>
    <s v="Audrey"/>
    <d v="2023-01-15T00:00:00"/>
    <x v="2"/>
    <x v="1"/>
    <n v="362"/>
    <x v="2"/>
    <x v="1"/>
    <n v="4"/>
    <b v="1"/>
    <n v="923"/>
    <n v="57"/>
    <x v="4"/>
    <x v="3"/>
    <x v="4"/>
    <n v="38"/>
    <n v="4.8"/>
    <x v="1"/>
    <x v="0"/>
    <n v="2922"/>
    <x v="1"/>
    <x v="0"/>
    <x v="1"/>
    <x v="696"/>
    <s v="0%-10%"/>
    <x v="1"/>
    <x v="8"/>
    <x v="3"/>
    <x v="0"/>
    <x v="0"/>
    <s v="351-400"/>
    <x v="2"/>
    <x v="4"/>
    <n v="684"/>
    <n v="0.5292397660818714"/>
    <x v="0"/>
    <x v="2"/>
  </r>
  <r>
    <n v="7512"/>
    <s v="Joann"/>
    <d v="2023-12-13T00:00:00"/>
    <x v="27"/>
    <x v="0"/>
    <n v="479"/>
    <x v="6"/>
    <x v="1"/>
    <n v="4"/>
    <b v="1"/>
    <n v="923"/>
    <n v="182"/>
    <x v="1"/>
    <x v="2"/>
    <x v="3"/>
    <n v="14"/>
    <n v="4.9000000000000004"/>
    <x v="0"/>
    <x v="0"/>
    <n v="2666"/>
    <x v="1"/>
    <x v="1"/>
    <x v="1"/>
    <x v="697"/>
    <s v="0%-10%"/>
    <x v="1"/>
    <x v="8"/>
    <x v="1"/>
    <x v="1"/>
    <x v="0"/>
    <s v="451-500"/>
    <x v="0"/>
    <x v="4"/>
    <n v="347"/>
    <n v="1.3804034582132565"/>
    <x v="0"/>
    <x v="0"/>
  </r>
  <r>
    <n v="7525"/>
    <s v="Michelle"/>
    <d v="2024-06-26T00:00:00"/>
    <x v="14"/>
    <x v="2"/>
    <n v="453"/>
    <x v="5"/>
    <x v="4"/>
    <n v="4"/>
    <b v="0"/>
    <n v="313"/>
    <n v="1"/>
    <x v="0"/>
    <x v="3"/>
    <x v="1"/>
    <n v="7"/>
    <n v="3.7"/>
    <x v="0"/>
    <x v="0"/>
    <n v="1563"/>
    <x v="2"/>
    <x v="3"/>
    <x v="2"/>
    <x v="698"/>
    <s v="0%-10%"/>
    <x v="1"/>
    <x v="0"/>
    <x v="0"/>
    <x v="0"/>
    <x v="1"/>
    <s v="451-500"/>
    <x v="7"/>
    <x v="5"/>
    <n v="175"/>
    <n v="2.5885714285714285"/>
    <x v="0"/>
    <x v="0"/>
  </r>
  <r>
    <n v="7538"/>
    <s v="Samantha"/>
    <d v="2024-05-12T00:00:00"/>
    <x v="28"/>
    <x v="1"/>
    <n v="132"/>
    <x v="0"/>
    <x v="2"/>
    <n v="5"/>
    <b v="1"/>
    <n v="30"/>
    <n v="177"/>
    <x v="3"/>
    <x v="3"/>
    <x v="5"/>
    <n v="31"/>
    <n v="5"/>
    <x v="1"/>
    <x v="0"/>
    <n v="2015"/>
    <x v="2"/>
    <x v="2"/>
    <x v="3"/>
    <x v="699"/>
    <s v="11%-30%"/>
    <x v="0"/>
    <x v="7"/>
    <x v="1"/>
    <x v="2"/>
    <x v="0"/>
    <s v="101-150"/>
    <x v="0"/>
    <x v="0"/>
    <n v="198"/>
    <n v="0.66666666666666663"/>
    <x v="0"/>
    <x v="1"/>
  </r>
  <r>
    <n v="7539"/>
    <s v="Kara"/>
    <d v="2023-09-01T00:00:00"/>
    <x v="16"/>
    <x v="1"/>
    <n v="297"/>
    <x v="0"/>
    <x v="4"/>
    <n v="6"/>
    <b v="1"/>
    <n v="959"/>
    <n v="71"/>
    <x v="0"/>
    <x v="0"/>
    <x v="5"/>
    <n v="82"/>
    <n v="3.3"/>
    <x v="0"/>
    <x v="0"/>
    <n v="2562"/>
    <x v="3"/>
    <x v="3"/>
    <x v="1"/>
    <x v="700"/>
    <s v="0%-10%"/>
    <x v="1"/>
    <x v="8"/>
    <x v="3"/>
    <x v="0"/>
    <x v="1"/>
    <s v="251-300"/>
    <x v="1"/>
    <x v="4"/>
    <n v="464"/>
    <n v="0.64008620689655171"/>
    <x v="0"/>
    <x v="2"/>
  </r>
  <r>
    <n v="7544"/>
    <s v="Denise"/>
    <d v="2023-09-01T00:00:00"/>
    <x v="24"/>
    <x v="2"/>
    <n v="152"/>
    <x v="0"/>
    <x v="4"/>
    <n v="3"/>
    <b v="0"/>
    <n v="341"/>
    <n v="193"/>
    <x v="6"/>
    <x v="1"/>
    <x v="2"/>
    <n v="95"/>
    <n v="3.7"/>
    <x v="1"/>
    <x v="0"/>
    <n v="4361"/>
    <x v="0"/>
    <x v="2"/>
    <x v="1"/>
    <x v="701"/>
    <s v="11%-30%"/>
    <x v="0"/>
    <x v="0"/>
    <x v="1"/>
    <x v="0"/>
    <x v="1"/>
    <s v="151-200"/>
    <x v="0"/>
    <x v="9"/>
    <n v="451"/>
    <n v="0.33702882483370289"/>
    <x v="0"/>
    <x v="1"/>
  </r>
  <r>
    <n v="7546"/>
    <s v="Elizabeth"/>
    <d v="2024-10-24T00:00:00"/>
    <x v="1"/>
    <x v="1"/>
    <n v="48"/>
    <x v="4"/>
    <x v="4"/>
    <n v="4"/>
    <b v="0"/>
    <n v="484"/>
    <n v="131"/>
    <x v="1"/>
    <x v="0"/>
    <x v="1"/>
    <n v="68"/>
    <n v="4"/>
    <x v="1"/>
    <x v="0"/>
    <n v="1535"/>
    <x v="2"/>
    <x v="4"/>
    <x v="1"/>
    <x v="702"/>
    <s v="11%-30%"/>
    <x v="0"/>
    <x v="5"/>
    <x v="2"/>
    <x v="1"/>
    <x v="1"/>
    <s v="0-50"/>
    <x v="1"/>
    <x v="5"/>
    <n v="47"/>
    <n v="1.0212765957446808"/>
    <x v="0"/>
    <x v="2"/>
  </r>
  <r>
    <n v="7549"/>
    <s v="Jeremiah"/>
    <d v="2024-05-30T00:00:00"/>
    <x v="6"/>
    <x v="2"/>
    <n v="119"/>
    <x v="2"/>
    <x v="4"/>
    <n v="5"/>
    <b v="1"/>
    <n v="112"/>
    <n v="181"/>
    <x v="4"/>
    <x v="1"/>
    <x v="4"/>
    <n v="47"/>
    <n v="3.2"/>
    <x v="0"/>
    <x v="0"/>
    <n v="1708"/>
    <x v="4"/>
    <x v="4"/>
    <x v="1"/>
    <x v="703"/>
    <s v="11%-30%"/>
    <x v="0"/>
    <x v="3"/>
    <x v="1"/>
    <x v="0"/>
    <x v="1"/>
    <s v="101-150"/>
    <x v="2"/>
    <x v="5"/>
    <n v="182"/>
    <n v="0.65384615384615385"/>
    <x v="0"/>
    <x v="1"/>
  </r>
  <r>
    <n v="7551"/>
    <s v="Courtney"/>
    <d v="2023-12-31T00:00:00"/>
    <x v="8"/>
    <x v="2"/>
    <n v="483"/>
    <x v="1"/>
    <x v="1"/>
    <n v="4"/>
    <b v="0"/>
    <n v="161"/>
    <n v="110"/>
    <x v="3"/>
    <x v="0"/>
    <x v="5"/>
    <n v="71"/>
    <n v="4.4000000000000004"/>
    <x v="0"/>
    <x v="0"/>
    <n v="3517"/>
    <x v="0"/>
    <x v="3"/>
    <x v="3"/>
    <x v="704"/>
    <s v="11%-30%"/>
    <x v="0"/>
    <x v="3"/>
    <x v="2"/>
    <x v="2"/>
    <x v="0"/>
    <s v="451-500"/>
    <x v="2"/>
    <x v="7"/>
    <n v="337"/>
    <n v="1.4332344213649852"/>
    <x v="0"/>
    <x v="0"/>
  </r>
  <r>
    <n v="7552"/>
    <s v="Glenda"/>
    <d v="2024-06-08T00:00:00"/>
    <x v="9"/>
    <x v="2"/>
    <n v="306"/>
    <x v="3"/>
    <x v="2"/>
    <n v="5"/>
    <b v="0"/>
    <n v="651"/>
    <n v="60"/>
    <x v="0"/>
    <x v="0"/>
    <x v="2"/>
    <n v="86"/>
    <n v="3.1"/>
    <x v="1"/>
    <x v="0"/>
    <n v="2953"/>
    <x v="4"/>
    <x v="1"/>
    <x v="1"/>
    <x v="705"/>
    <s v="11%-30%"/>
    <x v="0"/>
    <x v="9"/>
    <x v="3"/>
    <x v="0"/>
    <x v="0"/>
    <s v="301-350"/>
    <x v="5"/>
    <x v="4"/>
    <n v="179"/>
    <n v="1.7094972067039107"/>
    <x v="0"/>
    <x v="2"/>
  </r>
  <r>
    <n v="7556"/>
    <s v="Adam"/>
    <d v="2024-07-17T00:00:00"/>
    <x v="28"/>
    <x v="2"/>
    <n v="386"/>
    <x v="5"/>
    <x v="1"/>
    <n v="6"/>
    <b v="1"/>
    <n v="461"/>
    <n v="178"/>
    <x v="3"/>
    <x v="0"/>
    <x v="3"/>
    <n v="79"/>
    <n v="3.7"/>
    <x v="1"/>
    <x v="0"/>
    <n v="1587"/>
    <x v="3"/>
    <x v="0"/>
    <x v="1"/>
    <x v="706"/>
    <s v="11%-30%"/>
    <x v="0"/>
    <x v="5"/>
    <x v="1"/>
    <x v="2"/>
    <x v="0"/>
    <s v="351-400"/>
    <x v="0"/>
    <x v="5"/>
    <n v="132"/>
    <n v="2.9242424242424243"/>
    <x v="0"/>
    <x v="2"/>
  </r>
  <r>
    <n v="7558"/>
    <s v="Sandra"/>
    <d v="2024-11-13T00:00:00"/>
    <x v="16"/>
    <x v="0"/>
    <n v="236"/>
    <x v="4"/>
    <x v="4"/>
    <n v="5"/>
    <b v="1"/>
    <n v="225"/>
    <n v="94"/>
    <x v="0"/>
    <x v="2"/>
    <x v="1"/>
    <n v="61"/>
    <n v="3.7"/>
    <x v="1"/>
    <x v="0"/>
    <n v="1254"/>
    <x v="1"/>
    <x v="0"/>
    <x v="3"/>
    <x v="707"/>
    <s v="11%-30%"/>
    <x v="0"/>
    <x v="2"/>
    <x v="3"/>
    <x v="0"/>
    <x v="1"/>
    <s v="201-250"/>
    <x v="1"/>
    <x v="2"/>
    <n v="25"/>
    <n v="9.44"/>
    <x v="1"/>
    <x v="2"/>
  </r>
  <r>
    <n v="7560"/>
    <s v="Lori"/>
    <d v="2022-12-24T00:00:00"/>
    <x v="13"/>
    <x v="1"/>
    <n v="345"/>
    <x v="0"/>
    <x v="3"/>
    <n v="3"/>
    <b v="0"/>
    <n v="80"/>
    <n v="100"/>
    <x v="3"/>
    <x v="1"/>
    <x v="3"/>
    <n v="40"/>
    <n v="4.9000000000000004"/>
    <x v="0"/>
    <x v="0"/>
    <n v="3462"/>
    <x v="0"/>
    <x v="1"/>
    <x v="2"/>
    <x v="561"/>
    <s v="11%-30%"/>
    <x v="0"/>
    <x v="7"/>
    <x v="3"/>
    <x v="2"/>
    <x v="0"/>
    <s v="301-350"/>
    <x v="5"/>
    <x v="3"/>
    <n v="710"/>
    <n v="0.4859154929577465"/>
    <x v="0"/>
    <x v="2"/>
  </r>
  <r>
    <n v="7577"/>
    <s v="Paul"/>
    <d v="2024-10-17T00:00:00"/>
    <x v="13"/>
    <x v="2"/>
    <n v="233"/>
    <x v="4"/>
    <x v="1"/>
    <n v="5"/>
    <b v="1"/>
    <n v="781"/>
    <n v="23"/>
    <x v="4"/>
    <x v="1"/>
    <x v="3"/>
    <n v="89"/>
    <n v="3.3"/>
    <x v="1"/>
    <x v="0"/>
    <n v="460"/>
    <x v="3"/>
    <x v="2"/>
    <x v="2"/>
    <x v="708"/>
    <s v="11%-30%"/>
    <x v="0"/>
    <x v="4"/>
    <x v="0"/>
    <x v="0"/>
    <x v="0"/>
    <s v="201-250"/>
    <x v="5"/>
    <x v="1"/>
    <n v="47"/>
    <n v="4.957446808510638"/>
    <x v="0"/>
    <x v="2"/>
  </r>
  <r>
    <n v="7578"/>
    <s v="Stephanie"/>
    <d v="2023-10-03T00:00:00"/>
    <x v="13"/>
    <x v="0"/>
    <n v="186"/>
    <x v="1"/>
    <x v="1"/>
    <n v="5"/>
    <b v="1"/>
    <n v="784"/>
    <n v="29"/>
    <x v="3"/>
    <x v="2"/>
    <x v="4"/>
    <n v="76"/>
    <n v="4.3"/>
    <x v="0"/>
    <x v="0"/>
    <n v="4799"/>
    <x v="4"/>
    <x v="4"/>
    <x v="2"/>
    <x v="709"/>
    <s v="0%-10%"/>
    <x v="1"/>
    <x v="4"/>
    <x v="0"/>
    <x v="2"/>
    <x v="0"/>
    <s v="151-200"/>
    <x v="5"/>
    <x v="6"/>
    <n v="427"/>
    <n v="0.43559718969555034"/>
    <x v="0"/>
    <x v="1"/>
  </r>
  <r>
    <n v="7580"/>
    <s v="Mary"/>
    <d v="2023-02-08T00:00:00"/>
    <x v="12"/>
    <x v="1"/>
    <n v="112"/>
    <x v="0"/>
    <x v="0"/>
    <n v="6"/>
    <b v="0"/>
    <n v="535"/>
    <n v="43"/>
    <x v="6"/>
    <x v="0"/>
    <x v="1"/>
    <n v="89"/>
    <n v="3.1"/>
    <x v="0"/>
    <x v="0"/>
    <n v="775"/>
    <x v="4"/>
    <x v="4"/>
    <x v="3"/>
    <x v="710"/>
    <s v="11%-30%"/>
    <x v="0"/>
    <x v="6"/>
    <x v="0"/>
    <x v="0"/>
    <x v="0"/>
    <s v="101-150"/>
    <x v="3"/>
    <x v="8"/>
    <n v="652"/>
    <n v="0.17177914110429449"/>
    <x v="0"/>
    <x v="1"/>
  </r>
  <r>
    <n v="7589"/>
    <s v="Amanda"/>
    <d v="2023-08-07T00:00:00"/>
    <x v="8"/>
    <x v="2"/>
    <n v="295"/>
    <x v="0"/>
    <x v="1"/>
    <n v="5"/>
    <b v="0"/>
    <n v="514"/>
    <n v="102"/>
    <x v="0"/>
    <x v="3"/>
    <x v="4"/>
    <n v="3"/>
    <n v="4.8"/>
    <x v="1"/>
    <x v="0"/>
    <n v="105"/>
    <x v="0"/>
    <x v="2"/>
    <x v="1"/>
    <x v="711"/>
    <s v="0%-10%"/>
    <x v="1"/>
    <x v="6"/>
    <x v="2"/>
    <x v="0"/>
    <x v="0"/>
    <s v="251-300"/>
    <x v="2"/>
    <x v="1"/>
    <n v="483"/>
    <n v="0.61076604554865421"/>
    <x v="0"/>
    <x v="1"/>
  </r>
  <r>
    <n v="7616"/>
    <s v="Amanda"/>
    <d v="2023-06-10T00:00:00"/>
    <x v="11"/>
    <x v="2"/>
    <n v="204"/>
    <x v="0"/>
    <x v="3"/>
    <n v="5"/>
    <b v="0"/>
    <n v="597"/>
    <n v="118"/>
    <x v="0"/>
    <x v="2"/>
    <x v="1"/>
    <n v="60"/>
    <n v="3.1"/>
    <x v="0"/>
    <x v="0"/>
    <n v="4575"/>
    <x v="0"/>
    <x v="0"/>
    <x v="3"/>
    <x v="712"/>
    <s v="0%-10%"/>
    <x v="1"/>
    <x v="6"/>
    <x v="2"/>
    <x v="0"/>
    <x v="0"/>
    <s v="201-250"/>
    <x v="1"/>
    <x v="6"/>
    <n v="550"/>
    <n v="0.37090909090909091"/>
    <x v="0"/>
    <x v="2"/>
  </r>
  <r>
    <n v="7621"/>
    <s v="Tina"/>
    <d v="2023-09-06T00:00:00"/>
    <x v="26"/>
    <x v="1"/>
    <n v="381"/>
    <x v="1"/>
    <x v="0"/>
    <n v="6"/>
    <b v="0"/>
    <n v="593"/>
    <n v="46"/>
    <x v="5"/>
    <x v="2"/>
    <x v="1"/>
    <n v="10"/>
    <n v="4.5999999999999996"/>
    <x v="0"/>
    <x v="0"/>
    <n v="4528"/>
    <x v="3"/>
    <x v="1"/>
    <x v="3"/>
    <x v="713"/>
    <s v="0%-10%"/>
    <x v="1"/>
    <x v="6"/>
    <x v="0"/>
    <x v="3"/>
    <x v="0"/>
    <s v="351-400"/>
    <x v="5"/>
    <x v="6"/>
    <n v="457"/>
    <n v="0.83369803063457326"/>
    <x v="0"/>
    <x v="2"/>
  </r>
  <r>
    <n v="7643"/>
    <s v="Cindy"/>
    <d v="2024-07-10T00:00:00"/>
    <x v="13"/>
    <x v="2"/>
    <n v="426"/>
    <x v="4"/>
    <x v="4"/>
    <n v="6"/>
    <b v="1"/>
    <n v="229"/>
    <n v="120"/>
    <x v="3"/>
    <x v="3"/>
    <x v="5"/>
    <n v="38"/>
    <n v="3.3"/>
    <x v="0"/>
    <x v="0"/>
    <n v="1436"/>
    <x v="0"/>
    <x v="1"/>
    <x v="2"/>
    <x v="714"/>
    <s v="11%-30%"/>
    <x v="0"/>
    <x v="2"/>
    <x v="2"/>
    <x v="2"/>
    <x v="1"/>
    <s v="401-450"/>
    <x v="5"/>
    <x v="2"/>
    <n v="146"/>
    <n v="2.9178082191780823"/>
    <x v="0"/>
    <x v="0"/>
  </r>
  <r>
    <n v="7644"/>
    <s v="Christian"/>
    <d v="2024-12-08T00:00:00"/>
    <x v="10"/>
    <x v="2"/>
    <n v="456"/>
    <x v="5"/>
    <x v="1"/>
    <n v="3"/>
    <b v="1"/>
    <n v="240"/>
    <n v="83"/>
    <x v="2"/>
    <x v="1"/>
    <x v="3"/>
    <n v="76"/>
    <n v="4"/>
    <x v="1"/>
    <x v="0"/>
    <n v="4260"/>
    <x v="2"/>
    <x v="4"/>
    <x v="0"/>
    <x v="715"/>
    <s v="11%-30%"/>
    <x v="0"/>
    <x v="2"/>
    <x v="3"/>
    <x v="2"/>
    <x v="0"/>
    <s v="451-500"/>
    <x v="6"/>
    <x v="9"/>
    <n v="7"/>
    <n v="65.142857142857139"/>
    <x v="2"/>
    <x v="0"/>
  </r>
  <r>
    <n v="7654"/>
    <s v="Amy"/>
    <d v="2023-12-19T00:00:00"/>
    <x v="15"/>
    <x v="0"/>
    <n v="424"/>
    <x v="0"/>
    <x v="0"/>
    <n v="2"/>
    <b v="0"/>
    <n v="406"/>
    <n v="150"/>
    <x v="2"/>
    <x v="2"/>
    <x v="0"/>
    <n v="50"/>
    <n v="3.5"/>
    <x v="1"/>
    <x v="0"/>
    <n v="494"/>
    <x v="2"/>
    <x v="3"/>
    <x v="0"/>
    <x v="716"/>
    <s v="0%-10%"/>
    <x v="1"/>
    <x v="5"/>
    <x v="2"/>
    <x v="2"/>
    <x v="0"/>
    <s v="401-450"/>
    <x v="0"/>
    <x v="1"/>
    <n v="344"/>
    <n v="1.2325581395348837"/>
    <x v="0"/>
    <x v="0"/>
  </r>
  <r>
    <n v="7661"/>
    <s v="Wayne"/>
    <d v="2023-08-20T00:00:00"/>
    <x v="17"/>
    <x v="0"/>
    <n v="162"/>
    <x v="5"/>
    <x v="4"/>
    <n v="1"/>
    <b v="0"/>
    <n v="370"/>
    <n v="130"/>
    <x v="3"/>
    <x v="2"/>
    <x v="3"/>
    <n v="49"/>
    <n v="4.0999999999999996"/>
    <x v="0"/>
    <x v="0"/>
    <n v="1121"/>
    <x v="2"/>
    <x v="2"/>
    <x v="1"/>
    <x v="717"/>
    <s v="0%-10%"/>
    <x v="1"/>
    <x v="0"/>
    <x v="2"/>
    <x v="2"/>
    <x v="1"/>
    <s v="151-200"/>
    <x v="4"/>
    <x v="2"/>
    <n v="482"/>
    <n v="0.33609958506224069"/>
    <x v="0"/>
    <x v="1"/>
  </r>
  <r>
    <n v="7663"/>
    <s v="David"/>
    <d v="2024-05-05T00:00:00"/>
    <x v="6"/>
    <x v="1"/>
    <n v="432"/>
    <x v="3"/>
    <x v="0"/>
    <n v="4"/>
    <b v="1"/>
    <n v="263"/>
    <n v="55"/>
    <x v="4"/>
    <x v="1"/>
    <x v="1"/>
    <n v="22"/>
    <n v="3.5"/>
    <x v="0"/>
    <x v="0"/>
    <n v="1294"/>
    <x v="4"/>
    <x v="2"/>
    <x v="2"/>
    <x v="718"/>
    <s v="0%-10%"/>
    <x v="1"/>
    <x v="2"/>
    <x v="3"/>
    <x v="0"/>
    <x v="0"/>
    <s v="401-450"/>
    <x v="2"/>
    <x v="2"/>
    <n v="207"/>
    <n v="2.0869565217391304"/>
    <x v="0"/>
    <x v="0"/>
  </r>
  <r>
    <n v="7667"/>
    <s v="Katrina"/>
    <d v="2023-01-05T00:00:00"/>
    <x v="25"/>
    <x v="2"/>
    <n v="443"/>
    <x v="2"/>
    <x v="4"/>
    <n v="3"/>
    <b v="0"/>
    <n v="326"/>
    <n v="59"/>
    <x v="0"/>
    <x v="3"/>
    <x v="3"/>
    <n v="57"/>
    <n v="3.9"/>
    <x v="1"/>
    <x v="0"/>
    <n v="3712"/>
    <x v="4"/>
    <x v="0"/>
    <x v="0"/>
    <x v="719"/>
    <s v="11%-30%"/>
    <x v="0"/>
    <x v="0"/>
    <x v="3"/>
    <x v="0"/>
    <x v="1"/>
    <s v="401-450"/>
    <x v="7"/>
    <x v="7"/>
    <n v="712"/>
    <n v="0.6221910112359551"/>
    <x v="0"/>
    <x v="0"/>
  </r>
  <r>
    <n v="7673"/>
    <s v="Nina"/>
    <d v="2023-08-18T00:00:00"/>
    <x v="0"/>
    <x v="1"/>
    <n v="351"/>
    <x v="5"/>
    <x v="2"/>
    <n v="2"/>
    <b v="0"/>
    <n v="70"/>
    <n v="41"/>
    <x v="0"/>
    <x v="0"/>
    <x v="0"/>
    <n v="78"/>
    <n v="3.7"/>
    <x v="1"/>
    <x v="0"/>
    <n v="4337"/>
    <x v="0"/>
    <x v="1"/>
    <x v="3"/>
    <x v="720"/>
    <s v="Above 30%"/>
    <x v="2"/>
    <x v="7"/>
    <x v="0"/>
    <x v="0"/>
    <x v="0"/>
    <s v="351-400"/>
    <x v="3"/>
    <x v="9"/>
    <n v="462"/>
    <n v="0.75974025974025972"/>
    <x v="0"/>
    <x v="2"/>
  </r>
  <r>
    <n v="7696"/>
    <s v="John"/>
    <d v="2023-11-07T00:00:00"/>
    <x v="3"/>
    <x v="2"/>
    <n v="235"/>
    <x v="5"/>
    <x v="1"/>
    <n v="5"/>
    <b v="0"/>
    <n v="709"/>
    <n v="151"/>
    <x v="6"/>
    <x v="2"/>
    <x v="4"/>
    <n v="72"/>
    <n v="3.7"/>
    <x v="1"/>
    <x v="0"/>
    <n v="2163"/>
    <x v="1"/>
    <x v="2"/>
    <x v="1"/>
    <x v="721"/>
    <s v="0%-10%"/>
    <x v="1"/>
    <x v="4"/>
    <x v="1"/>
    <x v="0"/>
    <x v="0"/>
    <s v="201-250"/>
    <x v="2"/>
    <x v="0"/>
    <n v="389"/>
    <n v="0.60411311053984573"/>
    <x v="0"/>
    <x v="2"/>
  </r>
  <r>
    <n v="7709"/>
    <s v="Phillip"/>
    <d v="2023-04-04T00:00:00"/>
    <x v="20"/>
    <x v="0"/>
    <n v="283"/>
    <x v="4"/>
    <x v="0"/>
    <n v="2"/>
    <b v="0"/>
    <n v="785"/>
    <n v="1"/>
    <x v="5"/>
    <x v="2"/>
    <x v="4"/>
    <n v="79"/>
    <n v="3.4"/>
    <x v="0"/>
    <x v="0"/>
    <n v="583"/>
    <x v="3"/>
    <x v="3"/>
    <x v="3"/>
    <x v="722"/>
    <s v="11%-30%"/>
    <x v="0"/>
    <x v="4"/>
    <x v="0"/>
    <x v="3"/>
    <x v="0"/>
    <s v="251-300"/>
    <x v="2"/>
    <x v="8"/>
    <n v="607"/>
    <n v="0.46622734761120266"/>
    <x v="0"/>
    <x v="2"/>
  </r>
  <r>
    <n v="7728"/>
    <s v="Derrick"/>
    <d v="2023-09-15T00:00:00"/>
    <x v="5"/>
    <x v="0"/>
    <n v="484"/>
    <x v="2"/>
    <x v="3"/>
    <n v="6"/>
    <b v="0"/>
    <n v="515"/>
    <n v="174"/>
    <x v="6"/>
    <x v="3"/>
    <x v="4"/>
    <n v="12"/>
    <n v="4"/>
    <x v="0"/>
    <x v="0"/>
    <n v="827"/>
    <x v="0"/>
    <x v="3"/>
    <x v="2"/>
    <x v="723"/>
    <s v="0%-10%"/>
    <x v="1"/>
    <x v="6"/>
    <x v="1"/>
    <x v="0"/>
    <x v="0"/>
    <s v="451-500"/>
    <x v="4"/>
    <x v="8"/>
    <n v="455"/>
    <n v="1.0637362637362637"/>
    <x v="0"/>
    <x v="0"/>
  </r>
  <r>
    <n v="7729"/>
    <s v="Brittany"/>
    <d v="2023-02-20T00:00:00"/>
    <x v="11"/>
    <x v="0"/>
    <n v="147"/>
    <x v="2"/>
    <x v="0"/>
    <n v="4"/>
    <b v="0"/>
    <n v="27"/>
    <n v="175"/>
    <x v="0"/>
    <x v="3"/>
    <x v="3"/>
    <n v="78"/>
    <n v="4"/>
    <x v="0"/>
    <x v="0"/>
    <n v="2218"/>
    <x v="4"/>
    <x v="2"/>
    <x v="1"/>
    <x v="724"/>
    <s v="Above 30%"/>
    <x v="2"/>
    <x v="7"/>
    <x v="1"/>
    <x v="0"/>
    <x v="0"/>
    <s v="101-150"/>
    <x v="1"/>
    <x v="0"/>
    <n v="660"/>
    <n v="0.22272727272727272"/>
    <x v="0"/>
    <x v="1"/>
  </r>
  <r>
    <n v="7739"/>
    <s v="Ryan"/>
    <d v="2023-03-12T00:00:00"/>
    <x v="11"/>
    <x v="1"/>
    <n v="384"/>
    <x v="4"/>
    <x v="2"/>
    <n v="3"/>
    <b v="1"/>
    <n v="188"/>
    <n v="140"/>
    <x v="4"/>
    <x v="0"/>
    <x v="5"/>
    <n v="78"/>
    <n v="3.9"/>
    <x v="1"/>
    <x v="0"/>
    <n v="2341"/>
    <x v="0"/>
    <x v="3"/>
    <x v="1"/>
    <x v="725"/>
    <s v="11%-30%"/>
    <x v="0"/>
    <x v="3"/>
    <x v="2"/>
    <x v="0"/>
    <x v="0"/>
    <s v="351-400"/>
    <x v="1"/>
    <x v="0"/>
    <n v="640"/>
    <n v="0.6"/>
    <x v="0"/>
    <x v="2"/>
  </r>
  <r>
    <n v="7742"/>
    <s v="James"/>
    <d v="2024-09-27T00:00:00"/>
    <x v="0"/>
    <x v="0"/>
    <n v="17"/>
    <x v="6"/>
    <x v="1"/>
    <n v="3"/>
    <b v="1"/>
    <n v="312"/>
    <n v="114"/>
    <x v="3"/>
    <x v="3"/>
    <x v="4"/>
    <n v="15"/>
    <n v="3.6"/>
    <x v="0"/>
    <x v="0"/>
    <n v="2084"/>
    <x v="3"/>
    <x v="4"/>
    <x v="2"/>
    <x v="726"/>
    <s v="0%-10%"/>
    <x v="1"/>
    <x v="0"/>
    <x v="2"/>
    <x v="2"/>
    <x v="0"/>
    <s v="0-50"/>
    <x v="3"/>
    <x v="0"/>
    <n v="56"/>
    <n v="0.30357142857142855"/>
    <x v="0"/>
    <x v="2"/>
  </r>
  <r>
    <n v="7751"/>
    <s v="Kevin"/>
    <d v="2024-07-08T00:00:00"/>
    <x v="7"/>
    <x v="0"/>
    <n v="457"/>
    <x v="4"/>
    <x v="1"/>
    <n v="5"/>
    <b v="1"/>
    <n v="754"/>
    <n v="98"/>
    <x v="2"/>
    <x v="3"/>
    <x v="2"/>
    <n v="53"/>
    <n v="3.6"/>
    <x v="0"/>
    <x v="0"/>
    <n v="935"/>
    <x v="0"/>
    <x v="1"/>
    <x v="3"/>
    <x v="727"/>
    <s v="0%-10%"/>
    <x v="1"/>
    <x v="4"/>
    <x v="3"/>
    <x v="2"/>
    <x v="0"/>
    <s v="451-500"/>
    <x v="3"/>
    <x v="8"/>
    <n v="138"/>
    <n v="3.3115942028985508"/>
    <x v="0"/>
    <x v="0"/>
  </r>
  <r>
    <n v="7753"/>
    <s v="David"/>
    <d v="2024-12-09T00:00:00"/>
    <x v="5"/>
    <x v="1"/>
    <n v="393"/>
    <x v="1"/>
    <x v="3"/>
    <n v="3"/>
    <b v="0"/>
    <n v="829"/>
    <n v="117"/>
    <x v="3"/>
    <x v="1"/>
    <x v="3"/>
    <n v="65"/>
    <n v="4.9000000000000004"/>
    <x v="0"/>
    <x v="0"/>
    <n v="4409"/>
    <x v="2"/>
    <x v="0"/>
    <x v="1"/>
    <x v="728"/>
    <s v="0%-10%"/>
    <x v="1"/>
    <x v="1"/>
    <x v="2"/>
    <x v="2"/>
    <x v="0"/>
    <s v="351-400"/>
    <x v="4"/>
    <x v="9"/>
    <n v="4"/>
    <n v="98.25"/>
    <x v="2"/>
    <x v="2"/>
  </r>
  <r>
    <n v="7789"/>
    <s v="Amy"/>
    <d v="2023-07-27T00:00:00"/>
    <x v="27"/>
    <x v="1"/>
    <n v="222"/>
    <x v="1"/>
    <x v="4"/>
    <n v="6"/>
    <b v="0"/>
    <n v="391"/>
    <n v="17"/>
    <x v="3"/>
    <x v="0"/>
    <x v="3"/>
    <n v="21"/>
    <n v="3.4"/>
    <x v="0"/>
    <x v="0"/>
    <n v="2835"/>
    <x v="3"/>
    <x v="2"/>
    <x v="3"/>
    <x v="729"/>
    <s v="0%-10%"/>
    <x v="1"/>
    <x v="0"/>
    <x v="0"/>
    <x v="2"/>
    <x v="1"/>
    <s v="201-250"/>
    <x v="0"/>
    <x v="4"/>
    <n v="486"/>
    <n v="0.4567901234567901"/>
    <x v="0"/>
    <x v="2"/>
  </r>
  <r>
    <n v="7810"/>
    <s v="Robert"/>
    <d v="2023-09-24T00:00:00"/>
    <x v="23"/>
    <x v="1"/>
    <n v="63"/>
    <x v="0"/>
    <x v="2"/>
    <n v="2"/>
    <b v="1"/>
    <n v="104"/>
    <n v="72"/>
    <x v="4"/>
    <x v="0"/>
    <x v="2"/>
    <n v="17"/>
    <n v="4.9000000000000004"/>
    <x v="0"/>
    <x v="0"/>
    <n v="1587"/>
    <x v="1"/>
    <x v="4"/>
    <x v="1"/>
    <x v="730"/>
    <s v="0%-10%"/>
    <x v="1"/>
    <x v="3"/>
    <x v="3"/>
    <x v="0"/>
    <x v="0"/>
    <s v="51-100"/>
    <x v="5"/>
    <x v="5"/>
    <n v="440"/>
    <n v="0.14318181818181819"/>
    <x v="0"/>
    <x v="2"/>
  </r>
  <r>
    <n v="7813"/>
    <s v="Nicholas"/>
    <d v="2024-07-20T00:00:00"/>
    <x v="12"/>
    <x v="2"/>
    <n v="373"/>
    <x v="1"/>
    <x v="2"/>
    <n v="4"/>
    <b v="1"/>
    <n v="782"/>
    <n v="7"/>
    <x v="1"/>
    <x v="0"/>
    <x v="0"/>
    <n v="18"/>
    <n v="3.2"/>
    <x v="0"/>
    <x v="0"/>
    <n v="4641"/>
    <x v="2"/>
    <x v="1"/>
    <x v="3"/>
    <x v="731"/>
    <s v="0%-10%"/>
    <x v="1"/>
    <x v="4"/>
    <x v="0"/>
    <x v="1"/>
    <x v="0"/>
    <s v="351-400"/>
    <x v="3"/>
    <x v="6"/>
    <n v="124"/>
    <n v="3.0080645161290325"/>
    <x v="0"/>
    <x v="2"/>
  </r>
  <r>
    <n v="7828"/>
    <s v="Angel"/>
    <d v="2023-04-08T00:00:00"/>
    <x v="8"/>
    <x v="1"/>
    <n v="477"/>
    <x v="0"/>
    <x v="0"/>
    <n v="5"/>
    <b v="0"/>
    <n v="969"/>
    <n v="12"/>
    <x v="4"/>
    <x v="2"/>
    <x v="1"/>
    <n v="37"/>
    <n v="4.7"/>
    <x v="1"/>
    <x v="0"/>
    <n v="877"/>
    <x v="3"/>
    <x v="3"/>
    <x v="0"/>
    <x v="732"/>
    <s v="0%-10%"/>
    <x v="1"/>
    <x v="8"/>
    <x v="0"/>
    <x v="0"/>
    <x v="0"/>
    <s v="451-500"/>
    <x v="2"/>
    <x v="8"/>
    <n v="604"/>
    <n v="0.78973509933774833"/>
    <x v="0"/>
    <x v="0"/>
  </r>
  <r>
    <n v="7829"/>
    <s v="Brandon"/>
    <d v="2023-10-18T00:00:00"/>
    <x v="14"/>
    <x v="1"/>
    <n v="482"/>
    <x v="6"/>
    <x v="4"/>
    <n v="4"/>
    <b v="1"/>
    <n v="770"/>
    <n v="129"/>
    <x v="2"/>
    <x v="3"/>
    <x v="2"/>
    <n v="0"/>
    <n v="3.7"/>
    <x v="0"/>
    <x v="0"/>
    <n v="3247"/>
    <x v="1"/>
    <x v="3"/>
    <x v="2"/>
    <x v="54"/>
    <s v="0%-10%"/>
    <x v="1"/>
    <x v="4"/>
    <x v="2"/>
    <x v="2"/>
    <x v="1"/>
    <s v="451-500"/>
    <x v="7"/>
    <x v="3"/>
    <n v="427"/>
    <n v="1.1288056206088992"/>
    <x v="0"/>
    <x v="0"/>
  </r>
  <r>
    <n v="7840"/>
    <s v="Barbara"/>
    <d v="2024-02-02T00:00:00"/>
    <x v="11"/>
    <x v="2"/>
    <n v="131"/>
    <x v="6"/>
    <x v="0"/>
    <n v="3"/>
    <b v="1"/>
    <n v="808"/>
    <n v="48"/>
    <x v="6"/>
    <x v="3"/>
    <x v="3"/>
    <n v="55"/>
    <n v="3.3"/>
    <x v="0"/>
    <x v="0"/>
    <n v="3053"/>
    <x v="2"/>
    <x v="1"/>
    <x v="1"/>
    <x v="733"/>
    <s v="0%-10%"/>
    <x v="1"/>
    <x v="1"/>
    <x v="0"/>
    <x v="0"/>
    <x v="0"/>
    <s v="101-150"/>
    <x v="1"/>
    <x v="3"/>
    <n v="313"/>
    <n v="0.41853035143769968"/>
    <x v="0"/>
    <x v="1"/>
  </r>
  <r>
    <n v="7869"/>
    <s v="Dawn"/>
    <d v="2024-05-23T00:00:00"/>
    <x v="20"/>
    <x v="2"/>
    <n v="294"/>
    <x v="1"/>
    <x v="3"/>
    <n v="6"/>
    <b v="0"/>
    <n v="709"/>
    <n v="181"/>
    <x v="0"/>
    <x v="0"/>
    <x v="0"/>
    <n v="39"/>
    <n v="3.2"/>
    <x v="0"/>
    <x v="0"/>
    <n v="3091"/>
    <x v="1"/>
    <x v="2"/>
    <x v="3"/>
    <x v="734"/>
    <s v="0%-10%"/>
    <x v="1"/>
    <x v="4"/>
    <x v="1"/>
    <x v="0"/>
    <x v="0"/>
    <s v="251-300"/>
    <x v="2"/>
    <x v="3"/>
    <n v="192"/>
    <n v="1.53125"/>
    <x v="0"/>
    <x v="2"/>
  </r>
  <r>
    <n v="7892"/>
    <s v="Nathan"/>
    <d v="2024-05-02T00:00:00"/>
    <x v="24"/>
    <x v="1"/>
    <n v="499"/>
    <x v="2"/>
    <x v="2"/>
    <n v="3"/>
    <b v="0"/>
    <n v="428"/>
    <n v="168"/>
    <x v="4"/>
    <x v="1"/>
    <x v="5"/>
    <n v="82"/>
    <n v="3.7"/>
    <x v="1"/>
    <x v="0"/>
    <n v="874"/>
    <x v="0"/>
    <x v="1"/>
    <x v="2"/>
    <x v="735"/>
    <s v="11%-30%"/>
    <x v="0"/>
    <x v="5"/>
    <x v="1"/>
    <x v="0"/>
    <x v="0"/>
    <s v="451-500"/>
    <x v="0"/>
    <x v="8"/>
    <n v="207"/>
    <n v="2.4106280193236715"/>
    <x v="0"/>
    <x v="0"/>
  </r>
  <r>
    <n v="7896"/>
    <s v="Michael"/>
    <d v="2024-06-19T00:00:00"/>
    <x v="2"/>
    <x v="0"/>
    <n v="139"/>
    <x v="4"/>
    <x v="2"/>
    <n v="5"/>
    <b v="1"/>
    <n v="539"/>
    <n v="152"/>
    <x v="2"/>
    <x v="2"/>
    <x v="4"/>
    <n v="48"/>
    <n v="3.8"/>
    <x v="0"/>
    <x v="0"/>
    <n v="4130"/>
    <x v="4"/>
    <x v="0"/>
    <x v="1"/>
    <x v="736"/>
    <s v="0%-10%"/>
    <x v="1"/>
    <x v="6"/>
    <x v="1"/>
    <x v="2"/>
    <x v="0"/>
    <s v="101-150"/>
    <x v="2"/>
    <x v="9"/>
    <n v="163"/>
    <n v="0.85276073619631898"/>
    <x v="0"/>
    <x v="1"/>
  </r>
  <r>
    <n v="7922"/>
    <s v="Andrew"/>
    <d v="2023-02-19T00:00:00"/>
    <x v="14"/>
    <x v="1"/>
    <n v="176"/>
    <x v="3"/>
    <x v="2"/>
    <n v="6"/>
    <b v="1"/>
    <n v="830"/>
    <n v="74"/>
    <x v="6"/>
    <x v="3"/>
    <x v="4"/>
    <n v="66"/>
    <n v="3.5"/>
    <x v="0"/>
    <x v="0"/>
    <n v="2600"/>
    <x v="3"/>
    <x v="0"/>
    <x v="3"/>
    <x v="737"/>
    <s v="0%-10%"/>
    <x v="1"/>
    <x v="1"/>
    <x v="3"/>
    <x v="0"/>
    <x v="0"/>
    <s v="151-200"/>
    <x v="7"/>
    <x v="4"/>
    <n v="668"/>
    <n v="0.26347305389221559"/>
    <x v="0"/>
    <x v="1"/>
  </r>
  <r>
    <n v="7927"/>
    <s v="Erika"/>
    <d v="2023-01-11T00:00:00"/>
    <x v="19"/>
    <x v="1"/>
    <n v="438"/>
    <x v="3"/>
    <x v="2"/>
    <n v="3"/>
    <b v="0"/>
    <n v="970"/>
    <n v="59"/>
    <x v="0"/>
    <x v="1"/>
    <x v="0"/>
    <n v="78"/>
    <n v="4.5999999999999996"/>
    <x v="0"/>
    <x v="0"/>
    <n v="4426"/>
    <x v="3"/>
    <x v="1"/>
    <x v="0"/>
    <x v="738"/>
    <s v="0%-10%"/>
    <x v="1"/>
    <x v="8"/>
    <x v="3"/>
    <x v="0"/>
    <x v="0"/>
    <s v="401-450"/>
    <x v="0"/>
    <x v="9"/>
    <n v="679"/>
    <n v="0.64506627393225335"/>
    <x v="0"/>
    <x v="0"/>
  </r>
  <r>
    <n v="7939"/>
    <s v="Richard"/>
    <d v="2023-09-08T00:00:00"/>
    <x v="24"/>
    <x v="0"/>
    <n v="410"/>
    <x v="6"/>
    <x v="0"/>
    <n v="6"/>
    <b v="0"/>
    <n v="410"/>
    <n v="125"/>
    <x v="4"/>
    <x v="3"/>
    <x v="4"/>
    <n v="68"/>
    <n v="4.7"/>
    <x v="1"/>
    <x v="0"/>
    <n v="2542"/>
    <x v="4"/>
    <x v="3"/>
    <x v="2"/>
    <x v="739"/>
    <s v="11%-30%"/>
    <x v="0"/>
    <x v="5"/>
    <x v="2"/>
    <x v="0"/>
    <x v="0"/>
    <s v="401-450"/>
    <x v="3"/>
    <x v="4"/>
    <n v="444"/>
    <n v="0.92342342342342343"/>
    <x v="0"/>
    <x v="0"/>
  </r>
  <r>
    <n v="7943"/>
    <s v="Nathan"/>
    <d v="2024-10-01T00:00:00"/>
    <x v="20"/>
    <x v="2"/>
    <n v="211"/>
    <x v="3"/>
    <x v="1"/>
    <n v="6"/>
    <b v="1"/>
    <n v="657"/>
    <n v="137"/>
    <x v="5"/>
    <x v="1"/>
    <x v="3"/>
    <n v="26"/>
    <n v="4"/>
    <x v="0"/>
    <x v="0"/>
    <n v="2670"/>
    <x v="4"/>
    <x v="4"/>
    <x v="0"/>
    <x v="740"/>
    <s v="0%-10%"/>
    <x v="1"/>
    <x v="9"/>
    <x v="2"/>
    <x v="3"/>
    <x v="0"/>
    <s v="201-250"/>
    <x v="2"/>
    <x v="4"/>
    <n v="61"/>
    <n v="3.459016393442623"/>
    <x v="0"/>
    <x v="2"/>
  </r>
  <r>
    <n v="7945"/>
    <s v="Jason"/>
    <d v="2023-04-15T00:00:00"/>
    <x v="2"/>
    <x v="0"/>
    <n v="389"/>
    <x v="0"/>
    <x v="1"/>
    <n v="2"/>
    <b v="1"/>
    <n v="631"/>
    <n v="85"/>
    <x v="5"/>
    <x v="2"/>
    <x v="0"/>
    <n v="53"/>
    <n v="3.3"/>
    <x v="0"/>
    <x v="0"/>
    <n v="2242"/>
    <x v="4"/>
    <x v="1"/>
    <x v="1"/>
    <x v="741"/>
    <s v="0%-10%"/>
    <x v="1"/>
    <x v="9"/>
    <x v="3"/>
    <x v="3"/>
    <x v="0"/>
    <s v="351-400"/>
    <x v="2"/>
    <x v="0"/>
    <n v="594"/>
    <n v="0.65488215488215484"/>
    <x v="0"/>
    <x v="2"/>
  </r>
  <r>
    <n v="7947"/>
    <s v="Billy"/>
    <d v="2023-11-11T00:00:00"/>
    <x v="25"/>
    <x v="2"/>
    <n v="32"/>
    <x v="6"/>
    <x v="3"/>
    <n v="4"/>
    <b v="0"/>
    <n v="385"/>
    <n v="106"/>
    <x v="6"/>
    <x v="1"/>
    <x v="0"/>
    <n v="75"/>
    <n v="3.7"/>
    <x v="1"/>
    <x v="0"/>
    <n v="1610"/>
    <x v="1"/>
    <x v="0"/>
    <x v="0"/>
    <x v="742"/>
    <s v="11%-30%"/>
    <x v="0"/>
    <x v="0"/>
    <x v="2"/>
    <x v="0"/>
    <x v="0"/>
    <s v="0-50"/>
    <x v="7"/>
    <x v="5"/>
    <n v="402"/>
    <n v="7.9601990049751242E-2"/>
    <x v="0"/>
    <x v="2"/>
  </r>
  <r>
    <n v="7948"/>
    <s v="Douglas"/>
    <d v="2023-11-26T00:00:00"/>
    <x v="7"/>
    <x v="2"/>
    <n v="298"/>
    <x v="4"/>
    <x v="2"/>
    <n v="1"/>
    <b v="0"/>
    <n v="603"/>
    <n v="161"/>
    <x v="0"/>
    <x v="3"/>
    <x v="0"/>
    <n v="68"/>
    <n v="4.4000000000000004"/>
    <x v="1"/>
    <x v="0"/>
    <n v="3941"/>
    <x v="1"/>
    <x v="0"/>
    <x v="1"/>
    <x v="743"/>
    <s v="0%-10%"/>
    <x v="1"/>
    <x v="9"/>
    <x v="1"/>
    <x v="0"/>
    <x v="0"/>
    <s v="251-300"/>
    <x v="0"/>
    <x v="7"/>
    <n v="363"/>
    <n v="0.82093663911845727"/>
    <x v="0"/>
    <x v="2"/>
  </r>
  <r>
    <n v="7949"/>
    <s v="Phyllis"/>
    <d v="2023-01-11T00:00:00"/>
    <x v="12"/>
    <x v="0"/>
    <n v="301"/>
    <x v="6"/>
    <x v="0"/>
    <n v="4"/>
    <b v="0"/>
    <n v="906"/>
    <n v="141"/>
    <x v="5"/>
    <x v="1"/>
    <x v="3"/>
    <n v="56"/>
    <n v="4.5"/>
    <x v="0"/>
    <x v="0"/>
    <n v="1657"/>
    <x v="4"/>
    <x v="0"/>
    <x v="1"/>
    <x v="744"/>
    <s v="0%-10%"/>
    <x v="1"/>
    <x v="8"/>
    <x v="2"/>
    <x v="3"/>
    <x v="0"/>
    <s v="301-350"/>
    <x v="3"/>
    <x v="5"/>
    <n v="680"/>
    <n v="0.44264705882352939"/>
    <x v="0"/>
    <x v="2"/>
  </r>
  <r>
    <n v="7960"/>
    <s v="Pamela"/>
    <d v="2023-01-09T00:00:00"/>
    <x v="0"/>
    <x v="2"/>
    <n v="373"/>
    <x v="6"/>
    <x v="4"/>
    <n v="3"/>
    <b v="0"/>
    <n v="507"/>
    <n v="130"/>
    <x v="2"/>
    <x v="1"/>
    <x v="1"/>
    <n v="41"/>
    <n v="3.3"/>
    <x v="0"/>
    <x v="0"/>
    <n v="3221"/>
    <x v="0"/>
    <x v="4"/>
    <x v="2"/>
    <x v="745"/>
    <s v="0%-10%"/>
    <x v="1"/>
    <x v="6"/>
    <x v="2"/>
    <x v="2"/>
    <x v="1"/>
    <s v="351-400"/>
    <x v="0"/>
    <x v="3"/>
    <n v="683"/>
    <n v="0.54612005856515378"/>
    <x v="0"/>
    <x v="2"/>
  </r>
  <r>
    <n v="7970"/>
    <s v="Scott"/>
    <d v="2023-07-21T00:00:00"/>
    <x v="22"/>
    <x v="2"/>
    <n v="298"/>
    <x v="6"/>
    <x v="3"/>
    <n v="1"/>
    <b v="1"/>
    <n v="115"/>
    <n v="168"/>
    <x v="0"/>
    <x v="3"/>
    <x v="3"/>
    <n v="27"/>
    <n v="3"/>
    <x v="1"/>
    <x v="0"/>
    <n v="4216"/>
    <x v="0"/>
    <x v="1"/>
    <x v="2"/>
    <x v="746"/>
    <s v="0%-10%"/>
    <x v="1"/>
    <x v="3"/>
    <x v="1"/>
    <x v="0"/>
    <x v="0"/>
    <s v="251-300"/>
    <x v="0"/>
    <x v="9"/>
    <n v="487"/>
    <n v="0.61190965092402461"/>
    <x v="0"/>
    <x v="2"/>
  </r>
  <r>
    <n v="7973"/>
    <s v="Kristin"/>
    <d v="2024-10-01T00:00:00"/>
    <x v="13"/>
    <x v="1"/>
    <n v="469"/>
    <x v="2"/>
    <x v="0"/>
    <n v="2"/>
    <b v="1"/>
    <n v="748"/>
    <n v="147"/>
    <x v="4"/>
    <x v="0"/>
    <x v="3"/>
    <n v="33"/>
    <n v="4.5999999999999996"/>
    <x v="0"/>
    <x v="0"/>
    <n v="3983"/>
    <x v="2"/>
    <x v="1"/>
    <x v="3"/>
    <x v="747"/>
    <s v="0%-10%"/>
    <x v="1"/>
    <x v="4"/>
    <x v="2"/>
    <x v="0"/>
    <x v="0"/>
    <s v="451-500"/>
    <x v="5"/>
    <x v="7"/>
    <n v="63"/>
    <n v="7.4444444444444446"/>
    <x v="1"/>
    <x v="0"/>
  </r>
  <r>
    <n v="7975"/>
    <s v="Suzanne"/>
    <d v="2023-10-03T00:00:00"/>
    <x v="0"/>
    <x v="2"/>
    <n v="437"/>
    <x v="0"/>
    <x v="1"/>
    <n v="2"/>
    <b v="1"/>
    <n v="328"/>
    <n v="170"/>
    <x v="4"/>
    <x v="2"/>
    <x v="1"/>
    <n v="25"/>
    <n v="3.6"/>
    <x v="1"/>
    <x v="0"/>
    <n v="2406"/>
    <x v="2"/>
    <x v="3"/>
    <x v="0"/>
    <x v="748"/>
    <s v="0%-10%"/>
    <x v="1"/>
    <x v="0"/>
    <x v="1"/>
    <x v="0"/>
    <x v="0"/>
    <s v="401-450"/>
    <x v="3"/>
    <x v="0"/>
    <n v="416"/>
    <n v="1.0504807692307692"/>
    <x v="0"/>
    <x v="0"/>
  </r>
  <r>
    <n v="7979"/>
    <s v="Martin"/>
    <d v="2023-05-03T00:00:00"/>
    <x v="15"/>
    <x v="0"/>
    <n v="280"/>
    <x v="4"/>
    <x v="2"/>
    <n v="5"/>
    <b v="1"/>
    <n v="203"/>
    <n v="50"/>
    <x v="4"/>
    <x v="3"/>
    <x v="0"/>
    <n v="12"/>
    <n v="3.4"/>
    <x v="0"/>
    <x v="0"/>
    <n v="3659"/>
    <x v="0"/>
    <x v="3"/>
    <x v="2"/>
    <x v="749"/>
    <s v="0%-10%"/>
    <x v="1"/>
    <x v="2"/>
    <x v="0"/>
    <x v="0"/>
    <x v="0"/>
    <s v="251-300"/>
    <x v="3"/>
    <x v="7"/>
    <n v="574"/>
    <n v="0.48780487804878048"/>
    <x v="0"/>
    <x v="2"/>
  </r>
  <r>
    <n v="7986"/>
    <s v="Douglas"/>
    <d v="2023-01-23T00:00:00"/>
    <x v="1"/>
    <x v="2"/>
    <n v="196"/>
    <x v="6"/>
    <x v="1"/>
    <n v="2"/>
    <b v="1"/>
    <n v="102"/>
    <n v="66"/>
    <x v="5"/>
    <x v="0"/>
    <x v="0"/>
    <n v="11"/>
    <n v="3.7"/>
    <x v="1"/>
    <x v="0"/>
    <n v="2741"/>
    <x v="3"/>
    <x v="2"/>
    <x v="1"/>
    <x v="750"/>
    <s v="0%-10%"/>
    <x v="1"/>
    <x v="3"/>
    <x v="3"/>
    <x v="3"/>
    <x v="0"/>
    <s v="151-200"/>
    <x v="1"/>
    <x v="4"/>
    <n v="687"/>
    <n v="0.28529839883551672"/>
    <x v="0"/>
    <x v="1"/>
  </r>
  <r>
    <n v="8005"/>
    <s v="Ryan"/>
    <d v="2023-03-08T00:00:00"/>
    <x v="17"/>
    <x v="1"/>
    <n v="123"/>
    <x v="3"/>
    <x v="0"/>
    <n v="5"/>
    <b v="1"/>
    <n v="253"/>
    <n v="157"/>
    <x v="6"/>
    <x v="3"/>
    <x v="0"/>
    <n v="85"/>
    <n v="4"/>
    <x v="1"/>
    <x v="0"/>
    <n v="3083"/>
    <x v="2"/>
    <x v="2"/>
    <x v="0"/>
    <x v="751"/>
    <s v="11%-30%"/>
    <x v="0"/>
    <x v="2"/>
    <x v="1"/>
    <x v="0"/>
    <x v="0"/>
    <s v="101-150"/>
    <x v="4"/>
    <x v="3"/>
    <n v="647"/>
    <n v="0.1901081916537867"/>
    <x v="0"/>
    <x v="1"/>
  </r>
  <r>
    <n v="8015"/>
    <s v="Laurie"/>
    <d v="2023-10-28T00:00:00"/>
    <x v="14"/>
    <x v="1"/>
    <n v="478"/>
    <x v="5"/>
    <x v="1"/>
    <n v="2"/>
    <b v="1"/>
    <n v="214"/>
    <n v="191"/>
    <x v="6"/>
    <x v="2"/>
    <x v="0"/>
    <n v="44"/>
    <n v="3.6"/>
    <x v="1"/>
    <x v="0"/>
    <n v="3325"/>
    <x v="4"/>
    <x v="0"/>
    <x v="1"/>
    <x v="752"/>
    <s v="11%-30%"/>
    <x v="0"/>
    <x v="2"/>
    <x v="1"/>
    <x v="0"/>
    <x v="0"/>
    <s v="451-500"/>
    <x v="7"/>
    <x v="3"/>
    <n v="417"/>
    <n v="1.1462829736211031"/>
    <x v="0"/>
    <x v="0"/>
  </r>
  <r>
    <n v="8019"/>
    <s v="Stefanie"/>
    <d v="2023-02-19T00:00:00"/>
    <x v="22"/>
    <x v="0"/>
    <n v="240"/>
    <x v="6"/>
    <x v="2"/>
    <n v="1"/>
    <b v="0"/>
    <n v="304"/>
    <n v="25"/>
    <x v="2"/>
    <x v="3"/>
    <x v="4"/>
    <n v="66"/>
    <n v="4.5999999999999996"/>
    <x v="1"/>
    <x v="0"/>
    <n v="863"/>
    <x v="2"/>
    <x v="4"/>
    <x v="3"/>
    <x v="753"/>
    <s v="11%-30%"/>
    <x v="0"/>
    <x v="0"/>
    <x v="0"/>
    <x v="2"/>
    <x v="0"/>
    <s v="201-250"/>
    <x v="3"/>
    <x v="8"/>
    <n v="639"/>
    <n v="0.37558685446009388"/>
    <x v="0"/>
    <x v="2"/>
  </r>
  <r>
    <n v="8033"/>
    <s v="Rhonda"/>
    <d v="2024-01-18T00:00:00"/>
    <x v="6"/>
    <x v="2"/>
    <n v="23"/>
    <x v="2"/>
    <x v="4"/>
    <n v="1"/>
    <b v="0"/>
    <n v="585"/>
    <n v="97"/>
    <x v="5"/>
    <x v="2"/>
    <x v="3"/>
    <n v="23"/>
    <n v="3.4"/>
    <x v="0"/>
    <x v="0"/>
    <n v="4531"/>
    <x v="3"/>
    <x v="3"/>
    <x v="3"/>
    <x v="754"/>
    <s v="0%-10%"/>
    <x v="1"/>
    <x v="6"/>
    <x v="3"/>
    <x v="3"/>
    <x v="1"/>
    <s v="0-50"/>
    <x v="2"/>
    <x v="6"/>
    <n v="315"/>
    <n v="7.301587301587302E-2"/>
    <x v="0"/>
    <x v="2"/>
  </r>
  <r>
    <n v="8045"/>
    <s v="Joseph"/>
    <d v="2023-11-03T00:00:00"/>
    <x v="8"/>
    <x v="1"/>
    <n v="339"/>
    <x v="2"/>
    <x v="0"/>
    <n v="5"/>
    <b v="1"/>
    <n v="354"/>
    <n v="129"/>
    <x v="4"/>
    <x v="0"/>
    <x v="5"/>
    <n v="14"/>
    <n v="3.9"/>
    <x v="1"/>
    <x v="0"/>
    <n v="4311"/>
    <x v="4"/>
    <x v="2"/>
    <x v="0"/>
    <x v="755"/>
    <s v="0%-10%"/>
    <x v="1"/>
    <x v="0"/>
    <x v="2"/>
    <x v="0"/>
    <x v="0"/>
    <s v="301-350"/>
    <x v="2"/>
    <x v="9"/>
    <n v="395"/>
    <n v="0.85822784810126584"/>
    <x v="0"/>
    <x v="2"/>
  </r>
  <r>
    <n v="8058"/>
    <s v="Alexandra"/>
    <d v="2023-04-02T00:00:00"/>
    <x v="17"/>
    <x v="2"/>
    <n v="239"/>
    <x v="4"/>
    <x v="2"/>
    <n v="6"/>
    <b v="0"/>
    <n v="832"/>
    <n v="134"/>
    <x v="5"/>
    <x v="0"/>
    <x v="0"/>
    <n v="99"/>
    <n v="4.5999999999999996"/>
    <x v="0"/>
    <x v="0"/>
    <n v="3596"/>
    <x v="4"/>
    <x v="4"/>
    <x v="2"/>
    <x v="756"/>
    <s v="11%-30%"/>
    <x v="0"/>
    <x v="1"/>
    <x v="2"/>
    <x v="3"/>
    <x v="0"/>
    <s v="201-250"/>
    <x v="4"/>
    <x v="7"/>
    <n v="622"/>
    <n v="0.38424437299035369"/>
    <x v="0"/>
    <x v="2"/>
  </r>
  <r>
    <n v="8063"/>
    <s v="Joseph"/>
    <d v="2023-06-27T00:00:00"/>
    <x v="4"/>
    <x v="1"/>
    <n v="217"/>
    <x v="6"/>
    <x v="4"/>
    <n v="6"/>
    <b v="0"/>
    <n v="53"/>
    <n v="153"/>
    <x v="2"/>
    <x v="3"/>
    <x v="0"/>
    <n v="2"/>
    <n v="3.1"/>
    <x v="0"/>
    <x v="0"/>
    <n v="1431"/>
    <x v="1"/>
    <x v="1"/>
    <x v="3"/>
    <x v="11"/>
    <s v="0%-10%"/>
    <x v="1"/>
    <x v="7"/>
    <x v="1"/>
    <x v="2"/>
    <x v="1"/>
    <s v="201-250"/>
    <x v="4"/>
    <x v="2"/>
    <n v="534"/>
    <n v="0.40636704119850187"/>
    <x v="0"/>
    <x v="2"/>
  </r>
  <r>
    <n v="8068"/>
    <s v="Carolyn"/>
    <d v="2024-12-14T00:00:00"/>
    <x v="7"/>
    <x v="2"/>
    <n v="77"/>
    <x v="1"/>
    <x v="0"/>
    <n v="3"/>
    <b v="0"/>
    <n v="780"/>
    <n v="138"/>
    <x v="1"/>
    <x v="0"/>
    <x v="5"/>
    <n v="66"/>
    <n v="3.4"/>
    <x v="1"/>
    <x v="0"/>
    <n v="1752"/>
    <x v="3"/>
    <x v="4"/>
    <x v="1"/>
    <x v="757"/>
    <s v="0%-10%"/>
    <x v="1"/>
    <x v="4"/>
    <x v="2"/>
    <x v="1"/>
    <x v="0"/>
    <s v="51-100"/>
    <x v="0"/>
    <x v="5"/>
    <n v="-21"/>
    <n v="3.6666666666666665"/>
    <x v="0"/>
    <x v="2"/>
  </r>
  <r>
    <n v="8077"/>
    <s v="Megan"/>
    <d v="2024-06-03T00:00:00"/>
    <x v="14"/>
    <x v="0"/>
    <n v="426"/>
    <x v="3"/>
    <x v="2"/>
    <n v="6"/>
    <b v="0"/>
    <n v="450"/>
    <n v="92"/>
    <x v="0"/>
    <x v="2"/>
    <x v="3"/>
    <n v="71"/>
    <n v="4.0999999999999996"/>
    <x v="1"/>
    <x v="0"/>
    <n v="2647"/>
    <x v="0"/>
    <x v="3"/>
    <x v="2"/>
    <x v="758"/>
    <s v="11%-30%"/>
    <x v="0"/>
    <x v="5"/>
    <x v="3"/>
    <x v="0"/>
    <x v="0"/>
    <s v="401-450"/>
    <x v="7"/>
    <x v="4"/>
    <n v="198"/>
    <n v="2.1515151515151514"/>
    <x v="0"/>
    <x v="0"/>
  </r>
  <r>
    <n v="8079"/>
    <s v="Jennifer"/>
    <d v="2023-07-07T00:00:00"/>
    <x v="5"/>
    <x v="1"/>
    <n v="450"/>
    <x v="5"/>
    <x v="4"/>
    <n v="2"/>
    <b v="1"/>
    <n v="12"/>
    <n v="133"/>
    <x v="2"/>
    <x v="2"/>
    <x v="3"/>
    <n v="100"/>
    <n v="3.4"/>
    <x v="1"/>
    <x v="0"/>
    <n v="2534"/>
    <x v="3"/>
    <x v="0"/>
    <x v="1"/>
    <x v="759"/>
    <s v="Above 30%"/>
    <x v="2"/>
    <x v="7"/>
    <x v="2"/>
    <x v="2"/>
    <x v="1"/>
    <s v="401-450"/>
    <x v="4"/>
    <x v="4"/>
    <n v="525"/>
    <n v="0.8571428571428571"/>
    <x v="0"/>
    <x v="0"/>
  </r>
  <r>
    <n v="8089"/>
    <s v="Samantha"/>
    <d v="2024-06-08T00:00:00"/>
    <x v="15"/>
    <x v="1"/>
    <n v="439"/>
    <x v="5"/>
    <x v="1"/>
    <n v="2"/>
    <b v="1"/>
    <n v="421"/>
    <n v="138"/>
    <x v="1"/>
    <x v="2"/>
    <x v="0"/>
    <n v="14"/>
    <n v="4.0999999999999996"/>
    <x v="1"/>
    <x v="0"/>
    <n v="4219"/>
    <x v="2"/>
    <x v="0"/>
    <x v="2"/>
    <x v="760"/>
    <s v="0%-10%"/>
    <x v="1"/>
    <x v="5"/>
    <x v="2"/>
    <x v="1"/>
    <x v="0"/>
    <s v="401-450"/>
    <x v="3"/>
    <x v="9"/>
    <n v="172"/>
    <n v="2.5523255813953489"/>
    <x v="0"/>
    <x v="0"/>
  </r>
  <r>
    <n v="8095"/>
    <s v="Rebecca"/>
    <d v="2023-04-15T00:00:00"/>
    <x v="11"/>
    <x v="1"/>
    <n v="10"/>
    <x v="5"/>
    <x v="1"/>
    <n v="5"/>
    <b v="1"/>
    <n v="22"/>
    <n v="14"/>
    <x v="5"/>
    <x v="2"/>
    <x v="1"/>
    <n v="25"/>
    <n v="4.0999999999999996"/>
    <x v="0"/>
    <x v="0"/>
    <n v="2927"/>
    <x v="2"/>
    <x v="0"/>
    <x v="3"/>
    <x v="761"/>
    <s v="Above 30%"/>
    <x v="2"/>
    <x v="7"/>
    <x v="0"/>
    <x v="3"/>
    <x v="0"/>
    <s v="0-50"/>
    <x v="1"/>
    <x v="4"/>
    <n v="606"/>
    <n v="1.65016501650165E-2"/>
    <x v="0"/>
    <x v="2"/>
  </r>
  <r>
    <n v="8105"/>
    <s v="Mary"/>
    <d v="2023-09-23T00:00:00"/>
    <x v="28"/>
    <x v="2"/>
    <n v="33"/>
    <x v="1"/>
    <x v="2"/>
    <n v="5"/>
    <b v="1"/>
    <n v="228"/>
    <n v="42"/>
    <x v="1"/>
    <x v="1"/>
    <x v="3"/>
    <n v="21"/>
    <n v="4"/>
    <x v="0"/>
    <x v="0"/>
    <n v="1256"/>
    <x v="0"/>
    <x v="0"/>
    <x v="0"/>
    <x v="762"/>
    <s v="0%-10%"/>
    <x v="1"/>
    <x v="2"/>
    <x v="0"/>
    <x v="1"/>
    <x v="0"/>
    <s v="0-50"/>
    <x v="0"/>
    <x v="2"/>
    <n v="430"/>
    <n v="7.6744186046511634E-2"/>
    <x v="0"/>
    <x v="2"/>
  </r>
  <r>
    <n v="8108"/>
    <s v="Lynn"/>
    <d v="2024-10-20T00:00:00"/>
    <x v="3"/>
    <x v="0"/>
    <n v="336"/>
    <x v="6"/>
    <x v="4"/>
    <n v="2"/>
    <b v="0"/>
    <n v="758"/>
    <n v="32"/>
    <x v="2"/>
    <x v="0"/>
    <x v="4"/>
    <n v="64"/>
    <n v="5"/>
    <x v="1"/>
    <x v="0"/>
    <n v="3663"/>
    <x v="0"/>
    <x v="4"/>
    <x v="3"/>
    <x v="763"/>
    <s v="0%-10%"/>
    <x v="1"/>
    <x v="4"/>
    <x v="0"/>
    <x v="2"/>
    <x v="1"/>
    <s v="301-350"/>
    <x v="2"/>
    <x v="7"/>
    <n v="41"/>
    <n v="8.1951219512195124"/>
    <x v="1"/>
    <x v="2"/>
  </r>
  <r>
    <n v="8122"/>
    <s v="Alison"/>
    <d v="2024-09-11T00:00:00"/>
    <x v="2"/>
    <x v="2"/>
    <n v="413"/>
    <x v="4"/>
    <x v="0"/>
    <n v="2"/>
    <b v="0"/>
    <n v="708"/>
    <n v="4"/>
    <x v="6"/>
    <x v="1"/>
    <x v="5"/>
    <n v="62"/>
    <n v="4.3"/>
    <x v="0"/>
    <x v="0"/>
    <n v="4056"/>
    <x v="0"/>
    <x v="1"/>
    <x v="3"/>
    <x v="764"/>
    <s v="0%-10%"/>
    <x v="1"/>
    <x v="4"/>
    <x v="0"/>
    <x v="0"/>
    <x v="0"/>
    <s v="401-450"/>
    <x v="2"/>
    <x v="9"/>
    <n v="79"/>
    <n v="5.2278481012658231"/>
    <x v="1"/>
    <x v="0"/>
  </r>
  <r>
    <n v="8143"/>
    <s v="Mark"/>
    <d v="2024-05-29T00:00:00"/>
    <x v="11"/>
    <x v="1"/>
    <n v="252"/>
    <x v="1"/>
    <x v="3"/>
    <n v="5"/>
    <b v="1"/>
    <n v="105"/>
    <n v="118"/>
    <x v="0"/>
    <x v="2"/>
    <x v="4"/>
    <n v="52"/>
    <n v="4.4000000000000004"/>
    <x v="0"/>
    <x v="0"/>
    <n v="2725"/>
    <x v="1"/>
    <x v="3"/>
    <x v="2"/>
    <x v="765"/>
    <s v="11%-30%"/>
    <x v="0"/>
    <x v="3"/>
    <x v="2"/>
    <x v="0"/>
    <x v="0"/>
    <s v="251-300"/>
    <x v="1"/>
    <x v="4"/>
    <n v="196"/>
    <n v="1.2857142857142858"/>
    <x v="0"/>
    <x v="2"/>
  </r>
  <r>
    <n v="8145"/>
    <s v="Samuel"/>
    <d v="2023-02-10T00:00:00"/>
    <x v="12"/>
    <x v="2"/>
    <n v="96"/>
    <x v="6"/>
    <x v="0"/>
    <n v="1"/>
    <b v="1"/>
    <n v="273"/>
    <n v="79"/>
    <x v="6"/>
    <x v="3"/>
    <x v="1"/>
    <n v="60"/>
    <n v="4.3"/>
    <x v="1"/>
    <x v="0"/>
    <n v="1960"/>
    <x v="4"/>
    <x v="3"/>
    <x v="1"/>
    <x v="766"/>
    <s v="11%-30%"/>
    <x v="0"/>
    <x v="2"/>
    <x v="3"/>
    <x v="0"/>
    <x v="0"/>
    <s v="51-100"/>
    <x v="0"/>
    <x v="5"/>
    <n v="650"/>
    <n v="0.14769230769230771"/>
    <x v="0"/>
    <x v="2"/>
  </r>
  <r>
    <n v="8151"/>
    <s v="Mark"/>
    <d v="2024-06-22T00:00:00"/>
    <x v="27"/>
    <x v="0"/>
    <n v="483"/>
    <x v="2"/>
    <x v="3"/>
    <n v="6"/>
    <b v="0"/>
    <n v="730"/>
    <n v="98"/>
    <x v="2"/>
    <x v="0"/>
    <x v="2"/>
    <n v="29"/>
    <n v="3.8"/>
    <x v="1"/>
    <x v="0"/>
    <n v="1813"/>
    <x v="4"/>
    <x v="0"/>
    <x v="3"/>
    <x v="767"/>
    <s v="0%-10%"/>
    <x v="1"/>
    <x v="4"/>
    <x v="3"/>
    <x v="2"/>
    <x v="0"/>
    <s v="451-500"/>
    <x v="3"/>
    <x v="5"/>
    <n v="155"/>
    <n v="3.1161290322580646"/>
    <x v="0"/>
    <x v="0"/>
  </r>
  <r>
    <n v="8172"/>
    <s v="Ian"/>
    <d v="2024-03-21T00:00:00"/>
    <x v="25"/>
    <x v="0"/>
    <n v="195"/>
    <x v="2"/>
    <x v="0"/>
    <n v="6"/>
    <b v="1"/>
    <n v="997"/>
    <n v="107"/>
    <x v="2"/>
    <x v="1"/>
    <x v="5"/>
    <n v="78"/>
    <n v="4.9000000000000004"/>
    <x v="1"/>
    <x v="0"/>
    <n v="708"/>
    <x v="3"/>
    <x v="2"/>
    <x v="3"/>
    <x v="768"/>
    <s v="0%-10%"/>
    <x v="1"/>
    <x v="8"/>
    <x v="2"/>
    <x v="2"/>
    <x v="0"/>
    <s v="151-200"/>
    <x v="7"/>
    <x v="8"/>
    <n v="271"/>
    <n v="0.71955719557195574"/>
    <x v="0"/>
    <x v="1"/>
  </r>
  <r>
    <n v="8190"/>
    <s v="Erica"/>
    <d v="2024-08-29T00:00:00"/>
    <x v="29"/>
    <x v="0"/>
    <n v="148"/>
    <x v="3"/>
    <x v="2"/>
    <n v="1"/>
    <b v="1"/>
    <n v="409"/>
    <n v="38"/>
    <x v="4"/>
    <x v="1"/>
    <x v="1"/>
    <n v="37"/>
    <n v="3.1"/>
    <x v="0"/>
    <x v="0"/>
    <n v="544"/>
    <x v="2"/>
    <x v="0"/>
    <x v="3"/>
    <x v="769"/>
    <s v="0%-10%"/>
    <x v="1"/>
    <x v="5"/>
    <x v="0"/>
    <x v="0"/>
    <x v="0"/>
    <s v="101-150"/>
    <x v="1"/>
    <x v="8"/>
    <n v="102"/>
    <n v="1.4509803921568627"/>
    <x v="0"/>
    <x v="1"/>
  </r>
  <r>
    <n v="8195"/>
    <s v="Gail"/>
    <d v="2023-04-17T00:00:00"/>
    <x v="19"/>
    <x v="0"/>
    <n v="415"/>
    <x v="1"/>
    <x v="3"/>
    <n v="1"/>
    <b v="0"/>
    <n v="381"/>
    <n v="78"/>
    <x v="0"/>
    <x v="2"/>
    <x v="2"/>
    <n v="84"/>
    <n v="4.4000000000000004"/>
    <x v="0"/>
    <x v="0"/>
    <n v="4221"/>
    <x v="3"/>
    <x v="1"/>
    <x v="2"/>
    <x v="770"/>
    <s v="11%-30%"/>
    <x v="0"/>
    <x v="0"/>
    <x v="3"/>
    <x v="0"/>
    <x v="0"/>
    <s v="401-450"/>
    <x v="0"/>
    <x v="9"/>
    <n v="583"/>
    <n v="0.71183533447684388"/>
    <x v="0"/>
    <x v="0"/>
  </r>
  <r>
    <n v="8210"/>
    <s v="Cynthia"/>
    <d v="2023-01-05T00:00:00"/>
    <x v="0"/>
    <x v="2"/>
    <n v="243"/>
    <x v="0"/>
    <x v="1"/>
    <n v="6"/>
    <b v="1"/>
    <n v="532"/>
    <n v="110"/>
    <x v="0"/>
    <x v="3"/>
    <x v="0"/>
    <n v="73"/>
    <n v="4.7"/>
    <x v="1"/>
    <x v="0"/>
    <n v="525"/>
    <x v="0"/>
    <x v="2"/>
    <x v="1"/>
    <x v="214"/>
    <s v="11%-30%"/>
    <x v="0"/>
    <x v="6"/>
    <x v="2"/>
    <x v="0"/>
    <x v="0"/>
    <s v="201-250"/>
    <x v="0"/>
    <x v="8"/>
    <n v="687"/>
    <n v="0.35371179039301309"/>
    <x v="0"/>
    <x v="2"/>
  </r>
  <r>
    <n v="8225"/>
    <s v="Darrell"/>
    <d v="2024-05-08T00:00:00"/>
    <x v="27"/>
    <x v="2"/>
    <n v="282"/>
    <x v="0"/>
    <x v="4"/>
    <n v="1"/>
    <b v="1"/>
    <n v="386"/>
    <n v="177"/>
    <x v="0"/>
    <x v="3"/>
    <x v="0"/>
    <n v="17"/>
    <n v="3.4"/>
    <x v="0"/>
    <x v="0"/>
    <n v="1231"/>
    <x v="1"/>
    <x v="1"/>
    <x v="1"/>
    <x v="771"/>
    <s v="0%-10%"/>
    <x v="1"/>
    <x v="0"/>
    <x v="1"/>
    <x v="0"/>
    <x v="1"/>
    <s v="251-300"/>
    <x v="0"/>
    <x v="2"/>
    <n v="200"/>
    <n v="1.41"/>
    <x v="0"/>
    <x v="2"/>
  </r>
  <r>
    <n v="8226"/>
    <s v="Matthew"/>
    <d v="2024-05-02T00:00:00"/>
    <x v="7"/>
    <x v="1"/>
    <n v="290"/>
    <x v="1"/>
    <x v="0"/>
    <n v="5"/>
    <b v="0"/>
    <n v="84"/>
    <n v="52"/>
    <x v="2"/>
    <x v="2"/>
    <x v="3"/>
    <n v="91"/>
    <n v="3.1"/>
    <x v="0"/>
    <x v="0"/>
    <n v="1408"/>
    <x v="4"/>
    <x v="2"/>
    <x v="1"/>
    <x v="772"/>
    <s v="Above 30%"/>
    <x v="2"/>
    <x v="7"/>
    <x v="3"/>
    <x v="2"/>
    <x v="0"/>
    <s v="251-300"/>
    <x v="0"/>
    <x v="2"/>
    <n v="205"/>
    <n v="1.4146341463414633"/>
    <x v="0"/>
    <x v="2"/>
  </r>
  <r>
    <n v="8237"/>
    <s v="Mary"/>
    <d v="2023-05-19T00:00:00"/>
    <x v="23"/>
    <x v="1"/>
    <n v="179"/>
    <x v="6"/>
    <x v="1"/>
    <n v="6"/>
    <b v="0"/>
    <n v="680"/>
    <n v="50"/>
    <x v="3"/>
    <x v="1"/>
    <x v="1"/>
    <n v="52"/>
    <n v="3.4"/>
    <x v="1"/>
    <x v="0"/>
    <n v="2919"/>
    <x v="0"/>
    <x v="3"/>
    <x v="0"/>
    <x v="773"/>
    <s v="0%-10%"/>
    <x v="1"/>
    <x v="9"/>
    <x v="0"/>
    <x v="2"/>
    <x v="0"/>
    <s v="151-200"/>
    <x v="5"/>
    <x v="4"/>
    <n v="568"/>
    <n v="0.31514084507042256"/>
    <x v="0"/>
    <x v="1"/>
  </r>
  <r>
    <n v="8238"/>
    <s v="Betty"/>
    <d v="2024-01-12T00:00:00"/>
    <x v="6"/>
    <x v="1"/>
    <n v="460"/>
    <x v="6"/>
    <x v="3"/>
    <n v="5"/>
    <b v="0"/>
    <n v="26"/>
    <n v="2"/>
    <x v="4"/>
    <x v="3"/>
    <x v="4"/>
    <n v="39"/>
    <n v="4.8"/>
    <x v="1"/>
    <x v="0"/>
    <n v="882"/>
    <x v="0"/>
    <x v="2"/>
    <x v="0"/>
    <x v="774"/>
    <s v="Above 30%"/>
    <x v="2"/>
    <x v="7"/>
    <x v="0"/>
    <x v="0"/>
    <x v="0"/>
    <s v="451-500"/>
    <x v="2"/>
    <x v="8"/>
    <n v="321"/>
    <n v="1.4330218068535825"/>
    <x v="0"/>
    <x v="0"/>
  </r>
  <r>
    <n v="8242"/>
    <s v="Daniel"/>
    <d v="2022-12-19T00:00:00"/>
    <x v="9"/>
    <x v="0"/>
    <n v="204"/>
    <x v="2"/>
    <x v="2"/>
    <n v="4"/>
    <b v="1"/>
    <n v="706"/>
    <n v="153"/>
    <x v="2"/>
    <x v="3"/>
    <x v="3"/>
    <n v="94"/>
    <n v="3.7"/>
    <x v="0"/>
    <x v="0"/>
    <n v="4569"/>
    <x v="0"/>
    <x v="1"/>
    <x v="0"/>
    <x v="775"/>
    <s v="11%-30%"/>
    <x v="0"/>
    <x v="4"/>
    <x v="1"/>
    <x v="2"/>
    <x v="0"/>
    <s v="201-250"/>
    <x v="5"/>
    <x v="6"/>
    <n v="716"/>
    <n v="0.28491620111731841"/>
    <x v="0"/>
    <x v="2"/>
  </r>
  <r>
    <n v="8250"/>
    <s v="Jonathan"/>
    <d v="2024-03-15T00:00:00"/>
    <x v="2"/>
    <x v="2"/>
    <n v="469"/>
    <x v="3"/>
    <x v="3"/>
    <n v="5"/>
    <b v="1"/>
    <n v="406"/>
    <n v="71"/>
    <x v="5"/>
    <x v="0"/>
    <x v="5"/>
    <n v="88"/>
    <n v="4.8"/>
    <x v="0"/>
    <x v="0"/>
    <n v="423"/>
    <x v="3"/>
    <x v="0"/>
    <x v="1"/>
    <x v="776"/>
    <s v="11%-30%"/>
    <x v="0"/>
    <x v="5"/>
    <x v="3"/>
    <x v="3"/>
    <x v="0"/>
    <s v="451-500"/>
    <x v="2"/>
    <x v="1"/>
    <n v="259"/>
    <n v="1.8108108108108107"/>
    <x v="0"/>
    <x v="0"/>
  </r>
  <r>
    <n v="8261"/>
    <s v="James"/>
    <d v="2022-12-25T00:00:00"/>
    <x v="9"/>
    <x v="1"/>
    <n v="374"/>
    <x v="6"/>
    <x v="4"/>
    <n v="3"/>
    <b v="1"/>
    <n v="819"/>
    <n v="18"/>
    <x v="0"/>
    <x v="2"/>
    <x v="3"/>
    <n v="12"/>
    <n v="3.4"/>
    <x v="0"/>
    <x v="0"/>
    <n v="4243"/>
    <x v="1"/>
    <x v="3"/>
    <x v="2"/>
    <x v="777"/>
    <s v="0%-10%"/>
    <x v="1"/>
    <x v="1"/>
    <x v="0"/>
    <x v="0"/>
    <x v="1"/>
    <s v="351-400"/>
    <x v="5"/>
    <x v="9"/>
    <n v="710"/>
    <n v="0.52676056338028165"/>
    <x v="0"/>
    <x v="2"/>
  </r>
  <r>
    <n v="8264"/>
    <s v="Valerie"/>
    <d v="2024-05-25T00:00:00"/>
    <x v="0"/>
    <x v="2"/>
    <n v="449"/>
    <x v="0"/>
    <x v="0"/>
    <n v="6"/>
    <b v="0"/>
    <n v="683"/>
    <n v="85"/>
    <x v="0"/>
    <x v="2"/>
    <x v="2"/>
    <n v="25"/>
    <n v="4.2"/>
    <x v="0"/>
    <x v="0"/>
    <n v="249"/>
    <x v="1"/>
    <x v="3"/>
    <x v="1"/>
    <x v="778"/>
    <s v="0%-10%"/>
    <x v="1"/>
    <x v="9"/>
    <x v="3"/>
    <x v="0"/>
    <x v="0"/>
    <s v="401-450"/>
    <x v="3"/>
    <x v="1"/>
    <n v="181"/>
    <n v="2.4806629834254146"/>
    <x v="0"/>
    <x v="0"/>
  </r>
  <r>
    <n v="8269"/>
    <s v="Jennifer"/>
    <d v="2024-02-26T00:00:00"/>
    <x v="25"/>
    <x v="1"/>
    <n v="88"/>
    <x v="5"/>
    <x v="3"/>
    <n v="1"/>
    <b v="0"/>
    <n v="69"/>
    <n v="75"/>
    <x v="1"/>
    <x v="1"/>
    <x v="4"/>
    <n v="80"/>
    <n v="4.0999999999999996"/>
    <x v="1"/>
    <x v="0"/>
    <n v="4763"/>
    <x v="2"/>
    <x v="1"/>
    <x v="3"/>
    <x v="779"/>
    <s v="Above 30%"/>
    <x v="2"/>
    <x v="7"/>
    <x v="3"/>
    <x v="1"/>
    <x v="0"/>
    <s v="51-100"/>
    <x v="7"/>
    <x v="6"/>
    <n v="295"/>
    <n v="0.29830508474576273"/>
    <x v="0"/>
    <x v="2"/>
  </r>
  <r>
    <n v="8300"/>
    <s v="Carolyn"/>
    <d v="2024-04-24T00:00:00"/>
    <x v="5"/>
    <x v="2"/>
    <n v="33"/>
    <x v="3"/>
    <x v="4"/>
    <n v="4"/>
    <b v="0"/>
    <n v="623"/>
    <n v="53"/>
    <x v="2"/>
    <x v="1"/>
    <x v="1"/>
    <n v="17"/>
    <n v="3.5"/>
    <x v="1"/>
    <x v="0"/>
    <n v="2113"/>
    <x v="4"/>
    <x v="1"/>
    <x v="1"/>
    <x v="780"/>
    <s v="0%-10%"/>
    <x v="1"/>
    <x v="9"/>
    <x v="3"/>
    <x v="2"/>
    <x v="1"/>
    <s v="0-50"/>
    <x v="4"/>
    <x v="0"/>
    <n v="233"/>
    <n v="0.14163090128755365"/>
    <x v="0"/>
    <x v="2"/>
  </r>
  <r>
    <n v="8305"/>
    <s v="Ashley"/>
    <d v="2023-01-26T00:00:00"/>
    <x v="26"/>
    <x v="0"/>
    <n v="78"/>
    <x v="6"/>
    <x v="2"/>
    <n v="5"/>
    <b v="0"/>
    <n v="914"/>
    <n v="22"/>
    <x v="4"/>
    <x v="2"/>
    <x v="4"/>
    <n v="14"/>
    <n v="4.5"/>
    <x v="1"/>
    <x v="0"/>
    <n v="4934"/>
    <x v="0"/>
    <x v="0"/>
    <x v="0"/>
    <x v="781"/>
    <s v="0%-10%"/>
    <x v="1"/>
    <x v="8"/>
    <x v="0"/>
    <x v="0"/>
    <x v="0"/>
    <s v="51-100"/>
    <x v="5"/>
    <x v="6"/>
    <n v="680"/>
    <n v="0.11470588235294117"/>
    <x v="0"/>
    <x v="2"/>
  </r>
  <r>
    <n v="8307"/>
    <s v="Carmen"/>
    <d v="2024-01-04T00:00:00"/>
    <x v="26"/>
    <x v="1"/>
    <n v="266"/>
    <x v="0"/>
    <x v="0"/>
    <n v="3"/>
    <b v="1"/>
    <n v="583"/>
    <n v="131"/>
    <x v="2"/>
    <x v="2"/>
    <x v="2"/>
    <n v="0"/>
    <n v="4"/>
    <x v="1"/>
    <x v="0"/>
    <n v="4789"/>
    <x v="3"/>
    <x v="0"/>
    <x v="2"/>
    <x v="54"/>
    <s v="0%-10%"/>
    <x v="1"/>
    <x v="6"/>
    <x v="2"/>
    <x v="2"/>
    <x v="0"/>
    <s v="251-300"/>
    <x v="5"/>
    <x v="6"/>
    <n v="337"/>
    <n v="0.78931750741839768"/>
    <x v="0"/>
    <x v="2"/>
  </r>
  <r>
    <n v="8310"/>
    <s v="Eric"/>
    <d v="2023-05-29T00:00:00"/>
    <x v="11"/>
    <x v="0"/>
    <n v="389"/>
    <x v="1"/>
    <x v="0"/>
    <n v="4"/>
    <b v="0"/>
    <n v="727"/>
    <n v="26"/>
    <x v="0"/>
    <x v="3"/>
    <x v="1"/>
    <n v="67"/>
    <n v="3.4"/>
    <x v="1"/>
    <x v="0"/>
    <n v="2508"/>
    <x v="0"/>
    <x v="2"/>
    <x v="1"/>
    <x v="782"/>
    <s v="0%-10%"/>
    <x v="1"/>
    <x v="4"/>
    <x v="0"/>
    <x v="0"/>
    <x v="0"/>
    <s v="351-400"/>
    <x v="1"/>
    <x v="4"/>
    <n v="562"/>
    <n v="0.69217081850533813"/>
    <x v="0"/>
    <x v="2"/>
  </r>
  <r>
    <n v="8320"/>
    <s v="Heather"/>
    <d v="2024-01-02T00:00:00"/>
    <x v="29"/>
    <x v="2"/>
    <n v="122"/>
    <x v="6"/>
    <x v="1"/>
    <n v="2"/>
    <b v="0"/>
    <n v="626"/>
    <n v="69"/>
    <x v="3"/>
    <x v="3"/>
    <x v="2"/>
    <n v="17"/>
    <n v="4.2"/>
    <x v="0"/>
    <x v="0"/>
    <n v="4570"/>
    <x v="1"/>
    <x v="0"/>
    <x v="2"/>
    <x v="783"/>
    <s v="0%-10%"/>
    <x v="1"/>
    <x v="9"/>
    <x v="3"/>
    <x v="2"/>
    <x v="0"/>
    <s v="101-150"/>
    <x v="1"/>
    <x v="6"/>
    <n v="342"/>
    <n v="0.35672514619883039"/>
    <x v="0"/>
    <x v="1"/>
  </r>
  <r>
    <n v="8321"/>
    <s v="Carol"/>
    <d v="2023-09-22T00:00:00"/>
    <x v="7"/>
    <x v="0"/>
    <n v="496"/>
    <x v="2"/>
    <x v="3"/>
    <n v="1"/>
    <b v="1"/>
    <n v="431"/>
    <n v="41"/>
    <x v="1"/>
    <x v="1"/>
    <x v="1"/>
    <n v="91"/>
    <n v="4"/>
    <x v="0"/>
    <x v="0"/>
    <n v="1394"/>
    <x v="2"/>
    <x v="1"/>
    <x v="1"/>
    <x v="784"/>
    <s v="11%-30%"/>
    <x v="0"/>
    <x v="5"/>
    <x v="0"/>
    <x v="1"/>
    <x v="0"/>
    <s v="451-500"/>
    <x v="3"/>
    <x v="2"/>
    <n v="428"/>
    <n v="1.1588785046728971"/>
    <x v="0"/>
    <x v="0"/>
  </r>
  <r>
    <n v="8343"/>
    <s v="Ashley"/>
    <d v="2024-11-02T00:00:00"/>
    <x v="25"/>
    <x v="1"/>
    <n v="103"/>
    <x v="5"/>
    <x v="1"/>
    <n v="6"/>
    <b v="0"/>
    <n v="284"/>
    <n v="84"/>
    <x v="4"/>
    <x v="3"/>
    <x v="1"/>
    <n v="30"/>
    <n v="4"/>
    <x v="1"/>
    <x v="0"/>
    <n v="3452"/>
    <x v="0"/>
    <x v="1"/>
    <x v="1"/>
    <x v="785"/>
    <s v="0%-10%"/>
    <x v="1"/>
    <x v="2"/>
    <x v="3"/>
    <x v="0"/>
    <x v="0"/>
    <s v="101-150"/>
    <x v="7"/>
    <x v="3"/>
    <n v="45"/>
    <n v="2.2888888888888888"/>
    <x v="0"/>
    <x v="1"/>
  </r>
  <r>
    <n v="8353"/>
    <s v="Lisa"/>
    <d v="2023-06-20T00:00:00"/>
    <x v="22"/>
    <x v="2"/>
    <n v="89"/>
    <x v="2"/>
    <x v="0"/>
    <n v="3"/>
    <b v="0"/>
    <n v="387"/>
    <n v="81"/>
    <x v="5"/>
    <x v="3"/>
    <x v="1"/>
    <n v="87"/>
    <n v="3.8"/>
    <x v="0"/>
    <x v="0"/>
    <n v="2864"/>
    <x v="3"/>
    <x v="2"/>
    <x v="0"/>
    <x v="786"/>
    <s v="11%-30%"/>
    <x v="0"/>
    <x v="0"/>
    <x v="3"/>
    <x v="3"/>
    <x v="0"/>
    <s v="51-100"/>
    <x v="0"/>
    <x v="4"/>
    <n v="518"/>
    <n v="0.1718146718146718"/>
    <x v="0"/>
    <x v="2"/>
  </r>
  <r>
    <n v="8356"/>
    <s v="Samuel"/>
    <d v="2023-01-16T00:00:00"/>
    <x v="17"/>
    <x v="2"/>
    <n v="463"/>
    <x v="6"/>
    <x v="1"/>
    <n v="1"/>
    <b v="0"/>
    <n v="844"/>
    <n v="98"/>
    <x v="6"/>
    <x v="0"/>
    <x v="1"/>
    <n v="15"/>
    <n v="3.6"/>
    <x v="0"/>
    <x v="0"/>
    <n v="945"/>
    <x v="0"/>
    <x v="1"/>
    <x v="1"/>
    <x v="787"/>
    <s v="0%-10%"/>
    <x v="1"/>
    <x v="1"/>
    <x v="3"/>
    <x v="0"/>
    <x v="0"/>
    <s v="451-500"/>
    <x v="4"/>
    <x v="8"/>
    <n v="698"/>
    <n v="0.66332378223495703"/>
    <x v="0"/>
    <x v="0"/>
  </r>
  <r>
    <n v="8396"/>
    <s v="Mary"/>
    <d v="2024-02-16T00:00:00"/>
    <x v="11"/>
    <x v="1"/>
    <n v="169"/>
    <x v="3"/>
    <x v="4"/>
    <n v="5"/>
    <b v="0"/>
    <n v="543"/>
    <n v="111"/>
    <x v="0"/>
    <x v="3"/>
    <x v="5"/>
    <n v="28"/>
    <n v="3.7"/>
    <x v="1"/>
    <x v="0"/>
    <n v="3277"/>
    <x v="2"/>
    <x v="1"/>
    <x v="3"/>
    <x v="788"/>
    <s v="0%-10%"/>
    <x v="1"/>
    <x v="6"/>
    <x v="2"/>
    <x v="0"/>
    <x v="1"/>
    <s v="151-200"/>
    <x v="1"/>
    <x v="3"/>
    <n v="299"/>
    <n v="0.56521739130434778"/>
    <x v="0"/>
    <x v="1"/>
  </r>
  <r>
    <n v="8399"/>
    <s v="Diana"/>
    <d v="2023-03-05T00:00:00"/>
    <x v="13"/>
    <x v="0"/>
    <n v="34"/>
    <x v="5"/>
    <x v="4"/>
    <n v="2"/>
    <b v="1"/>
    <n v="393"/>
    <n v="130"/>
    <x v="6"/>
    <x v="0"/>
    <x v="2"/>
    <n v="10"/>
    <n v="3.9"/>
    <x v="1"/>
    <x v="0"/>
    <n v="3426"/>
    <x v="1"/>
    <x v="0"/>
    <x v="0"/>
    <x v="789"/>
    <s v="0%-10%"/>
    <x v="1"/>
    <x v="0"/>
    <x v="2"/>
    <x v="0"/>
    <x v="1"/>
    <s v="0-50"/>
    <x v="5"/>
    <x v="3"/>
    <n v="639"/>
    <n v="5.3208137715179966E-2"/>
    <x v="0"/>
    <x v="2"/>
  </r>
  <r>
    <n v="8406"/>
    <s v="Jeremiah"/>
    <d v="2023-11-19T00:00:00"/>
    <x v="17"/>
    <x v="0"/>
    <n v="187"/>
    <x v="5"/>
    <x v="0"/>
    <n v="5"/>
    <b v="1"/>
    <n v="491"/>
    <n v="197"/>
    <x v="6"/>
    <x v="3"/>
    <x v="5"/>
    <n v="54"/>
    <n v="3.3"/>
    <x v="0"/>
    <x v="0"/>
    <n v="4380"/>
    <x v="0"/>
    <x v="0"/>
    <x v="0"/>
    <x v="790"/>
    <s v="0%-10%"/>
    <x v="1"/>
    <x v="5"/>
    <x v="1"/>
    <x v="0"/>
    <x v="0"/>
    <s v="151-200"/>
    <x v="4"/>
    <x v="9"/>
    <n v="391"/>
    <n v="0.47826086956521741"/>
    <x v="0"/>
    <x v="1"/>
  </r>
  <r>
    <n v="8408"/>
    <s v="Emily"/>
    <d v="2023-07-28T00:00:00"/>
    <x v="4"/>
    <x v="1"/>
    <n v="286"/>
    <x v="3"/>
    <x v="1"/>
    <n v="5"/>
    <b v="1"/>
    <n v="543"/>
    <n v="16"/>
    <x v="3"/>
    <x v="1"/>
    <x v="2"/>
    <n v="8"/>
    <n v="3.7"/>
    <x v="0"/>
    <x v="0"/>
    <n v="3130"/>
    <x v="0"/>
    <x v="0"/>
    <x v="1"/>
    <x v="791"/>
    <s v="0%-10%"/>
    <x v="1"/>
    <x v="6"/>
    <x v="0"/>
    <x v="2"/>
    <x v="0"/>
    <s v="251-300"/>
    <x v="4"/>
    <x v="3"/>
    <n v="503"/>
    <n v="0.5685884691848907"/>
    <x v="0"/>
    <x v="2"/>
  </r>
  <r>
    <n v="8414"/>
    <s v="Lisa"/>
    <d v="2024-01-13T00:00:00"/>
    <x v="0"/>
    <x v="0"/>
    <n v="70"/>
    <x v="1"/>
    <x v="1"/>
    <n v="3"/>
    <b v="1"/>
    <n v="803"/>
    <n v="51"/>
    <x v="1"/>
    <x v="0"/>
    <x v="2"/>
    <n v="24"/>
    <n v="3.8"/>
    <x v="1"/>
    <x v="0"/>
    <n v="1422"/>
    <x v="1"/>
    <x v="1"/>
    <x v="1"/>
    <x v="792"/>
    <s v="0%-10%"/>
    <x v="1"/>
    <x v="1"/>
    <x v="3"/>
    <x v="1"/>
    <x v="0"/>
    <s v="51-100"/>
    <x v="0"/>
    <x v="2"/>
    <n v="314"/>
    <n v="0.22292993630573249"/>
    <x v="0"/>
    <x v="2"/>
  </r>
  <r>
    <n v="8416"/>
    <s v="Rachel"/>
    <d v="2023-04-28T00:00:00"/>
    <x v="2"/>
    <x v="0"/>
    <n v="65"/>
    <x v="1"/>
    <x v="1"/>
    <n v="3"/>
    <b v="1"/>
    <n v="302"/>
    <n v="6"/>
    <x v="6"/>
    <x v="3"/>
    <x v="3"/>
    <n v="81"/>
    <n v="3.5"/>
    <x v="0"/>
    <x v="0"/>
    <n v="3828"/>
    <x v="3"/>
    <x v="4"/>
    <x v="3"/>
    <x v="793"/>
    <s v="11%-30%"/>
    <x v="0"/>
    <x v="0"/>
    <x v="0"/>
    <x v="0"/>
    <x v="0"/>
    <s v="51-100"/>
    <x v="2"/>
    <x v="7"/>
    <n v="581"/>
    <n v="0.11187607573149742"/>
    <x v="0"/>
    <x v="2"/>
  </r>
  <r>
    <n v="8425"/>
    <s v="Patrick"/>
    <d v="2024-11-14T00:00:00"/>
    <x v="6"/>
    <x v="1"/>
    <n v="237"/>
    <x v="6"/>
    <x v="0"/>
    <n v="3"/>
    <b v="1"/>
    <n v="168"/>
    <n v="18"/>
    <x v="5"/>
    <x v="0"/>
    <x v="2"/>
    <n v="32"/>
    <n v="3.5"/>
    <x v="0"/>
    <x v="0"/>
    <n v="3633"/>
    <x v="1"/>
    <x v="3"/>
    <x v="3"/>
    <x v="794"/>
    <s v="11%-30%"/>
    <x v="0"/>
    <x v="3"/>
    <x v="0"/>
    <x v="3"/>
    <x v="0"/>
    <s v="201-250"/>
    <x v="2"/>
    <x v="7"/>
    <n v="14"/>
    <n v="16.928571428571427"/>
    <x v="3"/>
    <x v="2"/>
  </r>
  <r>
    <n v="8439"/>
    <s v="Craig"/>
    <d v="2023-07-26T00:00:00"/>
    <x v="12"/>
    <x v="0"/>
    <n v="392"/>
    <x v="0"/>
    <x v="2"/>
    <n v="1"/>
    <b v="1"/>
    <n v="813"/>
    <n v="2"/>
    <x v="6"/>
    <x v="0"/>
    <x v="1"/>
    <n v="57"/>
    <n v="3"/>
    <x v="0"/>
    <x v="0"/>
    <n v="1025"/>
    <x v="4"/>
    <x v="4"/>
    <x v="1"/>
    <x v="795"/>
    <s v="0%-10%"/>
    <x v="1"/>
    <x v="1"/>
    <x v="0"/>
    <x v="0"/>
    <x v="0"/>
    <s v="351-400"/>
    <x v="3"/>
    <x v="2"/>
    <n v="484"/>
    <n v="0.80991735537190079"/>
    <x v="0"/>
    <x v="2"/>
  </r>
  <r>
    <n v="8447"/>
    <s v="Nichole"/>
    <d v="2023-03-28T00:00:00"/>
    <x v="0"/>
    <x v="0"/>
    <n v="411"/>
    <x v="6"/>
    <x v="0"/>
    <n v="4"/>
    <b v="1"/>
    <n v="352"/>
    <n v="78"/>
    <x v="6"/>
    <x v="1"/>
    <x v="1"/>
    <n v="47"/>
    <n v="3.7"/>
    <x v="1"/>
    <x v="0"/>
    <n v="650"/>
    <x v="3"/>
    <x v="1"/>
    <x v="0"/>
    <x v="796"/>
    <s v="11%-30%"/>
    <x v="0"/>
    <x v="0"/>
    <x v="3"/>
    <x v="0"/>
    <x v="0"/>
    <s v="401-450"/>
    <x v="0"/>
    <x v="8"/>
    <n v="605"/>
    <n v="0.67933884297520664"/>
    <x v="0"/>
    <x v="0"/>
  </r>
  <r>
    <n v="8451"/>
    <s v="Grace"/>
    <d v="2023-03-02T00:00:00"/>
    <x v="7"/>
    <x v="0"/>
    <n v="192"/>
    <x v="5"/>
    <x v="3"/>
    <n v="3"/>
    <b v="0"/>
    <n v="585"/>
    <n v="82"/>
    <x v="0"/>
    <x v="0"/>
    <x v="3"/>
    <n v="59"/>
    <n v="4.0999999999999996"/>
    <x v="0"/>
    <x v="0"/>
    <n v="2897"/>
    <x v="2"/>
    <x v="2"/>
    <x v="2"/>
    <x v="797"/>
    <s v="0%-10%"/>
    <x v="1"/>
    <x v="6"/>
    <x v="3"/>
    <x v="0"/>
    <x v="0"/>
    <s v="151-200"/>
    <x v="0"/>
    <x v="4"/>
    <n v="632"/>
    <n v="0.30379746835443039"/>
    <x v="0"/>
    <x v="1"/>
  </r>
  <r>
    <n v="8453"/>
    <s v="Eric"/>
    <d v="2024-05-17T00:00:00"/>
    <x v="15"/>
    <x v="0"/>
    <n v="136"/>
    <x v="2"/>
    <x v="1"/>
    <n v="5"/>
    <b v="1"/>
    <n v="112"/>
    <n v="181"/>
    <x v="1"/>
    <x v="0"/>
    <x v="3"/>
    <n v="15"/>
    <n v="3.6"/>
    <x v="1"/>
    <x v="0"/>
    <n v="2634"/>
    <x v="1"/>
    <x v="4"/>
    <x v="2"/>
    <x v="798"/>
    <s v="0%-10%"/>
    <x v="1"/>
    <x v="3"/>
    <x v="1"/>
    <x v="1"/>
    <x v="0"/>
    <s v="101-150"/>
    <x v="0"/>
    <x v="4"/>
    <n v="194"/>
    <n v="0.7010309278350515"/>
    <x v="0"/>
    <x v="1"/>
  </r>
  <r>
    <n v="8473"/>
    <s v="Desiree"/>
    <d v="2023-02-25T00:00:00"/>
    <x v="4"/>
    <x v="0"/>
    <n v="12"/>
    <x v="3"/>
    <x v="2"/>
    <n v="6"/>
    <b v="0"/>
    <n v="718"/>
    <n v="100"/>
    <x v="4"/>
    <x v="2"/>
    <x v="2"/>
    <n v="24"/>
    <n v="4.0999999999999996"/>
    <x v="1"/>
    <x v="0"/>
    <n v="1289"/>
    <x v="0"/>
    <x v="4"/>
    <x v="2"/>
    <x v="799"/>
    <s v="0%-10%"/>
    <x v="1"/>
    <x v="4"/>
    <x v="3"/>
    <x v="0"/>
    <x v="0"/>
    <s v="0-50"/>
    <x v="4"/>
    <x v="2"/>
    <n v="656"/>
    <n v="1.8292682926829267E-2"/>
    <x v="0"/>
    <x v="2"/>
  </r>
  <r>
    <n v="8477"/>
    <s v="Aaron"/>
    <d v="2023-07-18T00:00:00"/>
    <x v="8"/>
    <x v="1"/>
    <n v="48"/>
    <x v="1"/>
    <x v="2"/>
    <n v="2"/>
    <b v="0"/>
    <n v="33"/>
    <n v="7"/>
    <x v="3"/>
    <x v="3"/>
    <x v="4"/>
    <n v="13"/>
    <n v="4.8"/>
    <x v="0"/>
    <x v="0"/>
    <n v="1327"/>
    <x v="2"/>
    <x v="2"/>
    <x v="2"/>
    <x v="800"/>
    <s v="Above 30%"/>
    <x v="2"/>
    <x v="7"/>
    <x v="0"/>
    <x v="2"/>
    <x v="0"/>
    <s v="0-50"/>
    <x v="2"/>
    <x v="2"/>
    <n v="503"/>
    <n v="9.5427435387673953E-2"/>
    <x v="0"/>
    <x v="2"/>
  </r>
  <r>
    <n v="8481"/>
    <s v="Stephanie"/>
    <d v="2024-10-16T00:00:00"/>
    <x v="16"/>
    <x v="1"/>
    <n v="479"/>
    <x v="2"/>
    <x v="2"/>
    <n v="5"/>
    <b v="0"/>
    <n v="159"/>
    <n v="136"/>
    <x v="2"/>
    <x v="0"/>
    <x v="4"/>
    <n v="7"/>
    <n v="4.2"/>
    <x v="0"/>
    <x v="0"/>
    <n v="3655"/>
    <x v="2"/>
    <x v="4"/>
    <x v="3"/>
    <x v="801"/>
    <s v="0%-10%"/>
    <x v="1"/>
    <x v="3"/>
    <x v="2"/>
    <x v="2"/>
    <x v="0"/>
    <s v="451-500"/>
    <x v="1"/>
    <x v="7"/>
    <n v="53"/>
    <n v="9.0377358490566042"/>
    <x v="1"/>
    <x v="0"/>
  </r>
  <r>
    <n v="8495"/>
    <s v="Edward"/>
    <d v="2024-01-09T00:00:00"/>
    <x v="28"/>
    <x v="1"/>
    <n v="460"/>
    <x v="6"/>
    <x v="0"/>
    <n v="2"/>
    <b v="0"/>
    <n v="559"/>
    <n v="136"/>
    <x v="4"/>
    <x v="1"/>
    <x v="4"/>
    <n v="58"/>
    <n v="3.6"/>
    <x v="1"/>
    <x v="0"/>
    <n v="4650"/>
    <x v="4"/>
    <x v="1"/>
    <x v="2"/>
    <x v="802"/>
    <s v="0%-10%"/>
    <x v="1"/>
    <x v="6"/>
    <x v="2"/>
    <x v="0"/>
    <x v="0"/>
    <s v="451-500"/>
    <x v="0"/>
    <x v="6"/>
    <n v="322"/>
    <n v="1.4285714285714286"/>
    <x v="0"/>
    <x v="0"/>
  </r>
  <r>
    <n v="8501"/>
    <s v="Mark"/>
    <d v="2024-04-08T00:00:00"/>
    <x v="22"/>
    <x v="0"/>
    <n v="42"/>
    <x v="3"/>
    <x v="0"/>
    <n v="2"/>
    <b v="1"/>
    <n v="464"/>
    <n v="171"/>
    <x v="3"/>
    <x v="0"/>
    <x v="1"/>
    <n v="88"/>
    <n v="4.5999999999999996"/>
    <x v="0"/>
    <x v="0"/>
    <n v="3307"/>
    <x v="2"/>
    <x v="4"/>
    <x v="2"/>
    <x v="803"/>
    <s v="11%-30%"/>
    <x v="0"/>
    <x v="5"/>
    <x v="1"/>
    <x v="2"/>
    <x v="0"/>
    <s v="0-50"/>
    <x v="0"/>
    <x v="3"/>
    <n v="225"/>
    <n v="0.18666666666666668"/>
    <x v="0"/>
    <x v="2"/>
  </r>
  <r>
    <n v="8528"/>
    <s v="Dawn"/>
    <d v="2024-11-16T00:00:00"/>
    <x v="2"/>
    <x v="1"/>
    <n v="384"/>
    <x v="4"/>
    <x v="0"/>
    <n v="1"/>
    <b v="0"/>
    <n v="423"/>
    <n v="110"/>
    <x v="4"/>
    <x v="1"/>
    <x v="2"/>
    <n v="61"/>
    <n v="4.7"/>
    <x v="0"/>
    <x v="0"/>
    <n v="3648"/>
    <x v="0"/>
    <x v="2"/>
    <x v="2"/>
    <x v="804"/>
    <s v="11%-30%"/>
    <x v="0"/>
    <x v="5"/>
    <x v="2"/>
    <x v="0"/>
    <x v="0"/>
    <s v="351-400"/>
    <x v="2"/>
    <x v="7"/>
    <n v="13"/>
    <n v="29.53846153846154"/>
    <x v="2"/>
    <x v="2"/>
  </r>
  <r>
    <n v="8530"/>
    <s v="Ebony"/>
    <d v="2023-03-25T00:00:00"/>
    <x v="9"/>
    <x v="0"/>
    <n v="88"/>
    <x v="3"/>
    <x v="4"/>
    <n v="6"/>
    <b v="1"/>
    <n v="962"/>
    <n v="183"/>
    <x v="5"/>
    <x v="2"/>
    <x v="1"/>
    <n v="90"/>
    <n v="5"/>
    <x v="1"/>
    <x v="0"/>
    <n v="4646"/>
    <x v="2"/>
    <x v="1"/>
    <x v="0"/>
    <x v="805"/>
    <s v="0%-10%"/>
    <x v="1"/>
    <x v="8"/>
    <x v="1"/>
    <x v="3"/>
    <x v="1"/>
    <s v="51-100"/>
    <x v="5"/>
    <x v="6"/>
    <n v="620"/>
    <n v="0.14193548387096774"/>
    <x v="0"/>
    <x v="2"/>
  </r>
  <r>
    <n v="8552"/>
    <s v="Amber"/>
    <d v="2023-11-22T00:00:00"/>
    <x v="15"/>
    <x v="2"/>
    <n v="390"/>
    <x v="5"/>
    <x v="1"/>
    <n v="4"/>
    <b v="0"/>
    <n v="537"/>
    <n v="101"/>
    <x v="6"/>
    <x v="2"/>
    <x v="0"/>
    <n v="64"/>
    <n v="3"/>
    <x v="0"/>
    <x v="0"/>
    <n v="3726"/>
    <x v="4"/>
    <x v="1"/>
    <x v="2"/>
    <x v="806"/>
    <s v="11%-30%"/>
    <x v="0"/>
    <x v="6"/>
    <x v="2"/>
    <x v="0"/>
    <x v="0"/>
    <s v="351-400"/>
    <x v="3"/>
    <x v="7"/>
    <n v="371"/>
    <n v="1.0512129380053907"/>
    <x v="0"/>
    <x v="2"/>
  </r>
  <r>
    <n v="8554"/>
    <s v="James"/>
    <d v="2023-12-02T00:00:00"/>
    <x v="12"/>
    <x v="2"/>
    <n v="182"/>
    <x v="2"/>
    <x v="4"/>
    <n v="2"/>
    <b v="1"/>
    <n v="442"/>
    <n v="87"/>
    <x v="3"/>
    <x v="1"/>
    <x v="2"/>
    <n v="62"/>
    <n v="4.9000000000000004"/>
    <x v="1"/>
    <x v="0"/>
    <n v="1901"/>
    <x v="4"/>
    <x v="2"/>
    <x v="3"/>
    <x v="807"/>
    <s v="11%-30%"/>
    <x v="0"/>
    <x v="5"/>
    <x v="3"/>
    <x v="2"/>
    <x v="1"/>
    <s v="151-200"/>
    <x v="0"/>
    <x v="5"/>
    <n v="355"/>
    <n v="0.51267605633802815"/>
    <x v="0"/>
    <x v="1"/>
  </r>
  <r>
    <n v="8564"/>
    <s v="Lynn"/>
    <d v="2023-04-17T00:00:00"/>
    <x v="20"/>
    <x v="1"/>
    <n v="84"/>
    <x v="2"/>
    <x v="4"/>
    <n v="2"/>
    <b v="1"/>
    <n v="871"/>
    <n v="187"/>
    <x v="3"/>
    <x v="2"/>
    <x v="2"/>
    <n v="96"/>
    <n v="4.5"/>
    <x v="0"/>
    <x v="0"/>
    <n v="2416"/>
    <x v="0"/>
    <x v="2"/>
    <x v="0"/>
    <x v="22"/>
    <s v="0%-10%"/>
    <x v="1"/>
    <x v="1"/>
    <x v="1"/>
    <x v="2"/>
    <x v="1"/>
    <s v="51-100"/>
    <x v="2"/>
    <x v="0"/>
    <n v="594"/>
    <n v="0.14141414141414141"/>
    <x v="0"/>
    <x v="2"/>
  </r>
  <r>
    <n v="8567"/>
    <s v="Jennifer"/>
    <d v="2024-05-18T00:00:00"/>
    <x v="5"/>
    <x v="1"/>
    <n v="203"/>
    <x v="4"/>
    <x v="4"/>
    <n v="3"/>
    <b v="1"/>
    <n v="738"/>
    <n v="96"/>
    <x v="5"/>
    <x v="0"/>
    <x v="5"/>
    <n v="10"/>
    <n v="4"/>
    <x v="1"/>
    <x v="0"/>
    <n v="1504"/>
    <x v="1"/>
    <x v="4"/>
    <x v="1"/>
    <x v="808"/>
    <s v="0%-10%"/>
    <x v="1"/>
    <x v="4"/>
    <x v="3"/>
    <x v="3"/>
    <x v="1"/>
    <s v="201-250"/>
    <x v="4"/>
    <x v="5"/>
    <n v="209"/>
    <n v="0.9712918660287081"/>
    <x v="0"/>
    <x v="2"/>
  </r>
  <r>
    <n v="8571"/>
    <s v="Brian"/>
    <d v="2023-05-28T00:00:00"/>
    <x v="10"/>
    <x v="2"/>
    <n v="482"/>
    <x v="5"/>
    <x v="1"/>
    <n v="5"/>
    <b v="1"/>
    <n v="838"/>
    <n v="159"/>
    <x v="2"/>
    <x v="2"/>
    <x v="5"/>
    <n v="39"/>
    <n v="4.8"/>
    <x v="1"/>
    <x v="0"/>
    <n v="2978"/>
    <x v="3"/>
    <x v="2"/>
    <x v="2"/>
    <x v="809"/>
    <s v="0%-10%"/>
    <x v="1"/>
    <x v="1"/>
    <x v="1"/>
    <x v="2"/>
    <x v="0"/>
    <s v="451-500"/>
    <x v="6"/>
    <x v="4"/>
    <n v="567"/>
    <n v="0.85008818342151671"/>
    <x v="0"/>
    <x v="0"/>
  </r>
  <r>
    <n v="8580"/>
    <s v="Darlene"/>
    <d v="2024-06-02T00:00:00"/>
    <x v="1"/>
    <x v="2"/>
    <n v="119"/>
    <x v="2"/>
    <x v="2"/>
    <n v="2"/>
    <b v="0"/>
    <n v="936"/>
    <n v="188"/>
    <x v="3"/>
    <x v="0"/>
    <x v="2"/>
    <n v="59"/>
    <n v="4.0999999999999996"/>
    <x v="0"/>
    <x v="0"/>
    <n v="1690"/>
    <x v="4"/>
    <x v="3"/>
    <x v="1"/>
    <x v="810"/>
    <s v="0%-10%"/>
    <x v="1"/>
    <x v="8"/>
    <x v="1"/>
    <x v="2"/>
    <x v="0"/>
    <s v="101-150"/>
    <x v="1"/>
    <x v="5"/>
    <n v="191"/>
    <n v="0.62303664921465973"/>
    <x v="0"/>
    <x v="1"/>
  </r>
  <r>
    <n v="8581"/>
    <s v="Jose"/>
    <d v="2023-12-16T00:00:00"/>
    <x v="19"/>
    <x v="0"/>
    <n v="390"/>
    <x v="2"/>
    <x v="0"/>
    <n v="1"/>
    <b v="1"/>
    <n v="889"/>
    <n v="145"/>
    <x v="3"/>
    <x v="3"/>
    <x v="3"/>
    <n v="60"/>
    <n v="4.5"/>
    <x v="0"/>
    <x v="0"/>
    <n v="3027"/>
    <x v="2"/>
    <x v="1"/>
    <x v="0"/>
    <x v="811"/>
    <s v="0%-10%"/>
    <x v="1"/>
    <x v="1"/>
    <x v="2"/>
    <x v="2"/>
    <x v="0"/>
    <s v="351-400"/>
    <x v="3"/>
    <x v="3"/>
    <n v="340"/>
    <n v="1.1470588235294117"/>
    <x v="0"/>
    <x v="2"/>
  </r>
  <r>
    <n v="8583"/>
    <s v="Brittany"/>
    <d v="2024-11-16T00:00:00"/>
    <x v="15"/>
    <x v="2"/>
    <n v="352"/>
    <x v="4"/>
    <x v="3"/>
    <n v="3"/>
    <b v="0"/>
    <n v="154"/>
    <n v="148"/>
    <x v="4"/>
    <x v="2"/>
    <x v="1"/>
    <n v="39"/>
    <n v="4.7"/>
    <x v="0"/>
    <x v="0"/>
    <n v="4588"/>
    <x v="1"/>
    <x v="0"/>
    <x v="2"/>
    <x v="812"/>
    <s v="11%-30%"/>
    <x v="0"/>
    <x v="3"/>
    <x v="2"/>
    <x v="0"/>
    <x v="0"/>
    <s v="351-400"/>
    <x v="0"/>
    <x v="6"/>
    <n v="11"/>
    <n v="32"/>
    <x v="2"/>
    <x v="2"/>
  </r>
  <r>
    <n v="8589"/>
    <s v="Kayla"/>
    <d v="2023-01-19T00:00:00"/>
    <x v="19"/>
    <x v="0"/>
    <n v="102"/>
    <x v="2"/>
    <x v="1"/>
    <n v="1"/>
    <b v="1"/>
    <n v="108"/>
    <n v="105"/>
    <x v="4"/>
    <x v="3"/>
    <x v="1"/>
    <n v="76"/>
    <n v="4.7"/>
    <x v="1"/>
    <x v="0"/>
    <n v="933"/>
    <x v="4"/>
    <x v="0"/>
    <x v="1"/>
    <x v="813"/>
    <s v="Above 30%"/>
    <x v="2"/>
    <x v="3"/>
    <x v="2"/>
    <x v="0"/>
    <x v="0"/>
    <s v="101-150"/>
    <x v="0"/>
    <x v="8"/>
    <n v="671"/>
    <n v="0.15201192250372578"/>
    <x v="0"/>
    <x v="1"/>
  </r>
  <r>
    <n v="8593"/>
    <s v="James"/>
    <d v="2024-07-23T00:00:00"/>
    <x v="1"/>
    <x v="2"/>
    <n v="65"/>
    <x v="0"/>
    <x v="2"/>
    <n v="3"/>
    <b v="0"/>
    <n v="238"/>
    <n v="39"/>
    <x v="4"/>
    <x v="0"/>
    <x v="4"/>
    <n v="23"/>
    <n v="4.7"/>
    <x v="1"/>
    <x v="0"/>
    <n v="2678"/>
    <x v="2"/>
    <x v="2"/>
    <x v="3"/>
    <x v="814"/>
    <s v="0%-10%"/>
    <x v="1"/>
    <x v="2"/>
    <x v="0"/>
    <x v="0"/>
    <x v="0"/>
    <s v="51-100"/>
    <x v="1"/>
    <x v="4"/>
    <n v="140"/>
    <n v="0.4642857142857143"/>
    <x v="0"/>
    <x v="2"/>
  </r>
  <r>
    <n v="8605"/>
    <s v="Jessica"/>
    <d v="2023-05-31T00:00:00"/>
    <x v="20"/>
    <x v="0"/>
    <n v="153"/>
    <x v="0"/>
    <x v="1"/>
    <n v="2"/>
    <b v="1"/>
    <n v="40"/>
    <n v="106"/>
    <x v="1"/>
    <x v="2"/>
    <x v="5"/>
    <n v="44"/>
    <n v="4.4000000000000004"/>
    <x v="0"/>
    <x v="0"/>
    <n v="2790"/>
    <x v="3"/>
    <x v="3"/>
    <x v="1"/>
    <x v="815"/>
    <s v="Above 30%"/>
    <x v="2"/>
    <x v="7"/>
    <x v="2"/>
    <x v="1"/>
    <x v="0"/>
    <s v="151-200"/>
    <x v="2"/>
    <x v="4"/>
    <n v="550"/>
    <n v="0.2781818181818182"/>
    <x v="0"/>
    <x v="1"/>
  </r>
  <r>
    <n v="8612"/>
    <s v="Joseph"/>
    <d v="2024-02-22T00:00:00"/>
    <x v="14"/>
    <x v="1"/>
    <n v="285"/>
    <x v="6"/>
    <x v="0"/>
    <n v="5"/>
    <b v="0"/>
    <n v="600"/>
    <n v="109"/>
    <x v="0"/>
    <x v="0"/>
    <x v="2"/>
    <n v="76"/>
    <n v="4"/>
    <x v="1"/>
    <x v="0"/>
    <n v="2330"/>
    <x v="0"/>
    <x v="3"/>
    <x v="2"/>
    <x v="816"/>
    <s v="11%-30%"/>
    <x v="0"/>
    <x v="6"/>
    <x v="2"/>
    <x v="0"/>
    <x v="0"/>
    <s v="251-300"/>
    <x v="7"/>
    <x v="0"/>
    <n v="300"/>
    <n v="0.95"/>
    <x v="0"/>
    <x v="2"/>
  </r>
  <r>
    <n v="8616"/>
    <s v="John"/>
    <d v="2024-12-01T00:00:00"/>
    <x v="9"/>
    <x v="0"/>
    <n v="129"/>
    <x v="0"/>
    <x v="2"/>
    <n v="6"/>
    <b v="0"/>
    <n v="543"/>
    <n v="126"/>
    <x v="6"/>
    <x v="2"/>
    <x v="2"/>
    <n v="95"/>
    <n v="3.4"/>
    <x v="0"/>
    <x v="0"/>
    <n v="97"/>
    <x v="0"/>
    <x v="0"/>
    <x v="0"/>
    <x v="817"/>
    <s v="11%-30%"/>
    <x v="0"/>
    <x v="6"/>
    <x v="2"/>
    <x v="0"/>
    <x v="0"/>
    <s v="101-150"/>
    <x v="5"/>
    <x v="1"/>
    <n v="3"/>
    <n v="43"/>
    <x v="2"/>
    <x v="1"/>
  </r>
  <r>
    <n v="8617"/>
    <s v="Ashley"/>
    <d v="2024-10-14T00:00:00"/>
    <x v="11"/>
    <x v="2"/>
    <n v="202"/>
    <x v="6"/>
    <x v="4"/>
    <n v="2"/>
    <b v="1"/>
    <n v="260"/>
    <n v="53"/>
    <x v="5"/>
    <x v="0"/>
    <x v="1"/>
    <n v="13"/>
    <n v="3.9"/>
    <x v="0"/>
    <x v="0"/>
    <n v="1423"/>
    <x v="1"/>
    <x v="1"/>
    <x v="3"/>
    <x v="818"/>
    <s v="0%-10%"/>
    <x v="1"/>
    <x v="2"/>
    <x v="3"/>
    <x v="3"/>
    <x v="1"/>
    <s v="201-250"/>
    <x v="1"/>
    <x v="2"/>
    <n v="58"/>
    <n v="3.4827586206896552"/>
    <x v="0"/>
    <x v="2"/>
  </r>
  <r>
    <n v="8627"/>
    <s v="Melissa"/>
    <d v="2024-09-17T00:00:00"/>
    <x v="20"/>
    <x v="0"/>
    <n v="97"/>
    <x v="6"/>
    <x v="3"/>
    <n v="2"/>
    <b v="0"/>
    <n v="287"/>
    <n v="39"/>
    <x v="4"/>
    <x v="3"/>
    <x v="1"/>
    <n v="9"/>
    <n v="4.9000000000000004"/>
    <x v="1"/>
    <x v="0"/>
    <n v="2331"/>
    <x v="1"/>
    <x v="3"/>
    <x v="3"/>
    <x v="819"/>
    <s v="0%-10%"/>
    <x v="1"/>
    <x v="2"/>
    <x v="0"/>
    <x v="0"/>
    <x v="0"/>
    <s v="51-100"/>
    <x v="2"/>
    <x v="0"/>
    <n v="75"/>
    <n v="1.2933333333333332"/>
    <x v="0"/>
    <x v="2"/>
  </r>
  <r>
    <n v="8628"/>
    <s v="Lori"/>
    <d v="2022-12-26T00:00:00"/>
    <x v="2"/>
    <x v="0"/>
    <n v="331"/>
    <x v="0"/>
    <x v="2"/>
    <n v="2"/>
    <b v="1"/>
    <n v="133"/>
    <n v="143"/>
    <x v="6"/>
    <x v="3"/>
    <x v="0"/>
    <n v="35"/>
    <n v="4.5999999999999996"/>
    <x v="0"/>
    <x v="0"/>
    <n v="484"/>
    <x v="1"/>
    <x v="1"/>
    <x v="0"/>
    <x v="820"/>
    <s v="11%-30%"/>
    <x v="0"/>
    <x v="3"/>
    <x v="2"/>
    <x v="0"/>
    <x v="0"/>
    <s v="301-350"/>
    <x v="2"/>
    <x v="1"/>
    <n v="704"/>
    <n v="0.47017045454545453"/>
    <x v="0"/>
    <x v="2"/>
  </r>
  <r>
    <n v="8634"/>
    <s v="Maria"/>
    <d v="2023-08-02T00:00:00"/>
    <x v="5"/>
    <x v="2"/>
    <n v="321"/>
    <x v="1"/>
    <x v="1"/>
    <n v="2"/>
    <b v="0"/>
    <n v="676"/>
    <n v="81"/>
    <x v="3"/>
    <x v="0"/>
    <x v="1"/>
    <n v="65"/>
    <n v="4.5999999999999996"/>
    <x v="1"/>
    <x v="0"/>
    <n v="4647"/>
    <x v="3"/>
    <x v="1"/>
    <x v="0"/>
    <x v="821"/>
    <s v="0%-10%"/>
    <x v="1"/>
    <x v="9"/>
    <x v="3"/>
    <x v="2"/>
    <x v="0"/>
    <s v="301-350"/>
    <x v="4"/>
    <x v="6"/>
    <n v="499"/>
    <n v="0.64328657314629256"/>
    <x v="0"/>
    <x v="2"/>
  </r>
  <r>
    <n v="8645"/>
    <s v="Daniel"/>
    <d v="2024-04-17T00:00:00"/>
    <x v="2"/>
    <x v="0"/>
    <n v="289"/>
    <x v="4"/>
    <x v="2"/>
    <n v="3"/>
    <b v="1"/>
    <n v="999"/>
    <n v="22"/>
    <x v="3"/>
    <x v="3"/>
    <x v="2"/>
    <n v="50"/>
    <n v="4.3"/>
    <x v="0"/>
    <x v="0"/>
    <n v="4170"/>
    <x v="2"/>
    <x v="1"/>
    <x v="0"/>
    <x v="822"/>
    <s v="0%-10%"/>
    <x v="1"/>
    <x v="8"/>
    <x v="0"/>
    <x v="2"/>
    <x v="0"/>
    <s v="251-300"/>
    <x v="2"/>
    <x v="9"/>
    <n v="226"/>
    <n v="1.2787610619469028"/>
    <x v="0"/>
    <x v="2"/>
  </r>
  <r>
    <n v="8646"/>
    <s v="Steven"/>
    <d v="2023-12-21T00:00:00"/>
    <x v="26"/>
    <x v="1"/>
    <n v="234"/>
    <x v="5"/>
    <x v="1"/>
    <n v="6"/>
    <b v="1"/>
    <n v="580"/>
    <n v="149"/>
    <x v="6"/>
    <x v="3"/>
    <x v="5"/>
    <n v="31"/>
    <n v="3.8"/>
    <x v="0"/>
    <x v="0"/>
    <n v="1976"/>
    <x v="1"/>
    <x v="1"/>
    <x v="0"/>
    <x v="823"/>
    <s v="0%-10%"/>
    <x v="1"/>
    <x v="6"/>
    <x v="2"/>
    <x v="0"/>
    <x v="0"/>
    <s v="201-250"/>
    <x v="5"/>
    <x v="5"/>
    <n v="351"/>
    <n v="0.66666666666666663"/>
    <x v="0"/>
    <x v="2"/>
  </r>
  <r>
    <n v="8651"/>
    <s v="Dawn"/>
    <d v="2024-08-19T00:00:00"/>
    <x v="28"/>
    <x v="2"/>
    <n v="380"/>
    <x v="2"/>
    <x v="0"/>
    <n v="5"/>
    <b v="0"/>
    <n v="334"/>
    <n v="175"/>
    <x v="4"/>
    <x v="1"/>
    <x v="4"/>
    <n v="69"/>
    <n v="3.1"/>
    <x v="1"/>
    <x v="0"/>
    <n v="4445"/>
    <x v="3"/>
    <x v="1"/>
    <x v="0"/>
    <x v="824"/>
    <s v="11%-30%"/>
    <x v="0"/>
    <x v="0"/>
    <x v="1"/>
    <x v="0"/>
    <x v="0"/>
    <s v="351-400"/>
    <x v="3"/>
    <x v="9"/>
    <n v="99"/>
    <n v="3.8383838383838382"/>
    <x v="0"/>
    <x v="2"/>
  </r>
  <r>
    <n v="8673"/>
    <s v="Derrick"/>
    <d v="2023-12-29T00:00:00"/>
    <x v="11"/>
    <x v="1"/>
    <n v="378"/>
    <x v="5"/>
    <x v="1"/>
    <n v="3"/>
    <b v="0"/>
    <n v="155"/>
    <n v="69"/>
    <x v="6"/>
    <x v="2"/>
    <x v="0"/>
    <n v="11"/>
    <n v="3.3"/>
    <x v="1"/>
    <x v="0"/>
    <n v="353"/>
    <x v="2"/>
    <x v="1"/>
    <x v="2"/>
    <x v="825"/>
    <s v="0%-10%"/>
    <x v="1"/>
    <x v="3"/>
    <x v="3"/>
    <x v="0"/>
    <x v="0"/>
    <s v="351-400"/>
    <x v="1"/>
    <x v="1"/>
    <n v="348"/>
    <n v="1.0862068965517242"/>
    <x v="0"/>
    <x v="2"/>
  </r>
  <r>
    <n v="8674"/>
    <s v="Johnny"/>
    <d v="2023-01-01T00:00:00"/>
    <x v="19"/>
    <x v="2"/>
    <n v="455"/>
    <x v="6"/>
    <x v="0"/>
    <n v="6"/>
    <b v="1"/>
    <n v="813"/>
    <n v="155"/>
    <x v="2"/>
    <x v="0"/>
    <x v="5"/>
    <n v="85"/>
    <n v="3.6"/>
    <x v="0"/>
    <x v="0"/>
    <n v="2897"/>
    <x v="2"/>
    <x v="3"/>
    <x v="2"/>
    <x v="826"/>
    <s v="0%-10%"/>
    <x v="1"/>
    <x v="1"/>
    <x v="1"/>
    <x v="2"/>
    <x v="0"/>
    <s v="451-500"/>
    <x v="0"/>
    <x v="4"/>
    <n v="689"/>
    <n v="0.660377358490566"/>
    <x v="0"/>
    <x v="0"/>
  </r>
  <r>
    <n v="8685"/>
    <s v="Matthew"/>
    <d v="2024-03-09T00:00:00"/>
    <x v="19"/>
    <x v="0"/>
    <n v="446"/>
    <x v="3"/>
    <x v="0"/>
    <n v="3"/>
    <b v="1"/>
    <n v="831"/>
    <n v="37"/>
    <x v="4"/>
    <x v="3"/>
    <x v="1"/>
    <n v="54"/>
    <n v="3.3"/>
    <x v="0"/>
    <x v="0"/>
    <n v="3007"/>
    <x v="2"/>
    <x v="2"/>
    <x v="3"/>
    <x v="827"/>
    <s v="0%-10%"/>
    <x v="1"/>
    <x v="1"/>
    <x v="0"/>
    <x v="0"/>
    <x v="0"/>
    <s v="401-450"/>
    <x v="0"/>
    <x v="3"/>
    <n v="256"/>
    <n v="1.7421875"/>
    <x v="0"/>
    <x v="0"/>
  </r>
  <r>
    <n v="8694"/>
    <s v="Norma"/>
    <d v="2023-12-14T00:00:00"/>
    <x v="13"/>
    <x v="2"/>
    <n v="270"/>
    <x v="6"/>
    <x v="1"/>
    <n v="3"/>
    <b v="1"/>
    <n v="836"/>
    <n v="67"/>
    <x v="5"/>
    <x v="3"/>
    <x v="5"/>
    <n v="51"/>
    <n v="4.5"/>
    <x v="0"/>
    <x v="0"/>
    <n v="414"/>
    <x v="2"/>
    <x v="4"/>
    <x v="2"/>
    <x v="828"/>
    <s v="0%-10%"/>
    <x v="1"/>
    <x v="1"/>
    <x v="3"/>
    <x v="3"/>
    <x v="0"/>
    <s v="251-300"/>
    <x v="5"/>
    <x v="1"/>
    <n v="355"/>
    <n v="0.76056338028169013"/>
    <x v="0"/>
    <x v="2"/>
  </r>
  <r>
    <n v="8703"/>
    <s v="Ryan"/>
    <d v="2024-07-06T00:00:00"/>
    <x v="0"/>
    <x v="2"/>
    <n v="336"/>
    <x v="1"/>
    <x v="4"/>
    <n v="4"/>
    <b v="1"/>
    <n v="855"/>
    <n v="186"/>
    <x v="2"/>
    <x v="3"/>
    <x v="2"/>
    <n v="54"/>
    <n v="3.6"/>
    <x v="1"/>
    <x v="0"/>
    <n v="3674"/>
    <x v="3"/>
    <x v="3"/>
    <x v="0"/>
    <x v="829"/>
    <s v="0%-10%"/>
    <x v="1"/>
    <x v="1"/>
    <x v="1"/>
    <x v="2"/>
    <x v="1"/>
    <s v="301-350"/>
    <x v="0"/>
    <x v="7"/>
    <n v="139"/>
    <n v="2.4172661870503598"/>
    <x v="0"/>
    <x v="2"/>
  </r>
  <r>
    <n v="8719"/>
    <s v="Joshua"/>
    <d v="2023-09-18T00:00:00"/>
    <x v="28"/>
    <x v="2"/>
    <n v="345"/>
    <x v="3"/>
    <x v="2"/>
    <n v="5"/>
    <b v="0"/>
    <n v="180"/>
    <n v="99"/>
    <x v="6"/>
    <x v="0"/>
    <x v="5"/>
    <n v="73"/>
    <n v="4.7"/>
    <x v="0"/>
    <x v="0"/>
    <n v="2636"/>
    <x v="0"/>
    <x v="4"/>
    <x v="0"/>
    <x v="830"/>
    <s v="11%-30%"/>
    <x v="0"/>
    <x v="3"/>
    <x v="3"/>
    <x v="0"/>
    <x v="0"/>
    <s v="301-350"/>
    <x v="0"/>
    <x v="4"/>
    <n v="435"/>
    <n v="0.7931034482758621"/>
    <x v="0"/>
    <x v="2"/>
  </r>
  <r>
    <n v="8721"/>
    <s v="Stephen"/>
    <d v="2023-02-23T00:00:00"/>
    <x v="20"/>
    <x v="2"/>
    <n v="81"/>
    <x v="1"/>
    <x v="3"/>
    <n v="5"/>
    <b v="0"/>
    <n v="394"/>
    <n v="168"/>
    <x v="2"/>
    <x v="0"/>
    <x v="2"/>
    <n v="21"/>
    <n v="4.7"/>
    <x v="0"/>
    <x v="0"/>
    <n v="510"/>
    <x v="2"/>
    <x v="4"/>
    <x v="0"/>
    <x v="831"/>
    <s v="0%-10%"/>
    <x v="1"/>
    <x v="0"/>
    <x v="1"/>
    <x v="2"/>
    <x v="0"/>
    <s v="51-100"/>
    <x v="2"/>
    <x v="8"/>
    <n v="647"/>
    <n v="0.12519319938176199"/>
    <x v="0"/>
    <x v="2"/>
  </r>
  <r>
    <n v="8729"/>
    <s v="Jill"/>
    <d v="2024-01-09T00:00:00"/>
    <x v="5"/>
    <x v="1"/>
    <n v="459"/>
    <x v="3"/>
    <x v="1"/>
    <n v="4"/>
    <b v="0"/>
    <n v="573"/>
    <n v="190"/>
    <x v="5"/>
    <x v="3"/>
    <x v="0"/>
    <n v="81"/>
    <n v="4.3"/>
    <x v="1"/>
    <x v="0"/>
    <n v="3910"/>
    <x v="1"/>
    <x v="2"/>
    <x v="2"/>
    <x v="832"/>
    <s v="11%-30%"/>
    <x v="0"/>
    <x v="6"/>
    <x v="1"/>
    <x v="3"/>
    <x v="0"/>
    <s v="451-500"/>
    <x v="4"/>
    <x v="7"/>
    <n v="339"/>
    <n v="1.3539823008849559"/>
    <x v="0"/>
    <x v="0"/>
  </r>
  <r>
    <n v="8731"/>
    <s v="Jonathan"/>
    <d v="2023-12-31T00:00:00"/>
    <x v="8"/>
    <x v="2"/>
    <n v="210"/>
    <x v="2"/>
    <x v="0"/>
    <n v="5"/>
    <b v="0"/>
    <n v="206"/>
    <n v="194"/>
    <x v="2"/>
    <x v="3"/>
    <x v="3"/>
    <n v="62"/>
    <n v="3.9"/>
    <x v="1"/>
    <x v="0"/>
    <n v="2856"/>
    <x v="0"/>
    <x v="2"/>
    <x v="3"/>
    <x v="833"/>
    <s v="11%-30%"/>
    <x v="0"/>
    <x v="2"/>
    <x v="1"/>
    <x v="2"/>
    <x v="0"/>
    <s v="201-250"/>
    <x v="2"/>
    <x v="4"/>
    <n v="337"/>
    <n v="0.62314540059347179"/>
    <x v="0"/>
    <x v="2"/>
  </r>
  <r>
    <n v="8733"/>
    <s v="Steven"/>
    <d v="2024-06-06T00:00:00"/>
    <x v="21"/>
    <x v="2"/>
    <n v="451"/>
    <x v="0"/>
    <x v="2"/>
    <n v="4"/>
    <b v="1"/>
    <n v="742"/>
    <n v="140"/>
    <x v="5"/>
    <x v="2"/>
    <x v="1"/>
    <n v="37"/>
    <n v="4.0999999999999996"/>
    <x v="0"/>
    <x v="0"/>
    <n v="3708"/>
    <x v="2"/>
    <x v="0"/>
    <x v="1"/>
    <x v="834"/>
    <s v="0%-10%"/>
    <x v="1"/>
    <x v="4"/>
    <x v="2"/>
    <x v="3"/>
    <x v="0"/>
    <s v="451-500"/>
    <x v="6"/>
    <x v="7"/>
    <n v="193"/>
    <n v="2.3367875647668392"/>
    <x v="0"/>
    <x v="0"/>
  </r>
  <r>
    <n v="8738"/>
    <s v="Ashley"/>
    <d v="2024-09-21T00:00:00"/>
    <x v="2"/>
    <x v="1"/>
    <n v="427"/>
    <x v="2"/>
    <x v="4"/>
    <n v="1"/>
    <b v="1"/>
    <n v="886"/>
    <n v="17"/>
    <x v="6"/>
    <x v="2"/>
    <x v="2"/>
    <n v="41"/>
    <n v="4.0999999999999996"/>
    <x v="1"/>
    <x v="0"/>
    <n v="342"/>
    <x v="2"/>
    <x v="2"/>
    <x v="1"/>
    <x v="835"/>
    <s v="0%-10%"/>
    <x v="1"/>
    <x v="1"/>
    <x v="0"/>
    <x v="0"/>
    <x v="1"/>
    <s v="401-450"/>
    <x v="2"/>
    <x v="1"/>
    <n v="69"/>
    <n v="6.1884057971014492"/>
    <x v="1"/>
    <x v="0"/>
  </r>
  <r>
    <n v="8743"/>
    <s v="Katherine"/>
    <d v="2024-01-30T00:00:00"/>
    <x v="24"/>
    <x v="0"/>
    <n v="129"/>
    <x v="5"/>
    <x v="3"/>
    <n v="5"/>
    <b v="1"/>
    <n v="594"/>
    <n v="127"/>
    <x v="1"/>
    <x v="3"/>
    <x v="4"/>
    <n v="79"/>
    <n v="3.9"/>
    <x v="1"/>
    <x v="0"/>
    <n v="2858"/>
    <x v="0"/>
    <x v="2"/>
    <x v="2"/>
    <x v="836"/>
    <s v="11%-30%"/>
    <x v="0"/>
    <x v="6"/>
    <x v="2"/>
    <x v="1"/>
    <x v="0"/>
    <s v="101-150"/>
    <x v="3"/>
    <x v="4"/>
    <n v="300"/>
    <n v="0.43"/>
    <x v="0"/>
    <x v="1"/>
  </r>
  <r>
    <n v="8753"/>
    <s v="Daniel"/>
    <d v="2024-02-17T00:00:00"/>
    <x v="3"/>
    <x v="0"/>
    <n v="247"/>
    <x v="5"/>
    <x v="1"/>
    <n v="3"/>
    <b v="0"/>
    <n v="696"/>
    <n v="28"/>
    <x v="0"/>
    <x v="2"/>
    <x v="5"/>
    <n v="79"/>
    <n v="4.8"/>
    <x v="1"/>
    <x v="0"/>
    <n v="1500"/>
    <x v="0"/>
    <x v="1"/>
    <x v="0"/>
    <x v="837"/>
    <s v="11%-30%"/>
    <x v="0"/>
    <x v="9"/>
    <x v="0"/>
    <x v="0"/>
    <x v="0"/>
    <s v="201-250"/>
    <x v="2"/>
    <x v="2"/>
    <n v="287"/>
    <n v="0.86062717770034847"/>
    <x v="0"/>
    <x v="2"/>
  </r>
  <r>
    <n v="8756"/>
    <s v="Jessica"/>
    <d v="2023-12-22T00:00:00"/>
    <x v="29"/>
    <x v="1"/>
    <n v="138"/>
    <x v="1"/>
    <x v="3"/>
    <n v="2"/>
    <b v="1"/>
    <n v="811"/>
    <n v="37"/>
    <x v="5"/>
    <x v="2"/>
    <x v="2"/>
    <n v="36"/>
    <n v="3.6"/>
    <x v="1"/>
    <x v="0"/>
    <n v="77"/>
    <x v="0"/>
    <x v="0"/>
    <x v="3"/>
    <x v="838"/>
    <s v="0%-10%"/>
    <x v="1"/>
    <x v="1"/>
    <x v="0"/>
    <x v="3"/>
    <x v="0"/>
    <s v="101-150"/>
    <x v="1"/>
    <x v="1"/>
    <n v="353"/>
    <n v="0.39093484419263458"/>
    <x v="0"/>
    <x v="1"/>
  </r>
  <r>
    <n v="8766"/>
    <s v="Anna"/>
    <d v="2023-09-29T00:00:00"/>
    <x v="15"/>
    <x v="2"/>
    <n v="33"/>
    <x v="3"/>
    <x v="4"/>
    <n v="4"/>
    <b v="1"/>
    <n v="475"/>
    <n v="151"/>
    <x v="2"/>
    <x v="1"/>
    <x v="5"/>
    <n v="16"/>
    <n v="4.7"/>
    <x v="0"/>
    <x v="0"/>
    <n v="1634"/>
    <x v="2"/>
    <x v="2"/>
    <x v="0"/>
    <x v="839"/>
    <s v="0%-10%"/>
    <x v="1"/>
    <x v="5"/>
    <x v="1"/>
    <x v="2"/>
    <x v="1"/>
    <s v="0-50"/>
    <x v="3"/>
    <x v="5"/>
    <n v="425"/>
    <n v="7.7647058823529416E-2"/>
    <x v="0"/>
    <x v="2"/>
  </r>
  <r>
    <n v="8768"/>
    <s v="Stephen"/>
    <d v="2024-11-09T00:00:00"/>
    <x v="20"/>
    <x v="2"/>
    <n v="75"/>
    <x v="4"/>
    <x v="0"/>
    <n v="1"/>
    <b v="1"/>
    <n v="115"/>
    <n v="122"/>
    <x v="5"/>
    <x v="2"/>
    <x v="3"/>
    <n v="86"/>
    <n v="3.5"/>
    <x v="1"/>
    <x v="0"/>
    <n v="3761"/>
    <x v="3"/>
    <x v="3"/>
    <x v="3"/>
    <x v="840"/>
    <s v="Above 30%"/>
    <x v="2"/>
    <x v="3"/>
    <x v="2"/>
    <x v="3"/>
    <x v="0"/>
    <s v="51-100"/>
    <x v="2"/>
    <x v="7"/>
    <n v="22"/>
    <n v="3.4090909090909092"/>
    <x v="0"/>
    <x v="2"/>
  </r>
  <r>
    <n v="8770"/>
    <s v="Mark"/>
    <d v="2023-08-12T00:00:00"/>
    <x v="12"/>
    <x v="1"/>
    <n v="48"/>
    <x v="1"/>
    <x v="2"/>
    <n v="2"/>
    <b v="0"/>
    <n v="938"/>
    <n v="92"/>
    <x v="2"/>
    <x v="0"/>
    <x v="5"/>
    <n v="99"/>
    <n v="4.2"/>
    <x v="0"/>
    <x v="0"/>
    <n v="3288"/>
    <x v="2"/>
    <x v="1"/>
    <x v="0"/>
    <x v="841"/>
    <s v="0%-10%"/>
    <x v="1"/>
    <x v="8"/>
    <x v="3"/>
    <x v="2"/>
    <x v="0"/>
    <s v="0-50"/>
    <x v="0"/>
    <x v="3"/>
    <n v="467"/>
    <n v="0.10278372591006424"/>
    <x v="0"/>
    <x v="2"/>
  </r>
  <r>
    <n v="8774"/>
    <s v="Hunter"/>
    <d v="2023-11-03T00:00:00"/>
    <x v="16"/>
    <x v="2"/>
    <n v="496"/>
    <x v="6"/>
    <x v="0"/>
    <n v="6"/>
    <b v="0"/>
    <n v="803"/>
    <n v="130"/>
    <x v="3"/>
    <x v="0"/>
    <x v="5"/>
    <n v="4"/>
    <n v="4.8"/>
    <x v="1"/>
    <x v="0"/>
    <n v="4504"/>
    <x v="2"/>
    <x v="2"/>
    <x v="2"/>
    <x v="842"/>
    <s v="0%-10%"/>
    <x v="1"/>
    <x v="1"/>
    <x v="2"/>
    <x v="2"/>
    <x v="0"/>
    <s v="451-500"/>
    <x v="1"/>
    <x v="6"/>
    <n v="401"/>
    <n v="1.2369077306733167"/>
    <x v="0"/>
    <x v="0"/>
  </r>
  <r>
    <n v="8777"/>
    <s v="Christopher"/>
    <d v="2024-02-11T00:00:00"/>
    <x v="15"/>
    <x v="0"/>
    <n v="395"/>
    <x v="4"/>
    <x v="2"/>
    <n v="4"/>
    <b v="0"/>
    <n v="190"/>
    <n v="105"/>
    <x v="4"/>
    <x v="1"/>
    <x v="4"/>
    <n v="67"/>
    <n v="4.0999999999999996"/>
    <x v="1"/>
    <x v="0"/>
    <n v="1040"/>
    <x v="0"/>
    <x v="2"/>
    <x v="3"/>
    <x v="843"/>
    <s v="11%-30%"/>
    <x v="0"/>
    <x v="3"/>
    <x v="2"/>
    <x v="0"/>
    <x v="0"/>
    <s v="351-400"/>
    <x v="3"/>
    <x v="2"/>
    <n v="290"/>
    <n v="1.3620689655172413"/>
    <x v="0"/>
    <x v="2"/>
  </r>
  <r>
    <n v="8793"/>
    <s v="Lisa"/>
    <d v="2024-05-18T00:00:00"/>
    <x v="12"/>
    <x v="1"/>
    <n v="162"/>
    <x v="4"/>
    <x v="1"/>
    <n v="5"/>
    <b v="1"/>
    <n v="672"/>
    <n v="57"/>
    <x v="5"/>
    <x v="2"/>
    <x v="2"/>
    <n v="16"/>
    <n v="4.3"/>
    <x v="1"/>
    <x v="0"/>
    <n v="3930"/>
    <x v="1"/>
    <x v="4"/>
    <x v="1"/>
    <x v="844"/>
    <s v="0%-10%"/>
    <x v="1"/>
    <x v="9"/>
    <x v="3"/>
    <x v="3"/>
    <x v="0"/>
    <s v="151-200"/>
    <x v="3"/>
    <x v="7"/>
    <n v="187"/>
    <n v="0.86631016042780751"/>
    <x v="0"/>
    <x v="1"/>
  </r>
  <r>
    <n v="8798"/>
    <s v="Pamela"/>
    <d v="2023-04-20T00:00:00"/>
    <x v="10"/>
    <x v="2"/>
    <n v="453"/>
    <x v="0"/>
    <x v="0"/>
    <n v="2"/>
    <b v="1"/>
    <n v="591"/>
    <n v="169"/>
    <x v="2"/>
    <x v="3"/>
    <x v="1"/>
    <n v="72"/>
    <n v="4.0999999999999996"/>
    <x v="0"/>
    <x v="0"/>
    <n v="4031"/>
    <x v="3"/>
    <x v="3"/>
    <x v="3"/>
    <x v="845"/>
    <s v="0%-10%"/>
    <x v="1"/>
    <x v="6"/>
    <x v="1"/>
    <x v="2"/>
    <x v="0"/>
    <s v="451-500"/>
    <x v="6"/>
    <x v="9"/>
    <n v="605"/>
    <n v="0.74876033057851243"/>
    <x v="0"/>
    <x v="0"/>
  </r>
  <r>
    <n v="8805"/>
    <s v="Maurice"/>
    <d v="2024-07-06T00:00:00"/>
    <x v="26"/>
    <x v="2"/>
    <n v="53"/>
    <x v="2"/>
    <x v="2"/>
    <n v="2"/>
    <b v="1"/>
    <n v="720"/>
    <n v="37"/>
    <x v="5"/>
    <x v="3"/>
    <x v="0"/>
    <n v="8"/>
    <n v="4"/>
    <x v="0"/>
    <x v="0"/>
    <n v="2727"/>
    <x v="1"/>
    <x v="1"/>
    <x v="3"/>
    <x v="846"/>
    <s v="0%-10%"/>
    <x v="1"/>
    <x v="4"/>
    <x v="0"/>
    <x v="3"/>
    <x v="0"/>
    <s v="51-100"/>
    <x v="5"/>
    <x v="4"/>
    <n v="153"/>
    <n v="0.34640522875816993"/>
    <x v="0"/>
    <x v="2"/>
  </r>
  <r>
    <n v="8815"/>
    <s v="Brian"/>
    <d v="2023-11-13T00:00:00"/>
    <x v="20"/>
    <x v="1"/>
    <n v="148"/>
    <x v="3"/>
    <x v="4"/>
    <n v="1"/>
    <b v="1"/>
    <n v="579"/>
    <n v="121"/>
    <x v="4"/>
    <x v="0"/>
    <x v="0"/>
    <n v="8"/>
    <n v="3.6"/>
    <x v="1"/>
    <x v="0"/>
    <n v="3448"/>
    <x v="2"/>
    <x v="2"/>
    <x v="3"/>
    <x v="847"/>
    <s v="0%-10%"/>
    <x v="1"/>
    <x v="6"/>
    <x v="2"/>
    <x v="0"/>
    <x v="1"/>
    <s v="101-150"/>
    <x v="2"/>
    <x v="3"/>
    <n v="384"/>
    <n v="0.38541666666666669"/>
    <x v="0"/>
    <x v="1"/>
  </r>
  <r>
    <n v="8833"/>
    <s v="Cheryl"/>
    <d v="2024-06-07T00:00:00"/>
    <x v="11"/>
    <x v="1"/>
    <n v="289"/>
    <x v="1"/>
    <x v="0"/>
    <n v="2"/>
    <b v="0"/>
    <n v="216"/>
    <n v="162"/>
    <x v="4"/>
    <x v="3"/>
    <x v="3"/>
    <n v="99"/>
    <n v="3.7"/>
    <x v="0"/>
    <x v="0"/>
    <n v="3711"/>
    <x v="2"/>
    <x v="1"/>
    <x v="0"/>
    <x v="3"/>
    <s v="11%-30%"/>
    <x v="0"/>
    <x v="2"/>
    <x v="1"/>
    <x v="0"/>
    <x v="0"/>
    <s v="251-300"/>
    <x v="1"/>
    <x v="7"/>
    <n v="187"/>
    <n v="1.5454545454545454"/>
    <x v="0"/>
    <x v="2"/>
  </r>
  <r>
    <n v="8844"/>
    <s v="Ashley"/>
    <d v="2024-09-24T00:00:00"/>
    <x v="14"/>
    <x v="1"/>
    <n v="70"/>
    <x v="4"/>
    <x v="3"/>
    <n v="6"/>
    <b v="1"/>
    <n v="226"/>
    <n v="104"/>
    <x v="3"/>
    <x v="2"/>
    <x v="4"/>
    <n v="59"/>
    <n v="3.3"/>
    <x v="0"/>
    <x v="0"/>
    <n v="615"/>
    <x v="1"/>
    <x v="2"/>
    <x v="0"/>
    <x v="848"/>
    <s v="11%-30%"/>
    <x v="0"/>
    <x v="2"/>
    <x v="2"/>
    <x v="2"/>
    <x v="0"/>
    <s v="51-100"/>
    <x v="7"/>
    <x v="8"/>
    <n v="85"/>
    <n v="0.82352941176470584"/>
    <x v="0"/>
    <x v="2"/>
  </r>
  <r>
    <n v="8864"/>
    <s v="Michael"/>
    <d v="2024-03-20T00:00:00"/>
    <x v="2"/>
    <x v="0"/>
    <n v="440"/>
    <x v="1"/>
    <x v="2"/>
    <n v="3"/>
    <b v="1"/>
    <n v="80"/>
    <n v="143"/>
    <x v="6"/>
    <x v="0"/>
    <x v="4"/>
    <n v="2"/>
    <n v="3.4"/>
    <x v="1"/>
    <x v="0"/>
    <n v="4125"/>
    <x v="3"/>
    <x v="0"/>
    <x v="0"/>
    <x v="849"/>
    <s v="0%-10%"/>
    <x v="1"/>
    <x v="7"/>
    <x v="2"/>
    <x v="0"/>
    <x v="0"/>
    <s v="401-450"/>
    <x v="2"/>
    <x v="9"/>
    <n v="254"/>
    <n v="1.7322834645669292"/>
    <x v="0"/>
    <x v="0"/>
  </r>
  <r>
    <n v="8867"/>
    <s v="Derek"/>
    <d v="2023-06-03T00:00:00"/>
    <x v="12"/>
    <x v="2"/>
    <n v="281"/>
    <x v="6"/>
    <x v="4"/>
    <n v="2"/>
    <b v="1"/>
    <n v="601"/>
    <n v="75"/>
    <x v="4"/>
    <x v="1"/>
    <x v="4"/>
    <n v="92"/>
    <n v="4.5"/>
    <x v="1"/>
    <x v="0"/>
    <n v="373"/>
    <x v="2"/>
    <x v="2"/>
    <x v="2"/>
    <x v="850"/>
    <s v="11%-30%"/>
    <x v="0"/>
    <x v="9"/>
    <x v="3"/>
    <x v="0"/>
    <x v="1"/>
    <s v="251-300"/>
    <x v="3"/>
    <x v="1"/>
    <n v="537"/>
    <n v="0.52327746741154557"/>
    <x v="0"/>
    <x v="2"/>
  </r>
  <r>
    <n v="8875"/>
    <s v="Larry"/>
    <d v="2023-03-28T00:00:00"/>
    <x v="25"/>
    <x v="2"/>
    <n v="138"/>
    <x v="5"/>
    <x v="0"/>
    <n v="2"/>
    <b v="0"/>
    <n v="40"/>
    <n v="166"/>
    <x v="6"/>
    <x v="0"/>
    <x v="5"/>
    <n v="83"/>
    <n v="4.2"/>
    <x v="1"/>
    <x v="0"/>
    <n v="4777"/>
    <x v="3"/>
    <x v="3"/>
    <x v="2"/>
    <x v="851"/>
    <s v="Above 30%"/>
    <x v="2"/>
    <x v="7"/>
    <x v="1"/>
    <x v="0"/>
    <x v="0"/>
    <s v="101-150"/>
    <x v="7"/>
    <x v="6"/>
    <n v="630"/>
    <n v="0.21904761904761905"/>
    <x v="0"/>
    <x v="1"/>
  </r>
  <r>
    <n v="8876"/>
    <s v="Leslie"/>
    <d v="2023-04-17T00:00:00"/>
    <x v="7"/>
    <x v="0"/>
    <n v="491"/>
    <x v="0"/>
    <x v="1"/>
    <n v="3"/>
    <b v="1"/>
    <n v="194"/>
    <n v="187"/>
    <x v="1"/>
    <x v="3"/>
    <x v="5"/>
    <n v="44"/>
    <n v="4.4000000000000004"/>
    <x v="0"/>
    <x v="0"/>
    <n v="540"/>
    <x v="0"/>
    <x v="3"/>
    <x v="1"/>
    <x v="852"/>
    <s v="11%-30%"/>
    <x v="0"/>
    <x v="3"/>
    <x v="1"/>
    <x v="1"/>
    <x v="0"/>
    <s v="451-500"/>
    <x v="0"/>
    <x v="8"/>
    <n v="586"/>
    <n v="0.83788395904436863"/>
    <x v="0"/>
    <x v="0"/>
  </r>
  <r>
    <n v="8878"/>
    <s v="Dale"/>
    <d v="2024-02-29T00:00:00"/>
    <x v="12"/>
    <x v="1"/>
    <n v="337"/>
    <x v="6"/>
    <x v="0"/>
    <n v="1"/>
    <b v="1"/>
    <n v="429"/>
    <n v="190"/>
    <x v="2"/>
    <x v="1"/>
    <x v="2"/>
    <n v="88"/>
    <n v="4.8"/>
    <x v="1"/>
    <x v="0"/>
    <n v="4884"/>
    <x v="0"/>
    <x v="0"/>
    <x v="1"/>
    <x v="853"/>
    <s v="11%-30%"/>
    <x v="0"/>
    <x v="5"/>
    <x v="1"/>
    <x v="2"/>
    <x v="0"/>
    <s v="301-350"/>
    <x v="0"/>
    <x v="6"/>
    <n v="266"/>
    <n v="1.2669172932330828"/>
    <x v="0"/>
    <x v="2"/>
  </r>
  <r>
    <n v="8881"/>
    <s v="Taylor"/>
    <d v="2024-09-16T00:00:00"/>
    <x v="27"/>
    <x v="0"/>
    <n v="197"/>
    <x v="1"/>
    <x v="4"/>
    <n v="5"/>
    <b v="0"/>
    <n v="292"/>
    <n v="169"/>
    <x v="4"/>
    <x v="0"/>
    <x v="1"/>
    <n v="3"/>
    <n v="4.5"/>
    <x v="1"/>
    <x v="0"/>
    <n v="957"/>
    <x v="4"/>
    <x v="2"/>
    <x v="2"/>
    <x v="854"/>
    <s v="0%-10%"/>
    <x v="1"/>
    <x v="2"/>
    <x v="1"/>
    <x v="0"/>
    <x v="1"/>
    <s v="151-200"/>
    <x v="0"/>
    <x v="8"/>
    <n v="69"/>
    <n v="2.8550724637681157"/>
    <x v="0"/>
    <x v="1"/>
  </r>
  <r>
    <n v="8888"/>
    <s v="Eric"/>
    <d v="2024-04-22T00:00:00"/>
    <x v="5"/>
    <x v="2"/>
    <n v="14"/>
    <x v="0"/>
    <x v="0"/>
    <n v="1"/>
    <b v="0"/>
    <n v="617"/>
    <n v="128"/>
    <x v="1"/>
    <x v="2"/>
    <x v="5"/>
    <n v="31"/>
    <n v="3.5"/>
    <x v="1"/>
    <x v="0"/>
    <n v="571"/>
    <x v="0"/>
    <x v="0"/>
    <x v="3"/>
    <x v="855"/>
    <s v="0%-10%"/>
    <x v="1"/>
    <x v="9"/>
    <x v="2"/>
    <x v="1"/>
    <x v="0"/>
    <s v="0-50"/>
    <x v="4"/>
    <x v="8"/>
    <n v="235"/>
    <n v="5.9574468085106386E-2"/>
    <x v="0"/>
    <x v="2"/>
  </r>
  <r>
    <n v="8901"/>
    <s v="Jimmy"/>
    <d v="2024-01-09T00:00:00"/>
    <x v="2"/>
    <x v="0"/>
    <n v="417"/>
    <x v="5"/>
    <x v="0"/>
    <n v="6"/>
    <b v="0"/>
    <n v="476"/>
    <n v="37"/>
    <x v="3"/>
    <x v="0"/>
    <x v="3"/>
    <n v="12"/>
    <n v="4.0999999999999996"/>
    <x v="0"/>
    <x v="0"/>
    <n v="2444"/>
    <x v="3"/>
    <x v="1"/>
    <x v="2"/>
    <x v="856"/>
    <s v="0%-10%"/>
    <x v="1"/>
    <x v="5"/>
    <x v="0"/>
    <x v="2"/>
    <x v="0"/>
    <s v="401-450"/>
    <x v="2"/>
    <x v="0"/>
    <n v="325"/>
    <n v="1.283076923076923"/>
    <x v="0"/>
    <x v="0"/>
  </r>
  <r>
    <n v="8912"/>
    <s v="Scott"/>
    <d v="2024-09-05T00:00:00"/>
    <x v="12"/>
    <x v="2"/>
    <n v="287"/>
    <x v="2"/>
    <x v="3"/>
    <n v="6"/>
    <b v="0"/>
    <n v="714"/>
    <n v="3"/>
    <x v="1"/>
    <x v="2"/>
    <x v="2"/>
    <n v="45"/>
    <n v="4.3"/>
    <x v="0"/>
    <x v="0"/>
    <n v="4556"/>
    <x v="3"/>
    <x v="2"/>
    <x v="2"/>
    <x v="857"/>
    <s v="0%-10%"/>
    <x v="1"/>
    <x v="4"/>
    <x v="0"/>
    <x v="1"/>
    <x v="0"/>
    <s v="251-300"/>
    <x v="0"/>
    <x v="6"/>
    <n v="77"/>
    <n v="3.7272727272727271"/>
    <x v="0"/>
    <x v="2"/>
  </r>
  <r>
    <n v="8923"/>
    <s v="Douglas"/>
    <d v="2024-12-11T00:00:00"/>
    <x v="1"/>
    <x v="0"/>
    <n v="100"/>
    <x v="2"/>
    <x v="3"/>
    <n v="4"/>
    <b v="0"/>
    <n v="417"/>
    <n v="87"/>
    <x v="4"/>
    <x v="1"/>
    <x v="1"/>
    <n v="14"/>
    <n v="3.4"/>
    <x v="1"/>
    <x v="0"/>
    <n v="3183"/>
    <x v="2"/>
    <x v="0"/>
    <x v="1"/>
    <x v="858"/>
    <s v="0%-10%"/>
    <x v="1"/>
    <x v="5"/>
    <x v="3"/>
    <x v="0"/>
    <x v="0"/>
    <s v="51-100"/>
    <x v="1"/>
    <x v="3"/>
    <n v="-1"/>
    <n v="100"/>
    <x v="2"/>
    <x v="2"/>
  </r>
  <r>
    <n v="8934"/>
    <s v="Natalie"/>
    <d v="2023-03-25T00:00:00"/>
    <x v="18"/>
    <x v="1"/>
    <n v="22"/>
    <x v="1"/>
    <x v="2"/>
    <n v="3"/>
    <b v="0"/>
    <n v="707"/>
    <n v="156"/>
    <x v="2"/>
    <x v="0"/>
    <x v="0"/>
    <n v="99"/>
    <n v="3.3"/>
    <x v="1"/>
    <x v="0"/>
    <n v="4114"/>
    <x v="4"/>
    <x v="4"/>
    <x v="3"/>
    <x v="859"/>
    <s v="11%-30%"/>
    <x v="0"/>
    <x v="4"/>
    <x v="1"/>
    <x v="2"/>
    <x v="0"/>
    <s v="0-50"/>
    <x v="5"/>
    <x v="9"/>
    <n v="621"/>
    <n v="3.542673107890499E-2"/>
    <x v="0"/>
    <x v="2"/>
  </r>
  <r>
    <n v="8946"/>
    <s v="Judy"/>
    <d v="2024-05-18T00:00:00"/>
    <x v="17"/>
    <x v="2"/>
    <n v="277"/>
    <x v="2"/>
    <x v="3"/>
    <n v="5"/>
    <b v="0"/>
    <n v="959"/>
    <n v="174"/>
    <x v="3"/>
    <x v="3"/>
    <x v="5"/>
    <n v="51"/>
    <n v="3.4"/>
    <x v="0"/>
    <x v="0"/>
    <n v="1876"/>
    <x v="0"/>
    <x v="3"/>
    <x v="0"/>
    <x v="860"/>
    <s v="0%-10%"/>
    <x v="1"/>
    <x v="8"/>
    <x v="1"/>
    <x v="2"/>
    <x v="0"/>
    <s v="251-300"/>
    <x v="4"/>
    <x v="5"/>
    <n v="210"/>
    <n v="1.319047619047619"/>
    <x v="0"/>
    <x v="2"/>
  </r>
  <r>
    <n v="8952"/>
    <s v="Kristin"/>
    <d v="2023-02-08T00:00:00"/>
    <x v="0"/>
    <x v="0"/>
    <n v="216"/>
    <x v="2"/>
    <x v="4"/>
    <n v="1"/>
    <b v="0"/>
    <n v="872"/>
    <n v="150"/>
    <x v="4"/>
    <x v="1"/>
    <x v="1"/>
    <n v="10"/>
    <n v="3.8"/>
    <x v="0"/>
    <x v="0"/>
    <n v="4037"/>
    <x v="3"/>
    <x v="4"/>
    <x v="0"/>
    <x v="861"/>
    <s v="0%-10%"/>
    <x v="1"/>
    <x v="1"/>
    <x v="2"/>
    <x v="0"/>
    <x v="1"/>
    <s v="201-250"/>
    <x v="0"/>
    <x v="9"/>
    <n v="653"/>
    <n v="0.33078101071975496"/>
    <x v="0"/>
    <x v="2"/>
  </r>
  <r>
    <n v="8954"/>
    <s v="Melissa"/>
    <d v="2023-11-13T00:00:00"/>
    <x v="15"/>
    <x v="2"/>
    <n v="315"/>
    <x v="6"/>
    <x v="1"/>
    <n v="1"/>
    <b v="1"/>
    <n v="829"/>
    <n v="178"/>
    <x v="3"/>
    <x v="2"/>
    <x v="0"/>
    <n v="53"/>
    <n v="3.1"/>
    <x v="1"/>
    <x v="0"/>
    <n v="546"/>
    <x v="0"/>
    <x v="0"/>
    <x v="3"/>
    <x v="395"/>
    <s v="0%-10%"/>
    <x v="1"/>
    <x v="1"/>
    <x v="1"/>
    <x v="2"/>
    <x v="0"/>
    <s v="301-350"/>
    <x v="3"/>
    <x v="8"/>
    <n v="380"/>
    <n v="0.82894736842105265"/>
    <x v="0"/>
    <x v="2"/>
  </r>
  <r>
    <n v="8960"/>
    <s v="Jason"/>
    <d v="2024-01-16T00:00:00"/>
    <x v="8"/>
    <x v="2"/>
    <n v="278"/>
    <x v="2"/>
    <x v="3"/>
    <n v="2"/>
    <b v="1"/>
    <n v="382"/>
    <n v="25"/>
    <x v="6"/>
    <x v="3"/>
    <x v="5"/>
    <n v="72"/>
    <n v="4.4000000000000004"/>
    <x v="1"/>
    <x v="0"/>
    <n v="2932"/>
    <x v="0"/>
    <x v="1"/>
    <x v="1"/>
    <x v="862"/>
    <s v="11%-30%"/>
    <x v="0"/>
    <x v="0"/>
    <x v="0"/>
    <x v="0"/>
    <x v="0"/>
    <s v="251-300"/>
    <x v="2"/>
    <x v="4"/>
    <n v="321"/>
    <n v="0.86604361370716509"/>
    <x v="0"/>
    <x v="2"/>
  </r>
  <r>
    <n v="8961"/>
    <s v="Nathan"/>
    <d v="2023-07-09T00:00:00"/>
    <x v="23"/>
    <x v="0"/>
    <n v="120"/>
    <x v="0"/>
    <x v="3"/>
    <n v="6"/>
    <b v="0"/>
    <n v="346"/>
    <n v="125"/>
    <x v="3"/>
    <x v="0"/>
    <x v="4"/>
    <n v="25"/>
    <n v="4.0999999999999996"/>
    <x v="1"/>
    <x v="0"/>
    <n v="4012"/>
    <x v="4"/>
    <x v="3"/>
    <x v="2"/>
    <x v="863"/>
    <s v="0%-10%"/>
    <x v="1"/>
    <x v="0"/>
    <x v="2"/>
    <x v="2"/>
    <x v="0"/>
    <s v="101-150"/>
    <x v="5"/>
    <x v="9"/>
    <n v="517"/>
    <n v="0.23210831721470018"/>
    <x v="0"/>
    <x v="1"/>
  </r>
  <r>
    <n v="8976"/>
    <s v="Jessica"/>
    <d v="2024-09-17T00:00:00"/>
    <x v="4"/>
    <x v="1"/>
    <n v="352"/>
    <x v="2"/>
    <x v="2"/>
    <n v="3"/>
    <b v="1"/>
    <n v="112"/>
    <n v="106"/>
    <x v="4"/>
    <x v="1"/>
    <x v="5"/>
    <n v="33"/>
    <n v="4.5999999999999996"/>
    <x v="0"/>
    <x v="0"/>
    <n v="3432"/>
    <x v="3"/>
    <x v="2"/>
    <x v="1"/>
    <x v="864"/>
    <s v="11%-30%"/>
    <x v="0"/>
    <x v="3"/>
    <x v="2"/>
    <x v="0"/>
    <x v="0"/>
    <s v="351-400"/>
    <x v="4"/>
    <x v="3"/>
    <n v="86"/>
    <n v="4.0930232558139537"/>
    <x v="0"/>
    <x v="2"/>
  </r>
  <r>
    <n v="8986"/>
    <s v="Gary"/>
    <d v="2024-12-01T00:00:00"/>
    <x v="21"/>
    <x v="2"/>
    <n v="250"/>
    <x v="5"/>
    <x v="4"/>
    <n v="2"/>
    <b v="1"/>
    <n v="69"/>
    <n v="35"/>
    <x v="2"/>
    <x v="1"/>
    <x v="4"/>
    <n v="13"/>
    <n v="3.3"/>
    <x v="0"/>
    <x v="0"/>
    <n v="1836"/>
    <x v="2"/>
    <x v="3"/>
    <x v="3"/>
    <x v="387"/>
    <s v="11%-30%"/>
    <x v="0"/>
    <x v="7"/>
    <x v="0"/>
    <x v="2"/>
    <x v="1"/>
    <s v="201-250"/>
    <x v="6"/>
    <x v="5"/>
    <n v="15"/>
    <n v="16.666666666666668"/>
    <x v="3"/>
    <x v="2"/>
  </r>
  <r>
    <n v="9017"/>
    <s v="Reginald"/>
    <d v="2024-07-14T00:00:00"/>
    <x v="11"/>
    <x v="0"/>
    <n v="337"/>
    <x v="3"/>
    <x v="1"/>
    <n v="2"/>
    <b v="1"/>
    <n v="750"/>
    <n v="146"/>
    <x v="1"/>
    <x v="1"/>
    <x v="1"/>
    <n v="100"/>
    <n v="4.0999999999999996"/>
    <x v="0"/>
    <x v="0"/>
    <n v="3787"/>
    <x v="4"/>
    <x v="0"/>
    <x v="0"/>
    <x v="865"/>
    <s v="11%-30%"/>
    <x v="0"/>
    <x v="4"/>
    <x v="2"/>
    <x v="1"/>
    <x v="0"/>
    <s v="301-350"/>
    <x v="1"/>
    <x v="7"/>
    <n v="150"/>
    <n v="2.2466666666666666"/>
    <x v="0"/>
    <x v="2"/>
  </r>
  <r>
    <n v="9020"/>
    <s v="Sabrina"/>
    <d v="2023-02-03T00:00:00"/>
    <x v="13"/>
    <x v="0"/>
    <n v="455"/>
    <x v="0"/>
    <x v="0"/>
    <n v="3"/>
    <b v="1"/>
    <n v="112"/>
    <n v="158"/>
    <x v="1"/>
    <x v="1"/>
    <x v="4"/>
    <n v="15"/>
    <n v="3.9"/>
    <x v="0"/>
    <x v="0"/>
    <n v="965"/>
    <x v="2"/>
    <x v="3"/>
    <x v="2"/>
    <x v="338"/>
    <s v="0%-10%"/>
    <x v="1"/>
    <x v="3"/>
    <x v="1"/>
    <x v="1"/>
    <x v="0"/>
    <s v="451-500"/>
    <x v="5"/>
    <x v="8"/>
    <n v="669"/>
    <n v="0.68011958146487295"/>
    <x v="0"/>
    <x v="0"/>
  </r>
  <r>
    <n v="9026"/>
    <s v="Courtney"/>
    <d v="2024-05-03T00:00:00"/>
    <x v="0"/>
    <x v="0"/>
    <n v="139"/>
    <x v="6"/>
    <x v="4"/>
    <n v="5"/>
    <b v="1"/>
    <n v="12"/>
    <n v="9"/>
    <x v="6"/>
    <x v="1"/>
    <x v="0"/>
    <n v="21"/>
    <n v="4.8"/>
    <x v="0"/>
    <x v="0"/>
    <n v="2571"/>
    <x v="3"/>
    <x v="0"/>
    <x v="3"/>
    <x v="866"/>
    <s v="Above 30%"/>
    <x v="2"/>
    <x v="7"/>
    <x v="0"/>
    <x v="0"/>
    <x v="1"/>
    <s v="101-150"/>
    <x v="0"/>
    <x v="4"/>
    <n v="203"/>
    <n v="0.68472906403940892"/>
    <x v="0"/>
    <x v="1"/>
  </r>
  <r>
    <n v="9028"/>
    <s v="Terry"/>
    <d v="2023-12-06T00:00:00"/>
    <x v="6"/>
    <x v="2"/>
    <n v="11"/>
    <x v="5"/>
    <x v="4"/>
    <n v="4"/>
    <b v="0"/>
    <n v="557"/>
    <n v="165"/>
    <x v="3"/>
    <x v="3"/>
    <x v="5"/>
    <n v="11"/>
    <n v="4"/>
    <x v="0"/>
    <x v="0"/>
    <n v="2941"/>
    <x v="0"/>
    <x v="3"/>
    <x v="0"/>
    <x v="867"/>
    <s v="0%-10%"/>
    <x v="1"/>
    <x v="6"/>
    <x v="1"/>
    <x v="2"/>
    <x v="1"/>
    <s v="0-50"/>
    <x v="2"/>
    <x v="4"/>
    <n v="358"/>
    <n v="3.0726256983240222E-2"/>
    <x v="0"/>
    <x v="2"/>
  </r>
  <r>
    <n v="9034"/>
    <s v="William"/>
    <d v="2023-09-20T00:00:00"/>
    <x v="14"/>
    <x v="2"/>
    <n v="224"/>
    <x v="6"/>
    <x v="4"/>
    <n v="5"/>
    <b v="1"/>
    <n v="827"/>
    <n v="138"/>
    <x v="2"/>
    <x v="2"/>
    <x v="2"/>
    <n v="11"/>
    <n v="4.5"/>
    <x v="0"/>
    <x v="0"/>
    <n v="4673"/>
    <x v="3"/>
    <x v="4"/>
    <x v="1"/>
    <x v="868"/>
    <s v="0%-10%"/>
    <x v="1"/>
    <x v="1"/>
    <x v="2"/>
    <x v="2"/>
    <x v="1"/>
    <s v="201-250"/>
    <x v="7"/>
    <x v="6"/>
    <n v="455"/>
    <n v="0.49230769230769234"/>
    <x v="0"/>
    <x v="2"/>
  </r>
  <r>
    <n v="9073"/>
    <s v="Tiffany"/>
    <d v="2023-07-11T00:00:00"/>
    <x v="29"/>
    <x v="2"/>
    <n v="322"/>
    <x v="3"/>
    <x v="3"/>
    <n v="4"/>
    <b v="1"/>
    <n v="424"/>
    <n v="74"/>
    <x v="5"/>
    <x v="1"/>
    <x v="5"/>
    <n v="3"/>
    <n v="3"/>
    <x v="1"/>
    <x v="0"/>
    <n v="486"/>
    <x v="3"/>
    <x v="2"/>
    <x v="3"/>
    <x v="409"/>
    <s v="0%-10%"/>
    <x v="1"/>
    <x v="5"/>
    <x v="3"/>
    <x v="3"/>
    <x v="0"/>
    <s v="301-350"/>
    <x v="1"/>
    <x v="1"/>
    <n v="517"/>
    <n v="0.62282398452611221"/>
    <x v="0"/>
    <x v="2"/>
  </r>
  <r>
    <n v="9113"/>
    <s v="Aaron"/>
    <d v="2024-09-13T00:00:00"/>
    <x v="3"/>
    <x v="1"/>
    <n v="466"/>
    <x v="6"/>
    <x v="2"/>
    <n v="4"/>
    <b v="0"/>
    <n v="785"/>
    <n v="12"/>
    <x v="6"/>
    <x v="2"/>
    <x v="0"/>
    <n v="94"/>
    <n v="4.9000000000000004"/>
    <x v="1"/>
    <x v="0"/>
    <n v="17"/>
    <x v="4"/>
    <x v="1"/>
    <x v="3"/>
    <x v="869"/>
    <s v="11%-30%"/>
    <x v="0"/>
    <x v="4"/>
    <x v="0"/>
    <x v="0"/>
    <x v="0"/>
    <s v="451-500"/>
    <x v="2"/>
    <x v="1"/>
    <n v="78"/>
    <n v="5.9743589743589745"/>
    <x v="1"/>
    <x v="0"/>
  </r>
  <r>
    <n v="9115"/>
    <s v="Jennifer"/>
    <d v="2024-07-17T00:00:00"/>
    <x v="25"/>
    <x v="0"/>
    <n v="34"/>
    <x v="6"/>
    <x v="4"/>
    <n v="1"/>
    <b v="0"/>
    <n v="80"/>
    <n v="71"/>
    <x v="2"/>
    <x v="1"/>
    <x v="4"/>
    <n v="55"/>
    <n v="3.6"/>
    <x v="1"/>
    <x v="0"/>
    <n v="1172"/>
    <x v="1"/>
    <x v="2"/>
    <x v="0"/>
    <x v="870"/>
    <s v="Above 30%"/>
    <x v="2"/>
    <x v="7"/>
    <x v="3"/>
    <x v="2"/>
    <x v="1"/>
    <s v="0-50"/>
    <x v="7"/>
    <x v="2"/>
    <n v="153"/>
    <n v="0.22222222222222221"/>
    <x v="0"/>
    <x v="2"/>
  </r>
  <r>
    <n v="9121"/>
    <s v="Denise"/>
    <d v="2023-06-18T00:00:00"/>
    <x v="4"/>
    <x v="1"/>
    <n v="178"/>
    <x v="0"/>
    <x v="4"/>
    <n v="4"/>
    <b v="0"/>
    <n v="239"/>
    <n v="126"/>
    <x v="2"/>
    <x v="0"/>
    <x v="1"/>
    <n v="86"/>
    <n v="3.9"/>
    <x v="1"/>
    <x v="0"/>
    <n v="4356"/>
    <x v="1"/>
    <x v="2"/>
    <x v="3"/>
    <x v="871"/>
    <s v="11%-30%"/>
    <x v="0"/>
    <x v="2"/>
    <x v="2"/>
    <x v="2"/>
    <x v="1"/>
    <s v="151-200"/>
    <x v="4"/>
    <x v="9"/>
    <n v="543"/>
    <n v="0.32780847145488029"/>
    <x v="0"/>
    <x v="1"/>
  </r>
  <r>
    <n v="9122"/>
    <s v="Kyle"/>
    <d v="2024-08-03T00:00:00"/>
    <x v="11"/>
    <x v="2"/>
    <n v="168"/>
    <x v="5"/>
    <x v="3"/>
    <n v="2"/>
    <b v="1"/>
    <n v="25"/>
    <n v="171"/>
    <x v="4"/>
    <x v="3"/>
    <x v="3"/>
    <n v="79"/>
    <n v="4"/>
    <x v="1"/>
    <x v="0"/>
    <n v="773"/>
    <x v="4"/>
    <x v="3"/>
    <x v="3"/>
    <x v="872"/>
    <s v="Above 30%"/>
    <x v="2"/>
    <x v="7"/>
    <x v="1"/>
    <x v="0"/>
    <x v="0"/>
    <s v="151-200"/>
    <x v="1"/>
    <x v="8"/>
    <n v="130"/>
    <n v="1.2923076923076924"/>
    <x v="0"/>
    <x v="1"/>
  </r>
  <r>
    <n v="9131"/>
    <s v="Derek"/>
    <d v="2023-08-03T00:00:00"/>
    <x v="15"/>
    <x v="1"/>
    <n v="127"/>
    <x v="4"/>
    <x v="1"/>
    <n v="5"/>
    <b v="0"/>
    <n v="482"/>
    <n v="5"/>
    <x v="1"/>
    <x v="0"/>
    <x v="1"/>
    <n v="99"/>
    <n v="3.6"/>
    <x v="1"/>
    <x v="0"/>
    <n v="2867"/>
    <x v="4"/>
    <x v="3"/>
    <x v="1"/>
    <x v="873"/>
    <s v="11%-30%"/>
    <x v="0"/>
    <x v="5"/>
    <x v="0"/>
    <x v="1"/>
    <x v="0"/>
    <s v="101-150"/>
    <x v="0"/>
    <x v="4"/>
    <n v="482"/>
    <n v="0.26348547717842324"/>
    <x v="0"/>
    <x v="1"/>
  </r>
  <r>
    <n v="9134"/>
    <s v="Stephanie"/>
    <d v="2023-01-26T00:00:00"/>
    <x v="22"/>
    <x v="2"/>
    <n v="241"/>
    <x v="4"/>
    <x v="4"/>
    <n v="5"/>
    <b v="1"/>
    <n v="775"/>
    <n v="194"/>
    <x v="4"/>
    <x v="2"/>
    <x v="3"/>
    <n v="94"/>
    <n v="3.1"/>
    <x v="1"/>
    <x v="0"/>
    <n v="2901"/>
    <x v="1"/>
    <x v="1"/>
    <x v="2"/>
    <x v="874"/>
    <s v="0%-10%"/>
    <x v="1"/>
    <x v="4"/>
    <x v="1"/>
    <x v="0"/>
    <x v="1"/>
    <s v="201-250"/>
    <x v="3"/>
    <x v="4"/>
    <n v="663"/>
    <n v="0.36349924585218701"/>
    <x v="0"/>
    <x v="2"/>
  </r>
  <r>
    <n v="9141"/>
    <s v="Jeffery"/>
    <d v="2023-10-30T00:00:00"/>
    <x v="24"/>
    <x v="1"/>
    <n v="308"/>
    <x v="1"/>
    <x v="4"/>
    <n v="5"/>
    <b v="0"/>
    <n v="107"/>
    <n v="87"/>
    <x v="2"/>
    <x v="0"/>
    <x v="5"/>
    <n v="17"/>
    <n v="3.4"/>
    <x v="1"/>
    <x v="0"/>
    <n v="4108"/>
    <x v="4"/>
    <x v="4"/>
    <x v="0"/>
    <x v="875"/>
    <s v="0%-10%"/>
    <x v="1"/>
    <x v="3"/>
    <x v="3"/>
    <x v="2"/>
    <x v="1"/>
    <s v="301-350"/>
    <x v="0"/>
    <x v="9"/>
    <n v="392"/>
    <n v="0.7857142857142857"/>
    <x v="0"/>
    <x v="2"/>
  </r>
  <r>
    <n v="9149"/>
    <s v="Angelica"/>
    <d v="2023-01-05T00:00:00"/>
    <x v="25"/>
    <x v="2"/>
    <n v="348"/>
    <x v="3"/>
    <x v="1"/>
    <n v="6"/>
    <b v="1"/>
    <n v="378"/>
    <n v="56"/>
    <x v="5"/>
    <x v="2"/>
    <x v="0"/>
    <n v="9"/>
    <n v="4.5"/>
    <x v="0"/>
    <x v="0"/>
    <n v="595"/>
    <x v="2"/>
    <x v="4"/>
    <x v="1"/>
    <x v="876"/>
    <s v="0%-10%"/>
    <x v="1"/>
    <x v="0"/>
    <x v="3"/>
    <x v="3"/>
    <x v="0"/>
    <s v="301-350"/>
    <x v="7"/>
    <x v="8"/>
    <n v="712"/>
    <n v="0.4887640449438202"/>
    <x v="0"/>
    <x v="2"/>
  </r>
  <r>
    <n v="9163"/>
    <s v="Martin"/>
    <d v="2023-04-04T00:00:00"/>
    <x v="15"/>
    <x v="0"/>
    <n v="203"/>
    <x v="4"/>
    <x v="2"/>
    <n v="4"/>
    <b v="1"/>
    <n v="874"/>
    <n v="67"/>
    <x v="1"/>
    <x v="2"/>
    <x v="5"/>
    <n v="94"/>
    <n v="3.9"/>
    <x v="0"/>
    <x v="0"/>
    <n v="4450"/>
    <x v="0"/>
    <x v="0"/>
    <x v="1"/>
    <x v="877"/>
    <s v="0%-10%"/>
    <x v="1"/>
    <x v="1"/>
    <x v="3"/>
    <x v="1"/>
    <x v="0"/>
    <s v="201-250"/>
    <x v="0"/>
    <x v="9"/>
    <n v="603"/>
    <n v="0.33665008291873966"/>
    <x v="0"/>
    <x v="2"/>
  </r>
  <r>
    <n v="9179"/>
    <s v="Kurt"/>
    <d v="2024-12-11T00:00:00"/>
    <x v="15"/>
    <x v="2"/>
    <n v="121"/>
    <x v="0"/>
    <x v="2"/>
    <n v="5"/>
    <b v="1"/>
    <n v="53"/>
    <n v="77"/>
    <x v="5"/>
    <x v="3"/>
    <x v="3"/>
    <n v="54"/>
    <n v="3.1"/>
    <x v="0"/>
    <x v="0"/>
    <n v="3913"/>
    <x v="1"/>
    <x v="0"/>
    <x v="2"/>
    <x v="878"/>
    <s v="Above 30%"/>
    <x v="2"/>
    <x v="7"/>
    <x v="3"/>
    <x v="3"/>
    <x v="0"/>
    <s v="101-150"/>
    <x v="0"/>
    <x v="7"/>
    <n v="-14"/>
    <n v="8.6428571428571423"/>
    <x v="1"/>
    <x v="1"/>
  </r>
  <r>
    <n v="9183"/>
    <s v="William"/>
    <d v="2023-04-26T00:00:00"/>
    <x v="29"/>
    <x v="2"/>
    <n v="11"/>
    <x v="4"/>
    <x v="4"/>
    <n v="1"/>
    <b v="0"/>
    <n v="818"/>
    <n v="45"/>
    <x v="0"/>
    <x v="3"/>
    <x v="0"/>
    <n v="97"/>
    <n v="4.9000000000000004"/>
    <x v="1"/>
    <x v="0"/>
    <n v="1429"/>
    <x v="4"/>
    <x v="4"/>
    <x v="1"/>
    <x v="879"/>
    <s v="11%-30%"/>
    <x v="0"/>
    <x v="1"/>
    <x v="0"/>
    <x v="0"/>
    <x v="1"/>
    <s v="0-50"/>
    <x v="1"/>
    <x v="2"/>
    <n v="593"/>
    <n v="1.8549747048903879E-2"/>
    <x v="0"/>
    <x v="2"/>
  </r>
  <r>
    <n v="9239"/>
    <s v="Daniel"/>
    <d v="2024-11-25T00:00:00"/>
    <x v="12"/>
    <x v="2"/>
    <n v="274"/>
    <x v="1"/>
    <x v="0"/>
    <n v="6"/>
    <b v="0"/>
    <n v="732"/>
    <n v="105"/>
    <x v="6"/>
    <x v="3"/>
    <x v="3"/>
    <n v="36"/>
    <n v="4.0999999999999996"/>
    <x v="0"/>
    <x v="0"/>
    <n v="4194"/>
    <x v="2"/>
    <x v="2"/>
    <x v="3"/>
    <x v="880"/>
    <s v="0%-10%"/>
    <x v="1"/>
    <x v="4"/>
    <x v="2"/>
    <x v="0"/>
    <x v="0"/>
    <s v="251-300"/>
    <x v="3"/>
    <x v="9"/>
    <n v="-4"/>
    <n v="68.5"/>
    <x v="2"/>
    <x v="2"/>
  </r>
  <r>
    <n v="9256"/>
    <s v="Daniel"/>
    <d v="2023-02-07T00:00:00"/>
    <x v="0"/>
    <x v="1"/>
    <n v="331"/>
    <x v="2"/>
    <x v="0"/>
    <n v="1"/>
    <b v="0"/>
    <n v="85"/>
    <n v="117"/>
    <x v="4"/>
    <x v="1"/>
    <x v="5"/>
    <n v="21"/>
    <n v="4.8"/>
    <x v="0"/>
    <x v="0"/>
    <n v="1454"/>
    <x v="2"/>
    <x v="3"/>
    <x v="1"/>
    <x v="881"/>
    <s v="11%-30%"/>
    <x v="0"/>
    <x v="7"/>
    <x v="2"/>
    <x v="0"/>
    <x v="0"/>
    <s v="301-350"/>
    <x v="0"/>
    <x v="2"/>
    <n v="654"/>
    <n v="0.50611620795107037"/>
    <x v="0"/>
    <x v="2"/>
  </r>
  <r>
    <n v="9257"/>
    <s v="Jonathan"/>
    <d v="2024-06-05T00:00:00"/>
    <x v="2"/>
    <x v="1"/>
    <n v="114"/>
    <x v="0"/>
    <x v="4"/>
    <n v="1"/>
    <b v="1"/>
    <n v="896"/>
    <n v="9"/>
    <x v="5"/>
    <x v="2"/>
    <x v="2"/>
    <n v="60"/>
    <n v="3.2"/>
    <x v="1"/>
    <x v="0"/>
    <n v="2731"/>
    <x v="4"/>
    <x v="4"/>
    <x v="2"/>
    <x v="882"/>
    <s v="0%-10%"/>
    <x v="1"/>
    <x v="1"/>
    <x v="0"/>
    <x v="3"/>
    <x v="1"/>
    <s v="101-150"/>
    <x v="2"/>
    <x v="4"/>
    <n v="177"/>
    <n v="0.64406779661016944"/>
    <x v="0"/>
    <x v="1"/>
  </r>
  <r>
    <n v="9258"/>
    <s v="Bianca"/>
    <d v="2024-02-26T00:00:00"/>
    <x v="26"/>
    <x v="2"/>
    <n v="227"/>
    <x v="3"/>
    <x v="1"/>
    <n v="1"/>
    <b v="0"/>
    <n v="581"/>
    <n v="146"/>
    <x v="0"/>
    <x v="3"/>
    <x v="0"/>
    <n v="37"/>
    <n v="4.4000000000000004"/>
    <x v="1"/>
    <x v="0"/>
    <n v="2488"/>
    <x v="0"/>
    <x v="4"/>
    <x v="3"/>
    <x v="883"/>
    <s v="0%-10%"/>
    <x v="1"/>
    <x v="6"/>
    <x v="2"/>
    <x v="0"/>
    <x v="0"/>
    <s v="201-250"/>
    <x v="5"/>
    <x v="0"/>
    <n v="284"/>
    <n v="0.79929577464788737"/>
    <x v="0"/>
    <x v="2"/>
  </r>
  <r>
    <n v="9259"/>
    <s v="Dale"/>
    <d v="2024-08-14T00:00:00"/>
    <x v="23"/>
    <x v="0"/>
    <n v="219"/>
    <x v="0"/>
    <x v="2"/>
    <n v="1"/>
    <b v="1"/>
    <n v="318"/>
    <n v="37"/>
    <x v="4"/>
    <x v="0"/>
    <x v="0"/>
    <n v="69"/>
    <n v="3.9"/>
    <x v="0"/>
    <x v="0"/>
    <n v="1457"/>
    <x v="1"/>
    <x v="2"/>
    <x v="0"/>
    <x v="884"/>
    <s v="11%-30%"/>
    <x v="0"/>
    <x v="0"/>
    <x v="0"/>
    <x v="0"/>
    <x v="0"/>
    <s v="201-250"/>
    <x v="5"/>
    <x v="2"/>
    <n v="115"/>
    <n v="1.9043478260869566"/>
    <x v="0"/>
    <x v="2"/>
  </r>
  <r>
    <n v="9267"/>
    <s v="Paul"/>
    <d v="2024-05-07T00:00:00"/>
    <x v="27"/>
    <x v="2"/>
    <n v="245"/>
    <x v="2"/>
    <x v="3"/>
    <n v="5"/>
    <b v="1"/>
    <n v="862"/>
    <n v="129"/>
    <x v="1"/>
    <x v="2"/>
    <x v="2"/>
    <n v="6"/>
    <n v="3.7"/>
    <x v="0"/>
    <x v="0"/>
    <n v="2130"/>
    <x v="3"/>
    <x v="3"/>
    <x v="3"/>
    <x v="885"/>
    <s v="0%-10%"/>
    <x v="1"/>
    <x v="1"/>
    <x v="2"/>
    <x v="1"/>
    <x v="0"/>
    <s v="201-250"/>
    <x v="0"/>
    <x v="0"/>
    <n v="201"/>
    <n v="1.2189054726368158"/>
    <x v="0"/>
    <x v="2"/>
  </r>
  <r>
    <n v="9278"/>
    <s v="Joseph"/>
    <d v="2024-09-19T00:00:00"/>
    <x v="17"/>
    <x v="1"/>
    <n v="429"/>
    <x v="1"/>
    <x v="0"/>
    <n v="4"/>
    <b v="0"/>
    <n v="944"/>
    <n v="165"/>
    <x v="4"/>
    <x v="3"/>
    <x v="5"/>
    <n v="12"/>
    <n v="4.7"/>
    <x v="0"/>
    <x v="0"/>
    <n v="2394"/>
    <x v="3"/>
    <x v="2"/>
    <x v="2"/>
    <x v="886"/>
    <s v="0%-10%"/>
    <x v="1"/>
    <x v="8"/>
    <x v="1"/>
    <x v="0"/>
    <x v="0"/>
    <s v="401-450"/>
    <x v="4"/>
    <x v="0"/>
    <n v="86"/>
    <n v="4.9883720930232558"/>
    <x v="0"/>
    <x v="0"/>
  </r>
  <r>
    <n v="9290"/>
    <s v="Reginald"/>
    <d v="2023-11-09T00:00:00"/>
    <x v="16"/>
    <x v="2"/>
    <n v="168"/>
    <x v="5"/>
    <x v="0"/>
    <n v="4"/>
    <b v="1"/>
    <n v="304"/>
    <n v="196"/>
    <x v="3"/>
    <x v="2"/>
    <x v="0"/>
    <n v="44"/>
    <n v="4.0999999999999996"/>
    <x v="1"/>
    <x v="0"/>
    <n v="1426"/>
    <x v="2"/>
    <x v="0"/>
    <x v="1"/>
    <x v="887"/>
    <s v="0%-10%"/>
    <x v="1"/>
    <x v="0"/>
    <x v="1"/>
    <x v="2"/>
    <x v="0"/>
    <s v="151-200"/>
    <x v="1"/>
    <x v="2"/>
    <n v="395"/>
    <n v="0.42531645569620252"/>
    <x v="0"/>
    <x v="1"/>
  </r>
  <r>
    <n v="9294"/>
    <s v="Jerry"/>
    <d v="2023-02-20T00:00:00"/>
    <x v="12"/>
    <x v="0"/>
    <n v="352"/>
    <x v="0"/>
    <x v="2"/>
    <n v="4"/>
    <b v="1"/>
    <n v="358"/>
    <n v="6"/>
    <x v="2"/>
    <x v="2"/>
    <x v="2"/>
    <n v="32"/>
    <n v="3.8"/>
    <x v="1"/>
    <x v="0"/>
    <n v="2218"/>
    <x v="0"/>
    <x v="3"/>
    <x v="3"/>
    <x v="888"/>
    <s v="0%-10%"/>
    <x v="1"/>
    <x v="0"/>
    <x v="0"/>
    <x v="2"/>
    <x v="0"/>
    <s v="351-400"/>
    <x v="3"/>
    <x v="0"/>
    <n v="640"/>
    <n v="0.55000000000000004"/>
    <x v="0"/>
    <x v="2"/>
  </r>
  <r>
    <n v="9298"/>
    <s v="Christine"/>
    <d v="2024-06-02T00:00:00"/>
    <x v="9"/>
    <x v="0"/>
    <n v="276"/>
    <x v="6"/>
    <x v="0"/>
    <n v="4"/>
    <b v="0"/>
    <n v="389"/>
    <n v="177"/>
    <x v="4"/>
    <x v="3"/>
    <x v="1"/>
    <n v="19"/>
    <n v="4.3"/>
    <x v="1"/>
    <x v="0"/>
    <n v="1099"/>
    <x v="3"/>
    <x v="1"/>
    <x v="3"/>
    <x v="889"/>
    <s v="0%-10%"/>
    <x v="1"/>
    <x v="0"/>
    <x v="1"/>
    <x v="0"/>
    <x v="0"/>
    <s v="251-300"/>
    <x v="5"/>
    <x v="2"/>
    <n v="185"/>
    <n v="1.491891891891892"/>
    <x v="0"/>
    <x v="2"/>
  </r>
  <r>
    <n v="9308"/>
    <s v="Jennifer"/>
    <d v="2024-09-30T00:00:00"/>
    <x v="24"/>
    <x v="0"/>
    <n v="64"/>
    <x v="3"/>
    <x v="1"/>
    <n v="3"/>
    <b v="1"/>
    <n v="221"/>
    <n v="4"/>
    <x v="3"/>
    <x v="3"/>
    <x v="2"/>
    <n v="88"/>
    <n v="3.7"/>
    <x v="0"/>
    <x v="0"/>
    <n v="48"/>
    <x v="3"/>
    <x v="4"/>
    <x v="1"/>
    <x v="890"/>
    <s v="Above 30%"/>
    <x v="2"/>
    <x v="2"/>
    <x v="0"/>
    <x v="2"/>
    <x v="0"/>
    <s v="51-100"/>
    <x v="3"/>
    <x v="1"/>
    <n v="56"/>
    <n v="1.1428571428571428"/>
    <x v="0"/>
    <x v="2"/>
  </r>
  <r>
    <n v="9332"/>
    <s v="Robert"/>
    <d v="2023-05-29T00:00:00"/>
    <x v="14"/>
    <x v="2"/>
    <n v="191"/>
    <x v="3"/>
    <x v="0"/>
    <n v="1"/>
    <b v="0"/>
    <n v="688"/>
    <n v="192"/>
    <x v="3"/>
    <x v="3"/>
    <x v="3"/>
    <n v="71"/>
    <n v="4"/>
    <x v="1"/>
    <x v="0"/>
    <n v="2610"/>
    <x v="2"/>
    <x v="4"/>
    <x v="2"/>
    <x v="891"/>
    <s v="0%-10%"/>
    <x v="1"/>
    <x v="9"/>
    <x v="1"/>
    <x v="2"/>
    <x v="0"/>
    <s v="151-200"/>
    <x v="7"/>
    <x v="4"/>
    <n v="569"/>
    <n v="0.33567662565905099"/>
    <x v="0"/>
    <x v="1"/>
  </r>
  <r>
    <n v="9333"/>
    <s v="Jonathon"/>
    <d v="2023-12-17T00:00:00"/>
    <x v="25"/>
    <x v="0"/>
    <n v="23"/>
    <x v="6"/>
    <x v="1"/>
    <n v="1"/>
    <b v="0"/>
    <n v="544"/>
    <n v="25"/>
    <x v="1"/>
    <x v="0"/>
    <x v="4"/>
    <n v="47"/>
    <n v="3.6"/>
    <x v="1"/>
    <x v="0"/>
    <n v="2761"/>
    <x v="1"/>
    <x v="3"/>
    <x v="3"/>
    <x v="892"/>
    <s v="0%-10%"/>
    <x v="1"/>
    <x v="6"/>
    <x v="0"/>
    <x v="1"/>
    <x v="0"/>
    <s v="0-50"/>
    <x v="7"/>
    <x v="4"/>
    <n v="366"/>
    <n v="6.2841530054644809E-2"/>
    <x v="0"/>
    <x v="2"/>
  </r>
  <r>
    <n v="9353"/>
    <s v="Sarah"/>
    <d v="2023-08-06T00:00:00"/>
    <x v="28"/>
    <x v="1"/>
    <n v="397"/>
    <x v="3"/>
    <x v="2"/>
    <n v="4"/>
    <b v="1"/>
    <n v="63"/>
    <n v="126"/>
    <x v="0"/>
    <x v="2"/>
    <x v="2"/>
    <n v="77"/>
    <n v="3.9"/>
    <x v="0"/>
    <x v="0"/>
    <n v="4719"/>
    <x v="0"/>
    <x v="3"/>
    <x v="1"/>
    <x v="893"/>
    <s v="Above 30%"/>
    <x v="2"/>
    <x v="7"/>
    <x v="2"/>
    <x v="0"/>
    <x v="0"/>
    <s v="351-400"/>
    <x v="0"/>
    <x v="6"/>
    <n v="478"/>
    <n v="0.83054393305439334"/>
    <x v="0"/>
    <x v="2"/>
  </r>
  <r>
    <n v="9354"/>
    <s v="Timothy"/>
    <d v="2023-07-21T00:00:00"/>
    <x v="3"/>
    <x v="0"/>
    <n v="133"/>
    <x v="5"/>
    <x v="2"/>
    <n v="6"/>
    <b v="0"/>
    <n v="469"/>
    <n v="182"/>
    <x v="5"/>
    <x v="3"/>
    <x v="1"/>
    <n v="85"/>
    <n v="4.4000000000000004"/>
    <x v="1"/>
    <x v="0"/>
    <n v="782"/>
    <x v="3"/>
    <x v="0"/>
    <x v="1"/>
    <x v="894"/>
    <s v="11%-30%"/>
    <x v="0"/>
    <x v="5"/>
    <x v="1"/>
    <x v="3"/>
    <x v="0"/>
    <s v="101-150"/>
    <x v="2"/>
    <x v="8"/>
    <n v="498"/>
    <n v="0.26706827309236947"/>
    <x v="0"/>
    <x v="1"/>
  </r>
  <r>
    <n v="9363"/>
    <s v="Ashley"/>
    <d v="2024-10-05T00:00:00"/>
    <x v="7"/>
    <x v="0"/>
    <n v="190"/>
    <x v="0"/>
    <x v="1"/>
    <n v="1"/>
    <b v="0"/>
    <n v="359"/>
    <n v="192"/>
    <x v="0"/>
    <x v="3"/>
    <x v="1"/>
    <n v="38"/>
    <n v="4.4000000000000004"/>
    <x v="0"/>
    <x v="0"/>
    <n v="92"/>
    <x v="0"/>
    <x v="2"/>
    <x v="1"/>
    <x v="895"/>
    <s v="0%-10%"/>
    <x v="1"/>
    <x v="0"/>
    <x v="1"/>
    <x v="0"/>
    <x v="0"/>
    <s v="151-200"/>
    <x v="0"/>
    <x v="1"/>
    <n v="49"/>
    <n v="3.8775510204081631"/>
    <x v="0"/>
    <x v="1"/>
  </r>
  <r>
    <n v="9372"/>
    <s v="Matthew"/>
    <d v="2023-02-17T00:00:00"/>
    <x v="9"/>
    <x v="1"/>
    <n v="302"/>
    <x v="0"/>
    <x v="4"/>
    <n v="1"/>
    <b v="1"/>
    <n v="964"/>
    <n v="165"/>
    <x v="4"/>
    <x v="0"/>
    <x v="1"/>
    <n v="47"/>
    <n v="4.4000000000000004"/>
    <x v="1"/>
    <x v="0"/>
    <n v="3552"/>
    <x v="2"/>
    <x v="1"/>
    <x v="3"/>
    <x v="896"/>
    <s v="0%-10%"/>
    <x v="1"/>
    <x v="8"/>
    <x v="1"/>
    <x v="0"/>
    <x v="1"/>
    <s v="301-350"/>
    <x v="5"/>
    <x v="7"/>
    <n v="656"/>
    <n v="0.46036585365853661"/>
    <x v="0"/>
    <x v="2"/>
  </r>
  <r>
    <n v="9374"/>
    <s v="John"/>
    <d v="2024-12-17T00:00:00"/>
    <x v="20"/>
    <x v="2"/>
    <n v="301"/>
    <x v="5"/>
    <x v="2"/>
    <n v="6"/>
    <b v="0"/>
    <n v="619"/>
    <n v="172"/>
    <x v="3"/>
    <x v="2"/>
    <x v="1"/>
    <n v="37"/>
    <n v="4.2"/>
    <x v="0"/>
    <x v="0"/>
    <n v="1153"/>
    <x v="3"/>
    <x v="2"/>
    <x v="3"/>
    <x v="897"/>
    <s v="0%-10%"/>
    <x v="1"/>
    <x v="9"/>
    <x v="1"/>
    <x v="2"/>
    <x v="0"/>
    <s v="301-350"/>
    <x v="2"/>
    <x v="2"/>
    <n v="-16"/>
    <n v="18.8125"/>
    <x v="3"/>
    <x v="2"/>
  </r>
  <r>
    <n v="9385"/>
    <s v="Lynn"/>
    <d v="2024-08-20T00:00:00"/>
    <x v="13"/>
    <x v="1"/>
    <n v="200"/>
    <x v="1"/>
    <x v="3"/>
    <n v="2"/>
    <b v="0"/>
    <n v="453"/>
    <n v="172"/>
    <x v="2"/>
    <x v="3"/>
    <x v="1"/>
    <n v="1"/>
    <n v="4.4000000000000004"/>
    <x v="0"/>
    <x v="0"/>
    <n v="1072"/>
    <x v="3"/>
    <x v="1"/>
    <x v="2"/>
    <x v="898"/>
    <s v="0%-10%"/>
    <x v="1"/>
    <x v="5"/>
    <x v="1"/>
    <x v="2"/>
    <x v="0"/>
    <s v="151-200"/>
    <x v="5"/>
    <x v="2"/>
    <n v="105"/>
    <n v="1.9047619047619047"/>
    <x v="0"/>
    <x v="1"/>
  </r>
  <r>
    <n v="9389"/>
    <s v="Julia"/>
    <d v="2024-10-03T00:00:00"/>
    <x v="12"/>
    <x v="2"/>
    <n v="53"/>
    <x v="4"/>
    <x v="4"/>
    <n v="2"/>
    <b v="0"/>
    <n v="849"/>
    <n v="98"/>
    <x v="1"/>
    <x v="1"/>
    <x v="2"/>
    <n v="14"/>
    <n v="3.1"/>
    <x v="1"/>
    <x v="0"/>
    <n v="2318"/>
    <x v="0"/>
    <x v="0"/>
    <x v="3"/>
    <x v="899"/>
    <s v="0%-10%"/>
    <x v="1"/>
    <x v="1"/>
    <x v="3"/>
    <x v="1"/>
    <x v="1"/>
    <s v="51-100"/>
    <x v="0"/>
    <x v="0"/>
    <n v="49"/>
    <n v="1.0816326530612246"/>
    <x v="0"/>
    <x v="2"/>
  </r>
  <r>
    <n v="9398"/>
    <s v="Jesse"/>
    <d v="2024-10-30T00:00:00"/>
    <x v="11"/>
    <x v="1"/>
    <n v="83"/>
    <x v="6"/>
    <x v="3"/>
    <n v="5"/>
    <b v="1"/>
    <n v="148"/>
    <n v="154"/>
    <x v="6"/>
    <x v="1"/>
    <x v="3"/>
    <n v="21"/>
    <n v="3.1"/>
    <x v="1"/>
    <x v="0"/>
    <n v="3206"/>
    <x v="2"/>
    <x v="2"/>
    <x v="0"/>
    <x v="900"/>
    <s v="0%-10%"/>
    <x v="1"/>
    <x v="3"/>
    <x v="1"/>
    <x v="0"/>
    <x v="0"/>
    <s v="51-100"/>
    <x v="1"/>
    <x v="3"/>
    <n v="42"/>
    <n v="1.9761904761904763"/>
    <x v="0"/>
    <x v="2"/>
  </r>
  <r>
    <n v="9399"/>
    <s v="Kristin"/>
    <d v="2023-04-24T00:00:00"/>
    <x v="6"/>
    <x v="1"/>
    <n v="127"/>
    <x v="5"/>
    <x v="1"/>
    <n v="2"/>
    <b v="0"/>
    <n v="842"/>
    <n v="24"/>
    <x v="2"/>
    <x v="0"/>
    <x v="0"/>
    <n v="72"/>
    <n v="3.2"/>
    <x v="0"/>
    <x v="0"/>
    <n v="4644"/>
    <x v="0"/>
    <x v="3"/>
    <x v="0"/>
    <x v="517"/>
    <s v="0%-10%"/>
    <x v="1"/>
    <x v="1"/>
    <x v="0"/>
    <x v="2"/>
    <x v="0"/>
    <s v="101-150"/>
    <x v="2"/>
    <x v="6"/>
    <n v="584"/>
    <n v="0.21746575342465754"/>
    <x v="0"/>
    <x v="1"/>
  </r>
  <r>
    <n v="9404"/>
    <s v="Michael"/>
    <d v="2023-09-10T00:00:00"/>
    <x v="13"/>
    <x v="2"/>
    <n v="192"/>
    <x v="4"/>
    <x v="4"/>
    <n v="3"/>
    <b v="1"/>
    <n v="229"/>
    <n v="54"/>
    <x v="0"/>
    <x v="3"/>
    <x v="0"/>
    <n v="87"/>
    <n v="3.1"/>
    <x v="1"/>
    <x v="0"/>
    <n v="3849"/>
    <x v="2"/>
    <x v="2"/>
    <x v="1"/>
    <x v="901"/>
    <s v="Above 30%"/>
    <x v="2"/>
    <x v="2"/>
    <x v="3"/>
    <x v="0"/>
    <x v="1"/>
    <s v="151-200"/>
    <x v="5"/>
    <x v="7"/>
    <n v="450"/>
    <n v="0.42666666666666669"/>
    <x v="0"/>
    <x v="1"/>
  </r>
  <r>
    <n v="9408"/>
    <s v="Brandon"/>
    <d v="2023-05-12T00:00:00"/>
    <x v="28"/>
    <x v="1"/>
    <n v="12"/>
    <x v="6"/>
    <x v="1"/>
    <n v="3"/>
    <b v="1"/>
    <n v="396"/>
    <n v="22"/>
    <x v="5"/>
    <x v="0"/>
    <x v="3"/>
    <n v="70"/>
    <n v="3.5"/>
    <x v="0"/>
    <x v="0"/>
    <n v="4808"/>
    <x v="3"/>
    <x v="2"/>
    <x v="0"/>
    <x v="902"/>
    <s v="11%-30%"/>
    <x v="0"/>
    <x v="0"/>
    <x v="0"/>
    <x v="3"/>
    <x v="0"/>
    <s v="0-50"/>
    <x v="3"/>
    <x v="6"/>
    <n v="564"/>
    <n v="2.1276595744680851E-2"/>
    <x v="0"/>
    <x v="2"/>
  </r>
  <r>
    <n v="9413"/>
    <s v="Megan"/>
    <d v="2023-08-27T00:00:00"/>
    <x v="13"/>
    <x v="2"/>
    <n v="115"/>
    <x v="4"/>
    <x v="1"/>
    <n v="3"/>
    <b v="1"/>
    <n v="741"/>
    <n v="68"/>
    <x v="3"/>
    <x v="0"/>
    <x v="3"/>
    <n v="30"/>
    <n v="5"/>
    <x v="0"/>
    <x v="0"/>
    <n v="1536"/>
    <x v="0"/>
    <x v="0"/>
    <x v="2"/>
    <x v="903"/>
    <s v="0%-10%"/>
    <x v="1"/>
    <x v="4"/>
    <x v="3"/>
    <x v="2"/>
    <x v="0"/>
    <s v="101-150"/>
    <x v="5"/>
    <x v="5"/>
    <n v="464"/>
    <n v="0.24784482758620691"/>
    <x v="0"/>
    <x v="1"/>
  </r>
  <r>
    <n v="9417"/>
    <s v="Joshua"/>
    <d v="2024-10-15T00:00:00"/>
    <x v="6"/>
    <x v="0"/>
    <n v="52"/>
    <x v="5"/>
    <x v="2"/>
    <n v="4"/>
    <b v="0"/>
    <n v="377"/>
    <n v="135"/>
    <x v="6"/>
    <x v="1"/>
    <x v="0"/>
    <n v="90"/>
    <n v="4.0999999999999996"/>
    <x v="0"/>
    <x v="0"/>
    <n v="1972"/>
    <x v="2"/>
    <x v="3"/>
    <x v="3"/>
    <x v="904"/>
    <s v="11%-30%"/>
    <x v="0"/>
    <x v="0"/>
    <x v="2"/>
    <x v="0"/>
    <x v="0"/>
    <s v="51-100"/>
    <x v="2"/>
    <x v="5"/>
    <n v="44"/>
    <n v="1.1818181818181819"/>
    <x v="0"/>
    <x v="2"/>
  </r>
  <r>
    <n v="9418"/>
    <s v="Stacey"/>
    <d v="2024-07-21T00:00:00"/>
    <x v="28"/>
    <x v="1"/>
    <n v="128"/>
    <x v="5"/>
    <x v="0"/>
    <n v="6"/>
    <b v="1"/>
    <n v="481"/>
    <n v="128"/>
    <x v="1"/>
    <x v="1"/>
    <x v="4"/>
    <n v="89"/>
    <n v="3.3"/>
    <x v="0"/>
    <x v="0"/>
    <n v="2002"/>
    <x v="3"/>
    <x v="4"/>
    <x v="2"/>
    <x v="905"/>
    <s v="11%-30%"/>
    <x v="0"/>
    <x v="5"/>
    <x v="2"/>
    <x v="1"/>
    <x v="0"/>
    <s v="101-150"/>
    <x v="3"/>
    <x v="0"/>
    <n v="128"/>
    <n v="1"/>
    <x v="0"/>
    <x v="1"/>
  </r>
  <r>
    <n v="9430"/>
    <s v="Katie"/>
    <d v="2023-11-03T00:00:00"/>
    <x v="12"/>
    <x v="1"/>
    <n v="312"/>
    <x v="4"/>
    <x v="2"/>
    <n v="1"/>
    <b v="0"/>
    <n v="769"/>
    <n v="140"/>
    <x v="6"/>
    <x v="2"/>
    <x v="2"/>
    <n v="94"/>
    <n v="4.8"/>
    <x v="0"/>
    <x v="0"/>
    <n v="3674"/>
    <x v="2"/>
    <x v="2"/>
    <x v="3"/>
    <x v="906"/>
    <s v="11%-30%"/>
    <x v="0"/>
    <x v="4"/>
    <x v="2"/>
    <x v="0"/>
    <x v="0"/>
    <s v="301-350"/>
    <x v="0"/>
    <x v="7"/>
    <n v="384"/>
    <n v="0.8125"/>
    <x v="0"/>
    <x v="2"/>
  </r>
  <r>
    <n v="9439"/>
    <s v="Claire"/>
    <d v="2023-11-15T00:00:00"/>
    <x v="11"/>
    <x v="0"/>
    <n v="360"/>
    <x v="4"/>
    <x v="3"/>
    <n v="4"/>
    <b v="0"/>
    <n v="295"/>
    <n v="55"/>
    <x v="2"/>
    <x v="1"/>
    <x v="2"/>
    <n v="31"/>
    <n v="3.7"/>
    <x v="1"/>
    <x v="0"/>
    <n v="1984"/>
    <x v="3"/>
    <x v="3"/>
    <x v="3"/>
    <x v="907"/>
    <s v="0%-10%"/>
    <x v="1"/>
    <x v="2"/>
    <x v="3"/>
    <x v="2"/>
    <x v="0"/>
    <s v="351-400"/>
    <x v="1"/>
    <x v="5"/>
    <n v="392"/>
    <n v="0.91836734693877553"/>
    <x v="0"/>
    <x v="2"/>
  </r>
  <r>
    <n v="9469"/>
    <s v="William"/>
    <d v="2023-06-10T00:00:00"/>
    <x v="24"/>
    <x v="0"/>
    <n v="451"/>
    <x v="4"/>
    <x v="1"/>
    <n v="3"/>
    <b v="0"/>
    <n v="59"/>
    <n v="38"/>
    <x v="0"/>
    <x v="1"/>
    <x v="4"/>
    <n v="94"/>
    <n v="3"/>
    <x v="0"/>
    <x v="0"/>
    <n v="2841"/>
    <x v="1"/>
    <x v="2"/>
    <x v="3"/>
    <x v="908"/>
    <s v="Above 30%"/>
    <x v="2"/>
    <x v="7"/>
    <x v="0"/>
    <x v="0"/>
    <x v="0"/>
    <s v="451-500"/>
    <x v="3"/>
    <x v="4"/>
    <n v="534"/>
    <n v="0.84456928838951306"/>
    <x v="0"/>
    <x v="0"/>
  </r>
  <r>
    <n v="9470"/>
    <s v="Stephanie"/>
    <d v="2023-11-28T00:00:00"/>
    <x v="10"/>
    <x v="1"/>
    <n v="350"/>
    <x v="0"/>
    <x v="3"/>
    <n v="6"/>
    <b v="1"/>
    <n v="801"/>
    <n v="156"/>
    <x v="4"/>
    <x v="1"/>
    <x v="2"/>
    <n v="66"/>
    <n v="4.5999999999999996"/>
    <x v="0"/>
    <x v="0"/>
    <n v="2580"/>
    <x v="2"/>
    <x v="4"/>
    <x v="0"/>
    <x v="895"/>
    <s v="0%-10%"/>
    <x v="1"/>
    <x v="1"/>
    <x v="1"/>
    <x v="0"/>
    <x v="0"/>
    <s v="301-350"/>
    <x v="6"/>
    <x v="4"/>
    <n v="383"/>
    <n v="0.91383812010443866"/>
    <x v="0"/>
    <x v="2"/>
  </r>
  <r>
    <n v="9499"/>
    <s v="Kevin"/>
    <d v="2023-04-17T00:00:00"/>
    <x v="17"/>
    <x v="0"/>
    <n v="316"/>
    <x v="5"/>
    <x v="4"/>
    <n v="3"/>
    <b v="0"/>
    <n v="793"/>
    <n v="141"/>
    <x v="3"/>
    <x v="3"/>
    <x v="4"/>
    <n v="28"/>
    <n v="3.4"/>
    <x v="1"/>
    <x v="0"/>
    <n v="2821"/>
    <x v="4"/>
    <x v="2"/>
    <x v="2"/>
    <x v="909"/>
    <s v="0%-10%"/>
    <x v="1"/>
    <x v="4"/>
    <x v="2"/>
    <x v="2"/>
    <x v="1"/>
    <s v="301-350"/>
    <x v="4"/>
    <x v="4"/>
    <n v="607"/>
    <n v="0.52059308072487642"/>
    <x v="0"/>
    <x v="2"/>
  </r>
  <r>
    <n v="9500"/>
    <s v="Marissa"/>
    <d v="2023-09-13T00:00:00"/>
    <x v="1"/>
    <x v="0"/>
    <n v="147"/>
    <x v="3"/>
    <x v="4"/>
    <n v="1"/>
    <b v="1"/>
    <n v="780"/>
    <n v="76"/>
    <x v="3"/>
    <x v="1"/>
    <x v="2"/>
    <n v="21"/>
    <n v="4.4000000000000004"/>
    <x v="0"/>
    <x v="0"/>
    <n v="3081"/>
    <x v="3"/>
    <x v="3"/>
    <x v="0"/>
    <x v="910"/>
    <s v="0%-10%"/>
    <x v="1"/>
    <x v="4"/>
    <x v="3"/>
    <x v="2"/>
    <x v="1"/>
    <s v="101-150"/>
    <x v="1"/>
    <x v="3"/>
    <n v="454"/>
    <n v="0.32378854625550663"/>
    <x v="0"/>
    <x v="1"/>
  </r>
  <r>
    <n v="9503"/>
    <s v="Elizabeth"/>
    <d v="2024-04-11T00:00:00"/>
    <x v="18"/>
    <x v="0"/>
    <n v="307"/>
    <x v="3"/>
    <x v="0"/>
    <n v="6"/>
    <b v="0"/>
    <n v="857"/>
    <n v="9"/>
    <x v="4"/>
    <x v="0"/>
    <x v="3"/>
    <n v="55"/>
    <n v="3.2"/>
    <x v="0"/>
    <x v="0"/>
    <n v="3626"/>
    <x v="1"/>
    <x v="0"/>
    <x v="0"/>
    <x v="911"/>
    <s v="0%-10%"/>
    <x v="1"/>
    <x v="1"/>
    <x v="0"/>
    <x v="0"/>
    <x v="0"/>
    <s v="301-350"/>
    <x v="5"/>
    <x v="7"/>
    <n v="238"/>
    <n v="1.2899159663865547"/>
    <x v="0"/>
    <x v="2"/>
  </r>
  <r>
    <n v="9505"/>
    <s v="Paul"/>
    <d v="2024-06-26T00:00:00"/>
    <x v="9"/>
    <x v="2"/>
    <n v="352"/>
    <x v="6"/>
    <x v="2"/>
    <n v="6"/>
    <b v="0"/>
    <n v="757"/>
    <n v="13"/>
    <x v="4"/>
    <x v="2"/>
    <x v="3"/>
    <n v="67"/>
    <n v="4.3"/>
    <x v="0"/>
    <x v="0"/>
    <n v="3645"/>
    <x v="3"/>
    <x v="0"/>
    <x v="1"/>
    <x v="912"/>
    <s v="0%-10%"/>
    <x v="1"/>
    <x v="4"/>
    <x v="0"/>
    <x v="0"/>
    <x v="0"/>
    <s v="351-400"/>
    <x v="5"/>
    <x v="7"/>
    <n v="161"/>
    <n v="2.1863354037267082"/>
    <x v="0"/>
    <x v="2"/>
  </r>
  <r>
    <n v="9507"/>
    <s v="Destiny"/>
    <d v="2023-06-19T00:00:00"/>
    <x v="22"/>
    <x v="0"/>
    <n v="201"/>
    <x v="5"/>
    <x v="4"/>
    <n v="6"/>
    <b v="1"/>
    <n v="902"/>
    <n v="86"/>
    <x v="3"/>
    <x v="0"/>
    <x v="5"/>
    <n v="69"/>
    <n v="4.9000000000000004"/>
    <x v="0"/>
    <x v="0"/>
    <n v="1665"/>
    <x v="2"/>
    <x v="4"/>
    <x v="1"/>
    <x v="913"/>
    <s v="0%-10%"/>
    <x v="1"/>
    <x v="8"/>
    <x v="3"/>
    <x v="2"/>
    <x v="1"/>
    <s v="201-250"/>
    <x v="3"/>
    <x v="5"/>
    <n v="519"/>
    <n v="0.38728323699421963"/>
    <x v="0"/>
    <x v="2"/>
  </r>
  <r>
    <n v="9509"/>
    <s v="Samantha"/>
    <d v="2024-07-28T00:00:00"/>
    <x v="28"/>
    <x v="0"/>
    <n v="302"/>
    <x v="5"/>
    <x v="1"/>
    <n v="2"/>
    <b v="0"/>
    <n v="431"/>
    <n v="116"/>
    <x v="1"/>
    <x v="2"/>
    <x v="5"/>
    <n v="15"/>
    <n v="3.9"/>
    <x v="0"/>
    <x v="0"/>
    <n v="2387"/>
    <x v="2"/>
    <x v="2"/>
    <x v="2"/>
    <x v="914"/>
    <s v="0%-10%"/>
    <x v="1"/>
    <x v="5"/>
    <x v="2"/>
    <x v="1"/>
    <x v="0"/>
    <s v="301-350"/>
    <x v="0"/>
    <x v="0"/>
    <n v="121"/>
    <n v="2.4958677685950414"/>
    <x v="0"/>
    <x v="2"/>
  </r>
  <r>
    <n v="9514"/>
    <s v="Veronica"/>
    <d v="2023-06-06T00:00:00"/>
    <x v="1"/>
    <x v="1"/>
    <n v="120"/>
    <x v="0"/>
    <x v="3"/>
    <n v="3"/>
    <b v="1"/>
    <n v="802"/>
    <n v="31"/>
    <x v="6"/>
    <x v="2"/>
    <x v="3"/>
    <n v="16"/>
    <n v="4"/>
    <x v="0"/>
    <x v="0"/>
    <n v="1522"/>
    <x v="1"/>
    <x v="3"/>
    <x v="3"/>
    <x v="915"/>
    <s v="0%-10%"/>
    <x v="1"/>
    <x v="1"/>
    <x v="0"/>
    <x v="0"/>
    <x v="0"/>
    <s v="101-150"/>
    <x v="1"/>
    <x v="5"/>
    <n v="553"/>
    <n v="0.21699819168173598"/>
    <x v="0"/>
    <x v="1"/>
  </r>
  <r>
    <n v="9520"/>
    <s v="Tina"/>
    <d v="2023-08-05T00:00:00"/>
    <x v="20"/>
    <x v="0"/>
    <n v="272"/>
    <x v="2"/>
    <x v="4"/>
    <n v="2"/>
    <b v="0"/>
    <n v="520"/>
    <n v="170"/>
    <x v="0"/>
    <x v="3"/>
    <x v="4"/>
    <n v="100"/>
    <n v="5"/>
    <x v="1"/>
    <x v="0"/>
    <n v="260"/>
    <x v="3"/>
    <x v="1"/>
    <x v="2"/>
    <x v="916"/>
    <s v="11%-30%"/>
    <x v="0"/>
    <x v="6"/>
    <x v="1"/>
    <x v="0"/>
    <x v="1"/>
    <s v="251-300"/>
    <x v="2"/>
    <x v="1"/>
    <n v="484"/>
    <n v="0.56198347107438018"/>
    <x v="0"/>
    <x v="2"/>
  </r>
  <r>
    <n v="9528"/>
    <s v="Breanna"/>
    <d v="2023-02-16T00:00:00"/>
    <x v="4"/>
    <x v="0"/>
    <n v="181"/>
    <x v="5"/>
    <x v="0"/>
    <n v="5"/>
    <b v="0"/>
    <n v="860"/>
    <n v="148"/>
    <x v="3"/>
    <x v="2"/>
    <x v="2"/>
    <n v="3"/>
    <n v="4.3"/>
    <x v="0"/>
    <x v="0"/>
    <n v="433"/>
    <x v="3"/>
    <x v="4"/>
    <x v="1"/>
    <x v="917"/>
    <s v="0%-10%"/>
    <x v="1"/>
    <x v="1"/>
    <x v="2"/>
    <x v="2"/>
    <x v="0"/>
    <s v="151-200"/>
    <x v="4"/>
    <x v="1"/>
    <n v="665"/>
    <n v="0.27218045112781952"/>
    <x v="0"/>
    <x v="1"/>
  </r>
  <r>
    <n v="9537"/>
    <s v="Richard"/>
    <d v="2024-02-20T00:00:00"/>
    <x v="19"/>
    <x v="0"/>
    <n v="386"/>
    <x v="6"/>
    <x v="3"/>
    <n v="3"/>
    <b v="0"/>
    <n v="693"/>
    <n v="61"/>
    <x v="6"/>
    <x v="0"/>
    <x v="3"/>
    <n v="48"/>
    <n v="3.8"/>
    <x v="1"/>
    <x v="0"/>
    <n v="4942"/>
    <x v="2"/>
    <x v="0"/>
    <x v="1"/>
    <x v="918"/>
    <s v="0%-10%"/>
    <x v="1"/>
    <x v="9"/>
    <x v="3"/>
    <x v="0"/>
    <x v="0"/>
    <s v="351-400"/>
    <x v="3"/>
    <x v="6"/>
    <n v="274"/>
    <n v="1.4087591240875912"/>
    <x v="0"/>
    <x v="2"/>
  </r>
  <r>
    <n v="9538"/>
    <s v="Amanda"/>
    <d v="2023-01-25T00:00:00"/>
    <x v="3"/>
    <x v="2"/>
    <n v="174"/>
    <x v="1"/>
    <x v="2"/>
    <n v="3"/>
    <b v="0"/>
    <n v="30"/>
    <n v="136"/>
    <x v="3"/>
    <x v="0"/>
    <x v="2"/>
    <n v="4"/>
    <n v="3.1"/>
    <x v="0"/>
    <x v="0"/>
    <n v="4503"/>
    <x v="0"/>
    <x v="0"/>
    <x v="2"/>
    <x v="919"/>
    <s v="0%-10%"/>
    <x v="1"/>
    <x v="7"/>
    <x v="2"/>
    <x v="2"/>
    <x v="0"/>
    <s v="151-200"/>
    <x v="2"/>
    <x v="6"/>
    <n v="675"/>
    <n v="0.25777777777777777"/>
    <x v="0"/>
    <x v="1"/>
  </r>
  <r>
    <n v="9555"/>
    <s v="Brian"/>
    <d v="2024-08-02T00:00:00"/>
    <x v="0"/>
    <x v="0"/>
    <n v="354"/>
    <x v="3"/>
    <x v="4"/>
    <n v="1"/>
    <b v="1"/>
    <n v="225"/>
    <n v="1"/>
    <x v="6"/>
    <x v="0"/>
    <x v="3"/>
    <n v="83"/>
    <n v="4.3"/>
    <x v="0"/>
    <x v="0"/>
    <n v="548"/>
    <x v="3"/>
    <x v="1"/>
    <x v="3"/>
    <x v="920"/>
    <s v="Above 30%"/>
    <x v="2"/>
    <x v="2"/>
    <x v="0"/>
    <x v="0"/>
    <x v="1"/>
    <s v="351-400"/>
    <x v="3"/>
    <x v="8"/>
    <n v="112"/>
    <n v="3.1607142857142856"/>
    <x v="0"/>
    <x v="2"/>
  </r>
  <r>
    <n v="9564"/>
    <s v="Lisa"/>
    <d v="2023-04-26T00:00:00"/>
    <x v="9"/>
    <x v="2"/>
    <n v="203"/>
    <x v="6"/>
    <x v="0"/>
    <n v="1"/>
    <b v="0"/>
    <n v="347"/>
    <n v="18"/>
    <x v="5"/>
    <x v="0"/>
    <x v="0"/>
    <n v="8"/>
    <n v="4.4000000000000004"/>
    <x v="0"/>
    <x v="0"/>
    <n v="476"/>
    <x v="1"/>
    <x v="2"/>
    <x v="1"/>
    <x v="921"/>
    <s v="0%-10%"/>
    <x v="1"/>
    <x v="0"/>
    <x v="0"/>
    <x v="3"/>
    <x v="0"/>
    <s v="201-250"/>
    <x v="5"/>
    <x v="1"/>
    <n v="588"/>
    <n v="0.34523809523809523"/>
    <x v="0"/>
    <x v="2"/>
  </r>
  <r>
    <n v="9575"/>
    <s v="John"/>
    <d v="2023-02-25T00:00:00"/>
    <x v="5"/>
    <x v="0"/>
    <n v="483"/>
    <x v="0"/>
    <x v="1"/>
    <n v="6"/>
    <b v="0"/>
    <n v="386"/>
    <n v="192"/>
    <x v="5"/>
    <x v="3"/>
    <x v="5"/>
    <n v="95"/>
    <n v="4.5999999999999996"/>
    <x v="0"/>
    <x v="0"/>
    <n v="4422"/>
    <x v="4"/>
    <x v="1"/>
    <x v="0"/>
    <x v="922"/>
    <s v="11%-30%"/>
    <x v="0"/>
    <x v="0"/>
    <x v="1"/>
    <x v="3"/>
    <x v="0"/>
    <s v="451-500"/>
    <x v="4"/>
    <x v="9"/>
    <n v="657"/>
    <n v="0.73515981735159819"/>
    <x v="0"/>
    <x v="0"/>
  </r>
  <r>
    <n v="9593"/>
    <s v="Erika"/>
    <d v="2023-10-12T00:00:00"/>
    <x v="27"/>
    <x v="2"/>
    <n v="330"/>
    <x v="0"/>
    <x v="3"/>
    <n v="1"/>
    <b v="1"/>
    <n v="69"/>
    <n v="101"/>
    <x v="6"/>
    <x v="3"/>
    <x v="1"/>
    <n v="38"/>
    <n v="3"/>
    <x v="0"/>
    <x v="0"/>
    <n v="4990"/>
    <x v="4"/>
    <x v="1"/>
    <x v="3"/>
    <x v="923"/>
    <s v="11%-30%"/>
    <x v="0"/>
    <x v="7"/>
    <x v="2"/>
    <x v="0"/>
    <x v="0"/>
    <s v="301-350"/>
    <x v="3"/>
    <x v="6"/>
    <n v="409"/>
    <n v="0.8068459657701712"/>
    <x v="0"/>
    <x v="2"/>
  </r>
  <r>
    <n v="9594"/>
    <s v="Matthew"/>
    <d v="2024-10-18T00:00:00"/>
    <x v="13"/>
    <x v="1"/>
    <n v="158"/>
    <x v="5"/>
    <x v="1"/>
    <n v="5"/>
    <b v="1"/>
    <n v="861"/>
    <n v="125"/>
    <x v="4"/>
    <x v="1"/>
    <x v="1"/>
    <n v="95"/>
    <n v="4.4000000000000004"/>
    <x v="0"/>
    <x v="0"/>
    <n v="513"/>
    <x v="1"/>
    <x v="4"/>
    <x v="0"/>
    <x v="924"/>
    <s v="0%-10%"/>
    <x v="1"/>
    <x v="1"/>
    <x v="2"/>
    <x v="0"/>
    <x v="0"/>
    <s v="151-200"/>
    <x v="5"/>
    <x v="8"/>
    <n v="46"/>
    <n v="3.4347826086956523"/>
    <x v="0"/>
    <x v="1"/>
  </r>
  <r>
    <n v="9597"/>
    <s v="Lauren"/>
    <d v="2024-12-06T00:00:00"/>
    <x v="8"/>
    <x v="0"/>
    <n v="447"/>
    <x v="2"/>
    <x v="0"/>
    <n v="5"/>
    <b v="0"/>
    <n v="73"/>
    <n v="138"/>
    <x v="0"/>
    <x v="2"/>
    <x v="3"/>
    <n v="84"/>
    <n v="4.0999999999999996"/>
    <x v="1"/>
    <x v="0"/>
    <n v="784"/>
    <x v="0"/>
    <x v="3"/>
    <x v="1"/>
    <x v="925"/>
    <s v="Above 30%"/>
    <x v="2"/>
    <x v="7"/>
    <x v="2"/>
    <x v="0"/>
    <x v="0"/>
    <s v="401-450"/>
    <x v="2"/>
    <x v="8"/>
    <n v="-4"/>
    <n v="111.75"/>
    <x v="2"/>
    <x v="0"/>
  </r>
  <r>
    <n v="9609"/>
    <s v="Eric"/>
    <d v="2023-09-03T00:00:00"/>
    <x v="15"/>
    <x v="0"/>
    <n v="292"/>
    <x v="2"/>
    <x v="3"/>
    <n v="4"/>
    <b v="1"/>
    <n v="653"/>
    <n v="173"/>
    <x v="5"/>
    <x v="2"/>
    <x v="3"/>
    <n v="8"/>
    <n v="3.5"/>
    <x v="1"/>
    <x v="0"/>
    <n v="3823"/>
    <x v="4"/>
    <x v="2"/>
    <x v="3"/>
    <x v="926"/>
    <s v="0%-10%"/>
    <x v="1"/>
    <x v="9"/>
    <x v="1"/>
    <x v="3"/>
    <x v="0"/>
    <s v="251-300"/>
    <x v="3"/>
    <x v="7"/>
    <n v="451"/>
    <n v="0.64745011086474502"/>
    <x v="0"/>
    <x v="2"/>
  </r>
  <r>
    <n v="9618"/>
    <s v="Jesse"/>
    <d v="2024-11-17T00:00:00"/>
    <x v="3"/>
    <x v="0"/>
    <n v="30"/>
    <x v="6"/>
    <x v="0"/>
    <n v="4"/>
    <b v="1"/>
    <n v="310"/>
    <n v="162"/>
    <x v="5"/>
    <x v="2"/>
    <x v="4"/>
    <n v="30"/>
    <n v="3.1"/>
    <x v="0"/>
    <x v="0"/>
    <n v="3566"/>
    <x v="2"/>
    <x v="3"/>
    <x v="3"/>
    <x v="927"/>
    <s v="0%-10%"/>
    <x v="1"/>
    <x v="0"/>
    <x v="1"/>
    <x v="3"/>
    <x v="0"/>
    <s v="0-50"/>
    <x v="2"/>
    <x v="7"/>
    <n v="13"/>
    <n v="2.3076923076923075"/>
    <x v="0"/>
    <x v="2"/>
  </r>
  <r>
    <n v="9628"/>
    <s v="Maria"/>
    <d v="2023-10-27T00:00:00"/>
    <x v="11"/>
    <x v="1"/>
    <n v="401"/>
    <x v="6"/>
    <x v="0"/>
    <n v="6"/>
    <b v="0"/>
    <n v="308"/>
    <n v="103"/>
    <x v="3"/>
    <x v="1"/>
    <x v="2"/>
    <n v="98"/>
    <n v="3.1"/>
    <x v="0"/>
    <x v="0"/>
    <n v="1813"/>
    <x v="1"/>
    <x v="0"/>
    <x v="2"/>
    <x v="928"/>
    <s v="11%-30%"/>
    <x v="0"/>
    <x v="0"/>
    <x v="2"/>
    <x v="2"/>
    <x v="0"/>
    <s v="401-450"/>
    <x v="1"/>
    <x v="5"/>
    <n v="411"/>
    <n v="0.97566909975669103"/>
    <x v="0"/>
    <x v="0"/>
  </r>
  <r>
    <n v="9630"/>
    <s v="William"/>
    <d v="2023-06-01T00:00:00"/>
    <x v="28"/>
    <x v="1"/>
    <n v="264"/>
    <x v="1"/>
    <x v="0"/>
    <n v="6"/>
    <b v="0"/>
    <n v="367"/>
    <n v="163"/>
    <x v="0"/>
    <x v="0"/>
    <x v="5"/>
    <n v="88"/>
    <n v="3.5"/>
    <x v="0"/>
    <x v="0"/>
    <n v="2156"/>
    <x v="1"/>
    <x v="2"/>
    <x v="0"/>
    <x v="929"/>
    <s v="11%-30%"/>
    <x v="0"/>
    <x v="0"/>
    <x v="1"/>
    <x v="0"/>
    <x v="0"/>
    <s v="251-300"/>
    <x v="0"/>
    <x v="0"/>
    <n v="544"/>
    <n v="0.48529411764705882"/>
    <x v="0"/>
    <x v="2"/>
  </r>
  <r>
    <n v="9635"/>
    <s v="Justin"/>
    <d v="2023-12-18T00:00:00"/>
    <x v="28"/>
    <x v="0"/>
    <n v="456"/>
    <x v="6"/>
    <x v="1"/>
    <n v="5"/>
    <b v="0"/>
    <n v="734"/>
    <n v="83"/>
    <x v="1"/>
    <x v="2"/>
    <x v="5"/>
    <n v="87"/>
    <n v="3.8"/>
    <x v="0"/>
    <x v="0"/>
    <n v="581"/>
    <x v="3"/>
    <x v="0"/>
    <x v="3"/>
    <x v="930"/>
    <s v="11%-30%"/>
    <x v="0"/>
    <x v="4"/>
    <x v="3"/>
    <x v="1"/>
    <x v="0"/>
    <s v="451-500"/>
    <x v="3"/>
    <x v="8"/>
    <n v="344"/>
    <n v="1.3255813953488371"/>
    <x v="0"/>
    <x v="0"/>
  </r>
  <r>
    <n v="9644"/>
    <s v="Mark"/>
    <d v="2024-09-08T00:00:00"/>
    <x v="24"/>
    <x v="1"/>
    <n v="294"/>
    <x v="6"/>
    <x v="2"/>
    <n v="1"/>
    <b v="1"/>
    <n v="453"/>
    <n v="149"/>
    <x v="4"/>
    <x v="3"/>
    <x v="3"/>
    <n v="82"/>
    <n v="3.9"/>
    <x v="0"/>
    <x v="0"/>
    <n v="790"/>
    <x v="4"/>
    <x v="4"/>
    <x v="2"/>
    <x v="931"/>
    <s v="11%-30%"/>
    <x v="0"/>
    <x v="5"/>
    <x v="2"/>
    <x v="0"/>
    <x v="0"/>
    <s v="251-300"/>
    <x v="0"/>
    <x v="8"/>
    <n v="78"/>
    <n v="3.7692307692307692"/>
    <x v="0"/>
    <x v="2"/>
  </r>
  <r>
    <n v="9664"/>
    <s v="Rick"/>
    <d v="2023-07-11T00:00:00"/>
    <x v="0"/>
    <x v="0"/>
    <n v="463"/>
    <x v="6"/>
    <x v="0"/>
    <n v="4"/>
    <b v="0"/>
    <n v="961"/>
    <n v="9"/>
    <x v="6"/>
    <x v="0"/>
    <x v="0"/>
    <n v="62"/>
    <n v="3.4"/>
    <x v="0"/>
    <x v="0"/>
    <n v="3556"/>
    <x v="1"/>
    <x v="4"/>
    <x v="3"/>
    <x v="932"/>
    <s v="0%-10%"/>
    <x v="1"/>
    <x v="8"/>
    <x v="0"/>
    <x v="0"/>
    <x v="0"/>
    <s v="451-500"/>
    <x v="0"/>
    <x v="7"/>
    <n v="500"/>
    <n v="0.92600000000000005"/>
    <x v="0"/>
    <x v="0"/>
  </r>
  <r>
    <n v="9688"/>
    <s v="Mariah"/>
    <d v="2024-01-16T00:00:00"/>
    <x v="9"/>
    <x v="1"/>
    <n v="56"/>
    <x v="6"/>
    <x v="4"/>
    <n v="2"/>
    <b v="1"/>
    <n v="280"/>
    <n v="67"/>
    <x v="4"/>
    <x v="0"/>
    <x v="0"/>
    <n v="21"/>
    <n v="4.5999999999999996"/>
    <x v="1"/>
    <x v="0"/>
    <n v="255"/>
    <x v="0"/>
    <x v="3"/>
    <x v="2"/>
    <x v="933"/>
    <s v="0%-10%"/>
    <x v="1"/>
    <x v="2"/>
    <x v="3"/>
    <x v="0"/>
    <x v="1"/>
    <s v="51-100"/>
    <x v="5"/>
    <x v="1"/>
    <n v="323"/>
    <n v="0.17337461300309598"/>
    <x v="0"/>
    <x v="2"/>
  </r>
  <r>
    <n v="9693"/>
    <s v="Gregg"/>
    <d v="2024-03-28T00:00:00"/>
    <x v="3"/>
    <x v="2"/>
    <n v="64"/>
    <x v="6"/>
    <x v="0"/>
    <n v="1"/>
    <b v="0"/>
    <n v="881"/>
    <n v="15"/>
    <x v="6"/>
    <x v="3"/>
    <x v="2"/>
    <n v="22"/>
    <n v="3.6"/>
    <x v="1"/>
    <x v="0"/>
    <n v="2461"/>
    <x v="3"/>
    <x v="4"/>
    <x v="1"/>
    <x v="934"/>
    <s v="0%-10%"/>
    <x v="1"/>
    <x v="1"/>
    <x v="0"/>
    <x v="0"/>
    <x v="0"/>
    <s v="51-100"/>
    <x v="2"/>
    <x v="0"/>
    <n v="247"/>
    <n v="0.25910931174089069"/>
    <x v="0"/>
    <x v="2"/>
  </r>
  <r>
    <n v="9695"/>
    <s v="Aaron"/>
    <d v="2023-12-08T00:00:00"/>
    <x v="14"/>
    <x v="1"/>
    <n v="452"/>
    <x v="3"/>
    <x v="2"/>
    <n v="4"/>
    <b v="0"/>
    <n v="338"/>
    <n v="132"/>
    <x v="5"/>
    <x v="3"/>
    <x v="0"/>
    <n v="63"/>
    <n v="3.3"/>
    <x v="1"/>
    <x v="0"/>
    <n v="2523"/>
    <x v="0"/>
    <x v="4"/>
    <x v="0"/>
    <x v="935"/>
    <s v="11%-30%"/>
    <x v="0"/>
    <x v="0"/>
    <x v="2"/>
    <x v="3"/>
    <x v="0"/>
    <s v="451-500"/>
    <x v="7"/>
    <x v="4"/>
    <n v="376"/>
    <n v="1.2021276595744681"/>
    <x v="0"/>
    <x v="0"/>
  </r>
  <r>
    <n v="9700"/>
    <s v="Molly"/>
    <d v="2022-12-26T00:00:00"/>
    <x v="3"/>
    <x v="2"/>
    <n v="272"/>
    <x v="3"/>
    <x v="0"/>
    <n v="1"/>
    <b v="0"/>
    <n v="201"/>
    <n v="122"/>
    <x v="1"/>
    <x v="0"/>
    <x v="1"/>
    <n v="94"/>
    <n v="4.5999999999999996"/>
    <x v="0"/>
    <x v="0"/>
    <n v="4674"/>
    <x v="1"/>
    <x v="2"/>
    <x v="1"/>
    <x v="936"/>
    <s v="11%-30%"/>
    <x v="0"/>
    <x v="2"/>
    <x v="2"/>
    <x v="1"/>
    <x v="0"/>
    <s v="251-300"/>
    <x v="2"/>
    <x v="6"/>
    <n v="705"/>
    <n v="0.38581560283687943"/>
    <x v="0"/>
    <x v="2"/>
  </r>
  <r>
    <n v="9701"/>
    <s v="Antonio"/>
    <d v="2023-03-17T00:00:00"/>
    <x v="28"/>
    <x v="1"/>
    <n v="376"/>
    <x v="4"/>
    <x v="3"/>
    <n v="6"/>
    <b v="0"/>
    <n v="727"/>
    <n v="13"/>
    <x v="6"/>
    <x v="0"/>
    <x v="4"/>
    <n v="5"/>
    <n v="3.4"/>
    <x v="1"/>
    <x v="0"/>
    <n v="4378"/>
    <x v="4"/>
    <x v="3"/>
    <x v="2"/>
    <x v="937"/>
    <s v="0%-10%"/>
    <x v="1"/>
    <x v="4"/>
    <x v="0"/>
    <x v="0"/>
    <x v="0"/>
    <s v="351-400"/>
    <x v="0"/>
    <x v="9"/>
    <n v="620"/>
    <n v="0.6064516129032258"/>
    <x v="0"/>
    <x v="2"/>
  </r>
  <r>
    <n v="9703"/>
    <s v="Mark"/>
    <d v="2024-02-29T00:00:00"/>
    <x v="4"/>
    <x v="0"/>
    <n v="410"/>
    <x v="4"/>
    <x v="3"/>
    <n v="5"/>
    <b v="0"/>
    <n v="826"/>
    <n v="182"/>
    <x v="6"/>
    <x v="0"/>
    <x v="1"/>
    <n v="69"/>
    <n v="4.2"/>
    <x v="1"/>
    <x v="0"/>
    <n v="3441"/>
    <x v="0"/>
    <x v="0"/>
    <x v="3"/>
    <x v="938"/>
    <s v="0%-10%"/>
    <x v="1"/>
    <x v="1"/>
    <x v="1"/>
    <x v="0"/>
    <x v="0"/>
    <s v="401-450"/>
    <x v="4"/>
    <x v="3"/>
    <n v="287"/>
    <n v="1.4285714285714286"/>
    <x v="0"/>
    <x v="0"/>
  </r>
  <r>
    <n v="9710"/>
    <s v="Charles"/>
    <d v="2023-06-02T00:00:00"/>
    <x v="15"/>
    <x v="1"/>
    <n v="441"/>
    <x v="2"/>
    <x v="4"/>
    <n v="5"/>
    <b v="0"/>
    <n v="228"/>
    <n v="39"/>
    <x v="0"/>
    <x v="3"/>
    <x v="2"/>
    <n v="50"/>
    <n v="3.1"/>
    <x v="0"/>
    <x v="0"/>
    <n v="1159"/>
    <x v="4"/>
    <x v="0"/>
    <x v="2"/>
    <x v="939"/>
    <s v="11%-30%"/>
    <x v="0"/>
    <x v="2"/>
    <x v="0"/>
    <x v="0"/>
    <x v="1"/>
    <s v="401-450"/>
    <x v="0"/>
    <x v="2"/>
    <n v="544"/>
    <n v="0.81066176470588236"/>
    <x v="0"/>
    <x v="0"/>
  </r>
  <r>
    <n v="9734"/>
    <s v="Destiny"/>
    <d v="2024-11-24T00:00:00"/>
    <x v="17"/>
    <x v="2"/>
    <n v="217"/>
    <x v="5"/>
    <x v="1"/>
    <n v="2"/>
    <b v="1"/>
    <n v="872"/>
    <n v="8"/>
    <x v="2"/>
    <x v="0"/>
    <x v="5"/>
    <n v="51"/>
    <n v="3.6"/>
    <x v="0"/>
    <x v="0"/>
    <n v="4928"/>
    <x v="1"/>
    <x v="0"/>
    <x v="0"/>
    <x v="940"/>
    <s v="0%-10%"/>
    <x v="1"/>
    <x v="1"/>
    <x v="0"/>
    <x v="2"/>
    <x v="0"/>
    <s v="201-250"/>
    <x v="4"/>
    <x v="6"/>
    <n v="20"/>
    <n v="10.85"/>
    <x v="4"/>
    <x v="2"/>
  </r>
  <r>
    <n v="9748"/>
    <s v="Sherri"/>
    <d v="2023-12-12T00:00:00"/>
    <x v="23"/>
    <x v="2"/>
    <n v="264"/>
    <x v="2"/>
    <x v="1"/>
    <n v="6"/>
    <b v="0"/>
    <n v="474"/>
    <n v="10"/>
    <x v="3"/>
    <x v="0"/>
    <x v="4"/>
    <n v="18"/>
    <n v="4.7"/>
    <x v="0"/>
    <x v="0"/>
    <n v="4070"/>
    <x v="0"/>
    <x v="0"/>
    <x v="2"/>
    <x v="941"/>
    <s v="0%-10%"/>
    <x v="1"/>
    <x v="5"/>
    <x v="0"/>
    <x v="2"/>
    <x v="0"/>
    <s v="251-300"/>
    <x v="5"/>
    <x v="9"/>
    <n v="361"/>
    <n v="0.73130193905817176"/>
    <x v="0"/>
    <x v="2"/>
  </r>
  <r>
    <n v="9770"/>
    <s v="John"/>
    <d v="2023-10-28T00:00:00"/>
    <x v="27"/>
    <x v="1"/>
    <n v="327"/>
    <x v="2"/>
    <x v="2"/>
    <n v="3"/>
    <b v="0"/>
    <n v="451"/>
    <n v="108"/>
    <x v="6"/>
    <x v="3"/>
    <x v="0"/>
    <n v="91"/>
    <n v="3.2"/>
    <x v="0"/>
    <x v="0"/>
    <n v="4131"/>
    <x v="2"/>
    <x v="3"/>
    <x v="3"/>
    <x v="942"/>
    <s v="11%-30%"/>
    <x v="0"/>
    <x v="5"/>
    <x v="2"/>
    <x v="0"/>
    <x v="0"/>
    <s v="301-350"/>
    <x v="3"/>
    <x v="9"/>
    <n v="393"/>
    <n v="0.83206106870229013"/>
    <x v="0"/>
    <x v="2"/>
  </r>
  <r>
    <n v="9785"/>
    <s v="Jacob"/>
    <d v="2024-01-04T00:00:00"/>
    <x v="14"/>
    <x v="0"/>
    <n v="54"/>
    <x v="5"/>
    <x v="0"/>
    <n v="4"/>
    <b v="0"/>
    <n v="659"/>
    <n v="2"/>
    <x v="0"/>
    <x v="3"/>
    <x v="2"/>
    <n v="82"/>
    <n v="4.3"/>
    <x v="0"/>
    <x v="0"/>
    <n v="2557"/>
    <x v="4"/>
    <x v="0"/>
    <x v="2"/>
    <x v="943"/>
    <s v="11%-30%"/>
    <x v="0"/>
    <x v="9"/>
    <x v="0"/>
    <x v="0"/>
    <x v="0"/>
    <s v="51-100"/>
    <x v="7"/>
    <x v="4"/>
    <n v="349"/>
    <n v="0.15472779369627507"/>
    <x v="0"/>
    <x v="2"/>
  </r>
  <r>
    <n v="9800"/>
    <s v="Troy"/>
    <d v="2022-12-31T00:00:00"/>
    <x v="18"/>
    <x v="2"/>
    <n v="123"/>
    <x v="0"/>
    <x v="4"/>
    <n v="1"/>
    <b v="1"/>
    <n v="841"/>
    <n v="45"/>
    <x v="6"/>
    <x v="3"/>
    <x v="3"/>
    <n v="76"/>
    <n v="4.3"/>
    <x v="0"/>
    <x v="0"/>
    <n v="3983"/>
    <x v="0"/>
    <x v="0"/>
    <x v="0"/>
    <x v="944"/>
    <s v="0%-10%"/>
    <x v="1"/>
    <x v="1"/>
    <x v="0"/>
    <x v="0"/>
    <x v="1"/>
    <s v="101-150"/>
    <x v="5"/>
    <x v="7"/>
    <n v="705"/>
    <n v="0.17446808510638298"/>
    <x v="0"/>
    <x v="1"/>
  </r>
  <r>
    <n v="9803"/>
    <s v="Tina"/>
    <d v="2024-07-14T00:00:00"/>
    <x v="7"/>
    <x v="0"/>
    <n v="318"/>
    <x v="1"/>
    <x v="1"/>
    <n v="1"/>
    <b v="0"/>
    <n v="376"/>
    <n v="44"/>
    <x v="3"/>
    <x v="0"/>
    <x v="2"/>
    <n v="42"/>
    <n v="3.9"/>
    <x v="1"/>
    <x v="0"/>
    <n v="3078"/>
    <x v="3"/>
    <x v="3"/>
    <x v="2"/>
    <x v="945"/>
    <s v="0%-10%"/>
    <x v="1"/>
    <x v="0"/>
    <x v="0"/>
    <x v="2"/>
    <x v="0"/>
    <s v="301-350"/>
    <x v="0"/>
    <x v="3"/>
    <n v="132"/>
    <n v="2.4090909090909092"/>
    <x v="0"/>
    <x v="2"/>
  </r>
  <r>
    <n v="9814"/>
    <s v="Kenneth"/>
    <d v="2024-08-11T00:00:00"/>
    <x v="15"/>
    <x v="0"/>
    <n v="413"/>
    <x v="6"/>
    <x v="4"/>
    <n v="6"/>
    <b v="1"/>
    <n v="330"/>
    <n v="63"/>
    <x v="3"/>
    <x v="3"/>
    <x v="5"/>
    <n v="50"/>
    <n v="4.0999999999999996"/>
    <x v="0"/>
    <x v="0"/>
    <n v="1416"/>
    <x v="2"/>
    <x v="2"/>
    <x v="0"/>
    <x v="946"/>
    <s v="11%-30%"/>
    <x v="0"/>
    <x v="0"/>
    <x v="3"/>
    <x v="2"/>
    <x v="1"/>
    <s v="401-450"/>
    <x v="0"/>
    <x v="2"/>
    <n v="108"/>
    <n v="3.824074074074074"/>
    <x v="0"/>
    <x v="0"/>
  </r>
  <r>
    <n v="9820"/>
    <s v="James"/>
    <d v="2024-10-21T00:00:00"/>
    <x v="15"/>
    <x v="1"/>
    <n v="40"/>
    <x v="3"/>
    <x v="1"/>
    <n v="1"/>
    <b v="1"/>
    <n v="92"/>
    <n v="184"/>
    <x v="6"/>
    <x v="1"/>
    <x v="2"/>
    <n v="66"/>
    <n v="4.0999999999999996"/>
    <x v="0"/>
    <x v="0"/>
    <n v="4377"/>
    <x v="2"/>
    <x v="3"/>
    <x v="1"/>
    <x v="947"/>
    <s v="11%-30%"/>
    <x v="0"/>
    <x v="7"/>
    <x v="1"/>
    <x v="0"/>
    <x v="0"/>
    <s v="0-50"/>
    <x v="0"/>
    <x v="9"/>
    <n v="37"/>
    <n v="1.0810810810810811"/>
    <x v="0"/>
    <x v="2"/>
  </r>
  <r>
    <n v="9822"/>
    <s v="Justin"/>
    <d v="2023-06-23T00:00:00"/>
    <x v="5"/>
    <x v="1"/>
    <n v="276"/>
    <x v="6"/>
    <x v="2"/>
    <n v="1"/>
    <b v="1"/>
    <n v="348"/>
    <n v="13"/>
    <x v="1"/>
    <x v="0"/>
    <x v="4"/>
    <n v="34"/>
    <n v="4.7"/>
    <x v="1"/>
    <x v="0"/>
    <n v="3178"/>
    <x v="2"/>
    <x v="1"/>
    <x v="1"/>
    <x v="948"/>
    <s v="0%-10%"/>
    <x v="1"/>
    <x v="0"/>
    <x v="0"/>
    <x v="1"/>
    <x v="0"/>
    <s v="251-300"/>
    <x v="4"/>
    <x v="3"/>
    <n v="539"/>
    <n v="0.51205936920222639"/>
    <x v="0"/>
    <x v="2"/>
  </r>
  <r>
    <n v="9832"/>
    <s v="Danielle"/>
    <d v="2022-12-21T00:00:00"/>
    <x v="12"/>
    <x v="1"/>
    <n v="380"/>
    <x v="1"/>
    <x v="1"/>
    <n v="5"/>
    <b v="1"/>
    <n v="820"/>
    <n v="17"/>
    <x v="5"/>
    <x v="3"/>
    <x v="5"/>
    <n v="93"/>
    <n v="3"/>
    <x v="1"/>
    <x v="0"/>
    <n v="4565"/>
    <x v="1"/>
    <x v="3"/>
    <x v="3"/>
    <x v="388"/>
    <s v="11%-30%"/>
    <x v="0"/>
    <x v="1"/>
    <x v="0"/>
    <x v="3"/>
    <x v="0"/>
    <s v="351-400"/>
    <x v="3"/>
    <x v="6"/>
    <n v="701"/>
    <n v="0.54208273894436521"/>
    <x v="0"/>
    <x v="2"/>
  </r>
  <r>
    <n v="9846"/>
    <s v="Megan"/>
    <d v="2023-02-13T00:00:00"/>
    <x v="5"/>
    <x v="1"/>
    <n v="366"/>
    <x v="1"/>
    <x v="2"/>
    <n v="5"/>
    <b v="0"/>
    <n v="631"/>
    <n v="56"/>
    <x v="4"/>
    <x v="3"/>
    <x v="0"/>
    <n v="35"/>
    <n v="4.0999999999999996"/>
    <x v="1"/>
    <x v="0"/>
    <n v="4308"/>
    <x v="4"/>
    <x v="0"/>
    <x v="0"/>
    <x v="949"/>
    <s v="0%-10%"/>
    <x v="1"/>
    <x v="9"/>
    <x v="3"/>
    <x v="0"/>
    <x v="0"/>
    <s v="351-400"/>
    <x v="4"/>
    <x v="9"/>
    <n v="669"/>
    <n v="0.547085201793722"/>
    <x v="0"/>
    <x v="2"/>
  </r>
  <r>
    <n v="9857"/>
    <s v="April"/>
    <d v="2023-09-26T00:00:00"/>
    <x v="8"/>
    <x v="1"/>
    <n v="145"/>
    <x v="5"/>
    <x v="1"/>
    <n v="5"/>
    <b v="0"/>
    <n v="882"/>
    <n v="23"/>
    <x v="0"/>
    <x v="0"/>
    <x v="5"/>
    <n v="79"/>
    <n v="5"/>
    <x v="0"/>
    <x v="0"/>
    <n v="905"/>
    <x v="2"/>
    <x v="2"/>
    <x v="2"/>
    <x v="950"/>
    <s v="0%-10%"/>
    <x v="1"/>
    <x v="1"/>
    <x v="0"/>
    <x v="0"/>
    <x v="0"/>
    <s v="101-150"/>
    <x v="2"/>
    <x v="8"/>
    <n v="433"/>
    <n v="0.3348729792147806"/>
    <x v="0"/>
    <x v="1"/>
  </r>
  <r>
    <n v="9861"/>
    <s v="Ashley"/>
    <d v="2023-12-07T00:00:00"/>
    <x v="21"/>
    <x v="2"/>
    <n v="359"/>
    <x v="6"/>
    <x v="3"/>
    <n v="1"/>
    <b v="0"/>
    <n v="265"/>
    <n v="34"/>
    <x v="5"/>
    <x v="1"/>
    <x v="1"/>
    <n v="64"/>
    <n v="4.9000000000000004"/>
    <x v="0"/>
    <x v="0"/>
    <n v="3308"/>
    <x v="0"/>
    <x v="3"/>
    <x v="2"/>
    <x v="951"/>
    <s v="11%-30%"/>
    <x v="0"/>
    <x v="2"/>
    <x v="0"/>
    <x v="3"/>
    <x v="0"/>
    <s v="351-400"/>
    <x v="6"/>
    <x v="3"/>
    <n v="375"/>
    <n v="0.95733333333333337"/>
    <x v="0"/>
    <x v="2"/>
  </r>
  <r>
    <n v="9866"/>
    <s v="Matthew"/>
    <d v="2024-07-12T00:00:00"/>
    <x v="25"/>
    <x v="0"/>
    <n v="208"/>
    <x v="1"/>
    <x v="4"/>
    <n v="1"/>
    <b v="0"/>
    <n v="466"/>
    <n v="174"/>
    <x v="3"/>
    <x v="1"/>
    <x v="1"/>
    <n v="51"/>
    <n v="4"/>
    <x v="0"/>
    <x v="0"/>
    <n v="3817"/>
    <x v="0"/>
    <x v="0"/>
    <x v="3"/>
    <x v="952"/>
    <s v="0%-10%"/>
    <x v="1"/>
    <x v="5"/>
    <x v="1"/>
    <x v="2"/>
    <x v="1"/>
    <s v="201-250"/>
    <x v="7"/>
    <x v="7"/>
    <n v="158"/>
    <n v="1.3164556962025316"/>
    <x v="0"/>
    <x v="2"/>
  </r>
  <r>
    <n v="9879"/>
    <s v="Jessica"/>
    <d v="2023-02-02T00:00:00"/>
    <x v="9"/>
    <x v="1"/>
    <n v="217"/>
    <x v="0"/>
    <x v="3"/>
    <n v="3"/>
    <b v="0"/>
    <n v="377"/>
    <n v="136"/>
    <x v="2"/>
    <x v="3"/>
    <x v="2"/>
    <n v="8"/>
    <n v="4.2"/>
    <x v="0"/>
    <x v="0"/>
    <n v="4327"/>
    <x v="3"/>
    <x v="3"/>
    <x v="0"/>
    <x v="953"/>
    <s v="0%-10%"/>
    <x v="1"/>
    <x v="0"/>
    <x v="2"/>
    <x v="2"/>
    <x v="0"/>
    <s v="201-250"/>
    <x v="5"/>
    <x v="9"/>
    <n v="671"/>
    <n v="0.32339791356184799"/>
    <x v="0"/>
    <x v="2"/>
  </r>
  <r>
    <n v="9908"/>
    <s v="Kelly"/>
    <d v="2023-01-03T00:00:00"/>
    <x v="9"/>
    <x v="0"/>
    <n v="390"/>
    <x v="2"/>
    <x v="3"/>
    <n v="1"/>
    <b v="0"/>
    <n v="256"/>
    <n v="183"/>
    <x v="0"/>
    <x v="1"/>
    <x v="4"/>
    <n v="89"/>
    <n v="3.2"/>
    <x v="0"/>
    <x v="0"/>
    <n v="1180"/>
    <x v="2"/>
    <x v="2"/>
    <x v="3"/>
    <x v="954"/>
    <s v="11%-30%"/>
    <x v="0"/>
    <x v="2"/>
    <x v="1"/>
    <x v="0"/>
    <x v="0"/>
    <s v="351-400"/>
    <x v="5"/>
    <x v="2"/>
    <n v="701"/>
    <n v="0.55634807417974319"/>
    <x v="0"/>
    <x v="2"/>
  </r>
  <r>
    <n v="9914"/>
    <s v="Courtney"/>
    <d v="2023-10-17T00:00:00"/>
    <x v="16"/>
    <x v="0"/>
    <n v="44"/>
    <x v="6"/>
    <x v="1"/>
    <n v="1"/>
    <b v="1"/>
    <n v="897"/>
    <n v="62"/>
    <x v="0"/>
    <x v="3"/>
    <x v="1"/>
    <n v="18"/>
    <n v="4.4000000000000004"/>
    <x v="1"/>
    <x v="0"/>
    <n v="1065"/>
    <x v="0"/>
    <x v="0"/>
    <x v="1"/>
    <x v="955"/>
    <s v="0%-10%"/>
    <x v="1"/>
    <x v="1"/>
    <x v="3"/>
    <x v="0"/>
    <x v="0"/>
    <s v="0-50"/>
    <x v="1"/>
    <x v="2"/>
    <n v="418"/>
    <n v="0.10526315789473684"/>
    <x v="0"/>
    <x v="2"/>
  </r>
  <r>
    <n v="9916"/>
    <s v="Wendy"/>
    <d v="2024-02-28T00:00:00"/>
    <x v="12"/>
    <x v="1"/>
    <n v="227"/>
    <x v="6"/>
    <x v="0"/>
    <n v="2"/>
    <b v="1"/>
    <n v="969"/>
    <n v="175"/>
    <x v="6"/>
    <x v="1"/>
    <x v="0"/>
    <n v="11"/>
    <n v="5"/>
    <x v="1"/>
    <x v="0"/>
    <n v="4510"/>
    <x v="2"/>
    <x v="0"/>
    <x v="3"/>
    <x v="956"/>
    <s v="0%-10%"/>
    <x v="1"/>
    <x v="8"/>
    <x v="1"/>
    <x v="0"/>
    <x v="0"/>
    <s v="201-250"/>
    <x v="3"/>
    <x v="6"/>
    <n v="267"/>
    <n v="0.85018726591760296"/>
    <x v="0"/>
    <x v="2"/>
  </r>
  <r>
    <n v="9918"/>
    <s v="Melissa"/>
    <d v="2024-05-14T00:00:00"/>
    <x v="4"/>
    <x v="0"/>
    <n v="144"/>
    <x v="3"/>
    <x v="0"/>
    <n v="6"/>
    <b v="0"/>
    <n v="235"/>
    <n v="88"/>
    <x v="1"/>
    <x v="3"/>
    <x v="3"/>
    <n v="18"/>
    <n v="3.1"/>
    <x v="0"/>
    <x v="0"/>
    <n v="3455"/>
    <x v="1"/>
    <x v="4"/>
    <x v="2"/>
    <x v="957"/>
    <s v="0%-10%"/>
    <x v="1"/>
    <x v="2"/>
    <x v="3"/>
    <x v="1"/>
    <x v="0"/>
    <s v="101-150"/>
    <x v="4"/>
    <x v="3"/>
    <n v="212"/>
    <n v="0.67924528301886788"/>
    <x v="0"/>
    <x v="1"/>
  </r>
  <r>
    <n v="9934"/>
    <s v="Heather"/>
    <d v="2023-12-28T00:00:00"/>
    <x v="21"/>
    <x v="2"/>
    <n v="50"/>
    <x v="1"/>
    <x v="1"/>
    <n v="6"/>
    <b v="1"/>
    <n v="159"/>
    <n v="131"/>
    <x v="5"/>
    <x v="2"/>
    <x v="2"/>
    <n v="49"/>
    <n v="3.8"/>
    <x v="1"/>
    <x v="0"/>
    <n v="388"/>
    <x v="4"/>
    <x v="3"/>
    <x v="1"/>
    <x v="958"/>
    <s v="11%-30%"/>
    <x v="0"/>
    <x v="3"/>
    <x v="2"/>
    <x v="3"/>
    <x v="0"/>
    <s v="0-50"/>
    <x v="6"/>
    <x v="1"/>
    <n v="354"/>
    <n v="0.14124293785310735"/>
    <x v="0"/>
    <x v="2"/>
  </r>
  <r>
    <n v="9936"/>
    <s v="Elizabeth"/>
    <d v="2023-05-11T00:00:00"/>
    <x v="25"/>
    <x v="1"/>
    <n v="484"/>
    <x v="5"/>
    <x v="4"/>
    <n v="6"/>
    <b v="1"/>
    <n v="570"/>
    <n v="18"/>
    <x v="0"/>
    <x v="1"/>
    <x v="3"/>
    <n v="5"/>
    <n v="4.5999999999999996"/>
    <x v="0"/>
    <x v="0"/>
    <n v="1821"/>
    <x v="0"/>
    <x v="3"/>
    <x v="2"/>
    <x v="959"/>
    <s v="0%-10%"/>
    <x v="1"/>
    <x v="6"/>
    <x v="0"/>
    <x v="0"/>
    <x v="1"/>
    <s v="451-500"/>
    <x v="7"/>
    <x v="5"/>
    <n v="586"/>
    <n v="0.82593856655290099"/>
    <x v="0"/>
    <x v="0"/>
  </r>
  <r>
    <n v="9942"/>
    <s v="Michael"/>
    <d v="2023-08-04T00:00:00"/>
    <x v="19"/>
    <x v="2"/>
    <n v="418"/>
    <x v="3"/>
    <x v="4"/>
    <n v="5"/>
    <b v="1"/>
    <n v="260"/>
    <n v="161"/>
    <x v="2"/>
    <x v="0"/>
    <x v="1"/>
    <n v="49"/>
    <n v="3.6"/>
    <x v="0"/>
    <x v="0"/>
    <n v="2871"/>
    <x v="2"/>
    <x v="3"/>
    <x v="0"/>
    <x v="960"/>
    <s v="11%-30%"/>
    <x v="0"/>
    <x v="2"/>
    <x v="1"/>
    <x v="2"/>
    <x v="1"/>
    <s v="401-450"/>
    <x v="3"/>
    <x v="4"/>
    <n v="474"/>
    <n v="0.88185654008438819"/>
    <x v="0"/>
    <x v="0"/>
  </r>
  <r>
    <n v="9957"/>
    <s v="Richard"/>
    <d v="2023-11-08T00:00:00"/>
    <x v="5"/>
    <x v="2"/>
    <n v="433"/>
    <x v="3"/>
    <x v="1"/>
    <n v="6"/>
    <b v="1"/>
    <n v="1000"/>
    <n v="48"/>
    <x v="4"/>
    <x v="2"/>
    <x v="0"/>
    <n v="92"/>
    <n v="3.7"/>
    <x v="1"/>
    <x v="0"/>
    <n v="1037"/>
    <x v="3"/>
    <x v="1"/>
    <x v="0"/>
    <x v="961"/>
    <s v="0%-10%"/>
    <x v="1"/>
    <x v="8"/>
    <x v="0"/>
    <x v="0"/>
    <x v="0"/>
    <s v="401-450"/>
    <x v="4"/>
    <x v="2"/>
    <n v="401"/>
    <n v="1.0798004987531171"/>
    <x v="0"/>
    <x v="0"/>
  </r>
  <r>
    <n v="9959"/>
    <s v="Dustin"/>
    <d v="2024-09-11T00:00:00"/>
    <x v="1"/>
    <x v="2"/>
    <n v="454"/>
    <x v="5"/>
    <x v="0"/>
    <n v="6"/>
    <b v="1"/>
    <n v="938"/>
    <n v="75"/>
    <x v="0"/>
    <x v="2"/>
    <x v="4"/>
    <n v="51"/>
    <n v="3.1"/>
    <x v="1"/>
    <x v="0"/>
    <n v="1961"/>
    <x v="2"/>
    <x v="3"/>
    <x v="1"/>
    <x v="962"/>
    <s v="0%-10%"/>
    <x v="1"/>
    <x v="8"/>
    <x v="3"/>
    <x v="0"/>
    <x v="0"/>
    <s v="451-500"/>
    <x v="1"/>
    <x v="5"/>
    <n v="90"/>
    <n v="5.0444444444444443"/>
    <x v="1"/>
    <x v="0"/>
  </r>
  <r>
    <n v="9966"/>
    <s v="Jennifer"/>
    <d v="2024-09-15T00:00:00"/>
    <x v="3"/>
    <x v="1"/>
    <n v="451"/>
    <x v="3"/>
    <x v="3"/>
    <n v="1"/>
    <b v="0"/>
    <n v="995"/>
    <n v="164"/>
    <x v="6"/>
    <x v="0"/>
    <x v="1"/>
    <n v="62"/>
    <n v="3"/>
    <x v="0"/>
    <x v="0"/>
    <n v="3788"/>
    <x v="0"/>
    <x v="4"/>
    <x v="0"/>
    <x v="963"/>
    <s v="0%-10%"/>
    <x v="1"/>
    <x v="8"/>
    <x v="1"/>
    <x v="0"/>
    <x v="0"/>
    <s v="451-500"/>
    <x v="2"/>
    <x v="7"/>
    <n v="76"/>
    <n v="5.9342105263157894"/>
    <x v="1"/>
    <x v="0"/>
  </r>
  <r>
    <n v="9973"/>
    <s v="John"/>
    <d v="2023-04-14T00:00:00"/>
    <x v="10"/>
    <x v="0"/>
    <n v="410"/>
    <x v="2"/>
    <x v="2"/>
    <n v="4"/>
    <b v="0"/>
    <n v="513"/>
    <n v="52"/>
    <x v="2"/>
    <x v="2"/>
    <x v="5"/>
    <n v="19"/>
    <n v="4.7"/>
    <x v="1"/>
    <x v="0"/>
    <n v="3578"/>
    <x v="2"/>
    <x v="3"/>
    <x v="0"/>
    <x v="964"/>
    <s v="0%-10%"/>
    <x v="1"/>
    <x v="6"/>
    <x v="3"/>
    <x v="2"/>
    <x v="0"/>
    <s v="401-450"/>
    <x v="6"/>
    <x v="7"/>
    <n v="611"/>
    <n v="0.67103109656301141"/>
    <x v="0"/>
    <x v="0"/>
  </r>
  <r>
    <n v="9990"/>
    <s v="Duane"/>
    <d v="2024-01-25T00:00:00"/>
    <x v="18"/>
    <x v="2"/>
    <n v="379"/>
    <x v="3"/>
    <x v="2"/>
    <n v="5"/>
    <b v="1"/>
    <n v="726"/>
    <n v="103"/>
    <x v="0"/>
    <x v="3"/>
    <x v="2"/>
    <n v="39"/>
    <n v="3.5"/>
    <x v="0"/>
    <x v="0"/>
    <n v="4177"/>
    <x v="4"/>
    <x v="4"/>
    <x v="0"/>
    <x v="965"/>
    <s v="0%-10%"/>
    <x v="1"/>
    <x v="4"/>
    <x v="2"/>
    <x v="0"/>
    <x v="0"/>
    <s v="351-400"/>
    <x v="5"/>
    <x v="9"/>
    <n v="315"/>
    <n v="1.2031746031746031"/>
    <x v="0"/>
    <x v="2"/>
  </r>
  <r>
    <n v="9996"/>
    <s v="Pamela"/>
    <d v="2024-07-21T00:00:00"/>
    <x v="29"/>
    <x v="1"/>
    <n v="358"/>
    <x v="6"/>
    <x v="3"/>
    <n v="2"/>
    <b v="1"/>
    <n v="512"/>
    <n v="153"/>
    <x v="6"/>
    <x v="1"/>
    <x v="3"/>
    <n v="70"/>
    <n v="3.3"/>
    <x v="0"/>
    <x v="0"/>
    <n v="947"/>
    <x v="2"/>
    <x v="4"/>
    <x v="0"/>
    <x v="966"/>
    <s v="11%-30%"/>
    <x v="0"/>
    <x v="6"/>
    <x v="1"/>
    <x v="0"/>
    <x v="0"/>
    <s v="351-400"/>
    <x v="1"/>
    <x v="8"/>
    <n v="141"/>
    <n v="2.5390070921985815"/>
    <x v="0"/>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AB3E62F-1DFE-42A9-A135-214E77CE7AC0}" name="PivotTable16"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26">
  <location ref="D84:J96" firstHeaderRow="1" firstDataRow="2" firstDataCol="1"/>
  <pivotFields count="39">
    <pivotField dataField="1" compact="0" outline="0" showAll="0"/>
    <pivotField compact="0" outline="0" showAll="0"/>
    <pivotField compact="0" numFmtId="14" outline="0" showAll="0"/>
    <pivotField compact="0" numFmtId="14" outline="0" showAll="0">
      <items count="31">
        <item x="22"/>
        <item x="19"/>
        <item x="12"/>
        <item x="0"/>
        <item x="7"/>
        <item x="27"/>
        <item x="24"/>
        <item x="28"/>
        <item x="15"/>
        <item x="6"/>
        <item x="2"/>
        <item x="3"/>
        <item x="20"/>
        <item x="8"/>
        <item x="13"/>
        <item x="9"/>
        <item x="18"/>
        <item x="26"/>
        <item x="23"/>
        <item x="16"/>
        <item x="29"/>
        <item x="1"/>
        <item x="11"/>
        <item x="4"/>
        <item x="5"/>
        <item x="17"/>
        <item x="10"/>
        <item x="21"/>
        <item x="25"/>
        <item x="14"/>
        <item t="default"/>
      </items>
    </pivotField>
    <pivotField compact="0" outline="0" showAll="0"/>
    <pivotField compact="0" outline="0" showAll="0"/>
    <pivotField compact="0" outline="0" showAll="0"/>
    <pivotField compact="0" outline="0" showAll="0">
      <items count="6">
        <item x="4"/>
        <item x="1"/>
        <item x="3"/>
        <item x="2"/>
        <item x="0"/>
        <item t="default"/>
      </items>
    </pivotField>
    <pivotField compact="0" outline="0" showAll="0"/>
    <pivotField compact="0" outline="0" showAll="0"/>
    <pivotField compact="0" outline="0" showAll="0"/>
    <pivotField compact="0" outline="0" showAll="0"/>
    <pivotField compact="0" outline="0" showAll="0">
      <items count="8">
        <item x="5"/>
        <item x="2"/>
        <item x="4"/>
        <item x="0"/>
        <item x="1"/>
        <item x="6"/>
        <item x="3"/>
        <item t="default"/>
      </items>
    </pivotField>
    <pivotField compact="0" outline="0" showAll="0"/>
    <pivotField compact="0" outline="0" showAll="0" sortType="descending">
      <items count="7">
        <item x="1"/>
        <item x="5"/>
        <item x="4"/>
        <item x="3"/>
        <item x="2"/>
        <item x="0"/>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 compact="0" outline="0" showAll="0"/>
    <pivotField compact="0" outline="0" showAll="0"/>
    <pivotField compact="0" outline="0" showAll="0">
      <items count="6">
        <item x="4"/>
        <item x="1"/>
        <item x="2"/>
        <item x="0"/>
        <item x="3"/>
        <item t="default"/>
      </items>
    </pivotField>
    <pivotField axis="axisCol" compact="0" outline="0" showAll="0">
      <items count="6">
        <item x="4"/>
        <item x="3"/>
        <item x="0"/>
        <item x="2"/>
        <item x="1"/>
        <item t="default"/>
      </items>
    </pivotField>
    <pivotField compact="0" outline="0" showAll="0" sortType="descending">
      <items count="5">
        <item x="1"/>
        <item x="3"/>
        <item x="0"/>
        <item x="2"/>
        <item t="default"/>
      </items>
      <autoSortScope>
        <pivotArea dataOnly="0" outline="0" fieldPosition="0">
          <references count="1">
            <reference field="4294967294" count="1" selected="0">
              <x v="0"/>
            </reference>
          </references>
        </pivotArea>
      </autoSortScope>
    </pivotField>
    <pivotField compact="0" numFmtId="10" outline="0" showAll="0">
      <items count="968">
        <item x="54"/>
        <item x="527"/>
        <item x="642"/>
        <item x="201"/>
        <item x="898"/>
        <item x="8"/>
        <item x="663"/>
        <item x="626"/>
        <item x="459"/>
        <item x="917"/>
        <item x="587"/>
        <item x="526"/>
        <item x="50"/>
        <item x="572"/>
        <item x="100"/>
        <item x="188"/>
        <item x="209"/>
        <item x="842"/>
        <item x="248"/>
        <item x="711"/>
        <item x="636"/>
        <item x="199"/>
        <item x="219"/>
        <item x="628"/>
        <item x="217"/>
        <item x="181"/>
        <item x="51"/>
        <item x="210"/>
        <item x="262"/>
        <item x="108"/>
        <item x="107"/>
        <item x="409"/>
        <item x="885"/>
        <item x="854"/>
        <item x="937"/>
        <item x="555"/>
        <item x="131"/>
        <item x="666"/>
        <item x="432"/>
        <item x="959"/>
        <item x="464"/>
        <item x="849"/>
        <item x="272"/>
        <item x="956"/>
        <item x="926"/>
        <item x="11"/>
        <item x="861"/>
        <item x="327"/>
        <item x="688"/>
        <item x="27"/>
        <item x="846"/>
        <item x="274"/>
        <item x="225"/>
        <item x="886"/>
        <item x="470"/>
        <item x="681"/>
        <item x="868"/>
        <item x="847"/>
        <item x="639"/>
        <item x="808"/>
        <item x="36"/>
        <item x="292"/>
        <item x="697"/>
        <item x="39"/>
        <item x="402"/>
        <item x="215"/>
        <item x="621"/>
        <item x="235"/>
        <item x="791"/>
        <item x="777"/>
        <item x="500"/>
        <item x="424"/>
        <item x="899"/>
        <item x="232"/>
        <item x="594"/>
        <item x="781"/>
        <item x="492"/>
        <item x="194"/>
        <item x="867"/>
        <item x="653"/>
        <item x="506"/>
        <item x="953"/>
        <item x="713"/>
        <item x="505"/>
        <item x="787"/>
        <item x="442"/>
        <item x="487"/>
        <item x="31"/>
        <item x="465"/>
        <item x="723"/>
        <item x="90"/>
        <item x="683"/>
        <item x="668"/>
        <item x="563"/>
        <item x="249"/>
        <item x="955"/>
        <item x="645"/>
        <item x="789"/>
        <item x="497"/>
        <item x="915"/>
        <item x="4"/>
        <item x="12"/>
        <item x="660"/>
        <item x="187"/>
        <item x="463"/>
        <item x="177"/>
        <item x="331"/>
        <item x="280"/>
        <item x="876"/>
        <item x="671"/>
        <item x="485"/>
        <item x="490"/>
        <item x="233"/>
        <item x="81"/>
        <item x="598"/>
        <item x="135"/>
        <item x="567"/>
        <item x="921"/>
        <item x="844"/>
        <item x="260"/>
        <item x="698"/>
        <item x="437"/>
        <item x="190"/>
        <item x="398"/>
        <item x="731"/>
        <item x="301"/>
        <item x="652"/>
        <item x="856"/>
        <item x="460"/>
        <item x="548"/>
        <item x="801"/>
        <item x="41"/>
        <item x="919"/>
        <item x="691"/>
        <item x="783"/>
        <item x="168"/>
        <item x="910"/>
        <item x="418"/>
        <item x="934"/>
        <item x="569"/>
        <item x="607"/>
        <item x="760"/>
        <item x="780"/>
        <item x="143"/>
        <item x="839"/>
        <item x="79"/>
        <item x="175"/>
        <item x="611"/>
        <item x="546"/>
        <item x="126"/>
        <item x="72"/>
        <item x="914"/>
        <item x="819"/>
        <item x="116"/>
        <item x="858"/>
        <item x="620"/>
        <item x="792"/>
        <item x="623"/>
        <item x="562"/>
        <item x="173"/>
        <item x="386"/>
        <item x="605"/>
        <item x="755"/>
        <item x="339"/>
        <item x="799"/>
        <item x="535"/>
        <item x="379"/>
        <item x="909"/>
        <item x="771"/>
        <item x="448"/>
        <item x="340"/>
        <item x="685"/>
        <item x="200"/>
        <item x="634"/>
        <item x="93"/>
        <item x="481"/>
        <item x="778"/>
        <item x="740"/>
        <item x="76"/>
        <item x="355"/>
        <item x="141"/>
        <item x="436"/>
        <item x="889"/>
        <item x="964"/>
        <item x="754"/>
        <item x="77"/>
        <item x="204"/>
        <item x="694"/>
        <item x="474"/>
        <item x="627"/>
        <item x="286"/>
        <item x="509"/>
        <item x="206"/>
        <item x="767"/>
        <item x="726"/>
        <item x="132"/>
        <item x="536"/>
        <item x="533"/>
        <item x="394"/>
        <item x="14"/>
        <item x="222"/>
        <item x="370"/>
        <item x="359"/>
        <item x="392"/>
        <item x="304"/>
        <item x="747"/>
        <item x="659"/>
        <item x="903"/>
        <item x="941"/>
        <item x="238"/>
        <item x="40"/>
        <item x="831"/>
        <item x="109"/>
        <item x="172"/>
        <item x="732"/>
        <item x="631"/>
        <item x="696"/>
        <item x="656"/>
        <item x="615"/>
        <item x="809"/>
        <item x="124"/>
        <item x="552"/>
        <item x="365"/>
        <item x="16"/>
        <item x="229"/>
        <item x="399"/>
        <item x="305"/>
        <item x="259"/>
        <item x="182"/>
        <item x="818"/>
        <item x="226"/>
        <item x="103"/>
        <item x="855"/>
        <item x="896"/>
        <item x="834"/>
        <item x="677"/>
        <item x="838"/>
        <item x="823"/>
        <item x="788"/>
        <item x="243"/>
        <item x="880"/>
        <item x="1"/>
        <item x="15"/>
        <item x="354"/>
        <item x="17"/>
        <item x="10"/>
        <item x="618"/>
        <item x="734"/>
        <item x="119"/>
        <item x="253"/>
        <item x="860"/>
        <item x="425"/>
        <item x="230"/>
        <item x="314"/>
        <item x="383"/>
        <item x="835"/>
        <item x="559"/>
        <item x="125"/>
        <item x="650"/>
        <item x="693"/>
        <item x="504"/>
        <item x="224"/>
        <item x="375"/>
        <item x="897"/>
        <item x="965"/>
        <item x="749"/>
        <item x="643"/>
        <item x="293"/>
        <item x="236"/>
        <item x="34"/>
        <item x="223"/>
        <item x="358"/>
        <item x="452"/>
        <item x="822"/>
        <item x="825"/>
        <item x="613"/>
        <item x="662"/>
        <item x="295"/>
        <item x="254"/>
        <item x="748"/>
        <item x="962"/>
        <item x="883"/>
        <item x="949"/>
        <item x="612"/>
        <item x="798"/>
        <item x="377"/>
        <item x="208"/>
        <item x="729"/>
        <item x="829"/>
        <item x="494"/>
        <item x="389"/>
        <item x="651"/>
        <item x="345"/>
        <item x="810"/>
        <item x="395"/>
        <item x="85"/>
        <item x="413"/>
        <item x="336"/>
        <item x="863"/>
        <item x="545"/>
        <item x="744"/>
        <item x="963"/>
        <item x="522"/>
        <item x="479"/>
        <item x="38"/>
        <item x="632"/>
        <item x="71"/>
        <item x="157"/>
        <item x="323"/>
        <item x="82"/>
        <item x="664"/>
        <item x="557"/>
        <item x="602"/>
        <item x="502"/>
        <item x="338"/>
        <item x="270"/>
        <item x="957"/>
        <item x="258"/>
        <item x="372"/>
        <item x="828"/>
        <item x="385"/>
        <item x="469"/>
        <item x="212"/>
        <item x="324"/>
        <item x="940"/>
        <item x="519"/>
        <item x="811"/>
        <item x="344"/>
        <item x="435"/>
        <item x="570"/>
        <item x="154"/>
        <item x="23"/>
        <item x="166"/>
        <item x="348"/>
        <item x="300"/>
        <item x="332"/>
        <item x="378"/>
        <item x="446"/>
        <item x="333"/>
        <item x="514"/>
        <item x="933"/>
        <item x="467"/>
        <item x="593"/>
        <item x="70"/>
        <item x="600"/>
        <item x="241"/>
        <item x="537"/>
        <item x="727"/>
        <item x="827"/>
        <item x="174"/>
        <item x="857"/>
        <item x="228"/>
        <item x="911"/>
        <item x="927"/>
        <item x="918"/>
        <item x="472"/>
        <item x="695"/>
        <item x="932"/>
        <item x="380"/>
        <item x="733"/>
        <item x="745"/>
        <item x="60"/>
        <item x="498"/>
        <item x="316"/>
        <item x="297"/>
        <item x="43"/>
        <item x="750"/>
        <item x="499"/>
        <item x="337"/>
        <item x="78"/>
        <item x="882"/>
        <item x="495"/>
        <item x="360"/>
        <item x="271"/>
        <item x="255"/>
        <item x="405"/>
        <item x="608"/>
        <item x="113"/>
        <item x="534"/>
        <item x="64"/>
        <item x="672"/>
        <item x="74"/>
        <item x="419"/>
        <item x="938"/>
        <item x="577"/>
        <item x="129"/>
        <item x="566"/>
        <item x="728"/>
        <item x="895"/>
        <item x="550"/>
        <item x="718"/>
        <item x="489"/>
        <item x="676"/>
        <item x="496"/>
        <item x="736"/>
        <item x="900"/>
        <item x="510"/>
        <item x="913"/>
        <item x="99"/>
        <item x="556"/>
        <item x="795"/>
        <item x="322"/>
        <item x="521"/>
        <item x="450"/>
        <item x="768"/>
        <item x="55"/>
        <item x="773"/>
        <item x="261"/>
        <item x="250"/>
        <item x="757"/>
        <item x="284"/>
        <item x="189"/>
        <item x="276"/>
        <item x="674"/>
        <item x="278"/>
        <item x="737"/>
        <item x="151"/>
        <item x="319"/>
        <item x="156"/>
        <item x="183"/>
        <item x="503"/>
        <item x="741"/>
        <item x="203"/>
        <item x="417"/>
        <item x="112"/>
        <item x="582"/>
        <item x="218"/>
        <item x="619"/>
        <item x="33"/>
        <item x="371"/>
        <item x="586"/>
        <item x="738"/>
        <item x="591"/>
        <item x="291"/>
        <item x="18"/>
        <item x="185"/>
        <item x="277"/>
        <item x="240"/>
        <item x="66"/>
        <item x="762"/>
        <item x="290"/>
        <item x="482"/>
        <item x="790"/>
        <item x="441"/>
        <item x="805"/>
        <item x="584"/>
        <item x="32"/>
        <item x="312"/>
        <item x="142"/>
        <item x="700"/>
        <item x="952"/>
        <item x="342"/>
        <item x="657"/>
        <item x="891"/>
        <item x="609"/>
        <item x="630"/>
        <item x="763"/>
        <item x="595"/>
        <item x="462"/>
        <item x="583"/>
        <item x="381"/>
        <item x="347"/>
        <item x="512"/>
        <item x="376"/>
        <item x="785"/>
        <item x="148"/>
        <item x="88"/>
        <item x="52"/>
        <item x="426"/>
        <item x="130"/>
        <item x="892"/>
        <item x="769"/>
        <item x="367"/>
        <item x="13"/>
        <item x="814"/>
        <item x="517"/>
        <item x="443"/>
        <item x="56"/>
        <item x="802"/>
        <item x="721"/>
        <item x="712"/>
        <item x="585"/>
        <item x="303"/>
        <item x="599"/>
        <item x="368"/>
        <item x="267"/>
        <item x="307"/>
        <item x="46"/>
        <item x="428"/>
        <item x="120"/>
        <item x="486"/>
        <item x="944"/>
        <item x="821"/>
        <item x="197"/>
        <item x="604"/>
        <item x="24"/>
        <item x="515"/>
        <item x="308"/>
        <item x="912"/>
        <item x="764"/>
        <item x="568"/>
        <item x="444"/>
        <item x="950"/>
        <item x="299"/>
        <item x="875"/>
        <item x="961"/>
        <item x="826"/>
        <item x="888"/>
        <item x="887"/>
        <item x="797"/>
        <item x="420"/>
        <item x="907"/>
        <item x="551"/>
        <item x="679"/>
        <item x="782"/>
        <item x="743"/>
        <item x="20"/>
        <item x="478"/>
        <item x="484"/>
        <item x="716"/>
        <item x="84"/>
        <item x="256"/>
        <item x="431"/>
        <item x="341"/>
        <item x="610"/>
        <item x="491"/>
        <item x="22"/>
        <item x="573"/>
        <item x="361"/>
        <item x="179"/>
        <item x="329"/>
        <item x="67"/>
        <item x="298"/>
        <item x="530"/>
        <item x="532"/>
        <item x="26"/>
        <item x="102"/>
        <item x="709"/>
        <item x="590"/>
        <item x="673"/>
        <item x="948"/>
        <item x="588"/>
        <item x="845"/>
        <item x="155"/>
        <item x="646"/>
        <item x="21"/>
        <item x="458"/>
        <item x="140"/>
        <item x="252"/>
        <item x="746"/>
        <item x="841"/>
        <item x="924"/>
        <item x="730"/>
        <item x="19"/>
        <item x="207"/>
        <item x="180"/>
        <item x="874"/>
        <item x="98"/>
        <item x="603"/>
        <item x="244"/>
        <item x="717"/>
        <item x="682"/>
        <item x="455"/>
        <item x="539"/>
        <item x="318"/>
        <item x="675"/>
        <item x="877"/>
        <item x="945"/>
        <item x="806"/>
        <item x="461"/>
        <item x="722"/>
        <item x="242"/>
        <item x="560"/>
        <item x="145"/>
        <item x="91"/>
        <item x="275"/>
        <item x="678"/>
        <item x="525"/>
        <item x="686"/>
        <item x="139"/>
        <item x="756"/>
        <item x="121"/>
        <item x="146"/>
        <item x="906"/>
        <item x="127"/>
        <item x="456"/>
        <item x="622"/>
        <item x="309"/>
        <item x="881"/>
        <item x="363"/>
        <item x="966"/>
        <item x="193"/>
        <item x="832"/>
        <item x="134"/>
        <item x="930"/>
        <item x="816"/>
        <item x="191"/>
        <item x="581"/>
        <item x="161"/>
        <item x="658"/>
        <item x="752"/>
        <item x="501"/>
        <item x="350"/>
        <item x="714"/>
        <item x="58"/>
        <item x="837"/>
        <item x="796"/>
        <item x="7"/>
        <item x="83"/>
        <item x="775"/>
        <item x="836"/>
        <item x="320"/>
        <item x="625"/>
        <item x="702"/>
        <item x="708"/>
        <item x="158"/>
        <item x="692"/>
        <item x="388"/>
        <item x="453"/>
        <item x="865"/>
        <item x="62"/>
        <item x="879"/>
        <item x="407"/>
        <item x="160"/>
        <item x="439"/>
        <item x="202"/>
        <item x="488"/>
        <item x="382"/>
        <item x="373"/>
        <item x="80"/>
        <item x="264"/>
        <item x="69"/>
        <item x="214"/>
        <item x="804"/>
        <item x="349"/>
        <item x="859"/>
        <item x="391"/>
        <item x="106"/>
        <item x="852"/>
        <item x="351"/>
        <item x="247"/>
        <item x="960"/>
        <item x="0"/>
        <item x="245"/>
        <item x="807"/>
        <item x="302"/>
        <item x="579"/>
        <item x="466"/>
        <item x="869"/>
        <item x="541"/>
        <item x="122"/>
        <item x="133"/>
        <item x="45"/>
        <item x="667"/>
        <item x="649"/>
        <item x="110"/>
        <item x="597"/>
        <item x="592"/>
        <item x="231"/>
        <item x="53"/>
        <item x="705"/>
        <item x="429"/>
        <item x="149"/>
        <item x="647"/>
        <item x="565"/>
        <item x="706"/>
        <item x="37"/>
        <item x="943"/>
        <item x="165"/>
        <item x="529"/>
        <item x="493"/>
        <item x="137"/>
        <item x="387"/>
        <item x="334"/>
        <item x="423"/>
        <item x="118"/>
        <item x="524"/>
        <item x="393"/>
        <item x="239"/>
        <item x="65"/>
        <item x="483"/>
        <item x="820"/>
        <item x="739"/>
        <item x="946"/>
        <item x="152"/>
        <item x="95"/>
        <item x="812"/>
        <item x="273"/>
        <item x="523"/>
        <item x="335"/>
        <item x="310"/>
        <item x="894"/>
        <item x="670"/>
        <item x="758"/>
        <item x="655"/>
        <item x="596"/>
        <item x="935"/>
        <item x="644"/>
        <item x="654"/>
        <item x="59"/>
        <item x="824"/>
        <item x="176"/>
        <item x="356"/>
        <item x="850"/>
        <item x="931"/>
        <item x="5"/>
        <item x="313"/>
        <item x="412"/>
        <item x="257"/>
        <item x="735"/>
        <item x="415"/>
        <item x="440"/>
        <item x="803"/>
        <item x="35"/>
        <item x="326"/>
        <item x="49"/>
        <item x="422"/>
        <item x="817"/>
        <item x="853"/>
        <item x="89"/>
        <item x="916"/>
        <item x="92"/>
        <item x="516"/>
        <item x="905"/>
        <item x="641"/>
        <item x="128"/>
        <item x="404"/>
        <item x="553"/>
        <item x="390"/>
        <item x="719"/>
        <item x="68"/>
        <item x="640"/>
        <item x="397"/>
        <item x="699"/>
        <item x="543"/>
        <item x="511"/>
        <item x="288"/>
        <item x="864"/>
        <item x="742"/>
        <item x="61"/>
        <item x="589"/>
        <item x="710"/>
        <item x="178"/>
        <item x="833"/>
        <item x="353"/>
        <item x="384"/>
        <item x="366"/>
        <item x="434"/>
        <item x="508"/>
        <item x="321"/>
        <item x="703"/>
        <item x="29"/>
        <item x="279"/>
        <item x="216"/>
        <item x="87"/>
        <item x="184"/>
        <item x="477"/>
        <item x="942"/>
        <item x="25"/>
        <item x="922"/>
        <item x="542"/>
        <item x="73"/>
        <item x="528"/>
        <item x="427"/>
        <item x="929"/>
        <item x="105"/>
        <item x="164"/>
        <item x="86"/>
        <item x="317"/>
        <item x="170"/>
        <item x="902"/>
        <item x="192"/>
        <item x="958"/>
        <item x="766"/>
        <item x="374"/>
        <item x="606"/>
        <item x="794"/>
        <item x="430"/>
        <item x="9"/>
        <item x="48"/>
        <item x="904"/>
        <item x="196"/>
        <item x="518"/>
        <item x="862"/>
        <item x="343"/>
        <item x="701"/>
        <item x="848"/>
        <item x="227"/>
        <item x="162"/>
        <item x="576"/>
        <item x="211"/>
        <item x="234"/>
        <item x="263"/>
        <item x="311"/>
        <item x="770"/>
        <item x="633"/>
        <item x="776"/>
        <item x="635"/>
        <item x="447"/>
        <item x="786"/>
        <item x="104"/>
        <item x="616"/>
        <item x="939"/>
        <item x="57"/>
        <item x="617"/>
        <item x="707"/>
        <item x="414"/>
        <item x="784"/>
        <item x="578"/>
        <item x="540"/>
        <item x="884"/>
        <item x="457"/>
        <item x="296"/>
        <item x="400"/>
        <item x="294"/>
        <item x="753"/>
        <item x="325"/>
        <item x="97"/>
        <item x="306"/>
        <item x="954"/>
        <item x="873"/>
        <item x="507"/>
        <item x="44"/>
        <item x="544"/>
        <item x="2"/>
        <item x="751"/>
        <item x="96"/>
        <item x="205"/>
        <item x="687"/>
        <item x="251"/>
        <item x="117"/>
        <item x="951"/>
        <item x="416"/>
        <item x="614"/>
        <item x="269"/>
        <item x="114"/>
        <item x="362"/>
        <item x="281"/>
        <item x="520"/>
        <item x="136"/>
        <item x="153"/>
        <item x="554"/>
        <item x="561"/>
        <item x="923"/>
        <item x="42"/>
        <item x="403"/>
        <item x="265"/>
        <item x="843"/>
        <item x="63"/>
        <item x="454"/>
        <item x="445"/>
        <item x="684"/>
        <item x="421"/>
        <item x="765"/>
        <item x="538"/>
        <item x="715"/>
        <item x="871"/>
        <item x="725"/>
        <item x="928"/>
        <item x="406"/>
        <item x="947"/>
        <item x="574"/>
        <item x="111"/>
        <item x="468"/>
        <item x="198"/>
        <item x="689"/>
        <item x="690"/>
        <item x="408"/>
        <item x="289"/>
        <item x="330"/>
        <item x="629"/>
        <item x="830"/>
        <item x="3"/>
        <item x="704"/>
        <item x="220"/>
        <item x="793"/>
        <item x="352"/>
        <item x="669"/>
        <item x="144"/>
        <item x="123"/>
        <item x="580"/>
        <item x="558"/>
        <item x="195"/>
        <item x="186"/>
        <item x="138"/>
        <item x="75"/>
        <item x="531"/>
        <item x="471"/>
        <item x="480"/>
        <item x="364"/>
        <item x="936"/>
        <item x="287"/>
        <item x="680"/>
        <item x="815"/>
        <item x="268"/>
        <item x="901"/>
        <item x="638"/>
        <item x="163"/>
        <item x="213"/>
        <item x="800"/>
        <item x="411"/>
        <item x="167"/>
        <item x="94"/>
        <item x="282"/>
        <item x="266"/>
        <item x="813"/>
        <item x="171"/>
        <item x="840"/>
        <item x="870"/>
        <item x="438"/>
        <item x="920"/>
        <item x="47"/>
        <item x="115"/>
        <item x="101"/>
        <item x="357"/>
        <item x="476"/>
        <item x="473"/>
        <item x="724"/>
        <item x="890"/>
        <item x="147"/>
        <item x="401"/>
        <item x="601"/>
        <item x="925"/>
        <item x="851"/>
        <item x="872"/>
        <item x="246"/>
        <item x="169"/>
        <item x="893"/>
        <item x="564"/>
        <item x="624"/>
        <item x="283"/>
        <item x="878"/>
        <item x="6"/>
        <item x="221"/>
        <item x="410"/>
        <item x="475"/>
        <item x="159"/>
        <item x="449"/>
        <item x="30"/>
        <item x="328"/>
        <item x="315"/>
        <item x="369"/>
        <item x="779"/>
        <item x="549"/>
        <item x="571"/>
        <item x="547"/>
        <item x="772"/>
        <item x="28"/>
        <item x="346"/>
        <item x="759"/>
        <item x="761"/>
        <item x="720"/>
        <item x="396"/>
        <item x="451"/>
        <item x="575"/>
        <item x="665"/>
        <item x="637"/>
        <item x="285"/>
        <item x="513"/>
        <item x="908"/>
        <item x="866"/>
        <item x="150"/>
        <item x="774"/>
        <item x="433"/>
        <item x="661"/>
        <item x="237"/>
        <item x="648"/>
        <item t="default"/>
      </items>
    </pivotField>
    <pivotField compact="0" numFmtId="10" outline="0" showAll="0"/>
    <pivotField compact="0" outline="0" showAll="0" defaultSubtotal="0">
      <items count="3">
        <item x="2"/>
        <item x="1"/>
        <item x="0"/>
      </items>
    </pivotField>
    <pivotField compact="0" outline="0" showAll="0" sortType="ascending"/>
    <pivotField compact="0" outline="0" showAll="0"/>
    <pivotField compact="0" outline="0" showAll="0">
      <items count="5">
        <item x="1"/>
        <item x="0"/>
        <item x="3"/>
        <item x="2"/>
        <item t="default"/>
      </items>
    </pivotField>
    <pivotField compact="0" outline="0" showAll="0">
      <items count="3">
        <item x="0"/>
        <item x="1"/>
        <item t="default"/>
      </items>
    </pivotField>
    <pivotField compact="0" outline="0" showAll="0"/>
    <pivotField compact="0" outline="0" showAll="0"/>
    <pivotField axis="axisRow" compact="0" outline="0" showAll="0">
      <items count="11">
        <item x="1"/>
        <item x="8"/>
        <item x="2"/>
        <item x="5"/>
        <item x="0"/>
        <item x="4"/>
        <item x="3"/>
        <item x="7"/>
        <item x="9"/>
        <item x="6"/>
        <item t="default"/>
      </items>
    </pivotField>
    <pivotField compact="0" numFmtId="164" outline="0" showAll="0"/>
    <pivotField compact="0" outline="0" showAll="0"/>
    <pivotField compact="0" outline="0" showAll="0">
      <items count="7">
        <item x="0"/>
        <item x="1"/>
        <item x="4"/>
        <item x="3"/>
        <item m="1" x="5"/>
        <item x="2"/>
        <item t="default"/>
      </items>
    </pivotField>
    <pivotField compact="0" outline="0" showAll="0"/>
    <pivotField compact="0"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outline="0" showAll="0">
      <items count="15">
        <item x="0"/>
        <item x="1"/>
        <item x="2"/>
        <item x="3"/>
        <item x="4"/>
        <item x="5"/>
        <item x="6"/>
        <item x="7"/>
        <item x="8"/>
        <item x="9"/>
        <item x="10"/>
        <item x="11"/>
        <item x="12"/>
        <item x="13"/>
        <item t="default"/>
      </items>
    </pivotField>
  </pivotFields>
  <rowFields count="1">
    <field x="32"/>
  </rowFields>
  <rowItems count="11">
    <i>
      <x/>
    </i>
    <i>
      <x v="1"/>
    </i>
    <i>
      <x v="2"/>
    </i>
    <i>
      <x v="3"/>
    </i>
    <i>
      <x v="4"/>
    </i>
    <i>
      <x v="5"/>
    </i>
    <i>
      <x v="6"/>
    </i>
    <i>
      <x v="7"/>
    </i>
    <i>
      <x v="8"/>
    </i>
    <i>
      <x v="9"/>
    </i>
    <i t="grand">
      <x/>
    </i>
  </rowItems>
  <colFields count="1">
    <field x="21"/>
  </colFields>
  <colItems count="6">
    <i>
      <x/>
    </i>
    <i>
      <x v="1"/>
    </i>
    <i>
      <x v="2"/>
    </i>
    <i>
      <x v="3"/>
    </i>
    <i>
      <x v="4"/>
    </i>
    <i t="grand">
      <x/>
    </i>
  </colItems>
  <dataFields count="1">
    <dataField name="Count of User_ID" fld="0" subtotal="count" baseField="0" baseItem="0"/>
  </dataFields>
  <chartFormats count="15">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 chart="19" format="0" series="1">
      <pivotArea type="data" outline="0" fieldPosition="0">
        <references count="2">
          <reference field="4294967294" count="1" selected="0">
            <x v="0"/>
          </reference>
          <reference field="21" count="1" selected="0">
            <x v="0"/>
          </reference>
        </references>
      </pivotArea>
    </chartFormat>
    <chartFormat chart="19" format="1" series="1">
      <pivotArea type="data" outline="0" fieldPosition="0">
        <references count="2">
          <reference field="4294967294" count="1" selected="0">
            <x v="0"/>
          </reference>
          <reference field="21" count="1" selected="0">
            <x v="1"/>
          </reference>
        </references>
      </pivotArea>
    </chartFormat>
    <chartFormat chart="19" format="2" series="1">
      <pivotArea type="data" outline="0" fieldPosition="0">
        <references count="2">
          <reference field="4294967294" count="1" selected="0">
            <x v="0"/>
          </reference>
          <reference field="21" count="1" selected="0">
            <x v="2"/>
          </reference>
        </references>
      </pivotArea>
    </chartFormat>
    <chartFormat chart="19" format="3" series="1">
      <pivotArea type="data" outline="0" fieldPosition="0">
        <references count="2">
          <reference field="4294967294" count="1" selected="0">
            <x v="0"/>
          </reference>
          <reference field="21" count="1" selected="0">
            <x v="3"/>
          </reference>
        </references>
      </pivotArea>
    </chartFormat>
    <chartFormat chart="19" format="4" series="1">
      <pivotArea type="data" outline="0" fieldPosition="0">
        <references count="2">
          <reference field="4294967294" count="1" selected="0">
            <x v="0"/>
          </reference>
          <reference field="21" count="1" selected="0">
            <x v="4"/>
          </reference>
        </references>
      </pivotArea>
    </chartFormat>
    <chartFormat chart="22" format="10" series="1">
      <pivotArea type="data" outline="0" fieldPosition="0">
        <references count="2">
          <reference field="4294967294" count="1" selected="0">
            <x v="0"/>
          </reference>
          <reference field="21" count="1" selected="0">
            <x v="0"/>
          </reference>
        </references>
      </pivotArea>
    </chartFormat>
    <chartFormat chart="22" format="11" series="1">
      <pivotArea type="data" outline="0" fieldPosition="0">
        <references count="2">
          <reference field="4294967294" count="1" selected="0">
            <x v="0"/>
          </reference>
          <reference field="21" count="1" selected="0">
            <x v="1"/>
          </reference>
        </references>
      </pivotArea>
    </chartFormat>
    <chartFormat chart="22" format="12" series="1">
      <pivotArea type="data" outline="0" fieldPosition="0">
        <references count="2">
          <reference field="4294967294" count="1" selected="0">
            <x v="0"/>
          </reference>
          <reference field="21" count="1" selected="0">
            <x v="2"/>
          </reference>
        </references>
      </pivotArea>
    </chartFormat>
    <chartFormat chart="22" format="13" series="1">
      <pivotArea type="data" outline="0" fieldPosition="0">
        <references count="2">
          <reference field="4294967294" count="1" selected="0">
            <x v="0"/>
          </reference>
          <reference field="21" count="1" selected="0">
            <x v="3"/>
          </reference>
        </references>
      </pivotArea>
    </chartFormat>
    <chartFormat chart="22" format="14" series="1">
      <pivotArea type="data" outline="0" fieldPosition="0">
        <references count="2">
          <reference field="4294967294" count="1" selected="0">
            <x v="0"/>
          </reference>
          <reference field="21"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8AC1410-825B-4B0D-903D-AD0D9CA47106}" name="PivotTable15"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5">
  <location ref="D73:H81" firstHeaderRow="1" firstDataRow="2" firstDataCol="1"/>
  <pivotFields count="39">
    <pivotField dataField="1" compact="0" outline="0" showAll="0"/>
    <pivotField compact="0" outline="0" showAll="0"/>
    <pivotField compact="0" numFmtId="14" outline="0" showAll="0"/>
    <pivotField compact="0" numFmtId="14" outline="0" showAll="0">
      <items count="31">
        <item x="22"/>
        <item x="19"/>
        <item x="12"/>
        <item x="0"/>
        <item x="7"/>
        <item x="27"/>
        <item x="24"/>
        <item x="28"/>
        <item x="15"/>
        <item x="6"/>
        <item x="2"/>
        <item x="3"/>
        <item x="20"/>
        <item x="8"/>
        <item x="13"/>
        <item x="9"/>
        <item x="18"/>
        <item x="26"/>
        <item x="23"/>
        <item x="16"/>
        <item x="29"/>
        <item x="1"/>
        <item x="11"/>
        <item x="4"/>
        <item x="5"/>
        <item x="17"/>
        <item x="10"/>
        <item x="21"/>
        <item x="25"/>
        <item x="14"/>
        <item t="default"/>
      </items>
    </pivotField>
    <pivotField compact="0" outline="0" showAll="0">
      <items count="4">
        <item x="1"/>
        <item x="0"/>
        <item x="2"/>
        <item t="default"/>
      </items>
    </pivotField>
    <pivotField compact="0" outline="0" showAll="0"/>
    <pivotField compact="0" outline="0" showAll="0"/>
    <pivotField compact="0" outline="0" showAll="0">
      <items count="6">
        <item x="4"/>
        <item x="1"/>
        <item x="3"/>
        <item x="2"/>
        <item x="0"/>
        <item t="default"/>
      </items>
    </pivotField>
    <pivotField compact="0" outline="0" showAll="0"/>
    <pivotField compact="0" outline="0" showAll="0"/>
    <pivotField compact="0" outline="0" showAll="0"/>
    <pivotField compact="0" outline="0" showAll="0"/>
    <pivotField compact="0" outline="0" showAll="0" sortType="descending">
      <items count="8">
        <item x="5"/>
        <item x="2"/>
        <item x="4"/>
        <item x="0"/>
        <item x="1"/>
        <item x="6"/>
        <item x="3"/>
        <item t="default"/>
      </items>
      <autoSortScope>
        <pivotArea dataOnly="0" outline="0" fieldPosition="0">
          <references count="1">
            <reference field="4294967294" count="1" selected="0">
              <x v="0"/>
            </reference>
          </references>
        </pivotArea>
      </autoSortScope>
    </pivotField>
    <pivotField compact="0" outline="0" showAll="0">
      <items count="5">
        <item x="1"/>
        <item x="0"/>
        <item x="2"/>
        <item x="3"/>
        <item t="default"/>
      </items>
    </pivotField>
    <pivotField axis="axisRow" compact="0" outline="0" showAll="0" sortType="descending">
      <items count="7">
        <item x="1"/>
        <item x="5"/>
        <item x="4"/>
        <item x="3"/>
        <item x="2"/>
        <item x="0"/>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items count="3">
        <item x="1"/>
        <item x="0"/>
        <item t="default"/>
      </items>
    </pivotField>
    <pivotField compact="0" outline="0" showAll="0"/>
    <pivotField compact="0" outline="0" showAll="0"/>
    <pivotField compact="0" outline="0" showAll="0">
      <items count="6">
        <item x="4"/>
        <item x="1"/>
        <item x="2"/>
        <item x="0"/>
        <item x="3"/>
        <item t="default"/>
      </items>
    </pivotField>
    <pivotField compact="0" outline="0" showAll="0"/>
    <pivotField compact="0" outline="0" showAll="0" sortType="descending">
      <items count="5">
        <item x="1"/>
        <item x="3"/>
        <item x="0"/>
        <item x="2"/>
        <item t="default"/>
      </items>
      <autoSortScope>
        <pivotArea dataOnly="0" outline="0" fieldPosition="0">
          <references count="1">
            <reference field="4294967294" count="1" selected="0">
              <x v="0"/>
            </reference>
          </references>
        </pivotArea>
      </autoSortScope>
    </pivotField>
    <pivotField compact="0" numFmtId="10" outline="0" showAll="0">
      <items count="968">
        <item x="54"/>
        <item x="527"/>
        <item x="642"/>
        <item x="201"/>
        <item x="898"/>
        <item x="8"/>
        <item x="663"/>
        <item x="626"/>
        <item x="459"/>
        <item x="917"/>
        <item x="587"/>
        <item x="526"/>
        <item x="50"/>
        <item x="572"/>
        <item x="100"/>
        <item x="188"/>
        <item x="209"/>
        <item x="842"/>
        <item x="248"/>
        <item x="711"/>
        <item x="636"/>
        <item x="199"/>
        <item x="219"/>
        <item x="628"/>
        <item x="217"/>
        <item x="181"/>
        <item x="51"/>
        <item x="210"/>
        <item x="262"/>
        <item x="108"/>
        <item x="107"/>
        <item x="409"/>
        <item x="885"/>
        <item x="854"/>
        <item x="937"/>
        <item x="555"/>
        <item x="131"/>
        <item x="666"/>
        <item x="432"/>
        <item x="959"/>
        <item x="464"/>
        <item x="849"/>
        <item x="272"/>
        <item x="956"/>
        <item x="926"/>
        <item x="11"/>
        <item x="861"/>
        <item x="327"/>
        <item x="688"/>
        <item x="27"/>
        <item x="846"/>
        <item x="274"/>
        <item x="225"/>
        <item x="886"/>
        <item x="470"/>
        <item x="681"/>
        <item x="868"/>
        <item x="847"/>
        <item x="639"/>
        <item x="808"/>
        <item x="36"/>
        <item x="292"/>
        <item x="697"/>
        <item x="39"/>
        <item x="402"/>
        <item x="215"/>
        <item x="621"/>
        <item x="235"/>
        <item x="791"/>
        <item x="777"/>
        <item x="500"/>
        <item x="424"/>
        <item x="899"/>
        <item x="232"/>
        <item x="594"/>
        <item x="781"/>
        <item x="492"/>
        <item x="194"/>
        <item x="867"/>
        <item x="653"/>
        <item x="506"/>
        <item x="953"/>
        <item x="713"/>
        <item x="505"/>
        <item x="787"/>
        <item x="442"/>
        <item x="487"/>
        <item x="31"/>
        <item x="465"/>
        <item x="723"/>
        <item x="90"/>
        <item x="683"/>
        <item x="668"/>
        <item x="563"/>
        <item x="249"/>
        <item x="955"/>
        <item x="645"/>
        <item x="789"/>
        <item x="497"/>
        <item x="915"/>
        <item x="4"/>
        <item x="12"/>
        <item x="660"/>
        <item x="187"/>
        <item x="463"/>
        <item x="177"/>
        <item x="331"/>
        <item x="280"/>
        <item x="876"/>
        <item x="671"/>
        <item x="485"/>
        <item x="490"/>
        <item x="233"/>
        <item x="81"/>
        <item x="598"/>
        <item x="135"/>
        <item x="567"/>
        <item x="921"/>
        <item x="844"/>
        <item x="260"/>
        <item x="698"/>
        <item x="437"/>
        <item x="190"/>
        <item x="398"/>
        <item x="731"/>
        <item x="301"/>
        <item x="652"/>
        <item x="856"/>
        <item x="460"/>
        <item x="548"/>
        <item x="801"/>
        <item x="41"/>
        <item x="919"/>
        <item x="691"/>
        <item x="783"/>
        <item x="168"/>
        <item x="910"/>
        <item x="418"/>
        <item x="934"/>
        <item x="569"/>
        <item x="607"/>
        <item x="760"/>
        <item x="780"/>
        <item x="143"/>
        <item x="839"/>
        <item x="79"/>
        <item x="175"/>
        <item x="611"/>
        <item x="546"/>
        <item x="126"/>
        <item x="72"/>
        <item x="914"/>
        <item x="819"/>
        <item x="116"/>
        <item x="858"/>
        <item x="620"/>
        <item x="792"/>
        <item x="623"/>
        <item x="562"/>
        <item x="173"/>
        <item x="386"/>
        <item x="605"/>
        <item x="755"/>
        <item x="339"/>
        <item x="799"/>
        <item x="535"/>
        <item x="379"/>
        <item x="909"/>
        <item x="771"/>
        <item x="448"/>
        <item x="340"/>
        <item x="685"/>
        <item x="200"/>
        <item x="634"/>
        <item x="93"/>
        <item x="481"/>
        <item x="778"/>
        <item x="740"/>
        <item x="76"/>
        <item x="355"/>
        <item x="141"/>
        <item x="436"/>
        <item x="889"/>
        <item x="964"/>
        <item x="754"/>
        <item x="77"/>
        <item x="204"/>
        <item x="694"/>
        <item x="474"/>
        <item x="627"/>
        <item x="286"/>
        <item x="509"/>
        <item x="206"/>
        <item x="767"/>
        <item x="726"/>
        <item x="132"/>
        <item x="536"/>
        <item x="533"/>
        <item x="394"/>
        <item x="14"/>
        <item x="222"/>
        <item x="370"/>
        <item x="359"/>
        <item x="392"/>
        <item x="304"/>
        <item x="747"/>
        <item x="659"/>
        <item x="903"/>
        <item x="941"/>
        <item x="238"/>
        <item x="40"/>
        <item x="831"/>
        <item x="109"/>
        <item x="172"/>
        <item x="732"/>
        <item x="631"/>
        <item x="696"/>
        <item x="656"/>
        <item x="615"/>
        <item x="809"/>
        <item x="124"/>
        <item x="552"/>
        <item x="365"/>
        <item x="16"/>
        <item x="229"/>
        <item x="399"/>
        <item x="305"/>
        <item x="259"/>
        <item x="182"/>
        <item x="818"/>
        <item x="226"/>
        <item x="103"/>
        <item x="855"/>
        <item x="896"/>
        <item x="834"/>
        <item x="677"/>
        <item x="838"/>
        <item x="823"/>
        <item x="788"/>
        <item x="243"/>
        <item x="880"/>
        <item x="1"/>
        <item x="15"/>
        <item x="354"/>
        <item x="17"/>
        <item x="10"/>
        <item x="618"/>
        <item x="734"/>
        <item x="119"/>
        <item x="253"/>
        <item x="860"/>
        <item x="425"/>
        <item x="230"/>
        <item x="314"/>
        <item x="383"/>
        <item x="835"/>
        <item x="559"/>
        <item x="125"/>
        <item x="650"/>
        <item x="693"/>
        <item x="504"/>
        <item x="224"/>
        <item x="375"/>
        <item x="897"/>
        <item x="965"/>
        <item x="749"/>
        <item x="643"/>
        <item x="293"/>
        <item x="236"/>
        <item x="34"/>
        <item x="223"/>
        <item x="358"/>
        <item x="452"/>
        <item x="822"/>
        <item x="825"/>
        <item x="613"/>
        <item x="662"/>
        <item x="295"/>
        <item x="254"/>
        <item x="748"/>
        <item x="962"/>
        <item x="883"/>
        <item x="949"/>
        <item x="612"/>
        <item x="798"/>
        <item x="377"/>
        <item x="208"/>
        <item x="729"/>
        <item x="829"/>
        <item x="494"/>
        <item x="389"/>
        <item x="651"/>
        <item x="345"/>
        <item x="810"/>
        <item x="395"/>
        <item x="85"/>
        <item x="413"/>
        <item x="336"/>
        <item x="863"/>
        <item x="545"/>
        <item x="744"/>
        <item x="963"/>
        <item x="522"/>
        <item x="479"/>
        <item x="38"/>
        <item x="632"/>
        <item x="71"/>
        <item x="157"/>
        <item x="323"/>
        <item x="82"/>
        <item x="664"/>
        <item x="557"/>
        <item x="602"/>
        <item x="502"/>
        <item x="338"/>
        <item x="270"/>
        <item x="957"/>
        <item x="258"/>
        <item x="372"/>
        <item x="828"/>
        <item x="385"/>
        <item x="469"/>
        <item x="212"/>
        <item x="324"/>
        <item x="940"/>
        <item x="519"/>
        <item x="811"/>
        <item x="344"/>
        <item x="435"/>
        <item x="570"/>
        <item x="154"/>
        <item x="23"/>
        <item x="166"/>
        <item x="348"/>
        <item x="300"/>
        <item x="332"/>
        <item x="378"/>
        <item x="446"/>
        <item x="333"/>
        <item x="514"/>
        <item x="933"/>
        <item x="467"/>
        <item x="593"/>
        <item x="70"/>
        <item x="600"/>
        <item x="241"/>
        <item x="537"/>
        <item x="727"/>
        <item x="827"/>
        <item x="174"/>
        <item x="857"/>
        <item x="228"/>
        <item x="911"/>
        <item x="927"/>
        <item x="918"/>
        <item x="472"/>
        <item x="695"/>
        <item x="932"/>
        <item x="380"/>
        <item x="733"/>
        <item x="745"/>
        <item x="60"/>
        <item x="498"/>
        <item x="316"/>
        <item x="297"/>
        <item x="43"/>
        <item x="750"/>
        <item x="499"/>
        <item x="337"/>
        <item x="78"/>
        <item x="882"/>
        <item x="495"/>
        <item x="360"/>
        <item x="271"/>
        <item x="255"/>
        <item x="405"/>
        <item x="608"/>
        <item x="113"/>
        <item x="534"/>
        <item x="64"/>
        <item x="672"/>
        <item x="74"/>
        <item x="419"/>
        <item x="938"/>
        <item x="577"/>
        <item x="129"/>
        <item x="566"/>
        <item x="728"/>
        <item x="895"/>
        <item x="550"/>
        <item x="718"/>
        <item x="489"/>
        <item x="676"/>
        <item x="496"/>
        <item x="736"/>
        <item x="900"/>
        <item x="510"/>
        <item x="913"/>
        <item x="99"/>
        <item x="556"/>
        <item x="795"/>
        <item x="322"/>
        <item x="521"/>
        <item x="450"/>
        <item x="768"/>
        <item x="55"/>
        <item x="773"/>
        <item x="261"/>
        <item x="250"/>
        <item x="757"/>
        <item x="284"/>
        <item x="189"/>
        <item x="276"/>
        <item x="674"/>
        <item x="278"/>
        <item x="737"/>
        <item x="151"/>
        <item x="319"/>
        <item x="156"/>
        <item x="183"/>
        <item x="503"/>
        <item x="741"/>
        <item x="203"/>
        <item x="417"/>
        <item x="112"/>
        <item x="582"/>
        <item x="218"/>
        <item x="619"/>
        <item x="33"/>
        <item x="371"/>
        <item x="586"/>
        <item x="738"/>
        <item x="591"/>
        <item x="291"/>
        <item x="18"/>
        <item x="185"/>
        <item x="277"/>
        <item x="240"/>
        <item x="66"/>
        <item x="762"/>
        <item x="290"/>
        <item x="482"/>
        <item x="790"/>
        <item x="441"/>
        <item x="805"/>
        <item x="584"/>
        <item x="32"/>
        <item x="312"/>
        <item x="142"/>
        <item x="700"/>
        <item x="952"/>
        <item x="342"/>
        <item x="657"/>
        <item x="891"/>
        <item x="609"/>
        <item x="630"/>
        <item x="763"/>
        <item x="595"/>
        <item x="462"/>
        <item x="583"/>
        <item x="381"/>
        <item x="347"/>
        <item x="512"/>
        <item x="376"/>
        <item x="785"/>
        <item x="148"/>
        <item x="88"/>
        <item x="52"/>
        <item x="426"/>
        <item x="130"/>
        <item x="892"/>
        <item x="769"/>
        <item x="367"/>
        <item x="13"/>
        <item x="814"/>
        <item x="517"/>
        <item x="443"/>
        <item x="56"/>
        <item x="802"/>
        <item x="721"/>
        <item x="712"/>
        <item x="585"/>
        <item x="303"/>
        <item x="599"/>
        <item x="368"/>
        <item x="267"/>
        <item x="307"/>
        <item x="46"/>
        <item x="428"/>
        <item x="120"/>
        <item x="486"/>
        <item x="944"/>
        <item x="821"/>
        <item x="197"/>
        <item x="604"/>
        <item x="24"/>
        <item x="515"/>
        <item x="308"/>
        <item x="912"/>
        <item x="764"/>
        <item x="568"/>
        <item x="444"/>
        <item x="950"/>
        <item x="299"/>
        <item x="875"/>
        <item x="961"/>
        <item x="826"/>
        <item x="888"/>
        <item x="887"/>
        <item x="797"/>
        <item x="420"/>
        <item x="907"/>
        <item x="551"/>
        <item x="679"/>
        <item x="782"/>
        <item x="743"/>
        <item x="20"/>
        <item x="478"/>
        <item x="484"/>
        <item x="716"/>
        <item x="84"/>
        <item x="256"/>
        <item x="431"/>
        <item x="341"/>
        <item x="610"/>
        <item x="491"/>
        <item x="22"/>
        <item x="573"/>
        <item x="361"/>
        <item x="179"/>
        <item x="329"/>
        <item x="67"/>
        <item x="298"/>
        <item x="530"/>
        <item x="532"/>
        <item x="26"/>
        <item x="102"/>
        <item x="709"/>
        <item x="590"/>
        <item x="673"/>
        <item x="948"/>
        <item x="588"/>
        <item x="845"/>
        <item x="155"/>
        <item x="646"/>
        <item x="21"/>
        <item x="458"/>
        <item x="140"/>
        <item x="252"/>
        <item x="746"/>
        <item x="841"/>
        <item x="924"/>
        <item x="730"/>
        <item x="19"/>
        <item x="207"/>
        <item x="180"/>
        <item x="874"/>
        <item x="98"/>
        <item x="603"/>
        <item x="244"/>
        <item x="717"/>
        <item x="682"/>
        <item x="455"/>
        <item x="539"/>
        <item x="318"/>
        <item x="675"/>
        <item x="877"/>
        <item x="945"/>
        <item x="806"/>
        <item x="461"/>
        <item x="722"/>
        <item x="242"/>
        <item x="560"/>
        <item x="145"/>
        <item x="91"/>
        <item x="275"/>
        <item x="678"/>
        <item x="525"/>
        <item x="686"/>
        <item x="139"/>
        <item x="756"/>
        <item x="121"/>
        <item x="146"/>
        <item x="906"/>
        <item x="127"/>
        <item x="456"/>
        <item x="622"/>
        <item x="309"/>
        <item x="881"/>
        <item x="363"/>
        <item x="966"/>
        <item x="193"/>
        <item x="832"/>
        <item x="134"/>
        <item x="930"/>
        <item x="816"/>
        <item x="191"/>
        <item x="581"/>
        <item x="161"/>
        <item x="658"/>
        <item x="752"/>
        <item x="501"/>
        <item x="350"/>
        <item x="714"/>
        <item x="58"/>
        <item x="837"/>
        <item x="796"/>
        <item x="7"/>
        <item x="83"/>
        <item x="775"/>
        <item x="836"/>
        <item x="320"/>
        <item x="625"/>
        <item x="702"/>
        <item x="708"/>
        <item x="158"/>
        <item x="692"/>
        <item x="388"/>
        <item x="453"/>
        <item x="865"/>
        <item x="62"/>
        <item x="879"/>
        <item x="407"/>
        <item x="160"/>
        <item x="439"/>
        <item x="202"/>
        <item x="488"/>
        <item x="382"/>
        <item x="373"/>
        <item x="80"/>
        <item x="264"/>
        <item x="69"/>
        <item x="214"/>
        <item x="804"/>
        <item x="349"/>
        <item x="859"/>
        <item x="391"/>
        <item x="106"/>
        <item x="852"/>
        <item x="351"/>
        <item x="247"/>
        <item x="960"/>
        <item x="0"/>
        <item x="245"/>
        <item x="807"/>
        <item x="302"/>
        <item x="579"/>
        <item x="466"/>
        <item x="869"/>
        <item x="541"/>
        <item x="122"/>
        <item x="133"/>
        <item x="45"/>
        <item x="667"/>
        <item x="649"/>
        <item x="110"/>
        <item x="597"/>
        <item x="592"/>
        <item x="231"/>
        <item x="53"/>
        <item x="705"/>
        <item x="429"/>
        <item x="149"/>
        <item x="647"/>
        <item x="565"/>
        <item x="706"/>
        <item x="37"/>
        <item x="943"/>
        <item x="165"/>
        <item x="529"/>
        <item x="493"/>
        <item x="137"/>
        <item x="387"/>
        <item x="334"/>
        <item x="423"/>
        <item x="118"/>
        <item x="524"/>
        <item x="393"/>
        <item x="239"/>
        <item x="65"/>
        <item x="483"/>
        <item x="820"/>
        <item x="739"/>
        <item x="946"/>
        <item x="152"/>
        <item x="95"/>
        <item x="812"/>
        <item x="273"/>
        <item x="523"/>
        <item x="335"/>
        <item x="310"/>
        <item x="894"/>
        <item x="670"/>
        <item x="758"/>
        <item x="655"/>
        <item x="596"/>
        <item x="935"/>
        <item x="644"/>
        <item x="654"/>
        <item x="59"/>
        <item x="824"/>
        <item x="176"/>
        <item x="356"/>
        <item x="850"/>
        <item x="931"/>
        <item x="5"/>
        <item x="313"/>
        <item x="412"/>
        <item x="257"/>
        <item x="735"/>
        <item x="415"/>
        <item x="440"/>
        <item x="803"/>
        <item x="35"/>
        <item x="326"/>
        <item x="49"/>
        <item x="422"/>
        <item x="817"/>
        <item x="853"/>
        <item x="89"/>
        <item x="916"/>
        <item x="92"/>
        <item x="516"/>
        <item x="905"/>
        <item x="641"/>
        <item x="128"/>
        <item x="404"/>
        <item x="553"/>
        <item x="390"/>
        <item x="719"/>
        <item x="68"/>
        <item x="640"/>
        <item x="397"/>
        <item x="699"/>
        <item x="543"/>
        <item x="511"/>
        <item x="288"/>
        <item x="864"/>
        <item x="742"/>
        <item x="61"/>
        <item x="589"/>
        <item x="710"/>
        <item x="178"/>
        <item x="833"/>
        <item x="353"/>
        <item x="384"/>
        <item x="366"/>
        <item x="434"/>
        <item x="508"/>
        <item x="321"/>
        <item x="703"/>
        <item x="29"/>
        <item x="279"/>
        <item x="216"/>
        <item x="87"/>
        <item x="184"/>
        <item x="477"/>
        <item x="942"/>
        <item x="25"/>
        <item x="922"/>
        <item x="542"/>
        <item x="73"/>
        <item x="528"/>
        <item x="427"/>
        <item x="929"/>
        <item x="105"/>
        <item x="164"/>
        <item x="86"/>
        <item x="317"/>
        <item x="170"/>
        <item x="902"/>
        <item x="192"/>
        <item x="958"/>
        <item x="766"/>
        <item x="374"/>
        <item x="606"/>
        <item x="794"/>
        <item x="430"/>
        <item x="9"/>
        <item x="48"/>
        <item x="904"/>
        <item x="196"/>
        <item x="518"/>
        <item x="862"/>
        <item x="343"/>
        <item x="701"/>
        <item x="848"/>
        <item x="227"/>
        <item x="162"/>
        <item x="576"/>
        <item x="211"/>
        <item x="234"/>
        <item x="263"/>
        <item x="311"/>
        <item x="770"/>
        <item x="633"/>
        <item x="776"/>
        <item x="635"/>
        <item x="447"/>
        <item x="786"/>
        <item x="104"/>
        <item x="616"/>
        <item x="939"/>
        <item x="57"/>
        <item x="617"/>
        <item x="707"/>
        <item x="414"/>
        <item x="784"/>
        <item x="578"/>
        <item x="540"/>
        <item x="884"/>
        <item x="457"/>
        <item x="296"/>
        <item x="400"/>
        <item x="294"/>
        <item x="753"/>
        <item x="325"/>
        <item x="97"/>
        <item x="306"/>
        <item x="954"/>
        <item x="873"/>
        <item x="507"/>
        <item x="44"/>
        <item x="544"/>
        <item x="2"/>
        <item x="751"/>
        <item x="96"/>
        <item x="205"/>
        <item x="687"/>
        <item x="251"/>
        <item x="117"/>
        <item x="951"/>
        <item x="416"/>
        <item x="614"/>
        <item x="269"/>
        <item x="114"/>
        <item x="362"/>
        <item x="281"/>
        <item x="520"/>
        <item x="136"/>
        <item x="153"/>
        <item x="554"/>
        <item x="561"/>
        <item x="923"/>
        <item x="42"/>
        <item x="403"/>
        <item x="265"/>
        <item x="843"/>
        <item x="63"/>
        <item x="454"/>
        <item x="445"/>
        <item x="684"/>
        <item x="421"/>
        <item x="765"/>
        <item x="538"/>
        <item x="715"/>
        <item x="871"/>
        <item x="725"/>
        <item x="928"/>
        <item x="406"/>
        <item x="947"/>
        <item x="574"/>
        <item x="111"/>
        <item x="468"/>
        <item x="198"/>
        <item x="689"/>
        <item x="690"/>
        <item x="408"/>
        <item x="289"/>
        <item x="330"/>
        <item x="629"/>
        <item x="830"/>
        <item x="3"/>
        <item x="704"/>
        <item x="220"/>
        <item x="793"/>
        <item x="352"/>
        <item x="669"/>
        <item x="144"/>
        <item x="123"/>
        <item x="580"/>
        <item x="558"/>
        <item x="195"/>
        <item x="186"/>
        <item x="138"/>
        <item x="75"/>
        <item x="531"/>
        <item x="471"/>
        <item x="480"/>
        <item x="364"/>
        <item x="936"/>
        <item x="287"/>
        <item x="680"/>
        <item x="815"/>
        <item x="268"/>
        <item x="901"/>
        <item x="638"/>
        <item x="163"/>
        <item x="213"/>
        <item x="800"/>
        <item x="411"/>
        <item x="167"/>
        <item x="94"/>
        <item x="282"/>
        <item x="266"/>
        <item x="813"/>
        <item x="171"/>
        <item x="840"/>
        <item x="870"/>
        <item x="438"/>
        <item x="920"/>
        <item x="47"/>
        <item x="115"/>
        <item x="101"/>
        <item x="357"/>
        <item x="476"/>
        <item x="473"/>
        <item x="724"/>
        <item x="890"/>
        <item x="147"/>
        <item x="401"/>
        <item x="601"/>
        <item x="925"/>
        <item x="851"/>
        <item x="872"/>
        <item x="246"/>
        <item x="169"/>
        <item x="893"/>
        <item x="564"/>
        <item x="624"/>
        <item x="283"/>
        <item x="878"/>
        <item x="6"/>
        <item x="221"/>
        <item x="410"/>
        <item x="475"/>
        <item x="159"/>
        <item x="449"/>
        <item x="30"/>
        <item x="328"/>
        <item x="315"/>
        <item x="369"/>
        <item x="779"/>
        <item x="549"/>
        <item x="571"/>
        <item x="547"/>
        <item x="772"/>
        <item x="28"/>
        <item x="346"/>
        <item x="759"/>
        <item x="761"/>
        <item x="720"/>
        <item x="396"/>
        <item x="451"/>
        <item x="575"/>
        <item x="665"/>
        <item x="637"/>
        <item x="285"/>
        <item x="513"/>
        <item x="908"/>
        <item x="866"/>
        <item x="150"/>
        <item x="774"/>
        <item x="433"/>
        <item x="661"/>
        <item x="237"/>
        <item x="648"/>
        <item t="default"/>
      </items>
    </pivotField>
    <pivotField compact="0" numFmtId="10" outline="0" showAll="0"/>
    <pivotField compact="0" outline="0" showAll="0" defaultSubtotal="0">
      <items count="3">
        <item x="2"/>
        <item x="1"/>
        <item x="0"/>
      </items>
    </pivotField>
    <pivotField compact="0" outline="0" showAll="0" sortType="ascending"/>
    <pivotField compact="0" outline="0" showAll="0"/>
    <pivotField compact="0" outline="0" showAll="0" sortType="descending">
      <items count="5">
        <item x="1"/>
        <item x="0"/>
        <item x="3"/>
        <item x="2"/>
        <item t="default"/>
      </items>
      <autoSortScope>
        <pivotArea dataOnly="0" outline="0" fieldPosition="0">
          <references count="1">
            <reference field="4294967294" count="1" selected="0">
              <x v="0"/>
            </reference>
          </references>
        </pivotArea>
      </autoSortScope>
    </pivotField>
    <pivotField compact="0" outline="0" showAll="0">
      <items count="3">
        <item x="0"/>
        <item x="1"/>
        <item t="default"/>
      </items>
    </pivotField>
    <pivotField compact="0" outline="0" showAll="0"/>
    <pivotField compact="0" outline="0" showAll="0">
      <items count="9">
        <item x="7"/>
        <item x="6"/>
        <item x="4"/>
        <item x="1"/>
        <item x="5"/>
        <item x="2"/>
        <item x="3"/>
        <item x="0"/>
        <item t="default"/>
      </items>
    </pivotField>
    <pivotField compact="0" outline="0" showAll="0">
      <items count="11">
        <item x="1"/>
        <item x="8"/>
        <item x="2"/>
        <item x="5"/>
        <item x="0"/>
        <item x="4"/>
        <item x="3"/>
        <item x="7"/>
        <item x="9"/>
        <item x="6"/>
        <item t="default"/>
      </items>
    </pivotField>
    <pivotField compact="0" numFmtId="164" outline="0" showAll="0"/>
    <pivotField compact="0" outline="0" showAll="0"/>
    <pivotField compact="0" outline="0" showAll="0">
      <items count="7">
        <item x="0"/>
        <item x="1"/>
        <item x="4"/>
        <item x="3"/>
        <item m="1" x="5"/>
        <item x="2"/>
        <item t="default"/>
      </items>
    </pivotField>
    <pivotField axis="axisCol" compact="0" outline="0" showAll="0">
      <items count="4">
        <item x="0"/>
        <item x="2"/>
        <item x="1"/>
        <item t="default"/>
      </items>
    </pivotField>
    <pivotField compact="0" outline="0"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compact="0" outline="0" showAll="0">
      <items count="15">
        <item sd="0" x="0"/>
        <item sd="0" x="1"/>
        <item sd="0" x="2"/>
        <item sd="0" x="3"/>
        <item sd="0" x="4"/>
        <item sd="0" x="5"/>
        <item sd="0" x="6"/>
        <item sd="0" x="7"/>
        <item sd="0" x="8"/>
        <item sd="0" x="9"/>
        <item sd="0" x="10"/>
        <item sd="0" x="11"/>
        <item sd="0" x="12"/>
        <item sd="0" x="13"/>
        <item t="default"/>
      </items>
    </pivotField>
  </pivotFields>
  <rowFields count="1">
    <field x="14"/>
  </rowFields>
  <rowItems count="7">
    <i>
      <x v="4"/>
    </i>
    <i>
      <x v="1"/>
    </i>
    <i>
      <x/>
    </i>
    <i>
      <x v="2"/>
    </i>
    <i>
      <x v="3"/>
    </i>
    <i>
      <x v="5"/>
    </i>
    <i t="grand">
      <x/>
    </i>
  </rowItems>
  <colFields count="1">
    <field x="36"/>
  </colFields>
  <colItems count="4">
    <i>
      <x/>
    </i>
    <i>
      <x v="1"/>
    </i>
    <i>
      <x v="2"/>
    </i>
    <i t="grand">
      <x/>
    </i>
  </colItems>
  <dataFields count="1">
    <dataField name="Count of User_ID" fld="0" subtotal="count" baseField="0" baseItem="0"/>
  </dataFields>
  <chartFormats count="9">
    <chartFormat chart="6" format="0" series="1">
      <pivotArea type="data" outline="0" fieldPosition="0">
        <references count="2">
          <reference field="4294967294" count="1" selected="0">
            <x v="0"/>
          </reference>
          <reference field="36" count="1" selected="0">
            <x v="0"/>
          </reference>
        </references>
      </pivotArea>
    </chartFormat>
    <chartFormat chart="6" format="1" series="1">
      <pivotArea type="data" outline="0" fieldPosition="0">
        <references count="2">
          <reference field="4294967294" count="1" selected="0">
            <x v="0"/>
          </reference>
          <reference field="36" count="1" selected="0">
            <x v="1"/>
          </reference>
        </references>
      </pivotArea>
    </chartFormat>
    <chartFormat chart="6" format="2" series="1">
      <pivotArea type="data" outline="0" fieldPosition="0">
        <references count="2">
          <reference field="4294967294" count="1" selected="0">
            <x v="0"/>
          </reference>
          <reference field="36" count="1" selected="0">
            <x v="2"/>
          </reference>
        </references>
      </pivotArea>
    </chartFormat>
    <chartFormat chart="7" format="0" series="1">
      <pivotArea type="data" outline="0" fieldPosition="0">
        <references count="2">
          <reference field="4294967294" count="1" selected="0">
            <x v="0"/>
          </reference>
          <reference field="36" count="1" selected="0">
            <x v="0"/>
          </reference>
        </references>
      </pivotArea>
    </chartFormat>
    <chartFormat chart="7" format="1" series="1">
      <pivotArea type="data" outline="0" fieldPosition="0">
        <references count="2">
          <reference field="4294967294" count="1" selected="0">
            <x v="0"/>
          </reference>
          <reference field="36" count="1" selected="0">
            <x v="1"/>
          </reference>
        </references>
      </pivotArea>
    </chartFormat>
    <chartFormat chart="7" format="2" series="1">
      <pivotArea type="data" outline="0" fieldPosition="0">
        <references count="2">
          <reference field="4294967294" count="1" selected="0">
            <x v="0"/>
          </reference>
          <reference field="36" count="1" selected="0">
            <x v="2"/>
          </reference>
        </references>
      </pivotArea>
    </chartFormat>
    <chartFormat chart="11" format="0" series="1">
      <pivotArea type="data" outline="0" fieldPosition="0">
        <references count="2">
          <reference field="4294967294" count="1" selected="0">
            <x v="0"/>
          </reference>
          <reference field="36" count="1" selected="0">
            <x v="0"/>
          </reference>
        </references>
      </pivotArea>
    </chartFormat>
    <chartFormat chart="11" format="1" series="1">
      <pivotArea type="data" outline="0" fieldPosition="0">
        <references count="2">
          <reference field="4294967294" count="1" selected="0">
            <x v="0"/>
          </reference>
          <reference field="36" count="1" selected="0">
            <x v="1"/>
          </reference>
        </references>
      </pivotArea>
    </chartFormat>
    <chartFormat chart="11" format="2" series="1">
      <pivotArea type="data" outline="0" fieldPosition="0">
        <references count="2">
          <reference field="4294967294" count="1" selected="0">
            <x v="0"/>
          </reference>
          <reference field="3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F51EDFA-EB77-4719-847A-225D3563690A}" name="PivotTable14"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6">
  <location ref="D64:I70" firstHeaderRow="1" firstDataRow="2" firstDataCol="1"/>
  <pivotFields count="39">
    <pivotField dataField="1" compact="0" outline="0" showAll="0"/>
    <pivotField compact="0" outline="0" showAll="0"/>
    <pivotField compact="0" numFmtId="14" outline="0" showAll="0"/>
    <pivotField compact="0" numFmtId="14" outline="0" showAll="0">
      <items count="31">
        <item x="22"/>
        <item x="19"/>
        <item x="12"/>
        <item x="0"/>
        <item x="7"/>
        <item x="27"/>
        <item x="24"/>
        <item x="28"/>
        <item x="15"/>
        <item x="6"/>
        <item x="2"/>
        <item x="3"/>
        <item x="20"/>
        <item x="8"/>
        <item x="13"/>
        <item x="9"/>
        <item x="18"/>
        <item x="26"/>
        <item x="23"/>
        <item x="16"/>
        <item x="29"/>
        <item x="1"/>
        <item x="11"/>
        <item x="4"/>
        <item x="5"/>
        <item x="17"/>
        <item x="10"/>
        <item x="21"/>
        <item x="25"/>
        <item x="14"/>
        <item t="default"/>
      </items>
    </pivotField>
    <pivotField compact="0" outline="0" showAll="0">
      <items count="4">
        <item x="1"/>
        <item x="0"/>
        <item x="2"/>
        <item t="default"/>
      </items>
    </pivotField>
    <pivotField compact="0" outline="0" showAll="0"/>
    <pivotField compact="0" outline="0" showAll="0"/>
    <pivotField compact="0" outline="0" showAll="0">
      <items count="6">
        <item x="4"/>
        <item x="1"/>
        <item x="3"/>
        <item x="2"/>
        <item x="0"/>
        <item t="default"/>
      </items>
    </pivotField>
    <pivotField compact="0" outline="0" showAll="0"/>
    <pivotField compact="0" outline="0" showAll="0"/>
    <pivotField compact="0" outline="0" showAll="0"/>
    <pivotField compact="0" outline="0" showAll="0"/>
    <pivotField compact="0" outline="0" showAll="0" sortType="descending">
      <items count="8">
        <item x="5"/>
        <item x="2"/>
        <item x="4"/>
        <item x="0"/>
        <item x="1"/>
        <item x="6"/>
        <item x="3"/>
        <item t="default"/>
      </items>
      <autoSortScope>
        <pivotArea dataOnly="0" outline="0" fieldPosition="0">
          <references count="1">
            <reference field="4294967294" count="1" selected="0">
              <x v="0"/>
            </reference>
          </references>
        </pivotArea>
      </autoSortScope>
    </pivotField>
    <pivotField axis="axisCol" compact="0" outline="0" showAll="0">
      <items count="5">
        <item x="1"/>
        <item x="0"/>
        <item x="2"/>
        <item x="3"/>
        <item t="default"/>
      </items>
    </pivotField>
    <pivotField compact="0" outline="0" showAll="0" sortType="descending">
      <items count="7">
        <item x="1"/>
        <item x="5"/>
        <item x="4"/>
        <item x="3"/>
        <item x="2"/>
        <item x="0"/>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items count="3">
        <item x="1"/>
        <item x="0"/>
        <item t="default"/>
      </items>
    </pivotField>
    <pivotField compact="0" outline="0" showAll="0"/>
    <pivotField compact="0" outline="0" showAll="0"/>
    <pivotField compact="0" outline="0" showAll="0">
      <items count="6">
        <item x="4"/>
        <item x="1"/>
        <item x="2"/>
        <item x="0"/>
        <item x="3"/>
        <item t="default"/>
      </items>
    </pivotField>
    <pivotField compact="0" outline="0" showAll="0"/>
    <pivotField compact="0" outline="0" showAll="0" sortType="descending">
      <items count="5">
        <item x="1"/>
        <item x="3"/>
        <item x="0"/>
        <item x="2"/>
        <item t="default"/>
      </items>
      <autoSortScope>
        <pivotArea dataOnly="0" outline="0" fieldPosition="0">
          <references count="1">
            <reference field="4294967294" count="1" selected="0">
              <x v="0"/>
            </reference>
          </references>
        </pivotArea>
      </autoSortScope>
    </pivotField>
    <pivotField compact="0" numFmtId="10" outline="0" showAll="0">
      <items count="968">
        <item x="54"/>
        <item x="527"/>
        <item x="642"/>
        <item x="201"/>
        <item x="898"/>
        <item x="8"/>
        <item x="663"/>
        <item x="626"/>
        <item x="459"/>
        <item x="917"/>
        <item x="587"/>
        <item x="526"/>
        <item x="50"/>
        <item x="572"/>
        <item x="100"/>
        <item x="188"/>
        <item x="209"/>
        <item x="842"/>
        <item x="248"/>
        <item x="711"/>
        <item x="636"/>
        <item x="199"/>
        <item x="219"/>
        <item x="628"/>
        <item x="217"/>
        <item x="181"/>
        <item x="51"/>
        <item x="210"/>
        <item x="262"/>
        <item x="108"/>
        <item x="107"/>
        <item x="409"/>
        <item x="885"/>
        <item x="854"/>
        <item x="937"/>
        <item x="555"/>
        <item x="131"/>
        <item x="666"/>
        <item x="432"/>
        <item x="959"/>
        <item x="464"/>
        <item x="849"/>
        <item x="272"/>
        <item x="956"/>
        <item x="926"/>
        <item x="11"/>
        <item x="861"/>
        <item x="327"/>
        <item x="688"/>
        <item x="27"/>
        <item x="846"/>
        <item x="274"/>
        <item x="225"/>
        <item x="886"/>
        <item x="470"/>
        <item x="681"/>
        <item x="868"/>
        <item x="847"/>
        <item x="639"/>
        <item x="808"/>
        <item x="36"/>
        <item x="292"/>
        <item x="697"/>
        <item x="39"/>
        <item x="402"/>
        <item x="215"/>
        <item x="621"/>
        <item x="235"/>
        <item x="791"/>
        <item x="777"/>
        <item x="500"/>
        <item x="424"/>
        <item x="899"/>
        <item x="232"/>
        <item x="594"/>
        <item x="781"/>
        <item x="492"/>
        <item x="194"/>
        <item x="867"/>
        <item x="653"/>
        <item x="506"/>
        <item x="953"/>
        <item x="713"/>
        <item x="505"/>
        <item x="787"/>
        <item x="442"/>
        <item x="487"/>
        <item x="31"/>
        <item x="465"/>
        <item x="723"/>
        <item x="90"/>
        <item x="683"/>
        <item x="668"/>
        <item x="563"/>
        <item x="249"/>
        <item x="955"/>
        <item x="645"/>
        <item x="789"/>
        <item x="497"/>
        <item x="915"/>
        <item x="4"/>
        <item x="12"/>
        <item x="660"/>
        <item x="187"/>
        <item x="463"/>
        <item x="177"/>
        <item x="331"/>
        <item x="280"/>
        <item x="876"/>
        <item x="671"/>
        <item x="485"/>
        <item x="490"/>
        <item x="233"/>
        <item x="81"/>
        <item x="598"/>
        <item x="135"/>
        <item x="567"/>
        <item x="921"/>
        <item x="844"/>
        <item x="260"/>
        <item x="698"/>
        <item x="437"/>
        <item x="190"/>
        <item x="398"/>
        <item x="731"/>
        <item x="301"/>
        <item x="652"/>
        <item x="856"/>
        <item x="460"/>
        <item x="548"/>
        <item x="801"/>
        <item x="41"/>
        <item x="919"/>
        <item x="691"/>
        <item x="783"/>
        <item x="168"/>
        <item x="910"/>
        <item x="418"/>
        <item x="934"/>
        <item x="569"/>
        <item x="607"/>
        <item x="760"/>
        <item x="780"/>
        <item x="143"/>
        <item x="839"/>
        <item x="79"/>
        <item x="175"/>
        <item x="611"/>
        <item x="546"/>
        <item x="126"/>
        <item x="72"/>
        <item x="914"/>
        <item x="819"/>
        <item x="116"/>
        <item x="858"/>
        <item x="620"/>
        <item x="792"/>
        <item x="623"/>
        <item x="562"/>
        <item x="173"/>
        <item x="386"/>
        <item x="605"/>
        <item x="755"/>
        <item x="339"/>
        <item x="799"/>
        <item x="535"/>
        <item x="379"/>
        <item x="909"/>
        <item x="771"/>
        <item x="448"/>
        <item x="340"/>
        <item x="685"/>
        <item x="200"/>
        <item x="634"/>
        <item x="93"/>
        <item x="481"/>
        <item x="778"/>
        <item x="740"/>
        <item x="76"/>
        <item x="355"/>
        <item x="141"/>
        <item x="436"/>
        <item x="889"/>
        <item x="964"/>
        <item x="754"/>
        <item x="77"/>
        <item x="204"/>
        <item x="694"/>
        <item x="474"/>
        <item x="627"/>
        <item x="286"/>
        <item x="509"/>
        <item x="206"/>
        <item x="767"/>
        <item x="726"/>
        <item x="132"/>
        <item x="536"/>
        <item x="533"/>
        <item x="394"/>
        <item x="14"/>
        <item x="222"/>
        <item x="370"/>
        <item x="359"/>
        <item x="392"/>
        <item x="304"/>
        <item x="747"/>
        <item x="659"/>
        <item x="903"/>
        <item x="941"/>
        <item x="238"/>
        <item x="40"/>
        <item x="831"/>
        <item x="109"/>
        <item x="172"/>
        <item x="732"/>
        <item x="631"/>
        <item x="696"/>
        <item x="656"/>
        <item x="615"/>
        <item x="809"/>
        <item x="124"/>
        <item x="552"/>
        <item x="365"/>
        <item x="16"/>
        <item x="229"/>
        <item x="399"/>
        <item x="305"/>
        <item x="259"/>
        <item x="182"/>
        <item x="818"/>
        <item x="226"/>
        <item x="103"/>
        <item x="855"/>
        <item x="896"/>
        <item x="834"/>
        <item x="677"/>
        <item x="838"/>
        <item x="823"/>
        <item x="788"/>
        <item x="243"/>
        <item x="880"/>
        <item x="1"/>
        <item x="15"/>
        <item x="354"/>
        <item x="17"/>
        <item x="10"/>
        <item x="618"/>
        <item x="734"/>
        <item x="119"/>
        <item x="253"/>
        <item x="860"/>
        <item x="425"/>
        <item x="230"/>
        <item x="314"/>
        <item x="383"/>
        <item x="835"/>
        <item x="559"/>
        <item x="125"/>
        <item x="650"/>
        <item x="693"/>
        <item x="504"/>
        <item x="224"/>
        <item x="375"/>
        <item x="897"/>
        <item x="965"/>
        <item x="749"/>
        <item x="643"/>
        <item x="293"/>
        <item x="236"/>
        <item x="34"/>
        <item x="223"/>
        <item x="358"/>
        <item x="452"/>
        <item x="822"/>
        <item x="825"/>
        <item x="613"/>
        <item x="662"/>
        <item x="295"/>
        <item x="254"/>
        <item x="748"/>
        <item x="962"/>
        <item x="883"/>
        <item x="949"/>
        <item x="612"/>
        <item x="798"/>
        <item x="377"/>
        <item x="208"/>
        <item x="729"/>
        <item x="829"/>
        <item x="494"/>
        <item x="389"/>
        <item x="651"/>
        <item x="345"/>
        <item x="810"/>
        <item x="395"/>
        <item x="85"/>
        <item x="413"/>
        <item x="336"/>
        <item x="863"/>
        <item x="545"/>
        <item x="744"/>
        <item x="963"/>
        <item x="522"/>
        <item x="479"/>
        <item x="38"/>
        <item x="632"/>
        <item x="71"/>
        <item x="157"/>
        <item x="323"/>
        <item x="82"/>
        <item x="664"/>
        <item x="557"/>
        <item x="602"/>
        <item x="502"/>
        <item x="338"/>
        <item x="270"/>
        <item x="957"/>
        <item x="258"/>
        <item x="372"/>
        <item x="828"/>
        <item x="385"/>
        <item x="469"/>
        <item x="212"/>
        <item x="324"/>
        <item x="940"/>
        <item x="519"/>
        <item x="811"/>
        <item x="344"/>
        <item x="435"/>
        <item x="570"/>
        <item x="154"/>
        <item x="23"/>
        <item x="166"/>
        <item x="348"/>
        <item x="300"/>
        <item x="332"/>
        <item x="378"/>
        <item x="446"/>
        <item x="333"/>
        <item x="514"/>
        <item x="933"/>
        <item x="467"/>
        <item x="593"/>
        <item x="70"/>
        <item x="600"/>
        <item x="241"/>
        <item x="537"/>
        <item x="727"/>
        <item x="827"/>
        <item x="174"/>
        <item x="857"/>
        <item x="228"/>
        <item x="911"/>
        <item x="927"/>
        <item x="918"/>
        <item x="472"/>
        <item x="695"/>
        <item x="932"/>
        <item x="380"/>
        <item x="733"/>
        <item x="745"/>
        <item x="60"/>
        <item x="498"/>
        <item x="316"/>
        <item x="297"/>
        <item x="43"/>
        <item x="750"/>
        <item x="499"/>
        <item x="337"/>
        <item x="78"/>
        <item x="882"/>
        <item x="495"/>
        <item x="360"/>
        <item x="271"/>
        <item x="255"/>
        <item x="405"/>
        <item x="608"/>
        <item x="113"/>
        <item x="534"/>
        <item x="64"/>
        <item x="672"/>
        <item x="74"/>
        <item x="419"/>
        <item x="938"/>
        <item x="577"/>
        <item x="129"/>
        <item x="566"/>
        <item x="728"/>
        <item x="895"/>
        <item x="550"/>
        <item x="718"/>
        <item x="489"/>
        <item x="676"/>
        <item x="496"/>
        <item x="736"/>
        <item x="900"/>
        <item x="510"/>
        <item x="913"/>
        <item x="99"/>
        <item x="556"/>
        <item x="795"/>
        <item x="322"/>
        <item x="521"/>
        <item x="450"/>
        <item x="768"/>
        <item x="55"/>
        <item x="773"/>
        <item x="261"/>
        <item x="250"/>
        <item x="757"/>
        <item x="284"/>
        <item x="189"/>
        <item x="276"/>
        <item x="674"/>
        <item x="278"/>
        <item x="737"/>
        <item x="151"/>
        <item x="319"/>
        <item x="156"/>
        <item x="183"/>
        <item x="503"/>
        <item x="741"/>
        <item x="203"/>
        <item x="417"/>
        <item x="112"/>
        <item x="582"/>
        <item x="218"/>
        <item x="619"/>
        <item x="33"/>
        <item x="371"/>
        <item x="586"/>
        <item x="738"/>
        <item x="591"/>
        <item x="291"/>
        <item x="18"/>
        <item x="185"/>
        <item x="277"/>
        <item x="240"/>
        <item x="66"/>
        <item x="762"/>
        <item x="290"/>
        <item x="482"/>
        <item x="790"/>
        <item x="441"/>
        <item x="805"/>
        <item x="584"/>
        <item x="32"/>
        <item x="312"/>
        <item x="142"/>
        <item x="700"/>
        <item x="952"/>
        <item x="342"/>
        <item x="657"/>
        <item x="891"/>
        <item x="609"/>
        <item x="630"/>
        <item x="763"/>
        <item x="595"/>
        <item x="462"/>
        <item x="583"/>
        <item x="381"/>
        <item x="347"/>
        <item x="512"/>
        <item x="376"/>
        <item x="785"/>
        <item x="148"/>
        <item x="88"/>
        <item x="52"/>
        <item x="426"/>
        <item x="130"/>
        <item x="892"/>
        <item x="769"/>
        <item x="367"/>
        <item x="13"/>
        <item x="814"/>
        <item x="517"/>
        <item x="443"/>
        <item x="56"/>
        <item x="802"/>
        <item x="721"/>
        <item x="712"/>
        <item x="585"/>
        <item x="303"/>
        <item x="599"/>
        <item x="368"/>
        <item x="267"/>
        <item x="307"/>
        <item x="46"/>
        <item x="428"/>
        <item x="120"/>
        <item x="486"/>
        <item x="944"/>
        <item x="821"/>
        <item x="197"/>
        <item x="604"/>
        <item x="24"/>
        <item x="515"/>
        <item x="308"/>
        <item x="912"/>
        <item x="764"/>
        <item x="568"/>
        <item x="444"/>
        <item x="950"/>
        <item x="299"/>
        <item x="875"/>
        <item x="961"/>
        <item x="826"/>
        <item x="888"/>
        <item x="887"/>
        <item x="797"/>
        <item x="420"/>
        <item x="907"/>
        <item x="551"/>
        <item x="679"/>
        <item x="782"/>
        <item x="743"/>
        <item x="20"/>
        <item x="478"/>
        <item x="484"/>
        <item x="716"/>
        <item x="84"/>
        <item x="256"/>
        <item x="431"/>
        <item x="341"/>
        <item x="610"/>
        <item x="491"/>
        <item x="22"/>
        <item x="573"/>
        <item x="361"/>
        <item x="179"/>
        <item x="329"/>
        <item x="67"/>
        <item x="298"/>
        <item x="530"/>
        <item x="532"/>
        <item x="26"/>
        <item x="102"/>
        <item x="709"/>
        <item x="590"/>
        <item x="673"/>
        <item x="948"/>
        <item x="588"/>
        <item x="845"/>
        <item x="155"/>
        <item x="646"/>
        <item x="21"/>
        <item x="458"/>
        <item x="140"/>
        <item x="252"/>
        <item x="746"/>
        <item x="841"/>
        <item x="924"/>
        <item x="730"/>
        <item x="19"/>
        <item x="207"/>
        <item x="180"/>
        <item x="874"/>
        <item x="98"/>
        <item x="603"/>
        <item x="244"/>
        <item x="717"/>
        <item x="682"/>
        <item x="455"/>
        <item x="539"/>
        <item x="318"/>
        <item x="675"/>
        <item x="877"/>
        <item x="945"/>
        <item x="806"/>
        <item x="461"/>
        <item x="722"/>
        <item x="242"/>
        <item x="560"/>
        <item x="145"/>
        <item x="91"/>
        <item x="275"/>
        <item x="678"/>
        <item x="525"/>
        <item x="686"/>
        <item x="139"/>
        <item x="756"/>
        <item x="121"/>
        <item x="146"/>
        <item x="906"/>
        <item x="127"/>
        <item x="456"/>
        <item x="622"/>
        <item x="309"/>
        <item x="881"/>
        <item x="363"/>
        <item x="966"/>
        <item x="193"/>
        <item x="832"/>
        <item x="134"/>
        <item x="930"/>
        <item x="816"/>
        <item x="191"/>
        <item x="581"/>
        <item x="161"/>
        <item x="658"/>
        <item x="752"/>
        <item x="501"/>
        <item x="350"/>
        <item x="714"/>
        <item x="58"/>
        <item x="837"/>
        <item x="796"/>
        <item x="7"/>
        <item x="83"/>
        <item x="775"/>
        <item x="836"/>
        <item x="320"/>
        <item x="625"/>
        <item x="702"/>
        <item x="708"/>
        <item x="158"/>
        <item x="692"/>
        <item x="388"/>
        <item x="453"/>
        <item x="865"/>
        <item x="62"/>
        <item x="879"/>
        <item x="407"/>
        <item x="160"/>
        <item x="439"/>
        <item x="202"/>
        <item x="488"/>
        <item x="382"/>
        <item x="373"/>
        <item x="80"/>
        <item x="264"/>
        <item x="69"/>
        <item x="214"/>
        <item x="804"/>
        <item x="349"/>
        <item x="859"/>
        <item x="391"/>
        <item x="106"/>
        <item x="852"/>
        <item x="351"/>
        <item x="247"/>
        <item x="960"/>
        <item x="0"/>
        <item x="245"/>
        <item x="807"/>
        <item x="302"/>
        <item x="579"/>
        <item x="466"/>
        <item x="869"/>
        <item x="541"/>
        <item x="122"/>
        <item x="133"/>
        <item x="45"/>
        <item x="667"/>
        <item x="649"/>
        <item x="110"/>
        <item x="597"/>
        <item x="592"/>
        <item x="231"/>
        <item x="53"/>
        <item x="705"/>
        <item x="429"/>
        <item x="149"/>
        <item x="647"/>
        <item x="565"/>
        <item x="706"/>
        <item x="37"/>
        <item x="943"/>
        <item x="165"/>
        <item x="529"/>
        <item x="493"/>
        <item x="137"/>
        <item x="387"/>
        <item x="334"/>
        <item x="423"/>
        <item x="118"/>
        <item x="524"/>
        <item x="393"/>
        <item x="239"/>
        <item x="65"/>
        <item x="483"/>
        <item x="820"/>
        <item x="739"/>
        <item x="946"/>
        <item x="152"/>
        <item x="95"/>
        <item x="812"/>
        <item x="273"/>
        <item x="523"/>
        <item x="335"/>
        <item x="310"/>
        <item x="894"/>
        <item x="670"/>
        <item x="758"/>
        <item x="655"/>
        <item x="596"/>
        <item x="935"/>
        <item x="644"/>
        <item x="654"/>
        <item x="59"/>
        <item x="824"/>
        <item x="176"/>
        <item x="356"/>
        <item x="850"/>
        <item x="931"/>
        <item x="5"/>
        <item x="313"/>
        <item x="412"/>
        <item x="257"/>
        <item x="735"/>
        <item x="415"/>
        <item x="440"/>
        <item x="803"/>
        <item x="35"/>
        <item x="326"/>
        <item x="49"/>
        <item x="422"/>
        <item x="817"/>
        <item x="853"/>
        <item x="89"/>
        <item x="916"/>
        <item x="92"/>
        <item x="516"/>
        <item x="905"/>
        <item x="641"/>
        <item x="128"/>
        <item x="404"/>
        <item x="553"/>
        <item x="390"/>
        <item x="719"/>
        <item x="68"/>
        <item x="640"/>
        <item x="397"/>
        <item x="699"/>
        <item x="543"/>
        <item x="511"/>
        <item x="288"/>
        <item x="864"/>
        <item x="742"/>
        <item x="61"/>
        <item x="589"/>
        <item x="710"/>
        <item x="178"/>
        <item x="833"/>
        <item x="353"/>
        <item x="384"/>
        <item x="366"/>
        <item x="434"/>
        <item x="508"/>
        <item x="321"/>
        <item x="703"/>
        <item x="29"/>
        <item x="279"/>
        <item x="216"/>
        <item x="87"/>
        <item x="184"/>
        <item x="477"/>
        <item x="942"/>
        <item x="25"/>
        <item x="922"/>
        <item x="542"/>
        <item x="73"/>
        <item x="528"/>
        <item x="427"/>
        <item x="929"/>
        <item x="105"/>
        <item x="164"/>
        <item x="86"/>
        <item x="317"/>
        <item x="170"/>
        <item x="902"/>
        <item x="192"/>
        <item x="958"/>
        <item x="766"/>
        <item x="374"/>
        <item x="606"/>
        <item x="794"/>
        <item x="430"/>
        <item x="9"/>
        <item x="48"/>
        <item x="904"/>
        <item x="196"/>
        <item x="518"/>
        <item x="862"/>
        <item x="343"/>
        <item x="701"/>
        <item x="848"/>
        <item x="227"/>
        <item x="162"/>
        <item x="576"/>
        <item x="211"/>
        <item x="234"/>
        <item x="263"/>
        <item x="311"/>
        <item x="770"/>
        <item x="633"/>
        <item x="776"/>
        <item x="635"/>
        <item x="447"/>
        <item x="786"/>
        <item x="104"/>
        <item x="616"/>
        <item x="939"/>
        <item x="57"/>
        <item x="617"/>
        <item x="707"/>
        <item x="414"/>
        <item x="784"/>
        <item x="578"/>
        <item x="540"/>
        <item x="884"/>
        <item x="457"/>
        <item x="296"/>
        <item x="400"/>
        <item x="294"/>
        <item x="753"/>
        <item x="325"/>
        <item x="97"/>
        <item x="306"/>
        <item x="954"/>
        <item x="873"/>
        <item x="507"/>
        <item x="44"/>
        <item x="544"/>
        <item x="2"/>
        <item x="751"/>
        <item x="96"/>
        <item x="205"/>
        <item x="687"/>
        <item x="251"/>
        <item x="117"/>
        <item x="951"/>
        <item x="416"/>
        <item x="614"/>
        <item x="269"/>
        <item x="114"/>
        <item x="362"/>
        <item x="281"/>
        <item x="520"/>
        <item x="136"/>
        <item x="153"/>
        <item x="554"/>
        <item x="561"/>
        <item x="923"/>
        <item x="42"/>
        <item x="403"/>
        <item x="265"/>
        <item x="843"/>
        <item x="63"/>
        <item x="454"/>
        <item x="445"/>
        <item x="684"/>
        <item x="421"/>
        <item x="765"/>
        <item x="538"/>
        <item x="715"/>
        <item x="871"/>
        <item x="725"/>
        <item x="928"/>
        <item x="406"/>
        <item x="947"/>
        <item x="574"/>
        <item x="111"/>
        <item x="468"/>
        <item x="198"/>
        <item x="689"/>
        <item x="690"/>
        <item x="408"/>
        <item x="289"/>
        <item x="330"/>
        <item x="629"/>
        <item x="830"/>
        <item x="3"/>
        <item x="704"/>
        <item x="220"/>
        <item x="793"/>
        <item x="352"/>
        <item x="669"/>
        <item x="144"/>
        <item x="123"/>
        <item x="580"/>
        <item x="558"/>
        <item x="195"/>
        <item x="186"/>
        <item x="138"/>
        <item x="75"/>
        <item x="531"/>
        <item x="471"/>
        <item x="480"/>
        <item x="364"/>
        <item x="936"/>
        <item x="287"/>
        <item x="680"/>
        <item x="815"/>
        <item x="268"/>
        <item x="901"/>
        <item x="638"/>
        <item x="163"/>
        <item x="213"/>
        <item x="800"/>
        <item x="411"/>
        <item x="167"/>
        <item x="94"/>
        <item x="282"/>
        <item x="266"/>
        <item x="813"/>
        <item x="171"/>
        <item x="840"/>
        <item x="870"/>
        <item x="438"/>
        <item x="920"/>
        <item x="47"/>
        <item x="115"/>
        <item x="101"/>
        <item x="357"/>
        <item x="476"/>
        <item x="473"/>
        <item x="724"/>
        <item x="890"/>
        <item x="147"/>
        <item x="401"/>
        <item x="601"/>
        <item x="925"/>
        <item x="851"/>
        <item x="872"/>
        <item x="246"/>
        <item x="169"/>
        <item x="893"/>
        <item x="564"/>
        <item x="624"/>
        <item x="283"/>
        <item x="878"/>
        <item x="6"/>
        <item x="221"/>
        <item x="410"/>
        <item x="475"/>
        <item x="159"/>
        <item x="449"/>
        <item x="30"/>
        <item x="328"/>
        <item x="315"/>
        <item x="369"/>
        <item x="779"/>
        <item x="549"/>
        <item x="571"/>
        <item x="547"/>
        <item x="772"/>
        <item x="28"/>
        <item x="346"/>
        <item x="759"/>
        <item x="761"/>
        <item x="720"/>
        <item x="396"/>
        <item x="451"/>
        <item x="575"/>
        <item x="665"/>
        <item x="637"/>
        <item x="285"/>
        <item x="513"/>
        <item x="908"/>
        <item x="866"/>
        <item x="150"/>
        <item x="774"/>
        <item x="433"/>
        <item x="661"/>
        <item x="237"/>
        <item x="648"/>
        <item t="default"/>
      </items>
    </pivotField>
    <pivotField compact="0" numFmtId="10" outline="0" showAll="0"/>
    <pivotField compact="0" outline="0" showAll="0" defaultSubtotal="0">
      <items count="3">
        <item x="2"/>
        <item x="1"/>
        <item x="0"/>
      </items>
    </pivotField>
    <pivotField compact="0" outline="0" showAll="0" sortType="ascending"/>
    <pivotField compact="0" outline="0" showAll="0"/>
    <pivotField axis="axisRow" compact="0" outline="0" showAll="0" sortType="descending">
      <items count="5">
        <item x="1"/>
        <item x="0"/>
        <item x="3"/>
        <item x="2"/>
        <item t="default"/>
      </items>
      <autoSortScope>
        <pivotArea dataOnly="0" outline="0" fieldPosition="0">
          <references count="1">
            <reference field="4294967294" count="1" selected="0">
              <x v="0"/>
            </reference>
          </references>
        </pivotArea>
      </autoSortScope>
    </pivotField>
    <pivotField compact="0" outline="0" showAll="0">
      <items count="3">
        <item x="0"/>
        <item x="1"/>
        <item t="default"/>
      </items>
    </pivotField>
    <pivotField compact="0" outline="0" showAll="0"/>
    <pivotField compact="0" outline="0" showAll="0">
      <items count="9">
        <item x="7"/>
        <item x="6"/>
        <item x="4"/>
        <item x="1"/>
        <item x="5"/>
        <item x="2"/>
        <item x="3"/>
        <item x="0"/>
        <item t="default"/>
      </items>
    </pivotField>
    <pivotField compact="0" outline="0" showAll="0">
      <items count="11">
        <item x="1"/>
        <item x="8"/>
        <item x="2"/>
        <item x="5"/>
        <item x="0"/>
        <item x="4"/>
        <item x="3"/>
        <item x="7"/>
        <item x="9"/>
        <item x="6"/>
        <item t="default"/>
      </items>
    </pivotField>
    <pivotField compact="0" numFmtId="164" outline="0" showAll="0"/>
    <pivotField compact="0" outline="0" showAll="0"/>
    <pivotField compact="0" outline="0" showAll="0">
      <items count="7">
        <item x="0"/>
        <item x="1"/>
        <item x="4"/>
        <item x="3"/>
        <item m="1" x="5"/>
        <item x="2"/>
        <item t="default"/>
      </items>
    </pivotField>
    <pivotField compact="0" outline="0" showAll="0"/>
    <pivotField compact="0" outline="0"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compact="0" outline="0" showAll="0">
      <items count="15">
        <item sd="0" x="0"/>
        <item sd="0" x="1"/>
        <item sd="0" x="2"/>
        <item sd="0" x="3"/>
        <item sd="0" x="4"/>
        <item sd="0" x="5"/>
        <item sd="0" x="6"/>
        <item sd="0" x="7"/>
        <item sd="0" x="8"/>
        <item sd="0" x="9"/>
        <item sd="0" x="10"/>
        <item sd="0" x="11"/>
        <item sd="0" x="12"/>
        <item sd="0" x="13"/>
        <item t="default"/>
      </items>
    </pivotField>
  </pivotFields>
  <rowFields count="1">
    <field x="28"/>
  </rowFields>
  <rowItems count="5">
    <i>
      <x v="1"/>
    </i>
    <i>
      <x v="3"/>
    </i>
    <i>
      <x v="2"/>
    </i>
    <i>
      <x/>
    </i>
    <i t="grand">
      <x/>
    </i>
  </rowItems>
  <colFields count="1">
    <field x="13"/>
  </colFields>
  <colItems count="5">
    <i>
      <x/>
    </i>
    <i>
      <x v="1"/>
    </i>
    <i>
      <x v="2"/>
    </i>
    <i>
      <x v="3"/>
    </i>
    <i t="grand">
      <x/>
    </i>
  </colItems>
  <dataFields count="1">
    <dataField name="Count of User_ID" fld="0" subtotal="count" baseField="0" baseItem="0"/>
  </dataFields>
  <chartFormats count="12">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series="1">
      <pivotArea type="data" outline="0" fieldPosition="0">
        <references count="2">
          <reference field="4294967294" count="1" selected="0">
            <x v="0"/>
          </reference>
          <reference field="13" count="1" selected="0">
            <x v="2"/>
          </reference>
        </references>
      </pivotArea>
    </chartFormat>
    <chartFormat chart="0" format="3" series="1">
      <pivotArea type="data" outline="0" fieldPosition="0">
        <references count="2">
          <reference field="4294967294" count="1" selected="0">
            <x v="0"/>
          </reference>
          <reference field="13" count="1" selected="0">
            <x v="3"/>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2"/>
          </reference>
        </references>
      </pivotArea>
    </chartFormat>
    <chartFormat chart="1" format="3" series="1">
      <pivotArea type="data" outline="0" fieldPosition="0">
        <references count="2">
          <reference field="4294967294" count="1" selected="0">
            <x v="0"/>
          </reference>
          <reference field="13" count="1" selected="0">
            <x v="3"/>
          </reference>
        </references>
      </pivotArea>
    </chartFormat>
    <chartFormat chart="2" format="0" series="1">
      <pivotArea type="data" outline="0" fieldPosition="0">
        <references count="2">
          <reference field="4294967294" count="1" selected="0">
            <x v="0"/>
          </reference>
          <reference field="13"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 chart="2" format="2" series="1">
      <pivotArea type="data" outline="0" fieldPosition="0">
        <references count="2">
          <reference field="4294967294" count="1" selected="0">
            <x v="0"/>
          </reference>
          <reference field="13" count="1" selected="0">
            <x v="2"/>
          </reference>
        </references>
      </pivotArea>
    </chartFormat>
    <chartFormat chart="2" format="3" series="1">
      <pivotArea type="data" outline="0" fieldPosition="0">
        <references count="2">
          <reference field="4294967294" count="1" selected="0">
            <x v="0"/>
          </reference>
          <reference field="1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D068536-D5AC-4F8E-AC43-1622948FD4BE}" name="PivotTable4"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0">
  <location ref="A19:B22" firstHeaderRow="1" firstDataRow="1" firstDataCol="1"/>
  <pivotFields count="39">
    <pivotField dataField="1" compact="0" outline="0" showAll="0"/>
    <pivotField compact="0" outline="0" showAll="0"/>
    <pivotField compact="0" numFmtId="14" outline="0" showAll="0"/>
    <pivotField compact="0" numFmtId="14" outline="0" showAll="0">
      <items count="31">
        <item x="22"/>
        <item x="19"/>
        <item x="12"/>
        <item x="0"/>
        <item x="7"/>
        <item x="27"/>
        <item x="24"/>
        <item x="28"/>
        <item x="15"/>
        <item x="6"/>
        <item x="2"/>
        <item x="3"/>
        <item x="20"/>
        <item x="8"/>
        <item x="13"/>
        <item x="9"/>
        <item x="18"/>
        <item x="26"/>
        <item x="23"/>
        <item x="16"/>
        <item x="29"/>
        <item x="1"/>
        <item x="11"/>
        <item x="4"/>
        <item x="5"/>
        <item x="17"/>
        <item x="10"/>
        <item x="21"/>
        <item x="25"/>
        <item x="14"/>
        <item t="default"/>
      </items>
    </pivotField>
    <pivotField compact="0" outline="0" showAll="0"/>
    <pivotField compact="0" outline="0" showAll="0"/>
    <pivotField compact="0" outline="0" showAll="0"/>
    <pivotField compact="0" outline="0" showAll="0">
      <items count="6">
        <item x="4"/>
        <item x="1"/>
        <item x="3"/>
        <item x="2"/>
        <item x="0"/>
        <item t="default"/>
      </items>
    </pivotField>
    <pivotField compact="0" outline="0" showAll="0"/>
    <pivotField compact="0" outline="0" showAll="0"/>
    <pivotField compact="0" outline="0" showAll="0"/>
    <pivotField compact="0" outline="0" showAll="0"/>
    <pivotField compact="0" outline="0" showAll="0">
      <items count="8">
        <item x="5"/>
        <item x="2"/>
        <item x="4"/>
        <item x="0"/>
        <item x="1"/>
        <item x="6"/>
        <item x="3"/>
        <item t="default"/>
      </items>
    </pivotField>
    <pivotField compact="0" outline="0" showAll="0"/>
    <pivotField compact="0" outline="0" showAll="0" sortType="descending">
      <items count="7">
        <item x="1"/>
        <item x="5"/>
        <item x="4"/>
        <item x="3"/>
        <item x="2"/>
        <item x="0"/>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0" outline="0" showAll="0">
      <items count="968">
        <item x="54"/>
        <item x="527"/>
        <item x="642"/>
        <item x="201"/>
        <item x="898"/>
        <item x="8"/>
        <item x="663"/>
        <item x="626"/>
        <item x="459"/>
        <item x="917"/>
        <item x="587"/>
        <item x="526"/>
        <item x="50"/>
        <item x="572"/>
        <item x="100"/>
        <item x="188"/>
        <item x="209"/>
        <item x="842"/>
        <item x="248"/>
        <item x="711"/>
        <item x="636"/>
        <item x="199"/>
        <item x="219"/>
        <item x="628"/>
        <item x="217"/>
        <item x="181"/>
        <item x="51"/>
        <item x="210"/>
        <item x="262"/>
        <item x="108"/>
        <item x="107"/>
        <item x="409"/>
        <item x="885"/>
        <item x="854"/>
        <item x="937"/>
        <item x="555"/>
        <item x="131"/>
        <item x="666"/>
        <item x="432"/>
        <item x="959"/>
        <item x="464"/>
        <item x="849"/>
        <item x="272"/>
        <item x="956"/>
        <item x="926"/>
        <item x="11"/>
        <item x="861"/>
        <item x="327"/>
        <item x="688"/>
        <item x="27"/>
        <item x="846"/>
        <item x="274"/>
        <item x="225"/>
        <item x="886"/>
        <item x="470"/>
        <item x="681"/>
        <item x="868"/>
        <item x="847"/>
        <item x="639"/>
        <item x="808"/>
        <item x="36"/>
        <item x="292"/>
        <item x="697"/>
        <item x="39"/>
        <item x="402"/>
        <item x="215"/>
        <item x="621"/>
        <item x="235"/>
        <item x="791"/>
        <item x="777"/>
        <item x="500"/>
        <item x="424"/>
        <item x="899"/>
        <item x="232"/>
        <item x="594"/>
        <item x="781"/>
        <item x="492"/>
        <item x="194"/>
        <item x="867"/>
        <item x="653"/>
        <item x="506"/>
        <item x="953"/>
        <item x="713"/>
        <item x="505"/>
        <item x="787"/>
        <item x="442"/>
        <item x="487"/>
        <item x="31"/>
        <item x="465"/>
        <item x="723"/>
        <item x="90"/>
        <item x="683"/>
        <item x="668"/>
        <item x="563"/>
        <item x="249"/>
        <item x="955"/>
        <item x="645"/>
        <item x="789"/>
        <item x="497"/>
        <item x="915"/>
        <item x="4"/>
        <item x="12"/>
        <item x="660"/>
        <item x="187"/>
        <item x="463"/>
        <item x="177"/>
        <item x="331"/>
        <item x="280"/>
        <item x="876"/>
        <item x="671"/>
        <item x="485"/>
        <item x="490"/>
        <item x="233"/>
        <item x="81"/>
        <item x="598"/>
        <item x="135"/>
        <item x="567"/>
        <item x="921"/>
        <item x="844"/>
        <item x="260"/>
        <item x="698"/>
        <item x="437"/>
        <item x="190"/>
        <item x="398"/>
        <item x="731"/>
        <item x="301"/>
        <item x="652"/>
        <item x="856"/>
        <item x="460"/>
        <item x="548"/>
        <item x="801"/>
        <item x="41"/>
        <item x="919"/>
        <item x="691"/>
        <item x="783"/>
        <item x="168"/>
        <item x="910"/>
        <item x="418"/>
        <item x="934"/>
        <item x="569"/>
        <item x="607"/>
        <item x="760"/>
        <item x="780"/>
        <item x="143"/>
        <item x="839"/>
        <item x="79"/>
        <item x="175"/>
        <item x="611"/>
        <item x="546"/>
        <item x="126"/>
        <item x="72"/>
        <item x="914"/>
        <item x="819"/>
        <item x="116"/>
        <item x="858"/>
        <item x="620"/>
        <item x="792"/>
        <item x="623"/>
        <item x="562"/>
        <item x="173"/>
        <item x="386"/>
        <item x="605"/>
        <item x="755"/>
        <item x="339"/>
        <item x="799"/>
        <item x="535"/>
        <item x="379"/>
        <item x="909"/>
        <item x="771"/>
        <item x="448"/>
        <item x="340"/>
        <item x="685"/>
        <item x="200"/>
        <item x="634"/>
        <item x="93"/>
        <item x="481"/>
        <item x="778"/>
        <item x="740"/>
        <item x="76"/>
        <item x="355"/>
        <item x="141"/>
        <item x="436"/>
        <item x="889"/>
        <item x="964"/>
        <item x="754"/>
        <item x="77"/>
        <item x="204"/>
        <item x="694"/>
        <item x="474"/>
        <item x="627"/>
        <item x="286"/>
        <item x="509"/>
        <item x="206"/>
        <item x="767"/>
        <item x="726"/>
        <item x="132"/>
        <item x="536"/>
        <item x="533"/>
        <item x="394"/>
        <item x="14"/>
        <item x="222"/>
        <item x="370"/>
        <item x="359"/>
        <item x="392"/>
        <item x="304"/>
        <item x="747"/>
        <item x="659"/>
        <item x="903"/>
        <item x="941"/>
        <item x="238"/>
        <item x="40"/>
        <item x="831"/>
        <item x="109"/>
        <item x="172"/>
        <item x="732"/>
        <item x="631"/>
        <item x="696"/>
        <item x="656"/>
        <item x="615"/>
        <item x="809"/>
        <item x="124"/>
        <item x="552"/>
        <item x="365"/>
        <item x="16"/>
        <item x="229"/>
        <item x="399"/>
        <item x="305"/>
        <item x="259"/>
        <item x="182"/>
        <item x="818"/>
        <item x="226"/>
        <item x="103"/>
        <item x="855"/>
        <item x="896"/>
        <item x="834"/>
        <item x="677"/>
        <item x="838"/>
        <item x="823"/>
        <item x="788"/>
        <item x="243"/>
        <item x="880"/>
        <item x="1"/>
        <item x="15"/>
        <item x="354"/>
        <item x="17"/>
        <item x="10"/>
        <item x="618"/>
        <item x="734"/>
        <item x="119"/>
        <item x="253"/>
        <item x="860"/>
        <item x="425"/>
        <item x="230"/>
        <item x="314"/>
        <item x="383"/>
        <item x="835"/>
        <item x="559"/>
        <item x="125"/>
        <item x="650"/>
        <item x="693"/>
        <item x="504"/>
        <item x="224"/>
        <item x="375"/>
        <item x="897"/>
        <item x="965"/>
        <item x="749"/>
        <item x="643"/>
        <item x="293"/>
        <item x="236"/>
        <item x="34"/>
        <item x="223"/>
        <item x="358"/>
        <item x="452"/>
        <item x="822"/>
        <item x="825"/>
        <item x="613"/>
        <item x="662"/>
        <item x="295"/>
        <item x="254"/>
        <item x="748"/>
        <item x="962"/>
        <item x="883"/>
        <item x="949"/>
        <item x="612"/>
        <item x="798"/>
        <item x="377"/>
        <item x="208"/>
        <item x="729"/>
        <item x="829"/>
        <item x="494"/>
        <item x="389"/>
        <item x="651"/>
        <item x="345"/>
        <item x="810"/>
        <item x="395"/>
        <item x="85"/>
        <item x="413"/>
        <item x="336"/>
        <item x="863"/>
        <item x="545"/>
        <item x="744"/>
        <item x="963"/>
        <item x="522"/>
        <item x="479"/>
        <item x="38"/>
        <item x="632"/>
        <item x="71"/>
        <item x="157"/>
        <item x="323"/>
        <item x="82"/>
        <item x="664"/>
        <item x="557"/>
        <item x="602"/>
        <item x="502"/>
        <item x="338"/>
        <item x="270"/>
        <item x="957"/>
        <item x="258"/>
        <item x="372"/>
        <item x="828"/>
        <item x="385"/>
        <item x="469"/>
        <item x="212"/>
        <item x="324"/>
        <item x="940"/>
        <item x="519"/>
        <item x="811"/>
        <item x="344"/>
        <item x="435"/>
        <item x="570"/>
        <item x="154"/>
        <item x="23"/>
        <item x="166"/>
        <item x="348"/>
        <item x="300"/>
        <item x="332"/>
        <item x="378"/>
        <item x="446"/>
        <item x="333"/>
        <item x="514"/>
        <item x="933"/>
        <item x="467"/>
        <item x="593"/>
        <item x="70"/>
        <item x="600"/>
        <item x="241"/>
        <item x="537"/>
        <item x="727"/>
        <item x="827"/>
        <item x="174"/>
        <item x="857"/>
        <item x="228"/>
        <item x="911"/>
        <item x="927"/>
        <item x="918"/>
        <item x="472"/>
        <item x="695"/>
        <item x="932"/>
        <item x="380"/>
        <item x="733"/>
        <item x="745"/>
        <item x="60"/>
        <item x="498"/>
        <item x="316"/>
        <item x="297"/>
        <item x="43"/>
        <item x="750"/>
        <item x="499"/>
        <item x="337"/>
        <item x="78"/>
        <item x="882"/>
        <item x="495"/>
        <item x="360"/>
        <item x="271"/>
        <item x="255"/>
        <item x="405"/>
        <item x="608"/>
        <item x="113"/>
        <item x="534"/>
        <item x="64"/>
        <item x="672"/>
        <item x="74"/>
        <item x="419"/>
        <item x="938"/>
        <item x="577"/>
        <item x="129"/>
        <item x="566"/>
        <item x="728"/>
        <item x="895"/>
        <item x="550"/>
        <item x="718"/>
        <item x="489"/>
        <item x="676"/>
        <item x="496"/>
        <item x="736"/>
        <item x="900"/>
        <item x="510"/>
        <item x="913"/>
        <item x="99"/>
        <item x="556"/>
        <item x="795"/>
        <item x="322"/>
        <item x="521"/>
        <item x="450"/>
        <item x="768"/>
        <item x="55"/>
        <item x="773"/>
        <item x="261"/>
        <item x="250"/>
        <item x="757"/>
        <item x="284"/>
        <item x="189"/>
        <item x="276"/>
        <item x="674"/>
        <item x="278"/>
        <item x="737"/>
        <item x="151"/>
        <item x="319"/>
        <item x="156"/>
        <item x="183"/>
        <item x="503"/>
        <item x="741"/>
        <item x="203"/>
        <item x="417"/>
        <item x="112"/>
        <item x="582"/>
        <item x="218"/>
        <item x="619"/>
        <item x="33"/>
        <item x="371"/>
        <item x="586"/>
        <item x="738"/>
        <item x="591"/>
        <item x="291"/>
        <item x="18"/>
        <item x="185"/>
        <item x="277"/>
        <item x="240"/>
        <item x="66"/>
        <item x="762"/>
        <item x="290"/>
        <item x="482"/>
        <item x="790"/>
        <item x="441"/>
        <item x="805"/>
        <item x="584"/>
        <item x="32"/>
        <item x="312"/>
        <item x="142"/>
        <item x="700"/>
        <item x="952"/>
        <item x="342"/>
        <item x="657"/>
        <item x="891"/>
        <item x="609"/>
        <item x="630"/>
        <item x="763"/>
        <item x="595"/>
        <item x="462"/>
        <item x="583"/>
        <item x="381"/>
        <item x="347"/>
        <item x="512"/>
        <item x="376"/>
        <item x="785"/>
        <item x="148"/>
        <item x="88"/>
        <item x="52"/>
        <item x="426"/>
        <item x="130"/>
        <item x="892"/>
        <item x="769"/>
        <item x="367"/>
        <item x="13"/>
        <item x="814"/>
        <item x="517"/>
        <item x="443"/>
        <item x="56"/>
        <item x="802"/>
        <item x="721"/>
        <item x="712"/>
        <item x="585"/>
        <item x="303"/>
        <item x="599"/>
        <item x="368"/>
        <item x="267"/>
        <item x="307"/>
        <item x="46"/>
        <item x="428"/>
        <item x="120"/>
        <item x="486"/>
        <item x="944"/>
        <item x="821"/>
        <item x="197"/>
        <item x="604"/>
        <item x="24"/>
        <item x="515"/>
        <item x="308"/>
        <item x="912"/>
        <item x="764"/>
        <item x="568"/>
        <item x="444"/>
        <item x="950"/>
        <item x="299"/>
        <item x="875"/>
        <item x="961"/>
        <item x="826"/>
        <item x="888"/>
        <item x="887"/>
        <item x="797"/>
        <item x="420"/>
        <item x="907"/>
        <item x="551"/>
        <item x="679"/>
        <item x="782"/>
        <item x="743"/>
        <item x="20"/>
        <item x="478"/>
        <item x="484"/>
        <item x="716"/>
        <item x="84"/>
        <item x="256"/>
        <item x="431"/>
        <item x="341"/>
        <item x="610"/>
        <item x="491"/>
        <item x="22"/>
        <item x="573"/>
        <item x="361"/>
        <item x="179"/>
        <item x="329"/>
        <item x="67"/>
        <item x="298"/>
        <item x="530"/>
        <item x="532"/>
        <item x="26"/>
        <item x="102"/>
        <item x="709"/>
        <item x="590"/>
        <item x="673"/>
        <item x="948"/>
        <item x="588"/>
        <item x="845"/>
        <item x="155"/>
        <item x="646"/>
        <item x="21"/>
        <item x="458"/>
        <item x="140"/>
        <item x="252"/>
        <item x="746"/>
        <item x="841"/>
        <item x="924"/>
        <item x="730"/>
        <item x="19"/>
        <item x="207"/>
        <item x="180"/>
        <item x="874"/>
        <item x="98"/>
        <item x="603"/>
        <item x="244"/>
        <item x="717"/>
        <item x="682"/>
        <item x="455"/>
        <item x="539"/>
        <item x="318"/>
        <item x="675"/>
        <item x="877"/>
        <item x="945"/>
        <item x="806"/>
        <item x="461"/>
        <item x="722"/>
        <item x="242"/>
        <item x="560"/>
        <item x="145"/>
        <item x="91"/>
        <item x="275"/>
        <item x="678"/>
        <item x="525"/>
        <item x="686"/>
        <item x="139"/>
        <item x="756"/>
        <item x="121"/>
        <item x="146"/>
        <item x="906"/>
        <item x="127"/>
        <item x="456"/>
        <item x="622"/>
        <item x="309"/>
        <item x="881"/>
        <item x="363"/>
        <item x="966"/>
        <item x="193"/>
        <item x="832"/>
        <item x="134"/>
        <item x="930"/>
        <item x="816"/>
        <item x="191"/>
        <item x="581"/>
        <item x="161"/>
        <item x="658"/>
        <item x="752"/>
        <item x="501"/>
        <item x="350"/>
        <item x="714"/>
        <item x="58"/>
        <item x="837"/>
        <item x="796"/>
        <item x="7"/>
        <item x="83"/>
        <item x="775"/>
        <item x="836"/>
        <item x="320"/>
        <item x="625"/>
        <item x="702"/>
        <item x="708"/>
        <item x="158"/>
        <item x="692"/>
        <item x="388"/>
        <item x="453"/>
        <item x="865"/>
        <item x="62"/>
        <item x="879"/>
        <item x="407"/>
        <item x="160"/>
        <item x="439"/>
        <item x="202"/>
        <item x="488"/>
        <item x="382"/>
        <item x="373"/>
        <item x="80"/>
        <item x="264"/>
        <item x="69"/>
        <item x="214"/>
        <item x="804"/>
        <item x="349"/>
        <item x="859"/>
        <item x="391"/>
        <item x="106"/>
        <item x="852"/>
        <item x="351"/>
        <item x="247"/>
        <item x="960"/>
        <item x="0"/>
        <item x="245"/>
        <item x="807"/>
        <item x="302"/>
        <item x="579"/>
        <item x="466"/>
        <item x="869"/>
        <item x="541"/>
        <item x="122"/>
        <item x="133"/>
        <item x="45"/>
        <item x="667"/>
        <item x="649"/>
        <item x="110"/>
        <item x="597"/>
        <item x="592"/>
        <item x="231"/>
        <item x="53"/>
        <item x="705"/>
        <item x="429"/>
        <item x="149"/>
        <item x="647"/>
        <item x="565"/>
        <item x="706"/>
        <item x="37"/>
        <item x="943"/>
        <item x="165"/>
        <item x="529"/>
        <item x="493"/>
        <item x="137"/>
        <item x="387"/>
        <item x="334"/>
        <item x="423"/>
        <item x="118"/>
        <item x="524"/>
        <item x="393"/>
        <item x="239"/>
        <item x="65"/>
        <item x="483"/>
        <item x="820"/>
        <item x="739"/>
        <item x="946"/>
        <item x="152"/>
        <item x="95"/>
        <item x="812"/>
        <item x="273"/>
        <item x="523"/>
        <item x="335"/>
        <item x="310"/>
        <item x="894"/>
        <item x="670"/>
        <item x="758"/>
        <item x="655"/>
        <item x="596"/>
        <item x="935"/>
        <item x="644"/>
        <item x="654"/>
        <item x="59"/>
        <item x="824"/>
        <item x="176"/>
        <item x="356"/>
        <item x="850"/>
        <item x="931"/>
        <item x="5"/>
        <item x="313"/>
        <item x="412"/>
        <item x="257"/>
        <item x="735"/>
        <item x="415"/>
        <item x="440"/>
        <item x="803"/>
        <item x="35"/>
        <item x="326"/>
        <item x="49"/>
        <item x="422"/>
        <item x="817"/>
        <item x="853"/>
        <item x="89"/>
        <item x="916"/>
        <item x="92"/>
        <item x="516"/>
        <item x="905"/>
        <item x="641"/>
        <item x="128"/>
        <item x="404"/>
        <item x="553"/>
        <item x="390"/>
        <item x="719"/>
        <item x="68"/>
        <item x="640"/>
        <item x="397"/>
        <item x="699"/>
        <item x="543"/>
        <item x="511"/>
        <item x="288"/>
        <item x="864"/>
        <item x="742"/>
        <item x="61"/>
        <item x="589"/>
        <item x="710"/>
        <item x="178"/>
        <item x="833"/>
        <item x="353"/>
        <item x="384"/>
        <item x="366"/>
        <item x="434"/>
        <item x="508"/>
        <item x="321"/>
        <item x="703"/>
        <item x="29"/>
        <item x="279"/>
        <item x="216"/>
        <item x="87"/>
        <item x="184"/>
        <item x="477"/>
        <item x="942"/>
        <item x="25"/>
        <item x="922"/>
        <item x="542"/>
        <item x="73"/>
        <item x="528"/>
        <item x="427"/>
        <item x="929"/>
        <item x="105"/>
        <item x="164"/>
        <item x="86"/>
        <item x="317"/>
        <item x="170"/>
        <item x="902"/>
        <item x="192"/>
        <item x="958"/>
        <item x="766"/>
        <item x="374"/>
        <item x="606"/>
        <item x="794"/>
        <item x="430"/>
        <item x="9"/>
        <item x="48"/>
        <item x="904"/>
        <item x="196"/>
        <item x="518"/>
        <item x="862"/>
        <item x="343"/>
        <item x="701"/>
        <item x="848"/>
        <item x="227"/>
        <item x="162"/>
        <item x="576"/>
        <item x="211"/>
        <item x="234"/>
        <item x="263"/>
        <item x="311"/>
        <item x="770"/>
        <item x="633"/>
        <item x="776"/>
        <item x="635"/>
        <item x="447"/>
        <item x="786"/>
        <item x="104"/>
        <item x="616"/>
        <item x="939"/>
        <item x="57"/>
        <item x="617"/>
        <item x="707"/>
        <item x="414"/>
        <item x="784"/>
        <item x="578"/>
        <item x="540"/>
        <item x="884"/>
        <item x="457"/>
        <item x="296"/>
        <item x="400"/>
        <item x="294"/>
        <item x="753"/>
        <item x="325"/>
        <item x="97"/>
        <item x="306"/>
        <item x="954"/>
        <item x="873"/>
        <item x="507"/>
        <item x="44"/>
        <item x="544"/>
        <item x="2"/>
        <item x="751"/>
        <item x="96"/>
        <item x="205"/>
        <item x="687"/>
        <item x="251"/>
        <item x="117"/>
        <item x="951"/>
        <item x="416"/>
        <item x="614"/>
        <item x="269"/>
        <item x="114"/>
        <item x="362"/>
        <item x="281"/>
        <item x="520"/>
        <item x="136"/>
        <item x="153"/>
        <item x="554"/>
        <item x="561"/>
        <item x="923"/>
        <item x="42"/>
        <item x="403"/>
        <item x="265"/>
        <item x="843"/>
        <item x="63"/>
        <item x="454"/>
        <item x="445"/>
        <item x="684"/>
        <item x="421"/>
        <item x="765"/>
        <item x="538"/>
        <item x="715"/>
        <item x="871"/>
        <item x="725"/>
        <item x="928"/>
        <item x="406"/>
        <item x="947"/>
        <item x="574"/>
        <item x="111"/>
        <item x="468"/>
        <item x="198"/>
        <item x="689"/>
        <item x="690"/>
        <item x="408"/>
        <item x="289"/>
        <item x="330"/>
        <item x="629"/>
        <item x="830"/>
        <item x="3"/>
        <item x="704"/>
        <item x="220"/>
        <item x="793"/>
        <item x="352"/>
        <item x="669"/>
        <item x="144"/>
        <item x="123"/>
        <item x="580"/>
        <item x="558"/>
        <item x="195"/>
        <item x="186"/>
        <item x="138"/>
        <item x="75"/>
        <item x="531"/>
        <item x="471"/>
        <item x="480"/>
        <item x="364"/>
        <item x="936"/>
        <item x="287"/>
        <item x="680"/>
        <item x="815"/>
        <item x="268"/>
        <item x="901"/>
        <item x="638"/>
        <item x="163"/>
        <item x="213"/>
        <item x="800"/>
        <item x="411"/>
        <item x="167"/>
        <item x="94"/>
        <item x="282"/>
        <item x="266"/>
        <item x="813"/>
        <item x="171"/>
        <item x="840"/>
        <item x="870"/>
        <item x="438"/>
        <item x="920"/>
        <item x="47"/>
        <item x="115"/>
        <item x="101"/>
        <item x="357"/>
        <item x="476"/>
        <item x="473"/>
        <item x="724"/>
        <item x="890"/>
        <item x="147"/>
        <item x="401"/>
        <item x="601"/>
        <item x="925"/>
        <item x="851"/>
        <item x="872"/>
        <item x="246"/>
        <item x="169"/>
        <item x="893"/>
        <item x="564"/>
        <item x="624"/>
        <item x="283"/>
        <item x="878"/>
        <item x="6"/>
        <item x="221"/>
        <item x="410"/>
        <item x="475"/>
        <item x="159"/>
        <item x="449"/>
        <item x="30"/>
        <item x="328"/>
        <item x="315"/>
        <item x="369"/>
        <item x="779"/>
        <item x="549"/>
        <item x="571"/>
        <item x="547"/>
        <item x="772"/>
        <item x="28"/>
        <item x="346"/>
        <item x="759"/>
        <item x="761"/>
        <item x="720"/>
        <item x="396"/>
        <item x="451"/>
        <item x="575"/>
        <item x="665"/>
        <item x="637"/>
        <item x="285"/>
        <item x="513"/>
        <item x="908"/>
        <item x="866"/>
        <item x="150"/>
        <item x="774"/>
        <item x="433"/>
        <item x="661"/>
        <item x="237"/>
        <item x="648"/>
        <item t="default"/>
      </items>
    </pivotField>
    <pivotField compact="0" numFmtId="10" outline="0" showAll="0"/>
    <pivotField compact="0" outline="0" showAll="0" defaultSubtotal="0">
      <items count="3">
        <item x="2"/>
        <item x="1"/>
        <item x="0"/>
      </items>
    </pivotField>
    <pivotField compact="0" outline="0" showAll="0" sortType="ascending"/>
    <pivotField compact="0" outline="0" showAll="0"/>
    <pivotField compact="0" outline="0" showAll="0">
      <items count="5">
        <item x="1"/>
        <item x="0"/>
        <item x="3"/>
        <item x="2"/>
        <item t="default"/>
      </items>
    </pivotField>
    <pivotField axis="axisRow" compact="0" outline="0" showAll="0">
      <items count="3">
        <item x="0"/>
        <item x="1"/>
        <item t="default"/>
      </items>
    </pivotField>
    <pivotField compact="0" outline="0" showAll="0"/>
    <pivotField compact="0" outline="0" showAll="0"/>
    <pivotField compact="0" outline="0" showAll="0"/>
    <pivotField compact="0" numFmtId="164" outline="0" showAll="0"/>
    <pivotField compact="0" outline="0" showAll="0"/>
    <pivotField compact="0" outline="0" showAll="0">
      <items count="7">
        <item x="0"/>
        <item x="1"/>
        <item x="4"/>
        <item x="3"/>
        <item m="1" x="5"/>
        <item x="2"/>
        <item t="default"/>
      </items>
    </pivotField>
    <pivotField compact="0" outline="0" showAll="0"/>
    <pivotField compact="0"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outline="0" showAll="0">
      <items count="15">
        <item x="0"/>
        <item x="1"/>
        <item x="2"/>
        <item x="3"/>
        <item x="4"/>
        <item x="5"/>
        <item x="6"/>
        <item x="7"/>
        <item x="8"/>
        <item x="9"/>
        <item x="10"/>
        <item x="11"/>
        <item x="12"/>
        <item x="13"/>
        <item t="default"/>
      </items>
    </pivotField>
  </pivotFields>
  <rowFields count="1">
    <field x="29"/>
  </rowFields>
  <rowItems count="3">
    <i>
      <x/>
    </i>
    <i>
      <x v="1"/>
    </i>
    <i t="grand">
      <x/>
    </i>
  </rowItems>
  <colItems count="1">
    <i/>
  </colItems>
  <dataFields count="1">
    <dataField name="Count of User_ID" fld="0" subtotal="count" baseField="0" baseItem="0"/>
  </dataFields>
  <chartFormats count="7">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3F382-486C-419C-A8CE-22BAADDD8236}" name="PivotTable9"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1">
  <location ref="A50:B52" firstHeaderRow="1" firstDataRow="1" firstDataCol="1"/>
  <pivotFields count="39">
    <pivotField dataField="1" compact="0" outline="0" showAll="0"/>
    <pivotField compact="0" outline="0" showAll="0"/>
    <pivotField compact="0" numFmtId="14" outline="0" showAll="0"/>
    <pivotField compact="0" numFmtId="14" outline="0" showAll="0">
      <items count="31">
        <item x="22"/>
        <item x="19"/>
        <item x="12"/>
        <item x="0"/>
        <item x="7"/>
        <item x="27"/>
        <item x="24"/>
        <item x="28"/>
        <item x="15"/>
        <item x="6"/>
        <item x="2"/>
        <item x="3"/>
        <item x="20"/>
        <item x="8"/>
        <item x="13"/>
        <item x="9"/>
        <item x="18"/>
        <item x="26"/>
        <item x="23"/>
        <item x="16"/>
        <item x="29"/>
        <item x="1"/>
        <item x="11"/>
        <item x="4"/>
        <item x="5"/>
        <item x="17"/>
        <item x="10"/>
        <item x="21"/>
        <item x="25"/>
        <item x="14"/>
        <item t="default"/>
      </items>
    </pivotField>
    <pivotField compact="0" outline="0" showAll="0"/>
    <pivotField compact="0" outline="0" showAll="0"/>
    <pivotField compact="0" outline="0" showAll="0"/>
    <pivotField compact="0" outline="0" showAll="0">
      <items count="6">
        <item x="4"/>
        <item x="1"/>
        <item x="3"/>
        <item x="2"/>
        <item x="0"/>
        <item t="default"/>
      </items>
    </pivotField>
    <pivotField compact="0" outline="0" showAll="0"/>
    <pivotField compact="0" outline="0" showAll="0"/>
    <pivotField compact="0" outline="0" showAll="0"/>
    <pivotField compact="0" outline="0" showAll="0"/>
    <pivotField compact="0" outline="0" showAll="0">
      <items count="8">
        <item x="5"/>
        <item x="2"/>
        <item x="4"/>
        <item x="0"/>
        <item x="1"/>
        <item x="6"/>
        <item x="3"/>
        <item t="default"/>
      </items>
    </pivotField>
    <pivotField compact="0" outline="0" showAll="0"/>
    <pivotField compact="0" outline="0" showAll="0" sortType="descending">
      <items count="7">
        <item x="1"/>
        <item x="5"/>
        <item x="4"/>
        <item x="3"/>
        <item x="2"/>
        <item x="0"/>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 axis="axisRow" compact="0" outline="0" showAll="0">
      <items count="2">
        <item x="0"/>
        <item t="default"/>
      </items>
    </pivotField>
    <pivotField compact="0" outline="0" showAll="0"/>
    <pivotField compact="0" outline="0" showAll="0">
      <items count="6">
        <item x="4"/>
        <item x="1"/>
        <item x="2"/>
        <item x="0"/>
        <item x="3"/>
        <item t="default"/>
      </items>
    </pivotField>
    <pivotField compact="0" outline="0" showAll="0"/>
    <pivotField compact="0" outline="0" showAll="0" sortType="descending">
      <items count="5">
        <item x="1"/>
        <item x="3"/>
        <item x="0"/>
        <item x="2"/>
        <item t="default"/>
      </items>
      <autoSortScope>
        <pivotArea dataOnly="0" outline="0" fieldPosition="0">
          <references count="1">
            <reference field="4294967294" count="1" selected="0">
              <x v="0"/>
            </reference>
          </references>
        </pivotArea>
      </autoSortScope>
    </pivotField>
    <pivotField compact="0" numFmtId="10" outline="0" showAll="0">
      <items count="968">
        <item x="54"/>
        <item x="527"/>
        <item x="642"/>
        <item x="201"/>
        <item x="898"/>
        <item x="8"/>
        <item x="663"/>
        <item x="626"/>
        <item x="459"/>
        <item x="917"/>
        <item x="587"/>
        <item x="526"/>
        <item x="50"/>
        <item x="572"/>
        <item x="100"/>
        <item x="188"/>
        <item x="209"/>
        <item x="842"/>
        <item x="248"/>
        <item x="711"/>
        <item x="636"/>
        <item x="199"/>
        <item x="219"/>
        <item x="628"/>
        <item x="217"/>
        <item x="181"/>
        <item x="51"/>
        <item x="210"/>
        <item x="262"/>
        <item x="108"/>
        <item x="107"/>
        <item x="409"/>
        <item x="885"/>
        <item x="854"/>
        <item x="937"/>
        <item x="555"/>
        <item x="131"/>
        <item x="666"/>
        <item x="432"/>
        <item x="959"/>
        <item x="464"/>
        <item x="849"/>
        <item x="272"/>
        <item x="956"/>
        <item x="926"/>
        <item x="11"/>
        <item x="861"/>
        <item x="327"/>
        <item x="688"/>
        <item x="27"/>
        <item x="846"/>
        <item x="274"/>
        <item x="225"/>
        <item x="886"/>
        <item x="470"/>
        <item x="681"/>
        <item x="868"/>
        <item x="847"/>
        <item x="639"/>
        <item x="808"/>
        <item x="36"/>
        <item x="292"/>
        <item x="697"/>
        <item x="39"/>
        <item x="402"/>
        <item x="215"/>
        <item x="621"/>
        <item x="235"/>
        <item x="791"/>
        <item x="777"/>
        <item x="500"/>
        <item x="424"/>
        <item x="899"/>
        <item x="232"/>
        <item x="594"/>
        <item x="781"/>
        <item x="492"/>
        <item x="194"/>
        <item x="867"/>
        <item x="653"/>
        <item x="506"/>
        <item x="953"/>
        <item x="713"/>
        <item x="505"/>
        <item x="787"/>
        <item x="442"/>
        <item x="487"/>
        <item x="31"/>
        <item x="465"/>
        <item x="723"/>
        <item x="90"/>
        <item x="683"/>
        <item x="668"/>
        <item x="563"/>
        <item x="249"/>
        <item x="955"/>
        <item x="645"/>
        <item x="789"/>
        <item x="497"/>
        <item x="915"/>
        <item x="4"/>
        <item x="12"/>
        <item x="660"/>
        <item x="187"/>
        <item x="463"/>
        <item x="177"/>
        <item x="331"/>
        <item x="280"/>
        <item x="876"/>
        <item x="671"/>
        <item x="485"/>
        <item x="490"/>
        <item x="233"/>
        <item x="81"/>
        <item x="598"/>
        <item x="135"/>
        <item x="567"/>
        <item x="921"/>
        <item x="844"/>
        <item x="260"/>
        <item x="698"/>
        <item x="437"/>
        <item x="190"/>
        <item x="398"/>
        <item x="731"/>
        <item x="301"/>
        <item x="652"/>
        <item x="856"/>
        <item x="460"/>
        <item x="548"/>
        <item x="801"/>
        <item x="41"/>
        <item x="919"/>
        <item x="691"/>
        <item x="783"/>
        <item x="168"/>
        <item x="910"/>
        <item x="418"/>
        <item x="934"/>
        <item x="569"/>
        <item x="607"/>
        <item x="760"/>
        <item x="780"/>
        <item x="143"/>
        <item x="839"/>
        <item x="79"/>
        <item x="175"/>
        <item x="611"/>
        <item x="546"/>
        <item x="126"/>
        <item x="72"/>
        <item x="914"/>
        <item x="819"/>
        <item x="116"/>
        <item x="858"/>
        <item x="620"/>
        <item x="792"/>
        <item x="623"/>
        <item x="562"/>
        <item x="173"/>
        <item x="386"/>
        <item x="605"/>
        <item x="755"/>
        <item x="339"/>
        <item x="799"/>
        <item x="535"/>
        <item x="379"/>
        <item x="909"/>
        <item x="771"/>
        <item x="448"/>
        <item x="340"/>
        <item x="685"/>
        <item x="200"/>
        <item x="634"/>
        <item x="93"/>
        <item x="481"/>
        <item x="778"/>
        <item x="740"/>
        <item x="76"/>
        <item x="355"/>
        <item x="141"/>
        <item x="436"/>
        <item x="889"/>
        <item x="964"/>
        <item x="754"/>
        <item x="77"/>
        <item x="204"/>
        <item x="694"/>
        <item x="474"/>
        <item x="627"/>
        <item x="286"/>
        <item x="509"/>
        <item x="206"/>
        <item x="767"/>
        <item x="726"/>
        <item x="132"/>
        <item x="536"/>
        <item x="533"/>
        <item x="394"/>
        <item x="14"/>
        <item x="222"/>
        <item x="370"/>
        <item x="359"/>
        <item x="392"/>
        <item x="304"/>
        <item x="747"/>
        <item x="659"/>
        <item x="903"/>
        <item x="941"/>
        <item x="238"/>
        <item x="40"/>
        <item x="831"/>
        <item x="109"/>
        <item x="172"/>
        <item x="732"/>
        <item x="631"/>
        <item x="696"/>
        <item x="656"/>
        <item x="615"/>
        <item x="809"/>
        <item x="124"/>
        <item x="552"/>
        <item x="365"/>
        <item x="16"/>
        <item x="229"/>
        <item x="399"/>
        <item x="305"/>
        <item x="259"/>
        <item x="182"/>
        <item x="818"/>
        <item x="226"/>
        <item x="103"/>
        <item x="855"/>
        <item x="896"/>
        <item x="834"/>
        <item x="677"/>
        <item x="838"/>
        <item x="823"/>
        <item x="788"/>
        <item x="243"/>
        <item x="880"/>
        <item x="1"/>
        <item x="15"/>
        <item x="354"/>
        <item x="17"/>
        <item x="10"/>
        <item x="618"/>
        <item x="734"/>
        <item x="119"/>
        <item x="253"/>
        <item x="860"/>
        <item x="425"/>
        <item x="230"/>
        <item x="314"/>
        <item x="383"/>
        <item x="835"/>
        <item x="559"/>
        <item x="125"/>
        <item x="650"/>
        <item x="693"/>
        <item x="504"/>
        <item x="224"/>
        <item x="375"/>
        <item x="897"/>
        <item x="965"/>
        <item x="749"/>
        <item x="643"/>
        <item x="293"/>
        <item x="236"/>
        <item x="34"/>
        <item x="223"/>
        <item x="358"/>
        <item x="452"/>
        <item x="822"/>
        <item x="825"/>
        <item x="613"/>
        <item x="662"/>
        <item x="295"/>
        <item x="254"/>
        <item x="748"/>
        <item x="962"/>
        <item x="883"/>
        <item x="949"/>
        <item x="612"/>
        <item x="798"/>
        <item x="377"/>
        <item x="208"/>
        <item x="729"/>
        <item x="829"/>
        <item x="494"/>
        <item x="389"/>
        <item x="651"/>
        <item x="345"/>
        <item x="810"/>
        <item x="395"/>
        <item x="85"/>
        <item x="413"/>
        <item x="336"/>
        <item x="863"/>
        <item x="545"/>
        <item x="744"/>
        <item x="963"/>
        <item x="522"/>
        <item x="479"/>
        <item x="38"/>
        <item x="632"/>
        <item x="71"/>
        <item x="157"/>
        <item x="323"/>
        <item x="82"/>
        <item x="664"/>
        <item x="557"/>
        <item x="602"/>
        <item x="502"/>
        <item x="338"/>
        <item x="270"/>
        <item x="957"/>
        <item x="258"/>
        <item x="372"/>
        <item x="828"/>
        <item x="385"/>
        <item x="469"/>
        <item x="212"/>
        <item x="324"/>
        <item x="940"/>
        <item x="519"/>
        <item x="811"/>
        <item x="344"/>
        <item x="435"/>
        <item x="570"/>
        <item x="154"/>
        <item x="23"/>
        <item x="166"/>
        <item x="348"/>
        <item x="300"/>
        <item x="332"/>
        <item x="378"/>
        <item x="446"/>
        <item x="333"/>
        <item x="514"/>
        <item x="933"/>
        <item x="467"/>
        <item x="593"/>
        <item x="70"/>
        <item x="600"/>
        <item x="241"/>
        <item x="537"/>
        <item x="727"/>
        <item x="827"/>
        <item x="174"/>
        <item x="857"/>
        <item x="228"/>
        <item x="911"/>
        <item x="927"/>
        <item x="918"/>
        <item x="472"/>
        <item x="695"/>
        <item x="932"/>
        <item x="380"/>
        <item x="733"/>
        <item x="745"/>
        <item x="60"/>
        <item x="498"/>
        <item x="316"/>
        <item x="297"/>
        <item x="43"/>
        <item x="750"/>
        <item x="499"/>
        <item x="337"/>
        <item x="78"/>
        <item x="882"/>
        <item x="495"/>
        <item x="360"/>
        <item x="271"/>
        <item x="255"/>
        <item x="405"/>
        <item x="608"/>
        <item x="113"/>
        <item x="534"/>
        <item x="64"/>
        <item x="672"/>
        <item x="74"/>
        <item x="419"/>
        <item x="938"/>
        <item x="577"/>
        <item x="129"/>
        <item x="566"/>
        <item x="728"/>
        <item x="895"/>
        <item x="550"/>
        <item x="718"/>
        <item x="489"/>
        <item x="676"/>
        <item x="496"/>
        <item x="736"/>
        <item x="900"/>
        <item x="510"/>
        <item x="913"/>
        <item x="99"/>
        <item x="556"/>
        <item x="795"/>
        <item x="322"/>
        <item x="521"/>
        <item x="450"/>
        <item x="768"/>
        <item x="55"/>
        <item x="773"/>
        <item x="261"/>
        <item x="250"/>
        <item x="757"/>
        <item x="284"/>
        <item x="189"/>
        <item x="276"/>
        <item x="674"/>
        <item x="278"/>
        <item x="737"/>
        <item x="151"/>
        <item x="319"/>
        <item x="156"/>
        <item x="183"/>
        <item x="503"/>
        <item x="741"/>
        <item x="203"/>
        <item x="417"/>
        <item x="112"/>
        <item x="582"/>
        <item x="218"/>
        <item x="619"/>
        <item x="33"/>
        <item x="371"/>
        <item x="586"/>
        <item x="738"/>
        <item x="591"/>
        <item x="291"/>
        <item x="18"/>
        <item x="185"/>
        <item x="277"/>
        <item x="240"/>
        <item x="66"/>
        <item x="762"/>
        <item x="290"/>
        <item x="482"/>
        <item x="790"/>
        <item x="441"/>
        <item x="805"/>
        <item x="584"/>
        <item x="32"/>
        <item x="312"/>
        <item x="142"/>
        <item x="700"/>
        <item x="952"/>
        <item x="342"/>
        <item x="657"/>
        <item x="891"/>
        <item x="609"/>
        <item x="630"/>
        <item x="763"/>
        <item x="595"/>
        <item x="462"/>
        <item x="583"/>
        <item x="381"/>
        <item x="347"/>
        <item x="512"/>
        <item x="376"/>
        <item x="785"/>
        <item x="148"/>
        <item x="88"/>
        <item x="52"/>
        <item x="426"/>
        <item x="130"/>
        <item x="892"/>
        <item x="769"/>
        <item x="367"/>
        <item x="13"/>
        <item x="814"/>
        <item x="517"/>
        <item x="443"/>
        <item x="56"/>
        <item x="802"/>
        <item x="721"/>
        <item x="712"/>
        <item x="585"/>
        <item x="303"/>
        <item x="599"/>
        <item x="368"/>
        <item x="267"/>
        <item x="307"/>
        <item x="46"/>
        <item x="428"/>
        <item x="120"/>
        <item x="486"/>
        <item x="944"/>
        <item x="821"/>
        <item x="197"/>
        <item x="604"/>
        <item x="24"/>
        <item x="515"/>
        <item x="308"/>
        <item x="912"/>
        <item x="764"/>
        <item x="568"/>
        <item x="444"/>
        <item x="950"/>
        <item x="299"/>
        <item x="875"/>
        <item x="961"/>
        <item x="826"/>
        <item x="888"/>
        <item x="887"/>
        <item x="797"/>
        <item x="420"/>
        <item x="907"/>
        <item x="551"/>
        <item x="679"/>
        <item x="782"/>
        <item x="743"/>
        <item x="20"/>
        <item x="478"/>
        <item x="484"/>
        <item x="716"/>
        <item x="84"/>
        <item x="256"/>
        <item x="431"/>
        <item x="341"/>
        <item x="610"/>
        <item x="491"/>
        <item x="22"/>
        <item x="573"/>
        <item x="361"/>
        <item x="179"/>
        <item x="329"/>
        <item x="67"/>
        <item x="298"/>
        <item x="530"/>
        <item x="532"/>
        <item x="26"/>
        <item x="102"/>
        <item x="709"/>
        <item x="590"/>
        <item x="673"/>
        <item x="948"/>
        <item x="588"/>
        <item x="845"/>
        <item x="155"/>
        <item x="646"/>
        <item x="21"/>
        <item x="458"/>
        <item x="140"/>
        <item x="252"/>
        <item x="746"/>
        <item x="841"/>
        <item x="924"/>
        <item x="730"/>
        <item x="19"/>
        <item x="207"/>
        <item x="180"/>
        <item x="874"/>
        <item x="98"/>
        <item x="603"/>
        <item x="244"/>
        <item x="717"/>
        <item x="682"/>
        <item x="455"/>
        <item x="539"/>
        <item x="318"/>
        <item x="675"/>
        <item x="877"/>
        <item x="945"/>
        <item x="806"/>
        <item x="461"/>
        <item x="722"/>
        <item x="242"/>
        <item x="560"/>
        <item x="145"/>
        <item x="91"/>
        <item x="275"/>
        <item x="678"/>
        <item x="525"/>
        <item x="686"/>
        <item x="139"/>
        <item x="756"/>
        <item x="121"/>
        <item x="146"/>
        <item x="906"/>
        <item x="127"/>
        <item x="456"/>
        <item x="622"/>
        <item x="309"/>
        <item x="881"/>
        <item x="363"/>
        <item x="966"/>
        <item x="193"/>
        <item x="832"/>
        <item x="134"/>
        <item x="930"/>
        <item x="816"/>
        <item x="191"/>
        <item x="581"/>
        <item x="161"/>
        <item x="658"/>
        <item x="752"/>
        <item x="501"/>
        <item x="350"/>
        <item x="714"/>
        <item x="58"/>
        <item x="837"/>
        <item x="796"/>
        <item x="7"/>
        <item x="83"/>
        <item x="775"/>
        <item x="836"/>
        <item x="320"/>
        <item x="625"/>
        <item x="702"/>
        <item x="708"/>
        <item x="158"/>
        <item x="692"/>
        <item x="388"/>
        <item x="453"/>
        <item x="865"/>
        <item x="62"/>
        <item x="879"/>
        <item x="407"/>
        <item x="160"/>
        <item x="439"/>
        <item x="202"/>
        <item x="488"/>
        <item x="382"/>
        <item x="373"/>
        <item x="80"/>
        <item x="264"/>
        <item x="69"/>
        <item x="214"/>
        <item x="804"/>
        <item x="349"/>
        <item x="859"/>
        <item x="391"/>
        <item x="106"/>
        <item x="852"/>
        <item x="351"/>
        <item x="247"/>
        <item x="960"/>
        <item x="0"/>
        <item x="245"/>
        <item x="807"/>
        <item x="302"/>
        <item x="579"/>
        <item x="466"/>
        <item x="869"/>
        <item x="541"/>
        <item x="122"/>
        <item x="133"/>
        <item x="45"/>
        <item x="667"/>
        <item x="649"/>
        <item x="110"/>
        <item x="597"/>
        <item x="592"/>
        <item x="231"/>
        <item x="53"/>
        <item x="705"/>
        <item x="429"/>
        <item x="149"/>
        <item x="647"/>
        <item x="565"/>
        <item x="706"/>
        <item x="37"/>
        <item x="943"/>
        <item x="165"/>
        <item x="529"/>
        <item x="493"/>
        <item x="137"/>
        <item x="387"/>
        <item x="334"/>
        <item x="423"/>
        <item x="118"/>
        <item x="524"/>
        <item x="393"/>
        <item x="239"/>
        <item x="65"/>
        <item x="483"/>
        <item x="820"/>
        <item x="739"/>
        <item x="946"/>
        <item x="152"/>
        <item x="95"/>
        <item x="812"/>
        <item x="273"/>
        <item x="523"/>
        <item x="335"/>
        <item x="310"/>
        <item x="894"/>
        <item x="670"/>
        <item x="758"/>
        <item x="655"/>
        <item x="596"/>
        <item x="935"/>
        <item x="644"/>
        <item x="654"/>
        <item x="59"/>
        <item x="824"/>
        <item x="176"/>
        <item x="356"/>
        <item x="850"/>
        <item x="931"/>
        <item x="5"/>
        <item x="313"/>
        <item x="412"/>
        <item x="257"/>
        <item x="735"/>
        <item x="415"/>
        <item x="440"/>
        <item x="803"/>
        <item x="35"/>
        <item x="326"/>
        <item x="49"/>
        <item x="422"/>
        <item x="817"/>
        <item x="853"/>
        <item x="89"/>
        <item x="916"/>
        <item x="92"/>
        <item x="516"/>
        <item x="905"/>
        <item x="641"/>
        <item x="128"/>
        <item x="404"/>
        <item x="553"/>
        <item x="390"/>
        <item x="719"/>
        <item x="68"/>
        <item x="640"/>
        <item x="397"/>
        <item x="699"/>
        <item x="543"/>
        <item x="511"/>
        <item x="288"/>
        <item x="864"/>
        <item x="742"/>
        <item x="61"/>
        <item x="589"/>
        <item x="710"/>
        <item x="178"/>
        <item x="833"/>
        <item x="353"/>
        <item x="384"/>
        <item x="366"/>
        <item x="434"/>
        <item x="508"/>
        <item x="321"/>
        <item x="703"/>
        <item x="29"/>
        <item x="279"/>
        <item x="216"/>
        <item x="87"/>
        <item x="184"/>
        <item x="477"/>
        <item x="942"/>
        <item x="25"/>
        <item x="922"/>
        <item x="542"/>
        <item x="73"/>
        <item x="528"/>
        <item x="427"/>
        <item x="929"/>
        <item x="105"/>
        <item x="164"/>
        <item x="86"/>
        <item x="317"/>
        <item x="170"/>
        <item x="902"/>
        <item x="192"/>
        <item x="958"/>
        <item x="766"/>
        <item x="374"/>
        <item x="606"/>
        <item x="794"/>
        <item x="430"/>
        <item x="9"/>
        <item x="48"/>
        <item x="904"/>
        <item x="196"/>
        <item x="518"/>
        <item x="862"/>
        <item x="343"/>
        <item x="701"/>
        <item x="848"/>
        <item x="227"/>
        <item x="162"/>
        <item x="576"/>
        <item x="211"/>
        <item x="234"/>
        <item x="263"/>
        <item x="311"/>
        <item x="770"/>
        <item x="633"/>
        <item x="776"/>
        <item x="635"/>
        <item x="447"/>
        <item x="786"/>
        <item x="104"/>
        <item x="616"/>
        <item x="939"/>
        <item x="57"/>
        <item x="617"/>
        <item x="707"/>
        <item x="414"/>
        <item x="784"/>
        <item x="578"/>
        <item x="540"/>
        <item x="884"/>
        <item x="457"/>
        <item x="296"/>
        <item x="400"/>
        <item x="294"/>
        <item x="753"/>
        <item x="325"/>
        <item x="97"/>
        <item x="306"/>
        <item x="954"/>
        <item x="873"/>
        <item x="507"/>
        <item x="44"/>
        <item x="544"/>
        <item x="2"/>
        <item x="751"/>
        <item x="96"/>
        <item x="205"/>
        <item x="687"/>
        <item x="251"/>
        <item x="117"/>
        <item x="951"/>
        <item x="416"/>
        <item x="614"/>
        <item x="269"/>
        <item x="114"/>
        <item x="362"/>
        <item x="281"/>
        <item x="520"/>
        <item x="136"/>
        <item x="153"/>
        <item x="554"/>
        <item x="561"/>
        <item x="923"/>
        <item x="42"/>
        <item x="403"/>
        <item x="265"/>
        <item x="843"/>
        <item x="63"/>
        <item x="454"/>
        <item x="445"/>
        <item x="684"/>
        <item x="421"/>
        <item x="765"/>
        <item x="538"/>
        <item x="715"/>
        <item x="871"/>
        <item x="725"/>
        <item x="928"/>
        <item x="406"/>
        <item x="947"/>
        <item x="574"/>
        <item x="111"/>
        <item x="468"/>
        <item x="198"/>
        <item x="689"/>
        <item x="690"/>
        <item x="408"/>
        <item x="289"/>
        <item x="330"/>
        <item x="629"/>
        <item x="830"/>
        <item x="3"/>
        <item x="704"/>
        <item x="220"/>
        <item x="793"/>
        <item x="352"/>
        <item x="669"/>
        <item x="144"/>
        <item x="123"/>
        <item x="580"/>
        <item x="558"/>
        <item x="195"/>
        <item x="186"/>
        <item x="138"/>
        <item x="75"/>
        <item x="531"/>
        <item x="471"/>
        <item x="480"/>
        <item x="364"/>
        <item x="936"/>
        <item x="287"/>
        <item x="680"/>
        <item x="815"/>
        <item x="268"/>
        <item x="901"/>
        <item x="638"/>
        <item x="163"/>
        <item x="213"/>
        <item x="800"/>
        <item x="411"/>
        <item x="167"/>
        <item x="94"/>
        <item x="282"/>
        <item x="266"/>
        <item x="813"/>
        <item x="171"/>
        <item x="840"/>
        <item x="870"/>
        <item x="438"/>
        <item x="920"/>
        <item x="47"/>
        <item x="115"/>
        <item x="101"/>
        <item x="357"/>
        <item x="476"/>
        <item x="473"/>
        <item x="724"/>
        <item x="890"/>
        <item x="147"/>
        <item x="401"/>
        <item x="601"/>
        <item x="925"/>
        <item x="851"/>
        <item x="872"/>
        <item x="246"/>
        <item x="169"/>
        <item x="893"/>
        <item x="564"/>
        <item x="624"/>
        <item x="283"/>
        <item x="878"/>
        <item x="6"/>
        <item x="221"/>
        <item x="410"/>
        <item x="475"/>
        <item x="159"/>
        <item x="449"/>
        <item x="30"/>
        <item x="328"/>
        <item x="315"/>
        <item x="369"/>
        <item x="779"/>
        <item x="549"/>
        <item x="571"/>
        <item x="547"/>
        <item x="772"/>
        <item x="28"/>
        <item x="346"/>
        <item x="759"/>
        <item x="761"/>
        <item x="720"/>
        <item x="396"/>
        <item x="451"/>
        <item x="575"/>
        <item x="665"/>
        <item x="637"/>
        <item x="285"/>
        <item x="513"/>
        <item x="908"/>
        <item x="866"/>
        <item x="150"/>
        <item x="774"/>
        <item x="433"/>
        <item x="661"/>
        <item x="237"/>
        <item x="648"/>
        <item t="default"/>
      </items>
    </pivotField>
    <pivotField compact="0" numFmtId="10" outline="0" showAll="0"/>
    <pivotField compact="0" outline="0" showAll="0" defaultSubtotal="0">
      <items count="3">
        <item x="2"/>
        <item x="1"/>
        <item x="0"/>
      </items>
    </pivotField>
    <pivotField compact="0" outline="0" showAll="0" sortType="ascending"/>
    <pivotField compact="0" outline="0" showAll="0"/>
    <pivotField compact="0" outline="0" showAll="0">
      <items count="5">
        <item x="1"/>
        <item x="0"/>
        <item x="3"/>
        <item x="2"/>
        <item t="default"/>
      </items>
    </pivotField>
    <pivotField compact="0" outline="0" showAll="0">
      <items count="3">
        <item x="0"/>
        <item x="1"/>
        <item t="default"/>
      </items>
    </pivotField>
    <pivotField compact="0" outline="0" showAll="0"/>
    <pivotField compact="0" outline="0" showAll="0"/>
    <pivotField compact="0" outline="0" showAll="0"/>
    <pivotField compact="0" numFmtId="164" outline="0" showAll="0"/>
    <pivotField compact="0" outline="0" showAll="0"/>
    <pivotField compact="0" outline="0" showAll="0">
      <items count="7">
        <item x="0"/>
        <item x="1"/>
        <item x="4"/>
        <item x="3"/>
        <item m="1" x="5"/>
        <item x="2"/>
        <item t="default"/>
      </items>
    </pivotField>
    <pivotField compact="0" outline="0" showAll="0"/>
    <pivotField compact="0"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outline="0" showAll="0">
      <items count="15">
        <item x="0"/>
        <item x="1"/>
        <item x="2"/>
        <item x="3"/>
        <item x="4"/>
        <item x="5"/>
        <item x="6"/>
        <item x="7"/>
        <item x="8"/>
        <item x="9"/>
        <item x="10"/>
        <item x="11"/>
        <item x="12"/>
        <item x="13"/>
        <item t="default"/>
      </items>
    </pivotField>
  </pivotFields>
  <rowFields count="1">
    <field x="18"/>
  </rowFields>
  <rowItems count="2">
    <i>
      <x/>
    </i>
    <i t="grand">
      <x/>
    </i>
  </rowItems>
  <colItems count="1">
    <i/>
  </colItems>
  <dataFields count="1">
    <dataField name="Count of User_ID" fld="0" subtotal="count" baseField="0" baseItem="0"/>
  </dataFields>
  <chartFormats count="8">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7" format="1">
      <pivotArea type="data" outline="0" fieldPosition="0">
        <references count="2">
          <reference field="4294967294" count="1" selected="0">
            <x v="0"/>
          </reference>
          <reference field="18"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6EF18DC-9D05-41F6-B78A-5DB330338DF7}" name="PivotTable13"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6">
  <location ref="D52:I61" firstHeaderRow="1" firstDataRow="2" firstDataCol="1"/>
  <pivotFields count="39">
    <pivotField dataField="1" compact="0" outline="0" showAll="0"/>
    <pivotField compact="0" outline="0" showAll="0"/>
    <pivotField compact="0" numFmtId="14" outline="0" showAll="0"/>
    <pivotField compact="0" numFmtId="14" outline="0" showAll="0">
      <items count="31">
        <item x="22"/>
        <item x="19"/>
        <item x="12"/>
        <item x="0"/>
        <item x="7"/>
        <item x="27"/>
        <item x="24"/>
        <item x="28"/>
        <item x="15"/>
        <item x="6"/>
        <item x="2"/>
        <item x="3"/>
        <item x="20"/>
        <item x="8"/>
        <item x="13"/>
        <item x="9"/>
        <item x="18"/>
        <item x="26"/>
        <item x="23"/>
        <item x="16"/>
        <item x="29"/>
        <item x="1"/>
        <item x="11"/>
        <item x="4"/>
        <item x="5"/>
        <item x="17"/>
        <item x="10"/>
        <item x="21"/>
        <item x="25"/>
        <item x="14"/>
        <item t="default"/>
      </items>
    </pivotField>
    <pivotField compact="0" outline="0" showAll="0">
      <items count="4">
        <item x="1"/>
        <item x="0"/>
        <item x="2"/>
        <item t="default"/>
      </items>
    </pivotField>
    <pivotField compact="0" outline="0" showAll="0"/>
    <pivotField compact="0" outline="0" showAll="0"/>
    <pivotField compact="0" outline="0" showAll="0">
      <items count="6">
        <item x="4"/>
        <item x="1"/>
        <item x="3"/>
        <item x="2"/>
        <item x="0"/>
        <item t="default"/>
      </items>
    </pivotField>
    <pivotField compact="0" outline="0" showAll="0"/>
    <pivotField compact="0" outline="0" showAll="0"/>
    <pivotField compact="0" outline="0" showAll="0"/>
    <pivotField compact="0" outline="0" showAll="0"/>
    <pivotField axis="axisRow" compact="0" outline="0" showAll="0" sortType="descending">
      <items count="8">
        <item x="5"/>
        <item x="2"/>
        <item x="4"/>
        <item x="0"/>
        <item x="1"/>
        <item x="6"/>
        <item x="3"/>
        <item t="default"/>
      </items>
      <autoSortScope>
        <pivotArea dataOnly="0" outline="0" fieldPosition="0">
          <references count="1">
            <reference field="4294967294" count="1" selected="0">
              <x v="0"/>
            </reference>
          </references>
        </pivotArea>
      </autoSortScope>
    </pivotField>
    <pivotField axis="axisCol" compact="0" outline="0" showAll="0">
      <items count="5">
        <item x="1"/>
        <item x="0"/>
        <item x="2"/>
        <item x="3"/>
        <item t="default"/>
      </items>
    </pivotField>
    <pivotField compact="0" outline="0" showAll="0" sortType="descending">
      <items count="7">
        <item x="1"/>
        <item x="5"/>
        <item x="4"/>
        <item x="3"/>
        <item x="2"/>
        <item x="0"/>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items count="3">
        <item x="1"/>
        <item x="0"/>
        <item t="default"/>
      </items>
    </pivotField>
    <pivotField compact="0" outline="0" showAll="0"/>
    <pivotField compact="0" outline="0" showAll="0"/>
    <pivotField compact="0" outline="0" showAll="0">
      <items count="6">
        <item x="4"/>
        <item x="1"/>
        <item x="2"/>
        <item x="0"/>
        <item x="3"/>
        <item t="default"/>
      </items>
    </pivotField>
    <pivotField compact="0" outline="0" showAll="0"/>
    <pivotField compact="0" outline="0" showAll="0" sortType="descending">
      <items count="5">
        <item x="1"/>
        <item x="3"/>
        <item x="0"/>
        <item x="2"/>
        <item t="default"/>
      </items>
      <autoSortScope>
        <pivotArea dataOnly="0" outline="0" fieldPosition="0">
          <references count="1">
            <reference field="4294967294" count="1" selected="0">
              <x v="0"/>
            </reference>
          </references>
        </pivotArea>
      </autoSortScope>
    </pivotField>
    <pivotField compact="0" numFmtId="10" outline="0" showAll="0">
      <items count="968">
        <item x="54"/>
        <item x="527"/>
        <item x="642"/>
        <item x="201"/>
        <item x="898"/>
        <item x="8"/>
        <item x="663"/>
        <item x="626"/>
        <item x="459"/>
        <item x="917"/>
        <item x="587"/>
        <item x="526"/>
        <item x="50"/>
        <item x="572"/>
        <item x="100"/>
        <item x="188"/>
        <item x="209"/>
        <item x="842"/>
        <item x="248"/>
        <item x="711"/>
        <item x="636"/>
        <item x="199"/>
        <item x="219"/>
        <item x="628"/>
        <item x="217"/>
        <item x="181"/>
        <item x="51"/>
        <item x="210"/>
        <item x="262"/>
        <item x="108"/>
        <item x="107"/>
        <item x="409"/>
        <item x="885"/>
        <item x="854"/>
        <item x="937"/>
        <item x="555"/>
        <item x="131"/>
        <item x="666"/>
        <item x="432"/>
        <item x="959"/>
        <item x="464"/>
        <item x="849"/>
        <item x="272"/>
        <item x="956"/>
        <item x="926"/>
        <item x="11"/>
        <item x="861"/>
        <item x="327"/>
        <item x="688"/>
        <item x="27"/>
        <item x="846"/>
        <item x="274"/>
        <item x="225"/>
        <item x="886"/>
        <item x="470"/>
        <item x="681"/>
        <item x="868"/>
        <item x="847"/>
        <item x="639"/>
        <item x="808"/>
        <item x="36"/>
        <item x="292"/>
        <item x="697"/>
        <item x="39"/>
        <item x="402"/>
        <item x="215"/>
        <item x="621"/>
        <item x="235"/>
        <item x="791"/>
        <item x="777"/>
        <item x="500"/>
        <item x="424"/>
        <item x="899"/>
        <item x="232"/>
        <item x="594"/>
        <item x="781"/>
        <item x="492"/>
        <item x="194"/>
        <item x="867"/>
        <item x="653"/>
        <item x="506"/>
        <item x="953"/>
        <item x="713"/>
        <item x="505"/>
        <item x="787"/>
        <item x="442"/>
        <item x="487"/>
        <item x="31"/>
        <item x="465"/>
        <item x="723"/>
        <item x="90"/>
        <item x="683"/>
        <item x="668"/>
        <item x="563"/>
        <item x="249"/>
        <item x="955"/>
        <item x="645"/>
        <item x="789"/>
        <item x="497"/>
        <item x="915"/>
        <item x="4"/>
        <item x="12"/>
        <item x="660"/>
        <item x="187"/>
        <item x="463"/>
        <item x="177"/>
        <item x="331"/>
        <item x="280"/>
        <item x="876"/>
        <item x="671"/>
        <item x="485"/>
        <item x="490"/>
        <item x="233"/>
        <item x="81"/>
        <item x="598"/>
        <item x="135"/>
        <item x="567"/>
        <item x="921"/>
        <item x="844"/>
        <item x="260"/>
        <item x="698"/>
        <item x="437"/>
        <item x="190"/>
        <item x="398"/>
        <item x="731"/>
        <item x="301"/>
        <item x="652"/>
        <item x="856"/>
        <item x="460"/>
        <item x="548"/>
        <item x="801"/>
        <item x="41"/>
        <item x="919"/>
        <item x="691"/>
        <item x="783"/>
        <item x="168"/>
        <item x="910"/>
        <item x="418"/>
        <item x="934"/>
        <item x="569"/>
        <item x="607"/>
        <item x="760"/>
        <item x="780"/>
        <item x="143"/>
        <item x="839"/>
        <item x="79"/>
        <item x="175"/>
        <item x="611"/>
        <item x="546"/>
        <item x="126"/>
        <item x="72"/>
        <item x="914"/>
        <item x="819"/>
        <item x="116"/>
        <item x="858"/>
        <item x="620"/>
        <item x="792"/>
        <item x="623"/>
        <item x="562"/>
        <item x="173"/>
        <item x="386"/>
        <item x="605"/>
        <item x="755"/>
        <item x="339"/>
        <item x="799"/>
        <item x="535"/>
        <item x="379"/>
        <item x="909"/>
        <item x="771"/>
        <item x="448"/>
        <item x="340"/>
        <item x="685"/>
        <item x="200"/>
        <item x="634"/>
        <item x="93"/>
        <item x="481"/>
        <item x="778"/>
        <item x="740"/>
        <item x="76"/>
        <item x="355"/>
        <item x="141"/>
        <item x="436"/>
        <item x="889"/>
        <item x="964"/>
        <item x="754"/>
        <item x="77"/>
        <item x="204"/>
        <item x="694"/>
        <item x="474"/>
        <item x="627"/>
        <item x="286"/>
        <item x="509"/>
        <item x="206"/>
        <item x="767"/>
        <item x="726"/>
        <item x="132"/>
        <item x="536"/>
        <item x="533"/>
        <item x="394"/>
        <item x="14"/>
        <item x="222"/>
        <item x="370"/>
        <item x="359"/>
        <item x="392"/>
        <item x="304"/>
        <item x="747"/>
        <item x="659"/>
        <item x="903"/>
        <item x="941"/>
        <item x="238"/>
        <item x="40"/>
        <item x="831"/>
        <item x="109"/>
        <item x="172"/>
        <item x="732"/>
        <item x="631"/>
        <item x="696"/>
        <item x="656"/>
        <item x="615"/>
        <item x="809"/>
        <item x="124"/>
        <item x="552"/>
        <item x="365"/>
        <item x="16"/>
        <item x="229"/>
        <item x="399"/>
        <item x="305"/>
        <item x="259"/>
        <item x="182"/>
        <item x="818"/>
        <item x="226"/>
        <item x="103"/>
        <item x="855"/>
        <item x="896"/>
        <item x="834"/>
        <item x="677"/>
        <item x="838"/>
        <item x="823"/>
        <item x="788"/>
        <item x="243"/>
        <item x="880"/>
        <item x="1"/>
        <item x="15"/>
        <item x="354"/>
        <item x="17"/>
        <item x="10"/>
        <item x="618"/>
        <item x="734"/>
        <item x="119"/>
        <item x="253"/>
        <item x="860"/>
        <item x="425"/>
        <item x="230"/>
        <item x="314"/>
        <item x="383"/>
        <item x="835"/>
        <item x="559"/>
        <item x="125"/>
        <item x="650"/>
        <item x="693"/>
        <item x="504"/>
        <item x="224"/>
        <item x="375"/>
        <item x="897"/>
        <item x="965"/>
        <item x="749"/>
        <item x="643"/>
        <item x="293"/>
        <item x="236"/>
        <item x="34"/>
        <item x="223"/>
        <item x="358"/>
        <item x="452"/>
        <item x="822"/>
        <item x="825"/>
        <item x="613"/>
        <item x="662"/>
        <item x="295"/>
        <item x="254"/>
        <item x="748"/>
        <item x="962"/>
        <item x="883"/>
        <item x="949"/>
        <item x="612"/>
        <item x="798"/>
        <item x="377"/>
        <item x="208"/>
        <item x="729"/>
        <item x="829"/>
        <item x="494"/>
        <item x="389"/>
        <item x="651"/>
        <item x="345"/>
        <item x="810"/>
        <item x="395"/>
        <item x="85"/>
        <item x="413"/>
        <item x="336"/>
        <item x="863"/>
        <item x="545"/>
        <item x="744"/>
        <item x="963"/>
        <item x="522"/>
        <item x="479"/>
        <item x="38"/>
        <item x="632"/>
        <item x="71"/>
        <item x="157"/>
        <item x="323"/>
        <item x="82"/>
        <item x="664"/>
        <item x="557"/>
        <item x="602"/>
        <item x="502"/>
        <item x="338"/>
        <item x="270"/>
        <item x="957"/>
        <item x="258"/>
        <item x="372"/>
        <item x="828"/>
        <item x="385"/>
        <item x="469"/>
        <item x="212"/>
        <item x="324"/>
        <item x="940"/>
        <item x="519"/>
        <item x="811"/>
        <item x="344"/>
        <item x="435"/>
        <item x="570"/>
        <item x="154"/>
        <item x="23"/>
        <item x="166"/>
        <item x="348"/>
        <item x="300"/>
        <item x="332"/>
        <item x="378"/>
        <item x="446"/>
        <item x="333"/>
        <item x="514"/>
        <item x="933"/>
        <item x="467"/>
        <item x="593"/>
        <item x="70"/>
        <item x="600"/>
        <item x="241"/>
        <item x="537"/>
        <item x="727"/>
        <item x="827"/>
        <item x="174"/>
        <item x="857"/>
        <item x="228"/>
        <item x="911"/>
        <item x="927"/>
        <item x="918"/>
        <item x="472"/>
        <item x="695"/>
        <item x="932"/>
        <item x="380"/>
        <item x="733"/>
        <item x="745"/>
        <item x="60"/>
        <item x="498"/>
        <item x="316"/>
        <item x="297"/>
        <item x="43"/>
        <item x="750"/>
        <item x="499"/>
        <item x="337"/>
        <item x="78"/>
        <item x="882"/>
        <item x="495"/>
        <item x="360"/>
        <item x="271"/>
        <item x="255"/>
        <item x="405"/>
        <item x="608"/>
        <item x="113"/>
        <item x="534"/>
        <item x="64"/>
        <item x="672"/>
        <item x="74"/>
        <item x="419"/>
        <item x="938"/>
        <item x="577"/>
        <item x="129"/>
        <item x="566"/>
        <item x="728"/>
        <item x="895"/>
        <item x="550"/>
        <item x="718"/>
        <item x="489"/>
        <item x="676"/>
        <item x="496"/>
        <item x="736"/>
        <item x="900"/>
        <item x="510"/>
        <item x="913"/>
        <item x="99"/>
        <item x="556"/>
        <item x="795"/>
        <item x="322"/>
        <item x="521"/>
        <item x="450"/>
        <item x="768"/>
        <item x="55"/>
        <item x="773"/>
        <item x="261"/>
        <item x="250"/>
        <item x="757"/>
        <item x="284"/>
        <item x="189"/>
        <item x="276"/>
        <item x="674"/>
        <item x="278"/>
        <item x="737"/>
        <item x="151"/>
        <item x="319"/>
        <item x="156"/>
        <item x="183"/>
        <item x="503"/>
        <item x="741"/>
        <item x="203"/>
        <item x="417"/>
        <item x="112"/>
        <item x="582"/>
        <item x="218"/>
        <item x="619"/>
        <item x="33"/>
        <item x="371"/>
        <item x="586"/>
        <item x="738"/>
        <item x="591"/>
        <item x="291"/>
        <item x="18"/>
        <item x="185"/>
        <item x="277"/>
        <item x="240"/>
        <item x="66"/>
        <item x="762"/>
        <item x="290"/>
        <item x="482"/>
        <item x="790"/>
        <item x="441"/>
        <item x="805"/>
        <item x="584"/>
        <item x="32"/>
        <item x="312"/>
        <item x="142"/>
        <item x="700"/>
        <item x="952"/>
        <item x="342"/>
        <item x="657"/>
        <item x="891"/>
        <item x="609"/>
        <item x="630"/>
        <item x="763"/>
        <item x="595"/>
        <item x="462"/>
        <item x="583"/>
        <item x="381"/>
        <item x="347"/>
        <item x="512"/>
        <item x="376"/>
        <item x="785"/>
        <item x="148"/>
        <item x="88"/>
        <item x="52"/>
        <item x="426"/>
        <item x="130"/>
        <item x="892"/>
        <item x="769"/>
        <item x="367"/>
        <item x="13"/>
        <item x="814"/>
        <item x="517"/>
        <item x="443"/>
        <item x="56"/>
        <item x="802"/>
        <item x="721"/>
        <item x="712"/>
        <item x="585"/>
        <item x="303"/>
        <item x="599"/>
        <item x="368"/>
        <item x="267"/>
        <item x="307"/>
        <item x="46"/>
        <item x="428"/>
        <item x="120"/>
        <item x="486"/>
        <item x="944"/>
        <item x="821"/>
        <item x="197"/>
        <item x="604"/>
        <item x="24"/>
        <item x="515"/>
        <item x="308"/>
        <item x="912"/>
        <item x="764"/>
        <item x="568"/>
        <item x="444"/>
        <item x="950"/>
        <item x="299"/>
        <item x="875"/>
        <item x="961"/>
        <item x="826"/>
        <item x="888"/>
        <item x="887"/>
        <item x="797"/>
        <item x="420"/>
        <item x="907"/>
        <item x="551"/>
        <item x="679"/>
        <item x="782"/>
        <item x="743"/>
        <item x="20"/>
        <item x="478"/>
        <item x="484"/>
        <item x="716"/>
        <item x="84"/>
        <item x="256"/>
        <item x="431"/>
        <item x="341"/>
        <item x="610"/>
        <item x="491"/>
        <item x="22"/>
        <item x="573"/>
        <item x="361"/>
        <item x="179"/>
        <item x="329"/>
        <item x="67"/>
        <item x="298"/>
        <item x="530"/>
        <item x="532"/>
        <item x="26"/>
        <item x="102"/>
        <item x="709"/>
        <item x="590"/>
        <item x="673"/>
        <item x="948"/>
        <item x="588"/>
        <item x="845"/>
        <item x="155"/>
        <item x="646"/>
        <item x="21"/>
        <item x="458"/>
        <item x="140"/>
        <item x="252"/>
        <item x="746"/>
        <item x="841"/>
        <item x="924"/>
        <item x="730"/>
        <item x="19"/>
        <item x="207"/>
        <item x="180"/>
        <item x="874"/>
        <item x="98"/>
        <item x="603"/>
        <item x="244"/>
        <item x="717"/>
        <item x="682"/>
        <item x="455"/>
        <item x="539"/>
        <item x="318"/>
        <item x="675"/>
        <item x="877"/>
        <item x="945"/>
        <item x="806"/>
        <item x="461"/>
        <item x="722"/>
        <item x="242"/>
        <item x="560"/>
        <item x="145"/>
        <item x="91"/>
        <item x="275"/>
        <item x="678"/>
        <item x="525"/>
        <item x="686"/>
        <item x="139"/>
        <item x="756"/>
        <item x="121"/>
        <item x="146"/>
        <item x="906"/>
        <item x="127"/>
        <item x="456"/>
        <item x="622"/>
        <item x="309"/>
        <item x="881"/>
        <item x="363"/>
        <item x="966"/>
        <item x="193"/>
        <item x="832"/>
        <item x="134"/>
        <item x="930"/>
        <item x="816"/>
        <item x="191"/>
        <item x="581"/>
        <item x="161"/>
        <item x="658"/>
        <item x="752"/>
        <item x="501"/>
        <item x="350"/>
        <item x="714"/>
        <item x="58"/>
        <item x="837"/>
        <item x="796"/>
        <item x="7"/>
        <item x="83"/>
        <item x="775"/>
        <item x="836"/>
        <item x="320"/>
        <item x="625"/>
        <item x="702"/>
        <item x="708"/>
        <item x="158"/>
        <item x="692"/>
        <item x="388"/>
        <item x="453"/>
        <item x="865"/>
        <item x="62"/>
        <item x="879"/>
        <item x="407"/>
        <item x="160"/>
        <item x="439"/>
        <item x="202"/>
        <item x="488"/>
        <item x="382"/>
        <item x="373"/>
        <item x="80"/>
        <item x="264"/>
        <item x="69"/>
        <item x="214"/>
        <item x="804"/>
        <item x="349"/>
        <item x="859"/>
        <item x="391"/>
        <item x="106"/>
        <item x="852"/>
        <item x="351"/>
        <item x="247"/>
        <item x="960"/>
        <item x="0"/>
        <item x="245"/>
        <item x="807"/>
        <item x="302"/>
        <item x="579"/>
        <item x="466"/>
        <item x="869"/>
        <item x="541"/>
        <item x="122"/>
        <item x="133"/>
        <item x="45"/>
        <item x="667"/>
        <item x="649"/>
        <item x="110"/>
        <item x="597"/>
        <item x="592"/>
        <item x="231"/>
        <item x="53"/>
        <item x="705"/>
        <item x="429"/>
        <item x="149"/>
        <item x="647"/>
        <item x="565"/>
        <item x="706"/>
        <item x="37"/>
        <item x="943"/>
        <item x="165"/>
        <item x="529"/>
        <item x="493"/>
        <item x="137"/>
        <item x="387"/>
        <item x="334"/>
        <item x="423"/>
        <item x="118"/>
        <item x="524"/>
        <item x="393"/>
        <item x="239"/>
        <item x="65"/>
        <item x="483"/>
        <item x="820"/>
        <item x="739"/>
        <item x="946"/>
        <item x="152"/>
        <item x="95"/>
        <item x="812"/>
        <item x="273"/>
        <item x="523"/>
        <item x="335"/>
        <item x="310"/>
        <item x="894"/>
        <item x="670"/>
        <item x="758"/>
        <item x="655"/>
        <item x="596"/>
        <item x="935"/>
        <item x="644"/>
        <item x="654"/>
        <item x="59"/>
        <item x="824"/>
        <item x="176"/>
        <item x="356"/>
        <item x="850"/>
        <item x="931"/>
        <item x="5"/>
        <item x="313"/>
        <item x="412"/>
        <item x="257"/>
        <item x="735"/>
        <item x="415"/>
        <item x="440"/>
        <item x="803"/>
        <item x="35"/>
        <item x="326"/>
        <item x="49"/>
        <item x="422"/>
        <item x="817"/>
        <item x="853"/>
        <item x="89"/>
        <item x="916"/>
        <item x="92"/>
        <item x="516"/>
        <item x="905"/>
        <item x="641"/>
        <item x="128"/>
        <item x="404"/>
        <item x="553"/>
        <item x="390"/>
        <item x="719"/>
        <item x="68"/>
        <item x="640"/>
        <item x="397"/>
        <item x="699"/>
        <item x="543"/>
        <item x="511"/>
        <item x="288"/>
        <item x="864"/>
        <item x="742"/>
        <item x="61"/>
        <item x="589"/>
        <item x="710"/>
        <item x="178"/>
        <item x="833"/>
        <item x="353"/>
        <item x="384"/>
        <item x="366"/>
        <item x="434"/>
        <item x="508"/>
        <item x="321"/>
        <item x="703"/>
        <item x="29"/>
        <item x="279"/>
        <item x="216"/>
        <item x="87"/>
        <item x="184"/>
        <item x="477"/>
        <item x="942"/>
        <item x="25"/>
        <item x="922"/>
        <item x="542"/>
        <item x="73"/>
        <item x="528"/>
        <item x="427"/>
        <item x="929"/>
        <item x="105"/>
        <item x="164"/>
        <item x="86"/>
        <item x="317"/>
        <item x="170"/>
        <item x="902"/>
        <item x="192"/>
        <item x="958"/>
        <item x="766"/>
        <item x="374"/>
        <item x="606"/>
        <item x="794"/>
        <item x="430"/>
        <item x="9"/>
        <item x="48"/>
        <item x="904"/>
        <item x="196"/>
        <item x="518"/>
        <item x="862"/>
        <item x="343"/>
        <item x="701"/>
        <item x="848"/>
        <item x="227"/>
        <item x="162"/>
        <item x="576"/>
        <item x="211"/>
        <item x="234"/>
        <item x="263"/>
        <item x="311"/>
        <item x="770"/>
        <item x="633"/>
        <item x="776"/>
        <item x="635"/>
        <item x="447"/>
        <item x="786"/>
        <item x="104"/>
        <item x="616"/>
        <item x="939"/>
        <item x="57"/>
        <item x="617"/>
        <item x="707"/>
        <item x="414"/>
        <item x="784"/>
        <item x="578"/>
        <item x="540"/>
        <item x="884"/>
        <item x="457"/>
        <item x="296"/>
        <item x="400"/>
        <item x="294"/>
        <item x="753"/>
        <item x="325"/>
        <item x="97"/>
        <item x="306"/>
        <item x="954"/>
        <item x="873"/>
        <item x="507"/>
        <item x="44"/>
        <item x="544"/>
        <item x="2"/>
        <item x="751"/>
        <item x="96"/>
        <item x="205"/>
        <item x="687"/>
        <item x="251"/>
        <item x="117"/>
        <item x="951"/>
        <item x="416"/>
        <item x="614"/>
        <item x="269"/>
        <item x="114"/>
        <item x="362"/>
        <item x="281"/>
        <item x="520"/>
        <item x="136"/>
        <item x="153"/>
        <item x="554"/>
        <item x="561"/>
        <item x="923"/>
        <item x="42"/>
        <item x="403"/>
        <item x="265"/>
        <item x="843"/>
        <item x="63"/>
        <item x="454"/>
        <item x="445"/>
        <item x="684"/>
        <item x="421"/>
        <item x="765"/>
        <item x="538"/>
        <item x="715"/>
        <item x="871"/>
        <item x="725"/>
        <item x="928"/>
        <item x="406"/>
        <item x="947"/>
        <item x="574"/>
        <item x="111"/>
        <item x="468"/>
        <item x="198"/>
        <item x="689"/>
        <item x="690"/>
        <item x="408"/>
        <item x="289"/>
        <item x="330"/>
        <item x="629"/>
        <item x="830"/>
        <item x="3"/>
        <item x="704"/>
        <item x="220"/>
        <item x="793"/>
        <item x="352"/>
        <item x="669"/>
        <item x="144"/>
        <item x="123"/>
        <item x="580"/>
        <item x="558"/>
        <item x="195"/>
        <item x="186"/>
        <item x="138"/>
        <item x="75"/>
        <item x="531"/>
        <item x="471"/>
        <item x="480"/>
        <item x="364"/>
        <item x="936"/>
        <item x="287"/>
        <item x="680"/>
        <item x="815"/>
        <item x="268"/>
        <item x="901"/>
        <item x="638"/>
        <item x="163"/>
        <item x="213"/>
        <item x="800"/>
        <item x="411"/>
        <item x="167"/>
        <item x="94"/>
        <item x="282"/>
        <item x="266"/>
        <item x="813"/>
        <item x="171"/>
        <item x="840"/>
        <item x="870"/>
        <item x="438"/>
        <item x="920"/>
        <item x="47"/>
        <item x="115"/>
        <item x="101"/>
        <item x="357"/>
        <item x="476"/>
        <item x="473"/>
        <item x="724"/>
        <item x="890"/>
        <item x="147"/>
        <item x="401"/>
        <item x="601"/>
        <item x="925"/>
        <item x="851"/>
        <item x="872"/>
        <item x="246"/>
        <item x="169"/>
        <item x="893"/>
        <item x="564"/>
        <item x="624"/>
        <item x="283"/>
        <item x="878"/>
        <item x="6"/>
        <item x="221"/>
        <item x="410"/>
        <item x="475"/>
        <item x="159"/>
        <item x="449"/>
        <item x="30"/>
        <item x="328"/>
        <item x="315"/>
        <item x="369"/>
        <item x="779"/>
        <item x="549"/>
        <item x="571"/>
        <item x="547"/>
        <item x="772"/>
        <item x="28"/>
        <item x="346"/>
        <item x="759"/>
        <item x="761"/>
        <item x="720"/>
        <item x="396"/>
        <item x="451"/>
        <item x="575"/>
        <item x="665"/>
        <item x="637"/>
        <item x="285"/>
        <item x="513"/>
        <item x="908"/>
        <item x="866"/>
        <item x="150"/>
        <item x="774"/>
        <item x="433"/>
        <item x="661"/>
        <item x="237"/>
        <item x="648"/>
        <item t="default"/>
      </items>
    </pivotField>
    <pivotField compact="0" numFmtId="10" outline="0" showAll="0"/>
    <pivotField compact="0" outline="0" showAll="0" defaultSubtotal="0">
      <items count="3">
        <item x="2"/>
        <item x="1"/>
        <item x="0"/>
      </items>
    </pivotField>
    <pivotField compact="0" outline="0" showAll="0" sortType="ascending"/>
    <pivotField compact="0" outline="0" showAll="0"/>
    <pivotField compact="0" outline="0" showAll="0" sortType="descending">
      <items count="5">
        <item x="1"/>
        <item x="0"/>
        <item x="3"/>
        <item x="2"/>
        <item t="default"/>
      </items>
      <autoSortScope>
        <pivotArea dataOnly="0" outline="0" fieldPosition="0">
          <references count="1">
            <reference field="4294967294" count="1" selected="0">
              <x v="0"/>
            </reference>
          </references>
        </pivotArea>
      </autoSortScope>
    </pivotField>
    <pivotField compact="0" outline="0" showAll="0">
      <items count="3">
        <item x="0"/>
        <item x="1"/>
        <item t="default"/>
      </items>
    </pivotField>
    <pivotField compact="0" outline="0" showAll="0"/>
    <pivotField compact="0" outline="0" showAll="0">
      <items count="9">
        <item x="7"/>
        <item x="6"/>
        <item x="4"/>
        <item x="1"/>
        <item x="5"/>
        <item x="2"/>
        <item x="3"/>
        <item x="0"/>
        <item t="default"/>
      </items>
    </pivotField>
    <pivotField compact="0" outline="0" showAll="0">
      <items count="11">
        <item x="1"/>
        <item x="8"/>
        <item x="2"/>
        <item x="5"/>
        <item x="0"/>
        <item x="4"/>
        <item x="3"/>
        <item x="7"/>
        <item x="9"/>
        <item x="6"/>
        <item t="default"/>
      </items>
    </pivotField>
    <pivotField compact="0" numFmtId="164" outline="0" showAll="0"/>
    <pivotField compact="0" outline="0" showAll="0"/>
    <pivotField compact="0" outline="0" showAll="0">
      <items count="7">
        <item x="0"/>
        <item x="1"/>
        <item x="4"/>
        <item x="3"/>
        <item m="1" x="5"/>
        <item x="2"/>
        <item t="default"/>
      </items>
    </pivotField>
    <pivotField compact="0" outline="0" showAll="0"/>
    <pivotField compact="0" outline="0"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compact="0" outline="0" showAll="0">
      <items count="15">
        <item sd="0" x="0"/>
        <item sd="0" x="1"/>
        <item sd="0" x="2"/>
        <item sd="0" x="3"/>
        <item sd="0" x="4"/>
        <item sd="0" x="5"/>
        <item sd="0" x="6"/>
        <item sd="0" x="7"/>
        <item sd="0" x="8"/>
        <item sd="0" x="9"/>
        <item sd="0" x="10"/>
        <item sd="0" x="11"/>
        <item sd="0" x="12"/>
        <item sd="0" x="13"/>
        <item t="default"/>
      </items>
    </pivotField>
  </pivotFields>
  <rowFields count="1">
    <field x="12"/>
  </rowFields>
  <rowItems count="8">
    <i>
      <x v="6"/>
    </i>
    <i>
      <x v="2"/>
    </i>
    <i>
      <x v="5"/>
    </i>
    <i>
      <x v="3"/>
    </i>
    <i>
      <x/>
    </i>
    <i>
      <x v="1"/>
    </i>
    <i>
      <x v="4"/>
    </i>
    <i t="grand">
      <x/>
    </i>
  </rowItems>
  <colFields count="1">
    <field x="13"/>
  </colFields>
  <colItems count="5">
    <i>
      <x/>
    </i>
    <i>
      <x v="1"/>
    </i>
    <i>
      <x v="2"/>
    </i>
    <i>
      <x v="3"/>
    </i>
    <i t="grand">
      <x/>
    </i>
  </colItems>
  <dataFields count="1">
    <dataField name="Count of User_ID" fld="0" subtotal="count" baseField="0" baseItem="0"/>
  </dataFields>
  <chartFormats count="12">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series="1">
      <pivotArea type="data" outline="0" fieldPosition="0">
        <references count="2">
          <reference field="4294967294" count="1" selected="0">
            <x v="0"/>
          </reference>
          <reference field="13" count="1" selected="0">
            <x v="2"/>
          </reference>
        </references>
      </pivotArea>
    </chartFormat>
    <chartFormat chart="0" format="3" series="1">
      <pivotArea type="data" outline="0" fieldPosition="0">
        <references count="2">
          <reference field="4294967294" count="1" selected="0">
            <x v="0"/>
          </reference>
          <reference field="13" count="1" selected="0">
            <x v="3"/>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2"/>
          </reference>
        </references>
      </pivotArea>
    </chartFormat>
    <chartFormat chart="1" format="3" series="1">
      <pivotArea type="data" outline="0" fieldPosition="0">
        <references count="2">
          <reference field="4294967294" count="1" selected="0">
            <x v="0"/>
          </reference>
          <reference field="13" count="1" selected="0">
            <x v="3"/>
          </reference>
        </references>
      </pivotArea>
    </chartFormat>
    <chartFormat chart="2" format="0" series="1">
      <pivotArea type="data" outline="0" fieldPosition="0">
        <references count="2">
          <reference field="4294967294" count="1" selected="0">
            <x v="0"/>
          </reference>
          <reference field="13"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 chart="2" format="2" series="1">
      <pivotArea type="data" outline="0" fieldPosition="0">
        <references count="2">
          <reference field="4294967294" count="1" selected="0">
            <x v="0"/>
          </reference>
          <reference field="13" count="1" selected="0">
            <x v="2"/>
          </reference>
        </references>
      </pivotArea>
    </chartFormat>
    <chartFormat chart="2" format="3" series="1">
      <pivotArea type="data" outline="0" fieldPosition="0">
        <references count="2">
          <reference field="4294967294" count="1" selected="0">
            <x v="0"/>
          </reference>
          <reference field="1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7023634-09D4-44CA-AE26-69365095CEF9}" name="PivotTable3"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0">
  <location ref="A12:B16" firstHeaderRow="1" firstDataRow="1" firstDataCol="1"/>
  <pivotFields count="39">
    <pivotField dataField="1" compact="0" outline="0" showAll="0"/>
    <pivotField compact="0" outline="0" showAll="0"/>
    <pivotField compact="0" numFmtId="14" outline="0" showAll="0"/>
    <pivotField compact="0" numFmtId="14" outline="0" showAll="0">
      <items count="31">
        <item x="22"/>
        <item x="19"/>
        <item x="12"/>
        <item x="0"/>
        <item x="7"/>
        <item x="27"/>
        <item x="24"/>
        <item x="28"/>
        <item x="15"/>
        <item x="6"/>
        <item x="2"/>
        <item x="3"/>
        <item x="20"/>
        <item x="8"/>
        <item x="13"/>
        <item x="9"/>
        <item x="18"/>
        <item x="26"/>
        <item x="23"/>
        <item x="16"/>
        <item x="29"/>
        <item x="1"/>
        <item x="11"/>
        <item x="4"/>
        <item x="5"/>
        <item x="17"/>
        <item x="10"/>
        <item x="21"/>
        <item x="25"/>
        <item x="14"/>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8">
        <item x="5"/>
        <item x="2"/>
        <item x="4"/>
        <item x="0"/>
        <item x="1"/>
        <item x="6"/>
        <item x="3"/>
        <item t="default"/>
      </items>
    </pivotField>
    <pivotField compact="0" outline="0" showAll="0"/>
    <pivotField compact="0" outline="0" showAll="0" sortType="descending">
      <items count="7">
        <item x="1"/>
        <item x="5"/>
        <item x="4"/>
        <item x="3"/>
        <item x="2"/>
        <item x="0"/>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0" outline="0" showAll="0">
      <items count="968">
        <item x="54"/>
        <item x="527"/>
        <item x="642"/>
        <item x="201"/>
        <item x="898"/>
        <item x="8"/>
        <item x="663"/>
        <item x="626"/>
        <item x="459"/>
        <item x="917"/>
        <item x="587"/>
        <item x="526"/>
        <item x="50"/>
        <item x="572"/>
        <item x="100"/>
        <item x="188"/>
        <item x="209"/>
        <item x="842"/>
        <item x="248"/>
        <item x="711"/>
        <item x="636"/>
        <item x="199"/>
        <item x="219"/>
        <item x="628"/>
        <item x="217"/>
        <item x="181"/>
        <item x="51"/>
        <item x="210"/>
        <item x="262"/>
        <item x="108"/>
        <item x="107"/>
        <item x="409"/>
        <item x="885"/>
        <item x="854"/>
        <item x="937"/>
        <item x="555"/>
        <item x="131"/>
        <item x="666"/>
        <item x="432"/>
        <item x="959"/>
        <item x="464"/>
        <item x="849"/>
        <item x="272"/>
        <item x="956"/>
        <item x="926"/>
        <item x="11"/>
        <item x="861"/>
        <item x="327"/>
        <item x="688"/>
        <item x="27"/>
        <item x="846"/>
        <item x="274"/>
        <item x="225"/>
        <item x="886"/>
        <item x="470"/>
        <item x="681"/>
        <item x="868"/>
        <item x="847"/>
        <item x="639"/>
        <item x="808"/>
        <item x="36"/>
        <item x="292"/>
        <item x="697"/>
        <item x="39"/>
        <item x="402"/>
        <item x="215"/>
        <item x="621"/>
        <item x="235"/>
        <item x="791"/>
        <item x="777"/>
        <item x="500"/>
        <item x="424"/>
        <item x="899"/>
        <item x="232"/>
        <item x="594"/>
        <item x="781"/>
        <item x="492"/>
        <item x="194"/>
        <item x="867"/>
        <item x="653"/>
        <item x="506"/>
        <item x="953"/>
        <item x="713"/>
        <item x="505"/>
        <item x="787"/>
        <item x="442"/>
        <item x="487"/>
        <item x="31"/>
        <item x="465"/>
        <item x="723"/>
        <item x="90"/>
        <item x="683"/>
        <item x="668"/>
        <item x="563"/>
        <item x="249"/>
        <item x="955"/>
        <item x="645"/>
        <item x="789"/>
        <item x="497"/>
        <item x="915"/>
        <item x="4"/>
        <item x="12"/>
        <item x="660"/>
        <item x="187"/>
        <item x="463"/>
        <item x="177"/>
        <item x="331"/>
        <item x="280"/>
        <item x="876"/>
        <item x="671"/>
        <item x="485"/>
        <item x="490"/>
        <item x="233"/>
        <item x="81"/>
        <item x="598"/>
        <item x="135"/>
        <item x="567"/>
        <item x="921"/>
        <item x="844"/>
        <item x="260"/>
        <item x="698"/>
        <item x="437"/>
        <item x="190"/>
        <item x="398"/>
        <item x="731"/>
        <item x="301"/>
        <item x="652"/>
        <item x="856"/>
        <item x="460"/>
        <item x="548"/>
        <item x="801"/>
        <item x="41"/>
        <item x="919"/>
        <item x="691"/>
        <item x="783"/>
        <item x="168"/>
        <item x="910"/>
        <item x="418"/>
        <item x="934"/>
        <item x="569"/>
        <item x="607"/>
        <item x="760"/>
        <item x="780"/>
        <item x="143"/>
        <item x="839"/>
        <item x="79"/>
        <item x="175"/>
        <item x="611"/>
        <item x="546"/>
        <item x="126"/>
        <item x="72"/>
        <item x="914"/>
        <item x="819"/>
        <item x="116"/>
        <item x="858"/>
        <item x="620"/>
        <item x="792"/>
        <item x="623"/>
        <item x="562"/>
        <item x="173"/>
        <item x="386"/>
        <item x="605"/>
        <item x="755"/>
        <item x="339"/>
        <item x="799"/>
        <item x="535"/>
        <item x="379"/>
        <item x="909"/>
        <item x="771"/>
        <item x="448"/>
        <item x="340"/>
        <item x="685"/>
        <item x="200"/>
        <item x="634"/>
        <item x="93"/>
        <item x="481"/>
        <item x="778"/>
        <item x="740"/>
        <item x="76"/>
        <item x="355"/>
        <item x="141"/>
        <item x="436"/>
        <item x="889"/>
        <item x="964"/>
        <item x="754"/>
        <item x="77"/>
        <item x="204"/>
        <item x="694"/>
        <item x="474"/>
        <item x="627"/>
        <item x="286"/>
        <item x="509"/>
        <item x="206"/>
        <item x="767"/>
        <item x="726"/>
        <item x="132"/>
        <item x="536"/>
        <item x="533"/>
        <item x="394"/>
        <item x="14"/>
        <item x="222"/>
        <item x="370"/>
        <item x="359"/>
        <item x="392"/>
        <item x="304"/>
        <item x="747"/>
        <item x="659"/>
        <item x="903"/>
        <item x="941"/>
        <item x="238"/>
        <item x="40"/>
        <item x="831"/>
        <item x="109"/>
        <item x="172"/>
        <item x="732"/>
        <item x="631"/>
        <item x="696"/>
        <item x="656"/>
        <item x="615"/>
        <item x="809"/>
        <item x="124"/>
        <item x="552"/>
        <item x="365"/>
        <item x="16"/>
        <item x="229"/>
        <item x="399"/>
        <item x="305"/>
        <item x="259"/>
        <item x="182"/>
        <item x="818"/>
        <item x="226"/>
        <item x="103"/>
        <item x="855"/>
        <item x="896"/>
        <item x="834"/>
        <item x="677"/>
        <item x="838"/>
        <item x="823"/>
        <item x="788"/>
        <item x="243"/>
        <item x="880"/>
        <item x="1"/>
        <item x="15"/>
        <item x="354"/>
        <item x="17"/>
        <item x="10"/>
        <item x="618"/>
        <item x="734"/>
        <item x="119"/>
        <item x="253"/>
        <item x="860"/>
        <item x="425"/>
        <item x="230"/>
        <item x="314"/>
        <item x="383"/>
        <item x="835"/>
        <item x="559"/>
        <item x="125"/>
        <item x="650"/>
        <item x="693"/>
        <item x="504"/>
        <item x="224"/>
        <item x="375"/>
        <item x="897"/>
        <item x="965"/>
        <item x="749"/>
        <item x="643"/>
        <item x="293"/>
        <item x="236"/>
        <item x="34"/>
        <item x="223"/>
        <item x="358"/>
        <item x="452"/>
        <item x="822"/>
        <item x="825"/>
        <item x="613"/>
        <item x="662"/>
        <item x="295"/>
        <item x="254"/>
        <item x="748"/>
        <item x="962"/>
        <item x="883"/>
        <item x="949"/>
        <item x="612"/>
        <item x="798"/>
        <item x="377"/>
        <item x="208"/>
        <item x="729"/>
        <item x="829"/>
        <item x="494"/>
        <item x="389"/>
        <item x="651"/>
        <item x="345"/>
        <item x="810"/>
        <item x="395"/>
        <item x="85"/>
        <item x="413"/>
        <item x="336"/>
        <item x="863"/>
        <item x="545"/>
        <item x="744"/>
        <item x="963"/>
        <item x="522"/>
        <item x="479"/>
        <item x="38"/>
        <item x="632"/>
        <item x="71"/>
        <item x="157"/>
        <item x="323"/>
        <item x="82"/>
        <item x="664"/>
        <item x="557"/>
        <item x="602"/>
        <item x="502"/>
        <item x="338"/>
        <item x="270"/>
        <item x="957"/>
        <item x="258"/>
        <item x="372"/>
        <item x="828"/>
        <item x="385"/>
        <item x="469"/>
        <item x="212"/>
        <item x="324"/>
        <item x="940"/>
        <item x="519"/>
        <item x="811"/>
        <item x="344"/>
        <item x="435"/>
        <item x="570"/>
        <item x="154"/>
        <item x="23"/>
        <item x="166"/>
        <item x="348"/>
        <item x="300"/>
        <item x="332"/>
        <item x="378"/>
        <item x="446"/>
        <item x="333"/>
        <item x="514"/>
        <item x="933"/>
        <item x="467"/>
        <item x="593"/>
        <item x="70"/>
        <item x="600"/>
        <item x="241"/>
        <item x="537"/>
        <item x="727"/>
        <item x="827"/>
        <item x="174"/>
        <item x="857"/>
        <item x="228"/>
        <item x="911"/>
        <item x="927"/>
        <item x="918"/>
        <item x="472"/>
        <item x="695"/>
        <item x="932"/>
        <item x="380"/>
        <item x="733"/>
        <item x="745"/>
        <item x="60"/>
        <item x="498"/>
        <item x="316"/>
        <item x="297"/>
        <item x="43"/>
        <item x="750"/>
        <item x="499"/>
        <item x="337"/>
        <item x="78"/>
        <item x="882"/>
        <item x="495"/>
        <item x="360"/>
        <item x="271"/>
        <item x="255"/>
        <item x="405"/>
        <item x="608"/>
        <item x="113"/>
        <item x="534"/>
        <item x="64"/>
        <item x="672"/>
        <item x="74"/>
        <item x="419"/>
        <item x="938"/>
        <item x="577"/>
        <item x="129"/>
        <item x="566"/>
        <item x="728"/>
        <item x="895"/>
        <item x="550"/>
        <item x="718"/>
        <item x="489"/>
        <item x="676"/>
        <item x="496"/>
        <item x="736"/>
        <item x="900"/>
        <item x="510"/>
        <item x="913"/>
        <item x="99"/>
        <item x="556"/>
        <item x="795"/>
        <item x="322"/>
        <item x="521"/>
        <item x="450"/>
        <item x="768"/>
        <item x="55"/>
        <item x="773"/>
        <item x="261"/>
        <item x="250"/>
        <item x="757"/>
        <item x="284"/>
        <item x="189"/>
        <item x="276"/>
        <item x="674"/>
        <item x="278"/>
        <item x="737"/>
        <item x="151"/>
        <item x="319"/>
        <item x="156"/>
        <item x="183"/>
        <item x="503"/>
        <item x="741"/>
        <item x="203"/>
        <item x="417"/>
        <item x="112"/>
        <item x="582"/>
        <item x="218"/>
        <item x="619"/>
        <item x="33"/>
        <item x="371"/>
        <item x="586"/>
        <item x="738"/>
        <item x="591"/>
        <item x="291"/>
        <item x="18"/>
        <item x="185"/>
        <item x="277"/>
        <item x="240"/>
        <item x="66"/>
        <item x="762"/>
        <item x="290"/>
        <item x="482"/>
        <item x="790"/>
        <item x="441"/>
        <item x="805"/>
        <item x="584"/>
        <item x="32"/>
        <item x="312"/>
        <item x="142"/>
        <item x="700"/>
        <item x="952"/>
        <item x="342"/>
        <item x="657"/>
        <item x="891"/>
        <item x="609"/>
        <item x="630"/>
        <item x="763"/>
        <item x="595"/>
        <item x="462"/>
        <item x="583"/>
        <item x="381"/>
        <item x="347"/>
        <item x="512"/>
        <item x="376"/>
        <item x="785"/>
        <item x="148"/>
        <item x="88"/>
        <item x="52"/>
        <item x="426"/>
        <item x="130"/>
        <item x="892"/>
        <item x="769"/>
        <item x="367"/>
        <item x="13"/>
        <item x="814"/>
        <item x="517"/>
        <item x="443"/>
        <item x="56"/>
        <item x="802"/>
        <item x="721"/>
        <item x="712"/>
        <item x="585"/>
        <item x="303"/>
        <item x="599"/>
        <item x="368"/>
        <item x="267"/>
        <item x="307"/>
        <item x="46"/>
        <item x="428"/>
        <item x="120"/>
        <item x="486"/>
        <item x="944"/>
        <item x="821"/>
        <item x="197"/>
        <item x="604"/>
        <item x="24"/>
        <item x="515"/>
        <item x="308"/>
        <item x="912"/>
        <item x="764"/>
        <item x="568"/>
        <item x="444"/>
        <item x="950"/>
        <item x="299"/>
        <item x="875"/>
        <item x="961"/>
        <item x="826"/>
        <item x="888"/>
        <item x="887"/>
        <item x="797"/>
        <item x="420"/>
        <item x="907"/>
        <item x="551"/>
        <item x="679"/>
        <item x="782"/>
        <item x="743"/>
        <item x="20"/>
        <item x="478"/>
        <item x="484"/>
        <item x="716"/>
        <item x="84"/>
        <item x="256"/>
        <item x="431"/>
        <item x="341"/>
        <item x="610"/>
        <item x="491"/>
        <item x="22"/>
        <item x="573"/>
        <item x="361"/>
        <item x="179"/>
        <item x="329"/>
        <item x="67"/>
        <item x="298"/>
        <item x="530"/>
        <item x="532"/>
        <item x="26"/>
        <item x="102"/>
        <item x="709"/>
        <item x="590"/>
        <item x="673"/>
        <item x="948"/>
        <item x="588"/>
        <item x="845"/>
        <item x="155"/>
        <item x="646"/>
        <item x="21"/>
        <item x="458"/>
        <item x="140"/>
        <item x="252"/>
        <item x="746"/>
        <item x="841"/>
        <item x="924"/>
        <item x="730"/>
        <item x="19"/>
        <item x="207"/>
        <item x="180"/>
        <item x="874"/>
        <item x="98"/>
        <item x="603"/>
        <item x="244"/>
        <item x="717"/>
        <item x="682"/>
        <item x="455"/>
        <item x="539"/>
        <item x="318"/>
        <item x="675"/>
        <item x="877"/>
        <item x="945"/>
        <item x="806"/>
        <item x="461"/>
        <item x="722"/>
        <item x="242"/>
        <item x="560"/>
        <item x="145"/>
        <item x="91"/>
        <item x="275"/>
        <item x="678"/>
        <item x="525"/>
        <item x="686"/>
        <item x="139"/>
        <item x="756"/>
        <item x="121"/>
        <item x="146"/>
        <item x="906"/>
        <item x="127"/>
        <item x="456"/>
        <item x="622"/>
        <item x="309"/>
        <item x="881"/>
        <item x="363"/>
        <item x="966"/>
        <item x="193"/>
        <item x="832"/>
        <item x="134"/>
        <item x="930"/>
        <item x="816"/>
        <item x="191"/>
        <item x="581"/>
        <item x="161"/>
        <item x="658"/>
        <item x="752"/>
        <item x="501"/>
        <item x="350"/>
        <item x="714"/>
        <item x="58"/>
        <item x="837"/>
        <item x="796"/>
        <item x="7"/>
        <item x="83"/>
        <item x="775"/>
        <item x="836"/>
        <item x="320"/>
        <item x="625"/>
        <item x="702"/>
        <item x="708"/>
        <item x="158"/>
        <item x="692"/>
        <item x="388"/>
        <item x="453"/>
        <item x="865"/>
        <item x="62"/>
        <item x="879"/>
        <item x="407"/>
        <item x="160"/>
        <item x="439"/>
        <item x="202"/>
        <item x="488"/>
        <item x="382"/>
        <item x="373"/>
        <item x="80"/>
        <item x="264"/>
        <item x="69"/>
        <item x="214"/>
        <item x="804"/>
        <item x="349"/>
        <item x="859"/>
        <item x="391"/>
        <item x="106"/>
        <item x="852"/>
        <item x="351"/>
        <item x="247"/>
        <item x="960"/>
        <item x="0"/>
        <item x="245"/>
        <item x="807"/>
        <item x="302"/>
        <item x="579"/>
        <item x="466"/>
        <item x="869"/>
        <item x="541"/>
        <item x="122"/>
        <item x="133"/>
        <item x="45"/>
        <item x="667"/>
        <item x="649"/>
        <item x="110"/>
        <item x="597"/>
        <item x="592"/>
        <item x="231"/>
        <item x="53"/>
        <item x="705"/>
        <item x="429"/>
        <item x="149"/>
        <item x="647"/>
        <item x="565"/>
        <item x="706"/>
        <item x="37"/>
        <item x="943"/>
        <item x="165"/>
        <item x="529"/>
        <item x="493"/>
        <item x="137"/>
        <item x="387"/>
        <item x="334"/>
        <item x="423"/>
        <item x="118"/>
        <item x="524"/>
        <item x="393"/>
        <item x="239"/>
        <item x="65"/>
        <item x="483"/>
        <item x="820"/>
        <item x="739"/>
        <item x="946"/>
        <item x="152"/>
        <item x="95"/>
        <item x="812"/>
        <item x="273"/>
        <item x="523"/>
        <item x="335"/>
        <item x="310"/>
        <item x="894"/>
        <item x="670"/>
        <item x="758"/>
        <item x="655"/>
        <item x="596"/>
        <item x="935"/>
        <item x="644"/>
        <item x="654"/>
        <item x="59"/>
        <item x="824"/>
        <item x="176"/>
        <item x="356"/>
        <item x="850"/>
        <item x="931"/>
        <item x="5"/>
        <item x="313"/>
        <item x="412"/>
        <item x="257"/>
        <item x="735"/>
        <item x="415"/>
        <item x="440"/>
        <item x="803"/>
        <item x="35"/>
        <item x="326"/>
        <item x="49"/>
        <item x="422"/>
        <item x="817"/>
        <item x="853"/>
        <item x="89"/>
        <item x="916"/>
        <item x="92"/>
        <item x="516"/>
        <item x="905"/>
        <item x="641"/>
        <item x="128"/>
        <item x="404"/>
        <item x="553"/>
        <item x="390"/>
        <item x="719"/>
        <item x="68"/>
        <item x="640"/>
        <item x="397"/>
        <item x="699"/>
        <item x="543"/>
        <item x="511"/>
        <item x="288"/>
        <item x="864"/>
        <item x="742"/>
        <item x="61"/>
        <item x="589"/>
        <item x="710"/>
        <item x="178"/>
        <item x="833"/>
        <item x="353"/>
        <item x="384"/>
        <item x="366"/>
        <item x="434"/>
        <item x="508"/>
        <item x="321"/>
        <item x="703"/>
        <item x="29"/>
        <item x="279"/>
        <item x="216"/>
        <item x="87"/>
        <item x="184"/>
        <item x="477"/>
        <item x="942"/>
        <item x="25"/>
        <item x="922"/>
        <item x="542"/>
        <item x="73"/>
        <item x="528"/>
        <item x="427"/>
        <item x="929"/>
        <item x="105"/>
        <item x="164"/>
        <item x="86"/>
        <item x="317"/>
        <item x="170"/>
        <item x="902"/>
        <item x="192"/>
        <item x="958"/>
        <item x="766"/>
        <item x="374"/>
        <item x="606"/>
        <item x="794"/>
        <item x="430"/>
        <item x="9"/>
        <item x="48"/>
        <item x="904"/>
        <item x="196"/>
        <item x="518"/>
        <item x="862"/>
        <item x="343"/>
        <item x="701"/>
        <item x="848"/>
        <item x="227"/>
        <item x="162"/>
        <item x="576"/>
        <item x="211"/>
        <item x="234"/>
        <item x="263"/>
        <item x="311"/>
        <item x="770"/>
        <item x="633"/>
        <item x="776"/>
        <item x="635"/>
        <item x="447"/>
        <item x="786"/>
        <item x="104"/>
        <item x="616"/>
        <item x="939"/>
        <item x="57"/>
        <item x="617"/>
        <item x="707"/>
        <item x="414"/>
        <item x="784"/>
        <item x="578"/>
        <item x="540"/>
        <item x="884"/>
        <item x="457"/>
        <item x="296"/>
        <item x="400"/>
        <item x="294"/>
        <item x="753"/>
        <item x="325"/>
        <item x="97"/>
        <item x="306"/>
        <item x="954"/>
        <item x="873"/>
        <item x="507"/>
        <item x="44"/>
        <item x="544"/>
        <item x="2"/>
        <item x="751"/>
        <item x="96"/>
        <item x="205"/>
        <item x="687"/>
        <item x="251"/>
        <item x="117"/>
        <item x="951"/>
        <item x="416"/>
        <item x="614"/>
        <item x="269"/>
        <item x="114"/>
        <item x="362"/>
        <item x="281"/>
        <item x="520"/>
        <item x="136"/>
        <item x="153"/>
        <item x="554"/>
        <item x="561"/>
        <item x="923"/>
        <item x="42"/>
        <item x="403"/>
        <item x="265"/>
        <item x="843"/>
        <item x="63"/>
        <item x="454"/>
        <item x="445"/>
        <item x="684"/>
        <item x="421"/>
        <item x="765"/>
        <item x="538"/>
        <item x="715"/>
        <item x="871"/>
        <item x="725"/>
        <item x="928"/>
        <item x="406"/>
        <item x="947"/>
        <item x="574"/>
        <item x="111"/>
        <item x="468"/>
        <item x="198"/>
        <item x="689"/>
        <item x="690"/>
        <item x="408"/>
        <item x="289"/>
        <item x="330"/>
        <item x="629"/>
        <item x="830"/>
        <item x="3"/>
        <item x="704"/>
        <item x="220"/>
        <item x="793"/>
        <item x="352"/>
        <item x="669"/>
        <item x="144"/>
        <item x="123"/>
        <item x="580"/>
        <item x="558"/>
        <item x="195"/>
        <item x="186"/>
        <item x="138"/>
        <item x="75"/>
        <item x="531"/>
        <item x="471"/>
        <item x="480"/>
        <item x="364"/>
        <item x="936"/>
        <item x="287"/>
        <item x="680"/>
        <item x="815"/>
        <item x="268"/>
        <item x="901"/>
        <item x="638"/>
        <item x="163"/>
        <item x="213"/>
        <item x="800"/>
        <item x="411"/>
        <item x="167"/>
        <item x="94"/>
        <item x="282"/>
        <item x="266"/>
        <item x="813"/>
        <item x="171"/>
        <item x="840"/>
        <item x="870"/>
        <item x="438"/>
        <item x="920"/>
        <item x="47"/>
        <item x="115"/>
        <item x="101"/>
        <item x="357"/>
        <item x="476"/>
        <item x="473"/>
        <item x="724"/>
        <item x="890"/>
        <item x="147"/>
        <item x="401"/>
        <item x="601"/>
        <item x="925"/>
        <item x="851"/>
        <item x="872"/>
        <item x="246"/>
        <item x="169"/>
        <item x="893"/>
        <item x="564"/>
        <item x="624"/>
        <item x="283"/>
        <item x="878"/>
        <item x="6"/>
        <item x="221"/>
        <item x="410"/>
        <item x="475"/>
        <item x="159"/>
        <item x="449"/>
        <item x="30"/>
        <item x="328"/>
        <item x="315"/>
        <item x="369"/>
        <item x="779"/>
        <item x="549"/>
        <item x="571"/>
        <item x="547"/>
        <item x="772"/>
        <item x="28"/>
        <item x="346"/>
        <item x="759"/>
        <item x="761"/>
        <item x="720"/>
        <item x="396"/>
        <item x="451"/>
        <item x="575"/>
        <item x="665"/>
        <item x="637"/>
        <item x="285"/>
        <item x="513"/>
        <item x="908"/>
        <item x="866"/>
        <item x="150"/>
        <item x="774"/>
        <item x="433"/>
        <item x="661"/>
        <item x="237"/>
        <item x="648"/>
        <item t="default"/>
      </items>
    </pivotField>
    <pivotField compact="0" numFmtId="10" outline="0" showAll="0"/>
    <pivotField axis="axisRow" compact="0" outline="0" showAll="0" defaultSubtotal="0">
      <items count="3">
        <item x="2"/>
        <item x="1"/>
        <item x="0"/>
      </items>
    </pivotField>
    <pivotField compact="0" outline="0" showAll="0" sortType="ascending"/>
    <pivotField compact="0" outline="0" showAll="0"/>
    <pivotField compact="0" outline="0" showAll="0">
      <items count="5">
        <item x="1"/>
        <item x="0"/>
        <item x="3"/>
        <item x="2"/>
        <item t="default"/>
      </items>
    </pivotField>
    <pivotField compact="0" outline="0" showAll="0"/>
    <pivotField compact="0" outline="0" showAll="0"/>
    <pivotField compact="0" outline="0" showAll="0"/>
    <pivotField compact="0" outline="0" showAll="0"/>
    <pivotField compact="0" numFmtId="164" outline="0" showAll="0"/>
    <pivotField compact="0" outline="0" showAll="0"/>
    <pivotField compact="0" outline="0" showAll="0">
      <items count="7">
        <item x="0"/>
        <item x="1"/>
        <item x="4"/>
        <item x="3"/>
        <item m="1" x="5"/>
        <item x="2"/>
        <item t="default"/>
      </items>
    </pivotField>
    <pivotField compact="0" outline="0" showAll="0"/>
    <pivotField compact="0"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outline="0" showAll="0">
      <items count="15">
        <item x="0"/>
        <item x="1"/>
        <item x="2"/>
        <item x="3"/>
        <item x="4"/>
        <item x="5"/>
        <item x="6"/>
        <item x="7"/>
        <item x="8"/>
        <item x="9"/>
        <item x="10"/>
        <item x="11"/>
        <item x="12"/>
        <item x="13"/>
        <item t="default"/>
      </items>
    </pivotField>
  </pivotFields>
  <rowFields count="1">
    <field x="25"/>
  </rowFields>
  <rowItems count="4">
    <i>
      <x/>
    </i>
    <i>
      <x v="1"/>
    </i>
    <i>
      <x v="2"/>
    </i>
    <i t="grand">
      <x/>
    </i>
  </rowItems>
  <colItems count="1">
    <i/>
  </colItems>
  <dataFields count="1">
    <dataField name="Count of User_ID" fld="0" subtotal="count" baseField="0" baseItem="0"/>
  </dataFields>
  <chartFormats count="10">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6" format="1">
      <pivotArea type="data" outline="0" fieldPosition="0">
        <references count="2">
          <reference field="4294967294" count="1" selected="0">
            <x v="0"/>
          </reference>
          <reference field="25" count="1" selected="0">
            <x v="0"/>
          </reference>
        </references>
      </pivotArea>
    </chartFormat>
    <chartFormat chart="6" format="2">
      <pivotArea type="data" outline="0" fieldPosition="0">
        <references count="2">
          <reference field="4294967294" count="1" selected="0">
            <x v="0"/>
          </reference>
          <reference field="25" count="1" selected="0">
            <x v="1"/>
          </reference>
        </references>
      </pivotArea>
    </chartFormat>
    <chartFormat chart="6" format="3">
      <pivotArea type="data" outline="0" fieldPosition="0">
        <references count="2">
          <reference field="4294967294" count="1" selected="0">
            <x v="0"/>
          </reference>
          <reference field="2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B7926E8-869A-4A9D-8248-025D25A6426B}" name="PivotTable8"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0">
  <location ref="A43:B48" firstHeaderRow="1" firstDataRow="1" firstDataCol="1"/>
  <pivotFields count="39">
    <pivotField dataField="1" compact="0" outline="0" showAll="0"/>
    <pivotField compact="0" outline="0" showAll="0"/>
    <pivotField compact="0" numFmtId="14" outline="0" showAll="0"/>
    <pivotField compact="0" numFmtId="14" outline="0" showAll="0">
      <items count="31">
        <item x="22"/>
        <item x="19"/>
        <item x="12"/>
        <item x="0"/>
        <item x="7"/>
        <item x="27"/>
        <item x="24"/>
        <item x="28"/>
        <item x="15"/>
        <item x="6"/>
        <item x="2"/>
        <item x="3"/>
        <item x="20"/>
        <item x="8"/>
        <item x="13"/>
        <item x="9"/>
        <item x="18"/>
        <item x="26"/>
        <item x="23"/>
        <item x="16"/>
        <item x="29"/>
        <item x="1"/>
        <item x="11"/>
        <item x="4"/>
        <item x="5"/>
        <item x="17"/>
        <item x="10"/>
        <item x="21"/>
        <item x="25"/>
        <item x="14"/>
        <item t="default"/>
      </items>
    </pivotField>
    <pivotField compact="0" outline="0" showAll="0"/>
    <pivotField compact="0" outline="0" showAll="0"/>
    <pivotField compact="0" outline="0" showAll="0"/>
    <pivotField compact="0" outline="0" showAll="0">
      <items count="6">
        <item x="4"/>
        <item x="1"/>
        <item x="3"/>
        <item x="2"/>
        <item x="0"/>
        <item t="default"/>
      </items>
    </pivotField>
    <pivotField compact="0" outline="0" showAll="0"/>
    <pivotField compact="0" outline="0" showAll="0"/>
    <pivotField compact="0" outline="0" showAll="0"/>
    <pivotField compact="0" outline="0" showAll="0"/>
    <pivotField compact="0" outline="0" showAll="0">
      <items count="8">
        <item x="5"/>
        <item x="2"/>
        <item x="4"/>
        <item x="0"/>
        <item x="1"/>
        <item x="6"/>
        <item x="3"/>
        <item t="default"/>
      </items>
    </pivotField>
    <pivotField compact="0" outline="0" showAll="0"/>
    <pivotField compact="0" outline="0" showAll="0" sortType="descending">
      <items count="7">
        <item x="1"/>
        <item x="5"/>
        <item x="4"/>
        <item x="3"/>
        <item x="2"/>
        <item x="0"/>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 compact="0" outline="0" showAll="0"/>
    <pivotField compact="0" outline="0" showAll="0"/>
    <pivotField compact="0" outline="0" showAll="0">
      <items count="6">
        <item x="4"/>
        <item x="1"/>
        <item x="2"/>
        <item x="0"/>
        <item x="3"/>
        <item t="default"/>
      </items>
    </pivotField>
    <pivotField compact="0" outline="0" showAll="0"/>
    <pivotField axis="axisRow" compact="0" outline="0" showAll="0" sortType="descending">
      <items count="5">
        <item x="1"/>
        <item x="3"/>
        <item x="0"/>
        <item x="2"/>
        <item t="default"/>
      </items>
      <autoSortScope>
        <pivotArea dataOnly="0" outline="0" fieldPosition="0">
          <references count="1">
            <reference field="4294967294" count="1" selected="0">
              <x v="0"/>
            </reference>
          </references>
        </pivotArea>
      </autoSortScope>
    </pivotField>
    <pivotField compact="0" numFmtId="10" outline="0" showAll="0">
      <items count="968">
        <item x="54"/>
        <item x="527"/>
        <item x="642"/>
        <item x="201"/>
        <item x="898"/>
        <item x="8"/>
        <item x="663"/>
        <item x="626"/>
        <item x="459"/>
        <item x="917"/>
        <item x="587"/>
        <item x="526"/>
        <item x="50"/>
        <item x="572"/>
        <item x="100"/>
        <item x="188"/>
        <item x="209"/>
        <item x="842"/>
        <item x="248"/>
        <item x="711"/>
        <item x="636"/>
        <item x="199"/>
        <item x="219"/>
        <item x="628"/>
        <item x="217"/>
        <item x="181"/>
        <item x="51"/>
        <item x="210"/>
        <item x="262"/>
        <item x="108"/>
        <item x="107"/>
        <item x="409"/>
        <item x="885"/>
        <item x="854"/>
        <item x="937"/>
        <item x="555"/>
        <item x="131"/>
        <item x="666"/>
        <item x="432"/>
        <item x="959"/>
        <item x="464"/>
        <item x="849"/>
        <item x="272"/>
        <item x="956"/>
        <item x="926"/>
        <item x="11"/>
        <item x="861"/>
        <item x="327"/>
        <item x="688"/>
        <item x="27"/>
        <item x="846"/>
        <item x="274"/>
        <item x="225"/>
        <item x="886"/>
        <item x="470"/>
        <item x="681"/>
        <item x="868"/>
        <item x="847"/>
        <item x="639"/>
        <item x="808"/>
        <item x="36"/>
        <item x="292"/>
        <item x="697"/>
        <item x="39"/>
        <item x="402"/>
        <item x="215"/>
        <item x="621"/>
        <item x="235"/>
        <item x="791"/>
        <item x="777"/>
        <item x="500"/>
        <item x="424"/>
        <item x="899"/>
        <item x="232"/>
        <item x="594"/>
        <item x="781"/>
        <item x="492"/>
        <item x="194"/>
        <item x="867"/>
        <item x="653"/>
        <item x="506"/>
        <item x="953"/>
        <item x="713"/>
        <item x="505"/>
        <item x="787"/>
        <item x="442"/>
        <item x="487"/>
        <item x="31"/>
        <item x="465"/>
        <item x="723"/>
        <item x="90"/>
        <item x="683"/>
        <item x="668"/>
        <item x="563"/>
        <item x="249"/>
        <item x="955"/>
        <item x="645"/>
        <item x="789"/>
        <item x="497"/>
        <item x="915"/>
        <item x="4"/>
        <item x="12"/>
        <item x="660"/>
        <item x="187"/>
        <item x="463"/>
        <item x="177"/>
        <item x="331"/>
        <item x="280"/>
        <item x="876"/>
        <item x="671"/>
        <item x="485"/>
        <item x="490"/>
        <item x="233"/>
        <item x="81"/>
        <item x="598"/>
        <item x="135"/>
        <item x="567"/>
        <item x="921"/>
        <item x="844"/>
        <item x="260"/>
        <item x="698"/>
        <item x="437"/>
        <item x="190"/>
        <item x="398"/>
        <item x="731"/>
        <item x="301"/>
        <item x="652"/>
        <item x="856"/>
        <item x="460"/>
        <item x="548"/>
        <item x="801"/>
        <item x="41"/>
        <item x="919"/>
        <item x="691"/>
        <item x="783"/>
        <item x="168"/>
        <item x="910"/>
        <item x="418"/>
        <item x="934"/>
        <item x="569"/>
        <item x="607"/>
        <item x="760"/>
        <item x="780"/>
        <item x="143"/>
        <item x="839"/>
        <item x="79"/>
        <item x="175"/>
        <item x="611"/>
        <item x="546"/>
        <item x="126"/>
        <item x="72"/>
        <item x="914"/>
        <item x="819"/>
        <item x="116"/>
        <item x="858"/>
        <item x="620"/>
        <item x="792"/>
        <item x="623"/>
        <item x="562"/>
        <item x="173"/>
        <item x="386"/>
        <item x="605"/>
        <item x="755"/>
        <item x="339"/>
        <item x="799"/>
        <item x="535"/>
        <item x="379"/>
        <item x="909"/>
        <item x="771"/>
        <item x="448"/>
        <item x="340"/>
        <item x="685"/>
        <item x="200"/>
        <item x="634"/>
        <item x="93"/>
        <item x="481"/>
        <item x="778"/>
        <item x="740"/>
        <item x="76"/>
        <item x="355"/>
        <item x="141"/>
        <item x="436"/>
        <item x="889"/>
        <item x="964"/>
        <item x="754"/>
        <item x="77"/>
        <item x="204"/>
        <item x="694"/>
        <item x="474"/>
        <item x="627"/>
        <item x="286"/>
        <item x="509"/>
        <item x="206"/>
        <item x="767"/>
        <item x="726"/>
        <item x="132"/>
        <item x="536"/>
        <item x="533"/>
        <item x="394"/>
        <item x="14"/>
        <item x="222"/>
        <item x="370"/>
        <item x="359"/>
        <item x="392"/>
        <item x="304"/>
        <item x="747"/>
        <item x="659"/>
        <item x="903"/>
        <item x="941"/>
        <item x="238"/>
        <item x="40"/>
        <item x="831"/>
        <item x="109"/>
        <item x="172"/>
        <item x="732"/>
        <item x="631"/>
        <item x="696"/>
        <item x="656"/>
        <item x="615"/>
        <item x="809"/>
        <item x="124"/>
        <item x="552"/>
        <item x="365"/>
        <item x="16"/>
        <item x="229"/>
        <item x="399"/>
        <item x="305"/>
        <item x="259"/>
        <item x="182"/>
        <item x="818"/>
        <item x="226"/>
        <item x="103"/>
        <item x="855"/>
        <item x="896"/>
        <item x="834"/>
        <item x="677"/>
        <item x="838"/>
        <item x="823"/>
        <item x="788"/>
        <item x="243"/>
        <item x="880"/>
        <item x="1"/>
        <item x="15"/>
        <item x="354"/>
        <item x="17"/>
        <item x="10"/>
        <item x="618"/>
        <item x="734"/>
        <item x="119"/>
        <item x="253"/>
        <item x="860"/>
        <item x="425"/>
        <item x="230"/>
        <item x="314"/>
        <item x="383"/>
        <item x="835"/>
        <item x="559"/>
        <item x="125"/>
        <item x="650"/>
        <item x="693"/>
        <item x="504"/>
        <item x="224"/>
        <item x="375"/>
        <item x="897"/>
        <item x="965"/>
        <item x="749"/>
        <item x="643"/>
        <item x="293"/>
        <item x="236"/>
        <item x="34"/>
        <item x="223"/>
        <item x="358"/>
        <item x="452"/>
        <item x="822"/>
        <item x="825"/>
        <item x="613"/>
        <item x="662"/>
        <item x="295"/>
        <item x="254"/>
        <item x="748"/>
        <item x="962"/>
        <item x="883"/>
        <item x="949"/>
        <item x="612"/>
        <item x="798"/>
        <item x="377"/>
        <item x="208"/>
        <item x="729"/>
        <item x="829"/>
        <item x="494"/>
        <item x="389"/>
        <item x="651"/>
        <item x="345"/>
        <item x="810"/>
        <item x="395"/>
        <item x="85"/>
        <item x="413"/>
        <item x="336"/>
        <item x="863"/>
        <item x="545"/>
        <item x="744"/>
        <item x="963"/>
        <item x="522"/>
        <item x="479"/>
        <item x="38"/>
        <item x="632"/>
        <item x="71"/>
        <item x="157"/>
        <item x="323"/>
        <item x="82"/>
        <item x="664"/>
        <item x="557"/>
        <item x="602"/>
        <item x="502"/>
        <item x="338"/>
        <item x="270"/>
        <item x="957"/>
        <item x="258"/>
        <item x="372"/>
        <item x="828"/>
        <item x="385"/>
        <item x="469"/>
        <item x="212"/>
        <item x="324"/>
        <item x="940"/>
        <item x="519"/>
        <item x="811"/>
        <item x="344"/>
        <item x="435"/>
        <item x="570"/>
        <item x="154"/>
        <item x="23"/>
        <item x="166"/>
        <item x="348"/>
        <item x="300"/>
        <item x="332"/>
        <item x="378"/>
        <item x="446"/>
        <item x="333"/>
        <item x="514"/>
        <item x="933"/>
        <item x="467"/>
        <item x="593"/>
        <item x="70"/>
        <item x="600"/>
        <item x="241"/>
        <item x="537"/>
        <item x="727"/>
        <item x="827"/>
        <item x="174"/>
        <item x="857"/>
        <item x="228"/>
        <item x="911"/>
        <item x="927"/>
        <item x="918"/>
        <item x="472"/>
        <item x="695"/>
        <item x="932"/>
        <item x="380"/>
        <item x="733"/>
        <item x="745"/>
        <item x="60"/>
        <item x="498"/>
        <item x="316"/>
        <item x="297"/>
        <item x="43"/>
        <item x="750"/>
        <item x="499"/>
        <item x="337"/>
        <item x="78"/>
        <item x="882"/>
        <item x="495"/>
        <item x="360"/>
        <item x="271"/>
        <item x="255"/>
        <item x="405"/>
        <item x="608"/>
        <item x="113"/>
        <item x="534"/>
        <item x="64"/>
        <item x="672"/>
        <item x="74"/>
        <item x="419"/>
        <item x="938"/>
        <item x="577"/>
        <item x="129"/>
        <item x="566"/>
        <item x="728"/>
        <item x="895"/>
        <item x="550"/>
        <item x="718"/>
        <item x="489"/>
        <item x="676"/>
        <item x="496"/>
        <item x="736"/>
        <item x="900"/>
        <item x="510"/>
        <item x="913"/>
        <item x="99"/>
        <item x="556"/>
        <item x="795"/>
        <item x="322"/>
        <item x="521"/>
        <item x="450"/>
        <item x="768"/>
        <item x="55"/>
        <item x="773"/>
        <item x="261"/>
        <item x="250"/>
        <item x="757"/>
        <item x="284"/>
        <item x="189"/>
        <item x="276"/>
        <item x="674"/>
        <item x="278"/>
        <item x="737"/>
        <item x="151"/>
        <item x="319"/>
        <item x="156"/>
        <item x="183"/>
        <item x="503"/>
        <item x="741"/>
        <item x="203"/>
        <item x="417"/>
        <item x="112"/>
        <item x="582"/>
        <item x="218"/>
        <item x="619"/>
        <item x="33"/>
        <item x="371"/>
        <item x="586"/>
        <item x="738"/>
        <item x="591"/>
        <item x="291"/>
        <item x="18"/>
        <item x="185"/>
        <item x="277"/>
        <item x="240"/>
        <item x="66"/>
        <item x="762"/>
        <item x="290"/>
        <item x="482"/>
        <item x="790"/>
        <item x="441"/>
        <item x="805"/>
        <item x="584"/>
        <item x="32"/>
        <item x="312"/>
        <item x="142"/>
        <item x="700"/>
        <item x="952"/>
        <item x="342"/>
        <item x="657"/>
        <item x="891"/>
        <item x="609"/>
        <item x="630"/>
        <item x="763"/>
        <item x="595"/>
        <item x="462"/>
        <item x="583"/>
        <item x="381"/>
        <item x="347"/>
        <item x="512"/>
        <item x="376"/>
        <item x="785"/>
        <item x="148"/>
        <item x="88"/>
        <item x="52"/>
        <item x="426"/>
        <item x="130"/>
        <item x="892"/>
        <item x="769"/>
        <item x="367"/>
        <item x="13"/>
        <item x="814"/>
        <item x="517"/>
        <item x="443"/>
        <item x="56"/>
        <item x="802"/>
        <item x="721"/>
        <item x="712"/>
        <item x="585"/>
        <item x="303"/>
        <item x="599"/>
        <item x="368"/>
        <item x="267"/>
        <item x="307"/>
        <item x="46"/>
        <item x="428"/>
        <item x="120"/>
        <item x="486"/>
        <item x="944"/>
        <item x="821"/>
        <item x="197"/>
        <item x="604"/>
        <item x="24"/>
        <item x="515"/>
        <item x="308"/>
        <item x="912"/>
        <item x="764"/>
        <item x="568"/>
        <item x="444"/>
        <item x="950"/>
        <item x="299"/>
        <item x="875"/>
        <item x="961"/>
        <item x="826"/>
        <item x="888"/>
        <item x="887"/>
        <item x="797"/>
        <item x="420"/>
        <item x="907"/>
        <item x="551"/>
        <item x="679"/>
        <item x="782"/>
        <item x="743"/>
        <item x="20"/>
        <item x="478"/>
        <item x="484"/>
        <item x="716"/>
        <item x="84"/>
        <item x="256"/>
        <item x="431"/>
        <item x="341"/>
        <item x="610"/>
        <item x="491"/>
        <item x="22"/>
        <item x="573"/>
        <item x="361"/>
        <item x="179"/>
        <item x="329"/>
        <item x="67"/>
        <item x="298"/>
        <item x="530"/>
        <item x="532"/>
        <item x="26"/>
        <item x="102"/>
        <item x="709"/>
        <item x="590"/>
        <item x="673"/>
        <item x="948"/>
        <item x="588"/>
        <item x="845"/>
        <item x="155"/>
        <item x="646"/>
        <item x="21"/>
        <item x="458"/>
        <item x="140"/>
        <item x="252"/>
        <item x="746"/>
        <item x="841"/>
        <item x="924"/>
        <item x="730"/>
        <item x="19"/>
        <item x="207"/>
        <item x="180"/>
        <item x="874"/>
        <item x="98"/>
        <item x="603"/>
        <item x="244"/>
        <item x="717"/>
        <item x="682"/>
        <item x="455"/>
        <item x="539"/>
        <item x="318"/>
        <item x="675"/>
        <item x="877"/>
        <item x="945"/>
        <item x="806"/>
        <item x="461"/>
        <item x="722"/>
        <item x="242"/>
        <item x="560"/>
        <item x="145"/>
        <item x="91"/>
        <item x="275"/>
        <item x="678"/>
        <item x="525"/>
        <item x="686"/>
        <item x="139"/>
        <item x="756"/>
        <item x="121"/>
        <item x="146"/>
        <item x="906"/>
        <item x="127"/>
        <item x="456"/>
        <item x="622"/>
        <item x="309"/>
        <item x="881"/>
        <item x="363"/>
        <item x="966"/>
        <item x="193"/>
        <item x="832"/>
        <item x="134"/>
        <item x="930"/>
        <item x="816"/>
        <item x="191"/>
        <item x="581"/>
        <item x="161"/>
        <item x="658"/>
        <item x="752"/>
        <item x="501"/>
        <item x="350"/>
        <item x="714"/>
        <item x="58"/>
        <item x="837"/>
        <item x="796"/>
        <item x="7"/>
        <item x="83"/>
        <item x="775"/>
        <item x="836"/>
        <item x="320"/>
        <item x="625"/>
        <item x="702"/>
        <item x="708"/>
        <item x="158"/>
        <item x="692"/>
        <item x="388"/>
        <item x="453"/>
        <item x="865"/>
        <item x="62"/>
        <item x="879"/>
        <item x="407"/>
        <item x="160"/>
        <item x="439"/>
        <item x="202"/>
        <item x="488"/>
        <item x="382"/>
        <item x="373"/>
        <item x="80"/>
        <item x="264"/>
        <item x="69"/>
        <item x="214"/>
        <item x="804"/>
        <item x="349"/>
        <item x="859"/>
        <item x="391"/>
        <item x="106"/>
        <item x="852"/>
        <item x="351"/>
        <item x="247"/>
        <item x="960"/>
        <item x="0"/>
        <item x="245"/>
        <item x="807"/>
        <item x="302"/>
        <item x="579"/>
        <item x="466"/>
        <item x="869"/>
        <item x="541"/>
        <item x="122"/>
        <item x="133"/>
        <item x="45"/>
        <item x="667"/>
        <item x="649"/>
        <item x="110"/>
        <item x="597"/>
        <item x="592"/>
        <item x="231"/>
        <item x="53"/>
        <item x="705"/>
        <item x="429"/>
        <item x="149"/>
        <item x="647"/>
        <item x="565"/>
        <item x="706"/>
        <item x="37"/>
        <item x="943"/>
        <item x="165"/>
        <item x="529"/>
        <item x="493"/>
        <item x="137"/>
        <item x="387"/>
        <item x="334"/>
        <item x="423"/>
        <item x="118"/>
        <item x="524"/>
        <item x="393"/>
        <item x="239"/>
        <item x="65"/>
        <item x="483"/>
        <item x="820"/>
        <item x="739"/>
        <item x="946"/>
        <item x="152"/>
        <item x="95"/>
        <item x="812"/>
        <item x="273"/>
        <item x="523"/>
        <item x="335"/>
        <item x="310"/>
        <item x="894"/>
        <item x="670"/>
        <item x="758"/>
        <item x="655"/>
        <item x="596"/>
        <item x="935"/>
        <item x="644"/>
        <item x="654"/>
        <item x="59"/>
        <item x="824"/>
        <item x="176"/>
        <item x="356"/>
        <item x="850"/>
        <item x="931"/>
        <item x="5"/>
        <item x="313"/>
        <item x="412"/>
        <item x="257"/>
        <item x="735"/>
        <item x="415"/>
        <item x="440"/>
        <item x="803"/>
        <item x="35"/>
        <item x="326"/>
        <item x="49"/>
        <item x="422"/>
        <item x="817"/>
        <item x="853"/>
        <item x="89"/>
        <item x="916"/>
        <item x="92"/>
        <item x="516"/>
        <item x="905"/>
        <item x="641"/>
        <item x="128"/>
        <item x="404"/>
        <item x="553"/>
        <item x="390"/>
        <item x="719"/>
        <item x="68"/>
        <item x="640"/>
        <item x="397"/>
        <item x="699"/>
        <item x="543"/>
        <item x="511"/>
        <item x="288"/>
        <item x="864"/>
        <item x="742"/>
        <item x="61"/>
        <item x="589"/>
        <item x="710"/>
        <item x="178"/>
        <item x="833"/>
        <item x="353"/>
        <item x="384"/>
        <item x="366"/>
        <item x="434"/>
        <item x="508"/>
        <item x="321"/>
        <item x="703"/>
        <item x="29"/>
        <item x="279"/>
        <item x="216"/>
        <item x="87"/>
        <item x="184"/>
        <item x="477"/>
        <item x="942"/>
        <item x="25"/>
        <item x="922"/>
        <item x="542"/>
        <item x="73"/>
        <item x="528"/>
        <item x="427"/>
        <item x="929"/>
        <item x="105"/>
        <item x="164"/>
        <item x="86"/>
        <item x="317"/>
        <item x="170"/>
        <item x="902"/>
        <item x="192"/>
        <item x="958"/>
        <item x="766"/>
        <item x="374"/>
        <item x="606"/>
        <item x="794"/>
        <item x="430"/>
        <item x="9"/>
        <item x="48"/>
        <item x="904"/>
        <item x="196"/>
        <item x="518"/>
        <item x="862"/>
        <item x="343"/>
        <item x="701"/>
        <item x="848"/>
        <item x="227"/>
        <item x="162"/>
        <item x="576"/>
        <item x="211"/>
        <item x="234"/>
        <item x="263"/>
        <item x="311"/>
        <item x="770"/>
        <item x="633"/>
        <item x="776"/>
        <item x="635"/>
        <item x="447"/>
        <item x="786"/>
        <item x="104"/>
        <item x="616"/>
        <item x="939"/>
        <item x="57"/>
        <item x="617"/>
        <item x="707"/>
        <item x="414"/>
        <item x="784"/>
        <item x="578"/>
        <item x="540"/>
        <item x="884"/>
        <item x="457"/>
        <item x="296"/>
        <item x="400"/>
        <item x="294"/>
        <item x="753"/>
        <item x="325"/>
        <item x="97"/>
        <item x="306"/>
        <item x="954"/>
        <item x="873"/>
        <item x="507"/>
        <item x="44"/>
        <item x="544"/>
        <item x="2"/>
        <item x="751"/>
        <item x="96"/>
        <item x="205"/>
        <item x="687"/>
        <item x="251"/>
        <item x="117"/>
        <item x="951"/>
        <item x="416"/>
        <item x="614"/>
        <item x="269"/>
        <item x="114"/>
        <item x="362"/>
        <item x="281"/>
        <item x="520"/>
        <item x="136"/>
        <item x="153"/>
        <item x="554"/>
        <item x="561"/>
        <item x="923"/>
        <item x="42"/>
        <item x="403"/>
        <item x="265"/>
        <item x="843"/>
        <item x="63"/>
        <item x="454"/>
        <item x="445"/>
        <item x="684"/>
        <item x="421"/>
        <item x="765"/>
        <item x="538"/>
        <item x="715"/>
        <item x="871"/>
        <item x="725"/>
        <item x="928"/>
        <item x="406"/>
        <item x="947"/>
        <item x="574"/>
        <item x="111"/>
        <item x="468"/>
        <item x="198"/>
        <item x="689"/>
        <item x="690"/>
        <item x="408"/>
        <item x="289"/>
        <item x="330"/>
        <item x="629"/>
        <item x="830"/>
        <item x="3"/>
        <item x="704"/>
        <item x="220"/>
        <item x="793"/>
        <item x="352"/>
        <item x="669"/>
        <item x="144"/>
        <item x="123"/>
        <item x="580"/>
        <item x="558"/>
        <item x="195"/>
        <item x="186"/>
        <item x="138"/>
        <item x="75"/>
        <item x="531"/>
        <item x="471"/>
        <item x="480"/>
        <item x="364"/>
        <item x="936"/>
        <item x="287"/>
        <item x="680"/>
        <item x="815"/>
        <item x="268"/>
        <item x="901"/>
        <item x="638"/>
        <item x="163"/>
        <item x="213"/>
        <item x="800"/>
        <item x="411"/>
        <item x="167"/>
        <item x="94"/>
        <item x="282"/>
        <item x="266"/>
        <item x="813"/>
        <item x="171"/>
        <item x="840"/>
        <item x="870"/>
        <item x="438"/>
        <item x="920"/>
        <item x="47"/>
        <item x="115"/>
        <item x="101"/>
        <item x="357"/>
        <item x="476"/>
        <item x="473"/>
        <item x="724"/>
        <item x="890"/>
        <item x="147"/>
        <item x="401"/>
        <item x="601"/>
        <item x="925"/>
        <item x="851"/>
        <item x="872"/>
        <item x="246"/>
        <item x="169"/>
        <item x="893"/>
        <item x="564"/>
        <item x="624"/>
        <item x="283"/>
        <item x="878"/>
        <item x="6"/>
        <item x="221"/>
        <item x="410"/>
        <item x="475"/>
        <item x="159"/>
        <item x="449"/>
        <item x="30"/>
        <item x="328"/>
        <item x="315"/>
        <item x="369"/>
        <item x="779"/>
        <item x="549"/>
        <item x="571"/>
        <item x="547"/>
        <item x="772"/>
        <item x="28"/>
        <item x="346"/>
        <item x="759"/>
        <item x="761"/>
        <item x="720"/>
        <item x="396"/>
        <item x="451"/>
        <item x="575"/>
        <item x="665"/>
        <item x="637"/>
        <item x="285"/>
        <item x="513"/>
        <item x="908"/>
        <item x="866"/>
        <item x="150"/>
        <item x="774"/>
        <item x="433"/>
        <item x="661"/>
        <item x="237"/>
        <item x="648"/>
        <item t="default"/>
      </items>
    </pivotField>
    <pivotField compact="0" numFmtId="10" outline="0" showAll="0"/>
    <pivotField compact="0" outline="0" showAll="0" defaultSubtotal="0">
      <items count="3">
        <item x="2"/>
        <item x="1"/>
        <item x="0"/>
      </items>
    </pivotField>
    <pivotField compact="0" outline="0" showAll="0" sortType="ascending"/>
    <pivotField compact="0" outline="0" showAll="0"/>
    <pivotField compact="0" outline="0" showAll="0">
      <items count="5">
        <item x="1"/>
        <item x="0"/>
        <item x="3"/>
        <item x="2"/>
        <item t="default"/>
      </items>
    </pivotField>
    <pivotField compact="0" outline="0" showAll="0">
      <items count="3">
        <item x="0"/>
        <item x="1"/>
        <item t="default"/>
      </items>
    </pivotField>
    <pivotField compact="0" outline="0" showAll="0"/>
    <pivotField compact="0" outline="0" showAll="0"/>
    <pivotField compact="0" outline="0" showAll="0"/>
    <pivotField compact="0" numFmtId="164" outline="0" showAll="0"/>
    <pivotField compact="0" outline="0" showAll="0"/>
    <pivotField compact="0" outline="0" showAll="0">
      <items count="7">
        <item x="0"/>
        <item x="1"/>
        <item x="4"/>
        <item x="3"/>
        <item m="1" x="5"/>
        <item x="2"/>
        <item t="default"/>
      </items>
    </pivotField>
    <pivotField compact="0" outline="0" showAll="0"/>
    <pivotField compact="0"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outline="0" showAll="0">
      <items count="15">
        <item x="0"/>
        <item x="1"/>
        <item x="2"/>
        <item x="3"/>
        <item x="4"/>
        <item x="5"/>
        <item x="6"/>
        <item x="7"/>
        <item x="8"/>
        <item x="9"/>
        <item x="10"/>
        <item x="11"/>
        <item x="12"/>
        <item x="13"/>
        <item t="default"/>
      </items>
    </pivotField>
  </pivotFields>
  <rowFields count="1">
    <field x="22"/>
  </rowFields>
  <rowItems count="5">
    <i>
      <x v="2"/>
    </i>
    <i>
      <x v="1"/>
    </i>
    <i>
      <x/>
    </i>
    <i>
      <x v="3"/>
    </i>
    <i t="grand">
      <x/>
    </i>
  </rowItems>
  <colItems count="1">
    <i/>
  </colItems>
  <dataFields count="1">
    <dataField name="Count of User_ID" fld="0" subtotal="count" baseField="0" baseItem="0"/>
  </dataFields>
  <chartFormats count="7">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4E5CF21-1FFE-4341-8ABF-DA894F458B33}" name="PivotTable2"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35">
  <location ref="D3:I15" firstHeaderRow="1" firstDataRow="2" firstDataCol="1"/>
  <pivotFields count="39">
    <pivotField dataField="1" compact="0" outline="0" showAll="0"/>
    <pivotField compact="0" outline="0" showAll="0"/>
    <pivotField compact="0" numFmtId="14" outline="0" showAll="0"/>
    <pivotField compact="0" numFmtId="14" outline="0" showAll="0">
      <items count="31">
        <item x="22"/>
        <item x="19"/>
        <item x="12"/>
        <item x="0"/>
        <item x="7"/>
        <item x="27"/>
        <item x="24"/>
        <item x="28"/>
        <item x="15"/>
        <item x="6"/>
        <item x="2"/>
        <item x="3"/>
        <item x="20"/>
        <item x="8"/>
        <item x="13"/>
        <item x="9"/>
        <item x="18"/>
        <item x="26"/>
        <item x="23"/>
        <item x="16"/>
        <item x="29"/>
        <item x="1"/>
        <item x="11"/>
        <item x="4"/>
        <item x="5"/>
        <item x="17"/>
        <item x="10"/>
        <item x="21"/>
        <item x="25"/>
        <item x="14"/>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8">
        <item x="5"/>
        <item x="2"/>
        <item x="4"/>
        <item x="0"/>
        <item x="1"/>
        <item x="6"/>
        <item x="3"/>
        <item t="default"/>
      </items>
    </pivotField>
    <pivotField compact="0" outline="0" showAll="0"/>
    <pivotField compact="0" outline="0" showAll="0" sortType="descending">
      <items count="7">
        <item x="1"/>
        <item x="5"/>
        <item x="4"/>
        <item x="3"/>
        <item x="2"/>
        <item x="0"/>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0" outline="0" showAll="0"/>
    <pivotField compact="0" numFmtId="10" outline="0" showAll="0"/>
    <pivotField compact="0" outline="0" showAll="0" defaultSubtotal="0"/>
    <pivotField axis="axisRow" compact="0" outline="0" showAll="0" sortType="ascending">
      <items count="11">
        <item x="7"/>
        <item x="3"/>
        <item x="2"/>
        <item x="0"/>
        <item x="5"/>
        <item x="6"/>
        <item x="9"/>
        <item x="4"/>
        <item x="1"/>
        <item x="8"/>
        <item t="default"/>
      </items>
    </pivotField>
    <pivotField axis="axisCol" compact="0" outline="0" showAll="0">
      <items count="5">
        <item x="0"/>
        <item x="3"/>
        <item x="2"/>
        <item x="1"/>
        <item t="default"/>
      </items>
    </pivotField>
    <pivotField compact="0" outline="0" showAll="0">
      <items count="5">
        <item x="1"/>
        <item x="0"/>
        <item x="3"/>
        <item x="2"/>
        <item t="default"/>
      </items>
    </pivotField>
    <pivotField compact="0" outline="0" showAll="0"/>
    <pivotField compact="0" outline="0" showAll="0"/>
    <pivotField compact="0" outline="0" showAll="0"/>
    <pivotField compact="0" outline="0" showAll="0"/>
    <pivotField compact="0" numFmtId="164" outline="0" showAll="0"/>
    <pivotField compact="0" outline="0" showAll="0"/>
    <pivotField compact="0" outline="0" showAll="0" sortType="descending">
      <items count="7">
        <item x="0"/>
        <item x="4"/>
        <item x="3"/>
        <item x="1"/>
        <item x="2"/>
        <item m="1" x="5"/>
        <item t="default"/>
      </items>
      <autoSortScope>
        <pivotArea dataOnly="0" outline="0" fieldPosition="0">
          <references count="1">
            <reference field="4294967294" count="1" selected="0">
              <x v="0"/>
            </reference>
          </references>
        </pivotArea>
      </autoSortScope>
    </pivotField>
    <pivotField compact="0" outline="0" showAll="0"/>
    <pivotField compact="0"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outline="0" showAll="0">
      <items count="15">
        <item x="0"/>
        <item x="1"/>
        <item x="2"/>
        <item x="3"/>
        <item x="4"/>
        <item x="5"/>
        <item x="6"/>
        <item x="7"/>
        <item x="8"/>
        <item x="9"/>
        <item x="10"/>
        <item x="11"/>
        <item x="12"/>
        <item x="13"/>
        <item t="default"/>
      </items>
    </pivotField>
  </pivotFields>
  <rowFields count="1">
    <field x="26"/>
  </rowFields>
  <rowItems count="11">
    <i>
      <x/>
    </i>
    <i>
      <x v="1"/>
    </i>
    <i>
      <x v="2"/>
    </i>
    <i>
      <x v="3"/>
    </i>
    <i>
      <x v="4"/>
    </i>
    <i>
      <x v="5"/>
    </i>
    <i>
      <x v="6"/>
    </i>
    <i>
      <x v="7"/>
    </i>
    <i>
      <x v="8"/>
    </i>
    <i>
      <x v="9"/>
    </i>
    <i t="grand">
      <x/>
    </i>
  </rowItems>
  <colFields count="1">
    <field x="27"/>
  </colFields>
  <colItems count="5">
    <i>
      <x/>
    </i>
    <i>
      <x v="1"/>
    </i>
    <i>
      <x v="2"/>
    </i>
    <i>
      <x v="3"/>
    </i>
    <i t="grand">
      <x/>
    </i>
  </colItems>
  <dataFields count="1">
    <dataField name="Count of User_ID" fld="0" subtotal="count" baseField="0" baseItem="0"/>
  </dataFields>
  <chartFormats count="72">
    <chartFormat chart="2" format="0" series="1">
      <pivotArea type="data" outline="0" fieldPosition="0">
        <references count="2">
          <reference field="4294967294" count="1" selected="0">
            <x v="0"/>
          </reference>
          <reference field="27" count="1" selected="0">
            <x v="0"/>
          </reference>
        </references>
      </pivotArea>
    </chartFormat>
    <chartFormat chart="2" format="1" series="1">
      <pivotArea type="data" outline="0" fieldPosition="0">
        <references count="2">
          <reference field="4294967294" count="1" selected="0">
            <x v="0"/>
          </reference>
          <reference field="27" count="1" selected="0">
            <x v="1"/>
          </reference>
        </references>
      </pivotArea>
    </chartFormat>
    <chartFormat chart="2" format="2" series="1">
      <pivotArea type="data" outline="0" fieldPosition="0">
        <references count="2">
          <reference field="4294967294" count="1" selected="0">
            <x v="0"/>
          </reference>
          <reference field="27" count="1" selected="0">
            <x v="2"/>
          </reference>
        </references>
      </pivotArea>
    </chartFormat>
    <chartFormat chart="2" format="3" series="1">
      <pivotArea type="data" outline="0" fieldPosition="0">
        <references count="2">
          <reference field="4294967294" count="1" selected="0">
            <x v="0"/>
          </reference>
          <reference field="27" count="1" selected="0">
            <x v="3"/>
          </reference>
        </references>
      </pivotArea>
    </chartFormat>
    <chartFormat chart="3" format="0" series="1">
      <pivotArea type="data" outline="0" fieldPosition="0">
        <references count="2">
          <reference field="4294967294" count="1" selected="0">
            <x v="0"/>
          </reference>
          <reference field="27" count="1" selected="0">
            <x v="0"/>
          </reference>
        </references>
      </pivotArea>
    </chartFormat>
    <chartFormat chart="3" format="1" series="1">
      <pivotArea type="data" outline="0" fieldPosition="0">
        <references count="2">
          <reference field="4294967294" count="1" selected="0">
            <x v="0"/>
          </reference>
          <reference field="27" count="1" selected="0">
            <x v="1"/>
          </reference>
        </references>
      </pivotArea>
    </chartFormat>
    <chartFormat chart="3" format="2" series="1">
      <pivotArea type="data" outline="0" fieldPosition="0">
        <references count="2">
          <reference field="4294967294" count="1" selected="0">
            <x v="0"/>
          </reference>
          <reference field="27" count="1" selected="0">
            <x v="2"/>
          </reference>
        </references>
      </pivotArea>
    </chartFormat>
    <chartFormat chart="3" format="3" series="1">
      <pivotArea type="data" outline="0" fieldPosition="0">
        <references count="2">
          <reference field="4294967294" count="1" selected="0">
            <x v="0"/>
          </reference>
          <reference field="27" count="1" selected="0">
            <x v="3"/>
          </reference>
        </references>
      </pivotArea>
    </chartFormat>
    <chartFormat chart="4" format="0" series="1">
      <pivotArea type="data" outline="0" fieldPosition="0">
        <references count="2">
          <reference field="4294967294" count="1" selected="0">
            <x v="0"/>
          </reference>
          <reference field="27" count="1" selected="0">
            <x v="0"/>
          </reference>
        </references>
      </pivotArea>
    </chartFormat>
    <chartFormat chart="4" format="1" series="1">
      <pivotArea type="data" outline="0" fieldPosition="0">
        <references count="2">
          <reference field="4294967294" count="1" selected="0">
            <x v="0"/>
          </reference>
          <reference field="27" count="1" selected="0">
            <x v="1"/>
          </reference>
        </references>
      </pivotArea>
    </chartFormat>
    <chartFormat chart="4" format="2" series="1">
      <pivotArea type="data" outline="0" fieldPosition="0">
        <references count="2">
          <reference field="4294967294" count="1" selected="0">
            <x v="0"/>
          </reference>
          <reference field="27" count="1" selected="0">
            <x v="2"/>
          </reference>
        </references>
      </pivotArea>
    </chartFormat>
    <chartFormat chart="4" format="3" series="1">
      <pivotArea type="data" outline="0" fieldPosition="0">
        <references count="2">
          <reference field="4294967294" count="1" selected="0">
            <x v="0"/>
          </reference>
          <reference field="27" count="1" selected="0">
            <x v="3"/>
          </reference>
        </references>
      </pivotArea>
    </chartFormat>
    <chartFormat chart="5" format="0" series="1">
      <pivotArea type="data" outline="0" fieldPosition="0">
        <references count="2">
          <reference field="4294967294" count="1" selected="0">
            <x v="0"/>
          </reference>
          <reference field="27" count="1" selected="0">
            <x v="0"/>
          </reference>
        </references>
      </pivotArea>
    </chartFormat>
    <chartFormat chart="5" format="1" series="1">
      <pivotArea type="data" outline="0" fieldPosition="0">
        <references count="2">
          <reference field="4294967294" count="1" selected="0">
            <x v="0"/>
          </reference>
          <reference field="27" count="1" selected="0">
            <x v="1"/>
          </reference>
        </references>
      </pivotArea>
    </chartFormat>
    <chartFormat chart="5" format="2" series="1">
      <pivotArea type="data" outline="0" fieldPosition="0">
        <references count="2">
          <reference field="4294967294" count="1" selected="0">
            <x v="0"/>
          </reference>
          <reference field="27" count="1" selected="0">
            <x v="2"/>
          </reference>
        </references>
      </pivotArea>
    </chartFormat>
    <chartFormat chart="5" format="3" series="1">
      <pivotArea type="data" outline="0" fieldPosition="0">
        <references count="2">
          <reference field="4294967294" count="1" selected="0">
            <x v="0"/>
          </reference>
          <reference field="27" count="1" selected="0">
            <x v="3"/>
          </reference>
        </references>
      </pivotArea>
    </chartFormat>
    <chartFormat chart="6" format="0" series="1">
      <pivotArea type="data" outline="0" fieldPosition="0">
        <references count="2">
          <reference field="4294967294" count="1" selected="0">
            <x v="0"/>
          </reference>
          <reference field="27" count="1" selected="0">
            <x v="0"/>
          </reference>
        </references>
      </pivotArea>
    </chartFormat>
    <chartFormat chart="6" format="1" series="1">
      <pivotArea type="data" outline="0" fieldPosition="0">
        <references count="2">
          <reference field="4294967294" count="1" selected="0">
            <x v="0"/>
          </reference>
          <reference field="27" count="1" selected="0">
            <x v="1"/>
          </reference>
        </references>
      </pivotArea>
    </chartFormat>
    <chartFormat chart="6" format="2" series="1">
      <pivotArea type="data" outline="0" fieldPosition="0">
        <references count="2">
          <reference field="4294967294" count="1" selected="0">
            <x v="0"/>
          </reference>
          <reference field="27" count="1" selected="0">
            <x v="2"/>
          </reference>
        </references>
      </pivotArea>
    </chartFormat>
    <chartFormat chart="6" format="3" series="1">
      <pivotArea type="data" outline="0" fieldPosition="0">
        <references count="2">
          <reference field="4294967294" count="1" selected="0">
            <x v="0"/>
          </reference>
          <reference field="27" count="1" selected="0">
            <x v="3"/>
          </reference>
        </references>
      </pivotArea>
    </chartFormat>
    <chartFormat chart="7" format="0" series="1">
      <pivotArea type="data" outline="0" fieldPosition="0">
        <references count="2">
          <reference field="4294967294" count="1" selected="0">
            <x v="0"/>
          </reference>
          <reference field="27" count="1" selected="0">
            <x v="0"/>
          </reference>
        </references>
      </pivotArea>
    </chartFormat>
    <chartFormat chart="7" format="1" series="1">
      <pivotArea type="data" outline="0" fieldPosition="0">
        <references count="2">
          <reference field="4294967294" count="1" selected="0">
            <x v="0"/>
          </reference>
          <reference field="27" count="1" selected="0">
            <x v="1"/>
          </reference>
        </references>
      </pivotArea>
    </chartFormat>
    <chartFormat chart="7" format="2" series="1">
      <pivotArea type="data" outline="0" fieldPosition="0">
        <references count="2">
          <reference field="4294967294" count="1" selected="0">
            <x v="0"/>
          </reference>
          <reference field="27" count="1" selected="0">
            <x v="2"/>
          </reference>
        </references>
      </pivotArea>
    </chartFormat>
    <chartFormat chart="7" format="3" series="1">
      <pivotArea type="data" outline="0" fieldPosition="0">
        <references count="2">
          <reference field="4294967294" count="1" selected="0">
            <x v="0"/>
          </reference>
          <reference field="27" count="1" selected="0">
            <x v="3"/>
          </reference>
        </references>
      </pivotArea>
    </chartFormat>
    <chartFormat chart="8" format="0" series="1">
      <pivotArea type="data" outline="0" fieldPosition="0">
        <references count="2">
          <reference field="4294967294" count="1" selected="0">
            <x v="0"/>
          </reference>
          <reference field="27" count="1" selected="0">
            <x v="0"/>
          </reference>
        </references>
      </pivotArea>
    </chartFormat>
    <chartFormat chart="8" format="1" series="1">
      <pivotArea type="data" outline="0" fieldPosition="0">
        <references count="2">
          <reference field="4294967294" count="1" selected="0">
            <x v="0"/>
          </reference>
          <reference field="27" count="1" selected="0">
            <x v="1"/>
          </reference>
        </references>
      </pivotArea>
    </chartFormat>
    <chartFormat chart="8" format="2" series="1">
      <pivotArea type="data" outline="0" fieldPosition="0">
        <references count="2">
          <reference field="4294967294" count="1" selected="0">
            <x v="0"/>
          </reference>
          <reference field="27" count="1" selected="0">
            <x v="2"/>
          </reference>
        </references>
      </pivotArea>
    </chartFormat>
    <chartFormat chart="8" format="3" series="1">
      <pivotArea type="data" outline="0" fieldPosition="0">
        <references count="2">
          <reference field="4294967294" count="1" selected="0">
            <x v="0"/>
          </reference>
          <reference field="27" count="1" selected="0">
            <x v="3"/>
          </reference>
        </references>
      </pivotArea>
    </chartFormat>
    <chartFormat chart="9" format="0" series="1">
      <pivotArea type="data" outline="0" fieldPosition="0">
        <references count="2">
          <reference field="4294967294" count="1" selected="0">
            <x v="0"/>
          </reference>
          <reference field="27" count="1" selected="0">
            <x v="0"/>
          </reference>
        </references>
      </pivotArea>
    </chartFormat>
    <chartFormat chart="9" format="1" series="1">
      <pivotArea type="data" outline="0" fieldPosition="0">
        <references count="2">
          <reference field="4294967294" count="1" selected="0">
            <x v="0"/>
          </reference>
          <reference field="27" count="1" selected="0">
            <x v="1"/>
          </reference>
        </references>
      </pivotArea>
    </chartFormat>
    <chartFormat chart="9" format="2" series="1">
      <pivotArea type="data" outline="0" fieldPosition="0">
        <references count="2">
          <reference field="4294967294" count="1" selected="0">
            <x v="0"/>
          </reference>
          <reference field="27" count="1" selected="0">
            <x v="2"/>
          </reference>
        </references>
      </pivotArea>
    </chartFormat>
    <chartFormat chart="9" format="3" series="1">
      <pivotArea type="data" outline="0" fieldPosition="0">
        <references count="2">
          <reference field="4294967294" count="1" selected="0">
            <x v="0"/>
          </reference>
          <reference field="27" count="1" selected="0">
            <x v="3"/>
          </reference>
        </references>
      </pivotArea>
    </chartFormat>
    <chartFormat chart="10" format="0" series="1">
      <pivotArea type="data" outline="0" fieldPosition="0">
        <references count="2">
          <reference field="4294967294" count="1" selected="0">
            <x v="0"/>
          </reference>
          <reference field="27" count="1" selected="0">
            <x v="0"/>
          </reference>
        </references>
      </pivotArea>
    </chartFormat>
    <chartFormat chart="10" format="1" series="1">
      <pivotArea type="data" outline="0" fieldPosition="0">
        <references count="2">
          <reference field="4294967294" count="1" selected="0">
            <x v="0"/>
          </reference>
          <reference field="27" count="1" selected="0">
            <x v="1"/>
          </reference>
        </references>
      </pivotArea>
    </chartFormat>
    <chartFormat chart="10" format="2" series="1">
      <pivotArea type="data" outline="0" fieldPosition="0">
        <references count="2">
          <reference field="4294967294" count="1" selected="0">
            <x v="0"/>
          </reference>
          <reference field="27" count="1" selected="0">
            <x v="2"/>
          </reference>
        </references>
      </pivotArea>
    </chartFormat>
    <chartFormat chart="10" format="3" series="1">
      <pivotArea type="data" outline="0" fieldPosition="0">
        <references count="2">
          <reference field="4294967294" count="1" selected="0">
            <x v="0"/>
          </reference>
          <reference field="27" count="1" selected="0">
            <x v="3"/>
          </reference>
        </references>
      </pivotArea>
    </chartFormat>
    <chartFormat chart="11" format="0" series="1">
      <pivotArea type="data" outline="0" fieldPosition="0">
        <references count="2">
          <reference field="4294967294" count="1" selected="0">
            <x v="0"/>
          </reference>
          <reference field="27" count="1" selected="0">
            <x v="0"/>
          </reference>
        </references>
      </pivotArea>
    </chartFormat>
    <chartFormat chart="11" format="1" series="1">
      <pivotArea type="data" outline="0" fieldPosition="0">
        <references count="2">
          <reference field="4294967294" count="1" selected="0">
            <x v="0"/>
          </reference>
          <reference field="27" count="1" selected="0">
            <x v="1"/>
          </reference>
        </references>
      </pivotArea>
    </chartFormat>
    <chartFormat chart="11" format="2" series="1">
      <pivotArea type="data" outline="0" fieldPosition="0">
        <references count="2">
          <reference field="4294967294" count="1" selected="0">
            <x v="0"/>
          </reference>
          <reference field="27" count="1" selected="0">
            <x v="2"/>
          </reference>
        </references>
      </pivotArea>
    </chartFormat>
    <chartFormat chart="11" format="3" series="1">
      <pivotArea type="data" outline="0" fieldPosition="0">
        <references count="2">
          <reference field="4294967294" count="1" selected="0">
            <x v="0"/>
          </reference>
          <reference field="27" count="1" selected="0">
            <x v="3"/>
          </reference>
        </references>
      </pivotArea>
    </chartFormat>
    <chartFormat chart="15" format="0" series="1">
      <pivotArea type="data" outline="0" fieldPosition="0">
        <references count="2">
          <reference field="4294967294" count="1" selected="0">
            <x v="0"/>
          </reference>
          <reference field="27" count="1" selected="0">
            <x v="0"/>
          </reference>
        </references>
      </pivotArea>
    </chartFormat>
    <chartFormat chart="15" format="1" series="1">
      <pivotArea type="data" outline="0" fieldPosition="0">
        <references count="2">
          <reference field="4294967294" count="1" selected="0">
            <x v="0"/>
          </reference>
          <reference field="27" count="1" selected="0">
            <x v="1"/>
          </reference>
        </references>
      </pivotArea>
    </chartFormat>
    <chartFormat chart="15" format="2" series="1">
      <pivotArea type="data" outline="0" fieldPosition="0">
        <references count="2">
          <reference field="4294967294" count="1" selected="0">
            <x v="0"/>
          </reference>
          <reference field="27" count="1" selected="0">
            <x v="2"/>
          </reference>
        </references>
      </pivotArea>
    </chartFormat>
    <chartFormat chart="15" format="3" series="1">
      <pivotArea type="data" outline="0" fieldPosition="0">
        <references count="2">
          <reference field="4294967294" count="1" selected="0">
            <x v="0"/>
          </reference>
          <reference field="27" count="1" selected="0">
            <x v="3"/>
          </reference>
        </references>
      </pivotArea>
    </chartFormat>
    <chartFormat chart="16" format="0" series="1">
      <pivotArea type="data" outline="0" fieldPosition="0">
        <references count="2">
          <reference field="4294967294" count="1" selected="0">
            <x v="0"/>
          </reference>
          <reference field="27" count="1" selected="0">
            <x v="0"/>
          </reference>
        </references>
      </pivotArea>
    </chartFormat>
    <chartFormat chart="16" format="1" series="1">
      <pivotArea type="data" outline="0" fieldPosition="0">
        <references count="2">
          <reference field="4294967294" count="1" selected="0">
            <x v="0"/>
          </reference>
          <reference field="27" count="1" selected="0">
            <x v="1"/>
          </reference>
        </references>
      </pivotArea>
    </chartFormat>
    <chartFormat chart="16" format="2" series="1">
      <pivotArea type="data" outline="0" fieldPosition="0">
        <references count="2">
          <reference field="4294967294" count="1" selected="0">
            <x v="0"/>
          </reference>
          <reference field="27" count="1" selected="0">
            <x v="2"/>
          </reference>
        </references>
      </pivotArea>
    </chartFormat>
    <chartFormat chart="16" format="3" series="1">
      <pivotArea type="data" outline="0" fieldPosition="0">
        <references count="2">
          <reference field="4294967294" count="1" selected="0">
            <x v="0"/>
          </reference>
          <reference field="27" count="1" selected="0">
            <x v="3"/>
          </reference>
        </references>
      </pivotArea>
    </chartFormat>
    <chartFormat chart="17" format="0" series="1">
      <pivotArea type="data" outline="0" fieldPosition="0">
        <references count="2">
          <reference field="4294967294" count="1" selected="0">
            <x v="0"/>
          </reference>
          <reference field="27" count="1" selected="0">
            <x v="0"/>
          </reference>
        </references>
      </pivotArea>
    </chartFormat>
    <chartFormat chart="17" format="1" series="1">
      <pivotArea type="data" outline="0" fieldPosition="0">
        <references count="2">
          <reference field="4294967294" count="1" selected="0">
            <x v="0"/>
          </reference>
          <reference field="27" count="1" selected="0">
            <x v="1"/>
          </reference>
        </references>
      </pivotArea>
    </chartFormat>
    <chartFormat chart="17" format="2" series="1">
      <pivotArea type="data" outline="0" fieldPosition="0">
        <references count="2">
          <reference field="4294967294" count="1" selected="0">
            <x v="0"/>
          </reference>
          <reference field="27" count="1" selected="0">
            <x v="2"/>
          </reference>
        </references>
      </pivotArea>
    </chartFormat>
    <chartFormat chart="17" format="3" series="1">
      <pivotArea type="data" outline="0" fieldPosition="0">
        <references count="2">
          <reference field="4294967294" count="1" selected="0">
            <x v="0"/>
          </reference>
          <reference field="27" count="1" selected="0">
            <x v="3"/>
          </reference>
        </references>
      </pivotArea>
    </chartFormat>
    <chartFormat chart="18" format="0" series="1">
      <pivotArea type="data" outline="0" fieldPosition="0">
        <references count="2">
          <reference field="4294967294" count="1" selected="0">
            <x v="0"/>
          </reference>
          <reference field="27" count="1" selected="0">
            <x v="0"/>
          </reference>
        </references>
      </pivotArea>
    </chartFormat>
    <chartFormat chart="18" format="1" series="1">
      <pivotArea type="data" outline="0" fieldPosition="0">
        <references count="2">
          <reference field="4294967294" count="1" selected="0">
            <x v="0"/>
          </reference>
          <reference field="27" count="1" selected="0">
            <x v="1"/>
          </reference>
        </references>
      </pivotArea>
    </chartFormat>
    <chartFormat chart="18" format="2" series="1">
      <pivotArea type="data" outline="0" fieldPosition="0">
        <references count="2">
          <reference field="4294967294" count="1" selected="0">
            <x v="0"/>
          </reference>
          <reference field="27" count="1" selected="0">
            <x v="2"/>
          </reference>
        </references>
      </pivotArea>
    </chartFormat>
    <chartFormat chart="18" format="3" series="1">
      <pivotArea type="data" outline="0" fieldPosition="0">
        <references count="2">
          <reference field="4294967294" count="1" selected="0">
            <x v="0"/>
          </reference>
          <reference field="27" count="1" selected="0">
            <x v="3"/>
          </reference>
        </references>
      </pivotArea>
    </chartFormat>
    <chartFormat chart="19" format="0" series="1">
      <pivotArea type="data" outline="0" fieldPosition="0">
        <references count="2">
          <reference field="4294967294" count="1" selected="0">
            <x v="0"/>
          </reference>
          <reference field="27" count="1" selected="0">
            <x v="0"/>
          </reference>
        </references>
      </pivotArea>
    </chartFormat>
    <chartFormat chart="19" format="1" series="1">
      <pivotArea type="data" outline="0" fieldPosition="0">
        <references count="2">
          <reference field="4294967294" count="1" selected="0">
            <x v="0"/>
          </reference>
          <reference field="27" count="1" selected="0">
            <x v="1"/>
          </reference>
        </references>
      </pivotArea>
    </chartFormat>
    <chartFormat chart="19" format="2" series="1">
      <pivotArea type="data" outline="0" fieldPosition="0">
        <references count="2">
          <reference field="4294967294" count="1" selected="0">
            <x v="0"/>
          </reference>
          <reference field="27" count="1" selected="0">
            <x v="2"/>
          </reference>
        </references>
      </pivotArea>
    </chartFormat>
    <chartFormat chart="19" format="3" series="1">
      <pivotArea type="data" outline="0" fieldPosition="0">
        <references count="2">
          <reference field="4294967294" count="1" selected="0">
            <x v="0"/>
          </reference>
          <reference field="27" count="1" selected="0">
            <x v="3"/>
          </reference>
        </references>
      </pivotArea>
    </chartFormat>
    <chartFormat chart="20" format="0" series="1">
      <pivotArea type="data" outline="0" fieldPosition="0">
        <references count="2">
          <reference field="4294967294" count="1" selected="0">
            <x v="0"/>
          </reference>
          <reference field="27" count="1" selected="0">
            <x v="0"/>
          </reference>
        </references>
      </pivotArea>
    </chartFormat>
    <chartFormat chart="20" format="1" series="1">
      <pivotArea type="data" outline="0" fieldPosition="0">
        <references count="2">
          <reference field="4294967294" count="1" selected="0">
            <x v="0"/>
          </reference>
          <reference field="27" count="1" selected="0">
            <x v="1"/>
          </reference>
        </references>
      </pivotArea>
    </chartFormat>
    <chartFormat chart="20" format="2" series="1">
      <pivotArea type="data" outline="0" fieldPosition="0">
        <references count="2">
          <reference field="4294967294" count="1" selected="0">
            <x v="0"/>
          </reference>
          <reference field="27" count="1" selected="0">
            <x v="2"/>
          </reference>
        </references>
      </pivotArea>
    </chartFormat>
    <chartFormat chart="20" format="3" series="1">
      <pivotArea type="data" outline="0" fieldPosition="0">
        <references count="2">
          <reference field="4294967294" count="1" selected="0">
            <x v="0"/>
          </reference>
          <reference field="27" count="1" selected="0">
            <x v="3"/>
          </reference>
        </references>
      </pivotArea>
    </chartFormat>
    <chartFormat chart="22" format="0" series="1">
      <pivotArea type="data" outline="0" fieldPosition="0">
        <references count="2">
          <reference field="4294967294" count="1" selected="0">
            <x v="0"/>
          </reference>
          <reference field="27" count="1" selected="0">
            <x v="0"/>
          </reference>
        </references>
      </pivotArea>
    </chartFormat>
    <chartFormat chart="22" format="1" series="1">
      <pivotArea type="data" outline="0" fieldPosition="0">
        <references count="2">
          <reference field="4294967294" count="1" selected="0">
            <x v="0"/>
          </reference>
          <reference field="27" count="1" selected="0">
            <x v="1"/>
          </reference>
        </references>
      </pivotArea>
    </chartFormat>
    <chartFormat chart="22" format="2" series="1">
      <pivotArea type="data" outline="0" fieldPosition="0">
        <references count="2">
          <reference field="4294967294" count="1" selected="0">
            <x v="0"/>
          </reference>
          <reference field="27" count="1" selected="0">
            <x v="2"/>
          </reference>
        </references>
      </pivotArea>
    </chartFormat>
    <chartFormat chart="22" format="3" series="1">
      <pivotArea type="data" outline="0" fieldPosition="0">
        <references count="2">
          <reference field="4294967294" count="1" selected="0">
            <x v="0"/>
          </reference>
          <reference field="27" count="1" selected="0">
            <x v="3"/>
          </reference>
        </references>
      </pivotArea>
    </chartFormat>
    <chartFormat chart="25" format="4" series="1">
      <pivotArea type="data" outline="0" fieldPosition="0">
        <references count="2">
          <reference field="4294967294" count="1" selected="0">
            <x v="0"/>
          </reference>
          <reference field="27" count="1" selected="0">
            <x v="0"/>
          </reference>
        </references>
      </pivotArea>
    </chartFormat>
    <chartFormat chart="25" format="5" series="1">
      <pivotArea type="data" outline="0" fieldPosition="0">
        <references count="2">
          <reference field="4294967294" count="1" selected="0">
            <x v="0"/>
          </reference>
          <reference field="27" count="1" selected="0">
            <x v="1"/>
          </reference>
        </references>
      </pivotArea>
    </chartFormat>
    <chartFormat chart="25" format="6" series="1">
      <pivotArea type="data" outline="0" fieldPosition="0">
        <references count="2">
          <reference field="4294967294" count="1" selected="0">
            <x v="0"/>
          </reference>
          <reference field="27" count="1" selected="0">
            <x v="2"/>
          </reference>
        </references>
      </pivotArea>
    </chartFormat>
    <chartFormat chart="25" format="7" series="1">
      <pivotArea type="data" outline="0" fieldPosition="0">
        <references count="2">
          <reference field="4294967294" count="1" selected="0">
            <x v="0"/>
          </reference>
          <reference field="2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28DA993B-0F6F-487A-9921-E184D89D7792}" name="PivotTable7"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8">
  <location ref="D18:L25" firstHeaderRow="1" firstDataRow="2" firstDataCol="1"/>
  <pivotFields count="39">
    <pivotField dataField="1" compact="0" outline="0" showAll="0"/>
    <pivotField compact="0" outline="0" showAll="0"/>
    <pivotField compact="0" numFmtId="14" outline="0" showAll="0"/>
    <pivotField compact="0" numFmtId="14" outline="0" showAll="0">
      <items count="31">
        <item x="22"/>
        <item x="19"/>
        <item x="12"/>
        <item x="0"/>
        <item x="7"/>
        <item x="27"/>
        <item x="24"/>
        <item x="28"/>
        <item x="15"/>
        <item x="6"/>
        <item x="2"/>
        <item x="3"/>
        <item x="20"/>
        <item x="8"/>
        <item x="13"/>
        <item x="9"/>
        <item x="18"/>
        <item x="26"/>
        <item x="23"/>
        <item x="16"/>
        <item x="29"/>
        <item x="1"/>
        <item x="11"/>
        <item x="4"/>
        <item x="5"/>
        <item x="17"/>
        <item x="10"/>
        <item x="21"/>
        <item x="25"/>
        <item x="14"/>
        <item t="default"/>
      </items>
    </pivotField>
    <pivotField compact="0" outline="0" showAll="0"/>
    <pivotField compact="0" outline="0" showAll="0"/>
    <pivotField axis="axisCol" compact="0" outline="0" showAll="0">
      <items count="8">
        <item x="5"/>
        <item x="6"/>
        <item x="3"/>
        <item x="1"/>
        <item x="0"/>
        <item x="2"/>
        <item x="4"/>
        <item t="default"/>
      </items>
    </pivotField>
    <pivotField compact="0" outline="0" showAll="0">
      <items count="6">
        <item x="4"/>
        <item x="1"/>
        <item x="3"/>
        <item x="2"/>
        <item x="0"/>
        <item t="default"/>
      </items>
    </pivotField>
    <pivotField compact="0" outline="0" showAll="0"/>
    <pivotField compact="0" outline="0" showAll="0"/>
    <pivotField compact="0" outline="0" showAll="0"/>
    <pivotField compact="0" outline="0" showAll="0"/>
    <pivotField compact="0" outline="0" showAll="0">
      <items count="8">
        <item x="5"/>
        <item x="2"/>
        <item x="4"/>
        <item x="0"/>
        <item x="1"/>
        <item x="6"/>
        <item x="3"/>
        <item t="default"/>
      </items>
    </pivotField>
    <pivotField compact="0" outline="0" showAll="0"/>
    <pivotField compact="0" outline="0" showAll="0" sortType="descending">
      <items count="7">
        <item x="1"/>
        <item x="5"/>
        <item x="4"/>
        <item x="3"/>
        <item x="2"/>
        <item x="0"/>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 compact="0" outline="0" showAll="0"/>
    <pivotField compact="0" outline="0" showAll="0"/>
    <pivotField compact="0" outline="0" showAll="0">
      <items count="6">
        <item x="4"/>
        <item x="1"/>
        <item x="2"/>
        <item x="0"/>
        <item x="3"/>
        <item t="default"/>
      </items>
    </pivotField>
    <pivotField axis="axisRow" compact="0" outline="0" showAll="0" sortType="ascending">
      <items count="6">
        <item x="4"/>
        <item x="3"/>
        <item x="0"/>
        <item x="2"/>
        <item x="1"/>
        <item t="default"/>
      </items>
    </pivotField>
    <pivotField compact="0" outline="0" showAll="0"/>
    <pivotField compact="0" numFmtId="10" outline="0" showAll="0">
      <items count="968">
        <item x="54"/>
        <item x="527"/>
        <item x="642"/>
        <item x="201"/>
        <item x="898"/>
        <item x="8"/>
        <item x="663"/>
        <item x="626"/>
        <item x="459"/>
        <item x="917"/>
        <item x="587"/>
        <item x="526"/>
        <item x="50"/>
        <item x="572"/>
        <item x="100"/>
        <item x="188"/>
        <item x="209"/>
        <item x="842"/>
        <item x="248"/>
        <item x="711"/>
        <item x="636"/>
        <item x="199"/>
        <item x="219"/>
        <item x="628"/>
        <item x="217"/>
        <item x="181"/>
        <item x="51"/>
        <item x="210"/>
        <item x="262"/>
        <item x="108"/>
        <item x="107"/>
        <item x="409"/>
        <item x="885"/>
        <item x="854"/>
        <item x="937"/>
        <item x="555"/>
        <item x="131"/>
        <item x="666"/>
        <item x="432"/>
        <item x="959"/>
        <item x="464"/>
        <item x="849"/>
        <item x="272"/>
        <item x="956"/>
        <item x="926"/>
        <item x="11"/>
        <item x="861"/>
        <item x="327"/>
        <item x="688"/>
        <item x="27"/>
        <item x="846"/>
        <item x="274"/>
        <item x="225"/>
        <item x="886"/>
        <item x="470"/>
        <item x="681"/>
        <item x="868"/>
        <item x="847"/>
        <item x="639"/>
        <item x="808"/>
        <item x="36"/>
        <item x="292"/>
        <item x="697"/>
        <item x="39"/>
        <item x="402"/>
        <item x="215"/>
        <item x="621"/>
        <item x="235"/>
        <item x="791"/>
        <item x="777"/>
        <item x="500"/>
        <item x="424"/>
        <item x="899"/>
        <item x="232"/>
        <item x="594"/>
        <item x="781"/>
        <item x="492"/>
        <item x="194"/>
        <item x="867"/>
        <item x="653"/>
        <item x="506"/>
        <item x="953"/>
        <item x="713"/>
        <item x="505"/>
        <item x="787"/>
        <item x="442"/>
        <item x="487"/>
        <item x="31"/>
        <item x="465"/>
        <item x="723"/>
        <item x="90"/>
        <item x="683"/>
        <item x="668"/>
        <item x="563"/>
        <item x="249"/>
        <item x="955"/>
        <item x="645"/>
        <item x="789"/>
        <item x="497"/>
        <item x="915"/>
        <item x="4"/>
        <item x="12"/>
        <item x="660"/>
        <item x="187"/>
        <item x="463"/>
        <item x="177"/>
        <item x="331"/>
        <item x="280"/>
        <item x="876"/>
        <item x="671"/>
        <item x="485"/>
        <item x="490"/>
        <item x="233"/>
        <item x="81"/>
        <item x="598"/>
        <item x="135"/>
        <item x="567"/>
        <item x="921"/>
        <item x="844"/>
        <item x="260"/>
        <item x="698"/>
        <item x="437"/>
        <item x="190"/>
        <item x="398"/>
        <item x="731"/>
        <item x="301"/>
        <item x="652"/>
        <item x="856"/>
        <item x="460"/>
        <item x="548"/>
        <item x="801"/>
        <item x="41"/>
        <item x="919"/>
        <item x="691"/>
        <item x="783"/>
        <item x="168"/>
        <item x="910"/>
        <item x="418"/>
        <item x="934"/>
        <item x="569"/>
        <item x="607"/>
        <item x="760"/>
        <item x="780"/>
        <item x="143"/>
        <item x="839"/>
        <item x="79"/>
        <item x="175"/>
        <item x="611"/>
        <item x="546"/>
        <item x="126"/>
        <item x="72"/>
        <item x="914"/>
        <item x="819"/>
        <item x="116"/>
        <item x="858"/>
        <item x="620"/>
        <item x="792"/>
        <item x="623"/>
        <item x="562"/>
        <item x="173"/>
        <item x="386"/>
        <item x="605"/>
        <item x="755"/>
        <item x="339"/>
        <item x="799"/>
        <item x="535"/>
        <item x="379"/>
        <item x="909"/>
        <item x="771"/>
        <item x="448"/>
        <item x="340"/>
        <item x="685"/>
        <item x="200"/>
        <item x="634"/>
        <item x="93"/>
        <item x="481"/>
        <item x="778"/>
        <item x="740"/>
        <item x="76"/>
        <item x="355"/>
        <item x="141"/>
        <item x="436"/>
        <item x="889"/>
        <item x="964"/>
        <item x="754"/>
        <item x="77"/>
        <item x="204"/>
        <item x="694"/>
        <item x="474"/>
        <item x="627"/>
        <item x="286"/>
        <item x="509"/>
        <item x="206"/>
        <item x="767"/>
        <item x="726"/>
        <item x="132"/>
        <item x="536"/>
        <item x="533"/>
        <item x="394"/>
        <item x="14"/>
        <item x="222"/>
        <item x="370"/>
        <item x="359"/>
        <item x="392"/>
        <item x="304"/>
        <item x="747"/>
        <item x="659"/>
        <item x="903"/>
        <item x="941"/>
        <item x="238"/>
        <item x="40"/>
        <item x="831"/>
        <item x="109"/>
        <item x="172"/>
        <item x="732"/>
        <item x="631"/>
        <item x="696"/>
        <item x="656"/>
        <item x="615"/>
        <item x="809"/>
        <item x="124"/>
        <item x="552"/>
        <item x="365"/>
        <item x="16"/>
        <item x="229"/>
        <item x="399"/>
        <item x="305"/>
        <item x="259"/>
        <item x="182"/>
        <item x="818"/>
        <item x="226"/>
        <item x="103"/>
        <item x="855"/>
        <item x="896"/>
        <item x="834"/>
        <item x="677"/>
        <item x="838"/>
        <item x="823"/>
        <item x="788"/>
        <item x="243"/>
        <item x="880"/>
        <item x="1"/>
        <item x="15"/>
        <item x="354"/>
        <item x="17"/>
        <item x="10"/>
        <item x="618"/>
        <item x="734"/>
        <item x="119"/>
        <item x="253"/>
        <item x="860"/>
        <item x="425"/>
        <item x="230"/>
        <item x="314"/>
        <item x="383"/>
        <item x="835"/>
        <item x="559"/>
        <item x="125"/>
        <item x="650"/>
        <item x="693"/>
        <item x="504"/>
        <item x="224"/>
        <item x="375"/>
        <item x="897"/>
        <item x="965"/>
        <item x="749"/>
        <item x="643"/>
        <item x="293"/>
        <item x="236"/>
        <item x="34"/>
        <item x="223"/>
        <item x="358"/>
        <item x="452"/>
        <item x="822"/>
        <item x="825"/>
        <item x="613"/>
        <item x="662"/>
        <item x="295"/>
        <item x="254"/>
        <item x="748"/>
        <item x="962"/>
        <item x="883"/>
        <item x="949"/>
        <item x="612"/>
        <item x="798"/>
        <item x="377"/>
        <item x="208"/>
        <item x="729"/>
        <item x="829"/>
        <item x="494"/>
        <item x="389"/>
        <item x="651"/>
        <item x="345"/>
        <item x="810"/>
        <item x="395"/>
        <item x="85"/>
        <item x="413"/>
        <item x="336"/>
        <item x="863"/>
        <item x="545"/>
        <item x="744"/>
        <item x="963"/>
        <item x="522"/>
        <item x="479"/>
        <item x="38"/>
        <item x="632"/>
        <item x="71"/>
        <item x="157"/>
        <item x="323"/>
        <item x="82"/>
        <item x="664"/>
        <item x="557"/>
        <item x="602"/>
        <item x="502"/>
        <item x="338"/>
        <item x="270"/>
        <item x="957"/>
        <item x="258"/>
        <item x="372"/>
        <item x="828"/>
        <item x="385"/>
        <item x="469"/>
        <item x="212"/>
        <item x="324"/>
        <item x="940"/>
        <item x="519"/>
        <item x="811"/>
        <item x="344"/>
        <item x="435"/>
        <item x="570"/>
        <item x="154"/>
        <item x="23"/>
        <item x="166"/>
        <item x="348"/>
        <item x="300"/>
        <item x="332"/>
        <item x="378"/>
        <item x="446"/>
        <item x="333"/>
        <item x="514"/>
        <item x="933"/>
        <item x="467"/>
        <item x="593"/>
        <item x="70"/>
        <item x="600"/>
        <item x="241"/>
        <item x="537"/>
        <item x="727"/>
        <item x="827"/>
        <item x="174"/>
        <item x="857"/>
        <item x="228"/>
        <item x="911"/>
        <item x="927"/>
        <item x="918"/>
        <item x="472"/>
        <item x="695"/>
        <item x="932"/>
        <item x="380"/>
        <item x="733"/>
        <item x="745"/>
        <item x="60"/>
        <item x="498"/>
        <item x="316"/>
        <item x="297"/>
        <item x="43"/>
        <item x="750"/>
        <item x="499"/>
        <item x="337"/>
        <item x="78"/>
        <item x="882"/>
        <item x="495"/>
        <item x="360"/>
        <item x="271"/>
        <item x="255"/>
        <item x="405"/>
        <item x="608"/>
        <item x="113"/>
        <item x="534"/>
        <item x="64"/>
        <item x="672"/>
        <item x="74"/>
        <item x="419"/>
        <item x="938"/>
        <item x="577"/>
        <item x="129"/>
        <item x="566"/>
        <item x="728"/>
        <item x="895"/>
        <item x="550"/>
        <item x="718"/>
        <item x="489"/>
        <item x="676"/>
        <item x="496"/>
        <item x="736"/>
        <item x="900"/>
        <item x="510"/>
        <item x="913"/>
        <item x="99"/>
        <item x="556"/>
        <item x="795"/>
        <item x="322"/>
        <item x="521"/>
        <item x="450"/>
        <item x="768"/>
        <item x="55"/>
        <item x="773"/>
        <item x="261"/>
        <item x="250"/>
        <item x="757"/>
        <item x="284"/>
        <item x="189"/>
        <item x="276"/>
        <item x="674"/>
        <item x="278"/>
        <item x="737"/>
        <item x="151"/>
        <item x="319"/>
        <item x="156"/>
        <item x="183"/>
        <item x="503"/>
        <item x="741"/>
        <item x="203"/>
        <item x="417"/>
        <item x="112"/>
        <item x="582"/>
        <item x="218"/>
        <item x="619"/>
        <item x="33"/>
        <item x="371"/>
        <item x="586"/>
        <item x="738"/>
        <item x="591"/>
        <item x="291"/>
        <item x="18"/>
        <item x="185"/>
        <item x="277"/>
        <item x="240"/>
        <item x="66"/>
        <item x="762"/>
        <item x="290"/>
        <item x="482"/>
        <item x="790"/>
        <item x="441"/>
        <item x="805"/>
        <item x="584"/>
        <item x="32"/>
        <item x="312"/>
        <item x="142"/>
        <item x="700"/>
        <item x="952"/>
        <item x="342"/>
        <item x="657"/>
        <item x="891"/>
        <item x="609"/>
        <item x="630"/>
        <item x="763"/>
        <item x="595"/>
        <item x="462"/>
        <item x="583"/>
        <item x="381"/>
        <item x="347"/>
        <item x="512"/>
        <item x="376"/>
        <item x="785"/>
        <item x="148"/>
        <item x="88"/>
        <item x="52"/>
        <item x="426"/>
        <item x="130"/>
        <item x="892"/>
        <item x="769"/>
        <item x="367"/>
        <item x="13"/>
        <item x="814"/>
        <item x="517"/>
        <item x="443"/>
        <item x="56"/>
        <item x="802"/>
        <item x="721"/>
        <item x="712"/>
        <item x="585"/>
        <item x="303"/>
        <item x="599"/>
        <item x="368"/>
        <item x="267"/>
        <item x="307"/>
        <item x="46"/>
        <item x="428"/>
        <item x="120"/>
        <item x="486"/>
        <item x="944"/>
        <item x="821"/>
        <item x="197"/>
        <item x="604"/>
        <item x="24"/>
        <item x="515"/>
        <item x="308"/>
        <item x="912"/>
        <item x="764"/>
        <item x="568"/>
        <item x="444"/>
        <item x="950"/>
        <item x="299"/>
        <item x="875"/>
        <item x="961"/>
        <item x="826"/>
        <item x="888"/>
        <item x="887"/>
        <item x="797"/>
        <item x="420"/>
        <item x="907"/>
        <item x="551"/>
        <item x="679"/>
        <item x="782"/>
        <item x="743"/>
        <item x="20"/>
        <item x="478"/>
        <item x="484"/>
        <item x="716"/>
        <item x="84"/>
        <item x="256"/>
        <item x="431"/>
        <item x="341"/>
        <item x="610"/>
        <item x="491"/>
        <item x="22"/>
        <item x="573"/>
        <item x="361"/>
        <item x="179"/>
        <item x="329"/>
        <item x="67"/>
        <item x="298"/>
        <item x="530"/>
        <item x="532"/>
        <item x="26"/>
        <item x="102"/>
        <item x="709"/>
        <item x="590"/>
        <item x="673"/>
        <item x="948"/>
        <item x="588"/>
        <item x="845"/>
        <item x="155"/>
        <item x="646"/>
        <item x="21"/>
        <item x="458"/>
        <item x="140"/>
        <item x="252"/>
        <item x="746"/>
        <item x="841"/>
        <item x="924"/>
        <item x="730"/>
        <item x="19"/>
        <item x="207"/>
        <item x="180"/>
        <item x="874"/>
        <item x="98"/>
        <item x="603"/>
        <item x="244"/>
        <item x="717"/>
        <item x="682"/>
        <item x="455"/>
        <item x="539"/>
        <item x="318"/>
        <item x="675"/>
        <item x="877"/>
        <item x="945"/>
        <item x="806"/>
        <item x="461"/>
        <item x="722"/>
        <item x="242"/>
        <item x="560"/>
        <item x="145"/>
        <item x="91"/>
        <item x="275"/>
        <item x="678"/>
        <item x="525"/>
        <item x="686"/>
        <item x="139"/>
        <item x="756"/>
        <item x="121"/>
        <item x="146"/>
        <item x="906"/>
        <item x="127"/>
        <item x="456"/>
        <item x="622"/>
        <item x="309"/>
        <item x="881"/>
        <item x="363"/>
        <item x="966"/>
        <item x="193"/>
        <item x="832"/>
        <item x="134"/>
        <item x="930"/>
        <item x="816"/>
        <item x="191"/>
        <item x="581"/>
        <item x="161"/>
        <item x="658"/>
        <item x="752"/>
        <item x="501"/>
        <item x="350"/>
        <item x="714"/>
        <item x="58"/>
        <item x="837"/>
        <item x="796"/>
        <item x="7"/>
        <item x="83"/>
        <item x="775"/>
        <item x="836"/>
        <item x="320"/>
        <item x="625"/>
        <item x="702"/>
        <item x="708"/>
        <item x="158"/>
        <item x="692"/>
        <item x="388"/>
        <item x="453"/>
        <item x="865"/>
        <item x="62"/>
        <item x="879"/>
        <item x="407"/>
        <item x="160"/>
        <item x="439"/>
        <item x="202"/>
        <item x="488"/>
        <item x="382"/>
        <item x="373"/>
        <item x="80"/>
        <item x="264"/>
        <item x="69"/>
        <item x="214"/>
        <item x="804"/>
        <item x="349"/>
        <item x="859"/>
        <item x="391"/>
        <item x="106"/>
        <item x="852"/>
        <item x="351"/>
        <item x="247"/>
        <item x="960"/>
        <item x="0"/>
        <item x="245"/>
        <item x="807"/>
        <item x="302"/>
        <item x="579"/>
        <item x="466"/>
        <item x="869"/>
        <item x="541"/>
        <item x="122"/>
        <item x="133"/>
        <item x="45"/>
        <item x="667"/>
        <item x="649"/>
        <item x="110"/>
        <item x="597"/>
        <item x="592"/>
        <item x="231"/>
        <item x="53"/>
        <item x="705"/>
        <item x="429"/>
        <item x="149"/>
        <item x="647"/>
        <item x="565"/>
        <item x="706"/>
        <item x="37"/>
        <item x="943"/>
        <item x="165"/>
        <item x="529"/>
        <item x="493"/>
        <item x="137"/>
        <item x="387"/>
        <item x="334"/>
        <item x="423"/>
        <item x="118"/>
        <item x="524"/>
        <item x="393"/>
        <item x="239"/>
        <item x="65"/>
        <item x="483"/>
        <item x="820"/>
        <item x="739"/>
        <item x="946"/>
        <item x="152"/>
        <item x="95"/>
        <item x="812"/>
        <item x="273"/>
        <item x="523"/>
        <item x="335"/>
        <item x="310"/>
        <item x="894"/>
        <item x="670"/>
        <item x="758"/>
        <item x="655"/>
        <item x="596"/>
        <item x="935"/>
        <item x="644"/>
        <item x="654"/>
        <item x="59"/>
        <item x="824"/>
        <item x="176"/>
        <item x="356"/>
        <item x="850"/>
        <item x="931"/>
        <item x="5"/>
        <item x="313"/>
        <item x="412"/>
        <item x="257"/>
        <item x="735"/>
        <item x="415"/>
        <item x="440"/>
        <item x="803"/>
        <item x="35"/>
        <item x="326"/>
        <item x="49"/>
        <item x="422"/>
        <item x="817"/>
        <item x="853"/>
        <item x="89"/>
        <item x="916"/>
        <item x="92"/>
        <item x="516"/>
        <item x="905"/>
        <item x="641"/>
        <item x="128"/>
        <item x="404"/>
        <item x="553"/>
        <item x="390"/>
        <item x="719"/>
        <item x="68"/>
        <item x="640"/>
        <item x="397"/>
        <item x="699"/>
        <item x="543"/>
        <item x="511"/>
        <item x="288"/>
        <item x="864"/>
        <item x="742"/>
        <item x="61"/>
        <item x="589"/>
        <item x="710"/>
        <item x="178"/>
        <item x="833"/>
        <item x="353"/>
        <item x="384"/>
        <item x="366"/>
        <item x="434"/>
        <item x="508"/>
        <item x="321"/>
        <item x="703"/>
        <item x="29"/>
        <item x="279"/>
        <item x="216"/>
        <item x="87"/>
        <item x="184"/>
        <item x="477"/>
        <item x="942"/>
        <item x="25"/>
        <item x="922"/>
        <item x="542"/>
        <item x="73"/>
        <item x="528"/>
        <item x="427"/>
        <item x="929"/>
        <item x="105"/>
        <item x="164"/>
        <item x="86"/>
        <item x="317"/>
        <item x="170"/>
        <item x="902"/>
        <item x="192"/>
        <item x="958"/>
        <item x="766"/>
        <item x="374"/>
        <item x="606"/>
        <item x="794"/>
        <item x="430"/>
        <item x="9"/>
        <item x="48"/>
        <item x="904"/>
        <item x="196"/>
        <item x="518"/>
        <item x="862"/>
        <item x="343"/>
        <item x="701"/>
        <item x="848"/>
        <item x="227"/>
        <item x="162"/>
        <item x="576"/>
        <item x="211"/>
        <item x="234"/>
        <item x="263"/>
        <item x="311"/>
        <item x="770"/>
        <item x="633"/>
        <item x="776"/>
        <item x="635"/>
        <item x="447"/>
        <item x="786"/>
        <item x="104"/>
        <item x="616"/>
        <item x="939"/>
        <item x="57"/>
        <item x="617"/>
        <item x="707"/>
        <item x="414"/>
        <item x="784"/>
        <item x="578"/>
        <item x="540"/>
        <item x="884"/>
        <item x="457"/>
        <item x="296"/>
        <item x="400"/>
        <item x="294"/>
        <item x="753"/>
        <item x="325"/>
        <item x="97"/>
        <item x="306"/>
        <item x="954"/>
        <item x="873"/>
        <item x="507"/>
        <item x="44"/>
        <item x="544"/>
        <item x="2"/>
        <item x="751"/>
        <item x="96"/>
        <item x="205"/>
        <item x="687"/>
        <item x="251"/>
        <item x="117"/>
        <item x="951"/>
        <item x="416"/>
        <item x="614"/>
        <item x="269"/>
        <item x="114"/>
        <item x="362"/>
        <item x="281"/>
        <item x="520"/>
        <item x="136"/>
        <item x="153"/>
        <item x="554"/>
        <item x="561"/>
        <item x="923"/>
        <item x="42"/>
        <item x="403"/>
        <item x="265"/>
        <item x="843"/>
        <item x="63"/>
        <item x="454"/>
        <item x="445"/>
        <item x="684"/>
        <item x="421"/>
        <item x="765"/>
        <item x="538"/>
        <item x="715"/>
        <item x="871"/>
        <item x="725"/>
        <item x="928"/>
        <item x="406"/>
        <item x="947"/>
        <item x="574"/>
        <item x="111"/>
        <item x="468"/>
        <item x="198"/>
        <item x="689"/>
        <item x="690"/>
        <item x="408"/>
        <item x="289"/>
        <item x="330"/>
        <item x="629"/>
        <item x="830"/>
        <item x="3"/>
        <item x="704"/>
        <item x="220"/>
        <item x="793"/>
        <item x="352"/>
        <item x="669"/>
        <item x="144"/>
        <item x="123"/>
        <item x="580"/>
        <item x="558"/>
        <item x="195"/>
        <item x="186"/>
        <item x="138"/>
        <item x="75"/>
        <item x="531"/>
        <item x="471"/>
        <item x="480"/>
        <item x="364"/>
        <item x="936"/>
        <item x="287"/>
        <item x="680"/>
        <item x="815"/>
        <item x="268"/>
        <item x="901"/>
        <item x="638"/>
        <item x="163"/>
        <item x="213"/>
        <item x="800"/>
        <item x="411"/>
        <item x="167"/>
        <item x="94"/>
        <item x="282"/>
        <item x="266"/>
        <item x="813"/>
        <item x="171"/>
        <item x="840"/>
        <item x="870"/>
        <item x="438"/>
        <item x="920"/>
        <item x="47"/>
        <item x="115"/>
        <item x="101"/>
        <item x="357"/>
        <item x="476"/>
        <item x="473"/>
        <item x="724"/>
        <item x="890"/>
        <item x="147"/>
        <item x="401"/>
        <item x="601"/>
        <item x="925"/>
        <item x="851"/>
        <item x="872"/>
        <item x="246"/>
        <item x="169"/>
        <item x="893"/>
        <item x="564"/>
        <item x="624"/>
        <item x="283"/>
        <item x="878"/>
        <item x="6"/>
        <item x="221"/>
        <item x="410"/>
        <item x="475"/>
        <item x="159"/>
        <item x="449"/>
        <item x="30"/>
        <item x="328"/>
        <item x="315"/>
        <item x="369"/>
        <item x="779"/>
        <item x="549"/>
        <item x="571"/>
        <item x="547"/>
        <item x="772"/>
        <item x="28"/>
        <item x="346"/>
        <item x="759"/>
        <item x="761"/>
        <item x="720"/>
        <item x="396"/>
        <item x="451"/>
        <item x="575"/>
        <item x="665"/>
        <item x="637"/>
        <item x="285"/>
        <item x="513"/>
        <item x="908"/>
        <item x="866"/>
        <item x="150"/>
        <item x="774"/>
        <item x="433"/>
        <item x="661"/>
        <item x="237"/>
        <item x="648"/>
        <item t="default"/>
      </items>
    </pivotField>
    <pivotField compact="0" numFmtId="10" outline="0" showAll="0"/>
    <pivotField compact="0" outline="0" showAll="0" defaultSubtotal="0">
      <items count="3">
        <item x="2"/>
        <item x="1"/>
        <item x="0"/>
      </items>
    </pivotField>
    <pivotField compact="0" outline="0" showAll="0" sortType="ascending"/>
    <pivotField compact="0" outline="0" showAll="0"/>
    <pivotField compact="0" outline="0" showAll="0">
      <items count="5">
        <item x="1"/>
        <item x="0"/>
        <item x="3"/>
        <item x="2"/>
        <item t="default"/>
      </items>
    </pivotField>
    <pivotField compact="0" outline="0" showAll="0">
      <items count="3">
        <item x="0"/>
        <item x="1"/>
        <item t="default"/>
      </items>
    </pivotField>
    <pivotField compact="0" outline="0" showAll="0"/>
    <pivotField compact="0" outline="0" showAll="0"/>
    <pivotField compact="0" outline="0" showAll="0"/>
    <pivotField compact="0" numFmtId="164" outline="0" showAll="0"/>
    <pivotField compact="0" outline="0" showAll="0"/>
    <pivotField compact="0" outline="0" showAll="0">
      <items count="7">
        <item x="0"/>
        <item x="1"/>
        <item x="4"/>
        <item x="3"/>
        <item m="1" x="5"/>
        <item x="2"/>
        <item t="default"/>
      </items>
    </pivotField>
    <pivotField compact="0" outline="0" showAll="0"/>
    <pivotField compact="0"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outline="0" showAll="0">
      <items count="15">
        <item x="0"/>
        <item x="1"/>
        <item x="2"/>
        <item x="3"/>
        <item x="4"/>
        <item x="5"/>
        <item x="6"/>
        <item x="7"/>
        <item x="8"/>
        <item x="9"/>
        <item x="10"/>
        <item x="11"/>
        <item x="12"/>
        <item x="13"/>
        <item t="default"/>
      </items>
    </pivotField>
  </pivotFields>
  <rowFields count="1">
    <field x="21"/>
  </rowFields>
  <rowItems count="6">
    <i>
      <x/>
    </i>
    <i>
      <x v="1"/>
    </i>
    <i>
      <x v="2"/>
    </i>
    <i>
      <x v="3"/>
    </i>
    <i>
      <x v="4"/>
    </i>
    <i t="grand">
      <x/>
    </i>
  </rowItems>
  <colFields count="1">
    <field x="6"/>
  </colFields>
  <colItems count="8">
    <i>
      <x/>
    </i>
    <i>
      <x v="1"/>
    </i>
    <i>
      <x v="2"/>
    </i>
    <i>
      <x v="3"/>
    </i>
    <i>
      <x v="4"/>
    </i>
    <i>
      <x v="5"/>
    </i>
    <i>
      <x v="6"/>
    </i>
    <i t="grand">
      <x/>
    </i>
  </colItems>
  <dataFields count="1">
    <dataField name="Count of User_ID" fld="0" subtotal="count" baseField="0" baseItem="0"/>
  </dataFields>
  <chartFormats count="49">
    <chartFormat chart="4" format="0" series="1">
      <pivotArea type="data" outline="0" fieldPosition="0">
        <references count="2">
          <reference field="4294967294" count="1" selected="0">
            <x v="0"/>
          </reference>
          <reference field="6" count="1" selected="0">
            <x v="0"/>
          </reference>
        </references>
      </pivotArea>
    </chartFormat>
    <chartFormat chart="4" format="1" series="1">
      <pivotArea type="data" outline="0" fieldPosition="0">
        <references count="2">
          <reference field="4294967294" count="1" selected="0">
            <x v="0"/>
          </reference>
          <reference field="6" count="1" selected="0">
            <x v="1"/>
          </reference>
        </references>
      </pivotArea>
    </chartFormat>
    <chartFormat chart="4" format="2" series="1">
      <pivotArea type="data" outline="0" fieldPosition="0">
        <references count="2">
          <reference field="4294967294" count="1" selected="0">
            <x v="0"/>
          </reference>
          <reference field="6" count="1" selected="0">
            <x v="2"/>
          </reference>
        </references>
      </pivotArea>
    </chartFormat>
    <chartFormat chart="4" format="3" series="1">
      <pivotArea type="data" outline="0" fieldPosition="0">
        <references count="2">
          <reference field="4294967294" count="1" selected="0">
            <x v="0"/>
          </reference>
          <reference field="6" count="1" selected="0">
            <x v="3"/>
          </reference>
        </references>
      </pivotArea>
    </chartFormat>
    <chartFormat chart="4" format="4" series="1">
      <pivotArea type="data" outline="0" fieldPosition="0">
        <references count="2">
          <reference field="4294967294" count="1" selected="0">
            <x v="0"/>
          </reference>
          <reference field="6" count="1" selected="0">
            <x v="4"/>
          </reference>
        </references>
      </pivotArea>
    </chartFormat>
    <chartFormat chart="4" format="5" series="1">
      <pivotArea type="data" outline="0" fieldPosition="0">
        <references count="2">
          <reference field="4294967294" count="1" selected="0">
            <x v="0"/>
          </reference>
          <reference field="6" count="1" selected="0">
            <x v="5"/>
          </reference>
        </references>
      </pivotArea>
    </chartFormat>
    <chartFormat chart="4" format="6" series="1">
      <pivotArea type="data" outline="0" fieldPosition="0">
        <references count="2">
          <reference field="4294967294" count="1" selected="0">
            <x v="0"/>
          </reference>
          <reference field="6" count="1" selected="0">
            <x v="6"/>
          </reference>
        </references>
      </pivotArea>
    </chartFormat>
    <chartFormat chart="5" format="0" series="1">
      <pivotArea type="data" outline="0" fieldPosition="0">
        <references count="2">
          <reference field="4294967294" count="1" selected="0">
            <x v="0"/>
          </reference>
          <reference field="6" count="1" selected="0">
            <x v="0"/>
          </reference>
        </references>
      </pivotArea>
    </chartFormat>
    <chartFormat chart="5" format="1" series="1">
      <pivotArea type="data" outline="0" fieldPosition="0">
        <references count="2">
          <reference field="4294967294" count="1" selected="0">
            <x v="0"/>
          </reference>
          <reference field="6" count="1" selected="0">
            <x v="1"/>
          </reference>
        </references>
      </pivotArea>
    </chartFormat>
    <chartFormat chart="5" format="2" series="1">
      <pivotArea type="data" outline="0" fieldPosition="0">
        <references count="2">
          <reference field="4294967294" count="1" selected="0">
            <x v="0"/>
          </reference>
          <reference field="6" count="1" selected="0">
            <x v="2"/>
          </reference>
        </references>
      </pivotArea>
    </chartFormat>
    <chartFormat chart="5" format="3" series="1">
      <pivotArea type="data" outline="0" fieldPosition="0">
        <references count="2">
          <reference field="4294967294" count="1" selected="0">
            <x v="0"/>
          </reference>
          <reference field="6" count="1" selected="0">
            <x v="3"/>
          </reference>
        </references>
      </pivotArea>
    </chartFormat>
    <chartFormat chart="5" format="4" series="1">
      <pivotArea type="data" outline="0" fieldPosition="0">
        <references count="2">
          <reference field="4294967294" count="1" selected="0">
            <x v="0"/>
          </reference>
          <reference field="6" count="1" selected="0">
            <x v="4"/>
          </reference>
        </references>
      </pivotArea>
    </chartFormat>
    <chartFormat chart="5" format="5" series="1">
      <pivotArea type="data" outline="0" fieldPosition="0">
        <references count="2">
          <reference field="4294967294" count="1" selected="0">
            <x v="0"/>
          </reference>
          <reference field="6" count="1" selected="0">
            <x v="5"/>
          </reference>
        </references>
      </pivotArea>
    </chartFormat>
    <chartFormat chart="5" format="6" series="1">
      <pivotArea type="data" outline="0" fieldPosition="0">
        <references count="2">
          <reference field="4294967294" count="1" selected="0">
            <x v="0"/>
          </reference>
          <reference field="6" count="1" selected="0">
            <x v="6"/>
          </reference>
        </references>
      </pivotArea>
    </chartFormat>
    <chartFormat chart="6" format="0" series="1">
      <pivotArea type="data" outline="0" fieldPosition="0">
        <references count="2">
          <reference field="4294967294" count="1" selected="0">
            <x v="0"/>
          </reference>
          <reference field="6" count="1" selected="0">
            <x v="0"/>
          </reference>
        </references>
      </pivotArea>
    </chartFormat>
    <chartFormat chart="6" format="1" series="1">
      <pivotArea type="data" outline="0" fieldPosition="0">
        <references count="2">
          <reference field="4294967294" count="1" selected="0">
            <x v="0"/>
          </reference>
          <reference field="6" count="1" selected="0">
            <x v="1"/>
          </reference>
        </references>
      </pivotArea>
    </chartFormat>
    <chartFormat chart="6" format="2" series="1">
      <pivotArea type="data" outline="0" fieldPosition="0">
        <references count="2">
          <reference field="4294967294" count="1" selected="0">
            <x v="0"/>
          </reference>
          <reference field="6" count="1" selected="0">
            <x v="2"/>
          </reference>
        </references>
      </pivotArea>
    </chartFormat>
    <chartFormat chart="6" format="3" series="1">
      <pivotArea type="data" outline="0" fieldPosition="0">
        <references count="2">
          <reference field="4294967294" count="1" selected="0">
            <x v="0"/>
          </reference>
          <reference field="6" count="1" selected="0">
            <x v="3"/>
          </reference>
        </references>
      </pivotArea>
    </chartFormat>
    <chartFormat chart="6" format="4" series="1">
      <pivotArea type="data" outline="0" fieldPosition="0">
        <references count="2">
          <reference field="4294967294" count="1" selected="0">
            <x v="0"/>
          </reference>
          <reference field="6" count="1" selected="0">
            <x v="4"/>
          </reference>
        </references>
      </pivotArea>
    </chartFormat>
    <chartFormat chart="6" format="5" series="1">
      <pivotArea type="data" outline="0" fieldPosition="0">
        <references count="2">
          <reference field="4294967294" count="1" selected="0">
            <x v="0"/>
          </reference>
          <reference field="6" count="1" selected="0">
            <x v="5"/>
          </reference>
        </references>
      </pivotArea>
    </chartFormat>
    <chartFormat chart="6" format="6" series="1">
      <pivotArea type="data" outline="0" fieldPosition="0">
        <references count="2">
          <reference field="4294967294" count="1" selected="0">
            <x v="0"/>
          </reference>
          <reference field="6" count="1" selected="0">
            <x v="6"/>
          </reference>
        </references>
      </pivotArea>
    </chartFormat>
    <chartFormat chart="7" format="0" series="1">
      <pivotArea type="data" outline="0" fieldPosition="0">
        <references count="2">
          <reference field="4294967294" count="1" selected="0">
            <x v="0"/>
          </reference>
          <reference field="6" count="1" selected="0">
            <x v="0"/>
          </reference>
        </references>
      </pivotArea>
    </chartFormat>
    <chartFormat chart="7" format="1" series="1">
      <pivotArea type="data" outline="0" fieldPosition="0">
        <references count="2">
          <reference field="4294967294" count="1" selected="0">
            <x v="0"/>
          </reference>
          <reference field="6" count="1" selected="0">
            <x v="1"/>
          </reference>
        </references>
      </pivotArea>
    </chartFormat>
    <chartFormat chart="7" format="2" series="1">
      <pivotArea type="data" outline="0" fieldPosition="0">
        <references count="2">
          <reference field="4294967294" count="1" selected="0">
            <x v="0"/>
          </reference>
          <reference field="6" count="1" selected="0">
            <x v="2"/>
          </reference>
        </references>
      </pivotArea>
    </chartFormat>
    <chartFormat chart="7" format="3" series="1">
      <pivotArea type="data" outline="0" fieldPosition="0">
        <references count="2">
          <reference field="4294967294" count="1" selected="0">
            <x v="0"/>
          </reference>
          <reference field="6" count="1" selected="0">
            <x v="3"/>
          </reference>
        </references>
      </pivotArea>
    </chartFormat>
    <chartFormat chart="7" format="4" series="1">
      <pivotArea type="data" outline="0" fieldPosition="0">
        <references count="2">
          <reference field="4294967294" count="1" selected="0">
            <x v="0"/>
          </reference>
          <reference field="6" count="1" selected="0">
            <x v="4"/>
          </reference>
        </references>
      </pivotArea>
    </chartFormat>
    <chartFormat chart="7" format="5" series="1">
      <pivotArea type="data" outline="0" fieldPosition="0">
        <references count="2">
          <reference field="4294967294" count="1" selected="0">
            <x v="0"/>
          </reference>
          <reference field="6" count="1" selected="0">
            <x v="5"/>
          </reference>
        </references>
      </pivotArea>
    </chartFormat>
    <chartFormat chart="7" format="6" series="1">
      <pivotArea type="data" outline="0" fieldPosition="0">
        <references count="2">
          <reference field="4294967294" count="1" selected="0">
            <x v="0"/>
          </reference>
          <reference field="6" count="1" selected="0">
            <x v="6"/>
          </reference>
        </references>
      </pivotArea>
    </chartFormat>
    <chartFormat chart="8" format="0" series="1">
      <pivotArea type="data" outline="0" fieldPosition="0">
        <references count="2">
          <reference field="4294967294" count="1" selected="0">
            <x v="0"/>
          </reference>
          <reference field="6" count="1" selected="0">
            <x v="0"/>
          </reference>
        </references>
      </pivotArea>
    </chartFormat>
    <chartFormat chart="8" format="1" series="1">
      <pivotArea type="data" outline="0" fieldPosition="0">
        <references count="2">
          <reference field="4294967294" count="1" selected="0">
            <x v="0"/>
          </reference>
          <reference field="6" count="1" selected="0">
            <x v="1"/>
          </reference>
        </references>
      </pivotArea>
    </chartFormat>
    <chartFormat chart="8" format="2" series="1">
      <pivotArea type="data" outline="0" fieldPosition="0">
        <references count="2">
          <reference field="4294967294" count="1" selected="0">
            <x v="0"/>
          </reference>
          <reference field="6" count="1" selected="0">
            <x v="2"/>
          </reference>
        </references>
      </pivotArea>
    </chartFormat>
    <chartFormat chart="8" format="3" series="1">
      <pivotArea type="data" outline="0" fieldPosition="0">
        <references count="2">
          <reference field="4294967294" count="1" selected="0">
            <x v="0"/>
          </reference>
          <reference field="6" count="1" selected="0">
            <x v="3"/>
          </reference>
        </references>
      </pivotArea>
    </chartFormat>
    <chartFormat chart="8" format="4" series="1">
      <pivotArea type="data" outline="0" fieldPosition="0">
        <references count="2">
          <reference field="4294967294" count="1" selected="0">
            <x v="0"/>
          </reference>
          <reference field="6" count="1" selected="0">
            <x v="4"/>
          </reference>
        </references>
      </pivotArea>
    </chartFormat>
    <chartFormat chart="8" format="5" series="1">
      <pivotArea type="data" outline="0" fieldPosition="0">
        <references count="2">
          <reference field="4294967294" count="1" selected="0">
            <x v="0"/>
          </reference>
          <reference field="6" count="1" selected="0">
            <x v="5"/>
          </reference>
        </references>
      </pivotArea>
    </chartFormat>
    <chartFormat chart="8" format="6" series="1">
      <pivotArea type="data" outline="0" fieldPosition="0">
        <references count="2">
          <reference field="4294967294" count="1" selected="0">
            <x v="0"/>
          </reference>
          <reference field="6" count="1" selected="0">
            <x v="6"/>
          </reference>
        </references>
      </pivotArea>
    </chartFormat>
    <chartFormat chart="9" format="0" series="1">
      <pivotArea type="data" outline="0" fieldPosition="0">
        <references count="2">
          <reference field="4294967294" count="1" selected="0">
            <x v="0"/>
          </reference>
          <reference field="6" count="1" selected="0">
            <x v="0"/>
          </reference>
        </references>
      </pivotArea>
    </chartFormat>
    <chartFormat chart="9" format="1" series="1">
      <pivotArea type="data" outline="0" fieldPosition="0">
        <references count="2">
          <reference field="4294967294" count="1" selected="0">
            <x v="0"/>
          </reference>
          <reference field="6" count="1" selected="0">
            <x v="1"/>
          </reference>
        </references>
      </pivotArea>
    </chartFormat>
    <chartFormat chart="9" format="2" series="1">
      <pivotArea type="data" outline="0" fieldPosition="0">
        <references count="2">
          <reference field="4294967294" count="1" selected="0">
            <x v="0"/>
          </reference>
          <reference field="6" count="1" selected="0">
            <x v="2"/>
          </reference>
        </references>
      </pivotArea>
    </chartFormat>
    <chartFormat chart="9" format="3" series="1">
      <pivotArea type="data" outline="0" fieldPosition="0">
        <references count="2">
          <reference field="4294967294" count="1" selected="0">
            <x v="0"/>
          </reference>
          <reference field="6" count="1" selected="0">
            <x v="3"/>
          </reference>
        </references>
      </pivotArea>
    </chartFormat>
    <chartFormat chart="9" format="4" series="1">
      <pivotArea type="data" outline="0" fieldPosition="0">
        <references count="2">
          <reference field="4294967294" count="1" selected="0">
            <x v="0"/>
          </reference>
          <reference field="6" count="1" selected="0">
            <x v="4"/>
          </reference>
        </references>
      </pivotArea>
    </chartFormat>
    <chartFormat chart="9" format="5" series="1">
      <pivotArea type="data" outline="0" fieldPosition="0">
        <references count="2">
          <reference field="4294967294" count="1" selected="0">
            <x v="0"/>
          </reference>
          <reference field="6" count="1" selected="0">
            <x v="5"/>
          </reference>
        </references>
      </pivotArea>
    </chartFormat>
    <chartFormat chart="9" format="6" series="1">
      <pivotArea type="data" outline="0" fieldPosition="0">
        <references count="2">
          <reference field="4294967294" count="1" selected="0">
            <x v="0"/>
          </reference>
          <reference field="6" count="1" selected="0">
            <x v="6"/>
          </reference>
        </references>
      </pivotArea>
    </chartFormat>
    <chartFormat chart="14" format="0" series="1">
      <pivotArea type="data" outline="0" fieldPosition="0">
        <references count="2">
          <reference field="4294967294" count="1" selected="0">
            <x v="0"/>
          </reference>
          <reference field="6" count="1" selected="0">
            <x v="0"/>
          </reference>
        </references>
      </pivotArea>
    </chartFormat>
    <chartFormat chart="14" format="1" series="1">
      <pivotArea type="data" outline="0" fieldPosition="0">
        <references count="2">
          <reference field="4294967294" count="1" selected="0">
            <x v="0"/>
          </reference>
          <reference field="6" count="1" selected="0">
            <x v="1"/>
          </reference>
        </references>
      </pivotArea>
    </chartFormat>
    <chartFormat chart="14" format="2" series="1">
      <pivotArea type="data" outline="0" fieldPosition="0">
        <references count="2">
          <reference field="4294967294" count="1" selected="0">
            <x v="0"/>
          </reference>
          <reference field="6" count="1" selected="0">
            <x v="2"/>
          </reference>
        </references>
      </pivotArea>
    </chartFormat>
    <chartFormat chart="14" format="3" series="1">
      <pivotArea type="data" outline="0" fieldPosition="0">
        <references count="2">
          <reference field="4294967294" count="1" selected="0">
            <x v="0"/>
          </reference>
          <reference field="6" count="1" selected="0">
            <x v="3"/>
          </reference>
        </references>
      </pivotArea>
    </chartFormat>
    <chartFormat chart="14" format="4" series="1">
      <pivotArea type="data" outline="0" fieldPosition="0">
        <references count="2">
          <reference field="4294967294" count="1" selected="0">
            <x v="0"/>
          </reference>
          <reference field="6" count="1" selected="0">
            <x v="4"/>
          </reference>
        </references>
      </pivotArea>
    </chartFormat>
    <chartFormat chart="14" format="5" series="1">
      <pivotArea type="data" outline="0" fieldPosition="0">
        <references count="2">
          <reference field="4294967294" count="1" selected="0">
            <x v="0"/>
          </reference>
          <reference field="6" count="1" selected="0">
            <x v="5"/>
          </reference>
        </references>
      </pivotArea>
    </chartFormat>
    <chartFormat chart="14" format="6" series="1">
      <pivotArea type="data" outline="0" fieldPosition="0">
        <references count="2">
          <reference field="4294967294" count="1" selected="0">
            <x v="0"/>
          </reference>
          <reference field="6"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6A27DC32-2156-4C9C-931B-14B0383E1A65}" name="PivotTable12"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6">
  <location ref="D40:H49" firstHeaderRow="1" firstDataRow="2" firstDataCol="1"/>
  <pivotFields count="39">
    <pivotField dataField="1" compact="0" outline="0" showAll="0"/>
    <pivotField compact="0" outline="0" showAll="0"/>
    <pivotField compact="0" numFmtId="14" outline="0" showAll="0"/>
    <pivotField compact="0" numFmtId="14" outline="0" showAll="0">
      <items count="31">
        <item x="22"/>
        <item x="19"/>
        <item x="12"/>
        <item x="0"/>
        <item x="7"/>
        <item x="27"/>
        <item x="24"/>
        <item x="28"/>
        <item x="15"/>
        <item x="6"/>
        <item x="2"/>
        <item x="3"/>
        <item x="20"/>
        <item x="8"/>
        <item x="13"/>
        <item x="9"/>
        <item x="18"/>
        <item x="26"/>
        <item x="23"/>
        <item x="16"/>
        <item x="29"/>
        <item x="1"/>
        <item x="11"/>
        <item x="4"/>
        <item x="5"/>
        <item x="17"/>
        <item x="10"/>
        <item x="21"/>
        <item x="25"/>
        <item x="14"/>
        <item t="default"/>
      </items>
    </pivotField>
    <pivotField axis="axisCol" compact="0" outline="0" showAll="0">
      <items count="4">
        <item x="1"/>
        <item x="0"/>
        <item x="2"/>
        <item t="default"/>
      </items>
    </pivotField>
    <pivotField compact="0" outline="0" showAll="0"/>
    <pivotField compact="0" outline="0" showAll="0"/>
    <pivotField compact="0" outline="0" showAll="0">
      <items count="6">
        <item x="4"/>
        <item x="1"/>
        <item x="3"/>
        <item x="2"/>
        <item x="0"/>
        <item t="default"/>
      </items>
    </pivotField>
    <pivotField compact="0" outline="0" showAll="0"/>
    <pivotField compact="0" outline="0" showAll="0"/>
    <pivotField compact="0" outline="0" showAll="0"/>
    <pivotField compact="0" outline="0" showAll="0"/>
    <pivotField axis="axisRow" compact="0" outline="0" showAll="0" sortType="descending">
      <items count="8">
        <item x="5"/>
        <item x="2"/>
        <item x="4"/>
        <item x="0"/>
        <item x="1"/>
        <item x="6"/>
        <item x="3"/>
        <item t="default"/>
      </items>
      <autoSortScope>
        <pivotArea dataOnly="0" outline="0" fieldPosition="0">
          <references count="1">
            <reference field="4294967294" count="1" selected="0">
              <x v="0"/>
            </reference>
          </references>
        </pivotArea>
      </autoSortScope>
    </pivotField>
    <pivotField compact="0" outline="0" showAll="0"/>
    <pivotField compact="0" outline="0" showAll="0" sortType="descending">
      <items count="7">
        <item x="1"/>
        <item x="5"/>
        <item x="4"/>
        <item x="3"/>
        <item x="2"/>
        <item x="0"/>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items count="3">
        <item x="1"/>
        <item x="0"/>
        <item t="default"/>
      </items>
    </pivotField>
    <pivotField compact="0" outline="0" showAll="0"/>
    <pivotField compact="0" outline="0" showAll="0"/>
    <pivotField compact="0" outline="0" showAll="0">
      <items count="6">
        <item x="4"/>
        <item x="1"/>
        <item x="2"/>
        <item x="0"/>
        <item x="3"/>
        <item t="default"/>
      </items>
    </pivotField>
    <pivotField compact="0" outline="0" showAll="0"/>
    <pivotField compact="0" outline="0" showAll="0" sortType="descending">
      <items count="5">
        <item x="1"/>
        <item x="3"/>
        <item x="0"/>
        <item x="2"/>
        <item t="default"/>
      </items>
      <autoSortScope>
        <pivotArea dataOnly="0" outline="0" fieldPosition="0">
          <references count="1">
            <reference field="4294967294" count="1" selected="0">
              <x v="0"/>
            </reference>
          </references>
        </pivotArea>
      </autoSortScope>
    </pivotField>
    <pivotField compact="0" numFmtId="10" outline="0" showAll="0">
      <items count="968">
        <item x="54"/>
        <item x="527"/>
        <item x="642"/>
        <item x="201"/>
        <item x="898"/>
        <item x="8"/>
        <item x="663"/>
        <item x="626"/>
        <item x="459"/>
        <item x="917"/>
        <item x="587"/>
        <item x="526"/>
        <item x="50"/>
        <item x="572"/>
        <item x="100"/>
        <item x="188"/>
        <item x="209"/>
        <item x="842"/>
        <item x="248"/>
        <item x="711"/>
        <item x="636"/>
        <item x="199"/>
        <item x="219"/>
        <item x="628"/>
        <item x="217"/>
        <item x="181"/>
        <item x="51"/>
        <item x="210"/>
        <item x="262"/>
        <item x="108"/>
        <item x="107"/>
        <item x="409"/>
        <item x="885"/>
        <item x="854"/>
        <item x="937"/>
        <item x="555"/>
        <item x="131"/>
        <item x="666"/>
        <item x="432"/>
        <item x="959"/>
        <item x="464"/>
        <item x="849"/>
        <item x="272"/>
        <item x="956"/>
        <item x="926"/>
        <item x="11"/>
        <item x="861"/>
        <item x="327"/>
        <item x="688"/>
        <item x="27"/>
        <item x="846"/>
        <item x="274"/>
        <item x="225"/>
        <item x="886"/>
        <item x="470"/>
        <item x="681"/>
        <item x="868"/>
        <item x="847"/>
        <item x="639"/>
        <item x="808"/>
        <item x="36"/>
        <item x="292"/>
        <item x="697"/>
        <item x="39"/>
        <item x="402"/>
        <item x="215"/>
        <item x="621"/>
        <item x="235"/>
        <item x="791"/>
        <item x="777"/>
        <item x="500"/>
        <item x="424"/>
        <item x="899"/>
        <item x="232"/>
        <item x="594"/>
        <item x="781"/>
        <item x="492"/>
        <item x="194"/>
        <item x="867"/>
        <item x="653"/>
        <item x="506"/>
        <item x="953"/>
        <item x="713"/>
        <item x="505"/>
        <item x="787"/>
        <item x="442"/>
        <item x="487"/>
        <item x="31"/>
        <item x="465"/>
        <item x="723"/>
        <item x="90"/>
        <item x="683"/>
        <item x="668"/>
        <item x="563"/>
        <item x="249"/>
        <item x="955"/>
        <item x="645"/>
        <item x="789"/>
        <item x="497"/>
        <item x="915"/>
        <item x="4"/>
        <item x="12"/>
        <item x="660"/>
        <item x="187"/>
        <item x="463"/>
        <item x="177"/>
        <item x="331"/>
        <item x="280"/>
        <item x="876"/>
        <item x="671"/>
        <item x="485"/>
        <item x="490"/>
        <item x="233"/>
        <item x="81"/>
        <item x="598"/>
        <item x="135"/>
        <item x="567"/>
        <item x="921"/>
        <item x="844"/>
        <item x="260"/>
        <item x="698"/>
        <item x="437"/>
        <item x="190"/>
        <item x="398"/>
        <item x="731"/>
        <item x="301"/>
        <item x="652"/>
        <item x="856"/>
        <item x="460"/>
        <item x="548"/>
        <item x="801"/>
        <item x="41"/>
        <item x="919"/>
        <item x="691"/>
        <item x="783"/>
        <item x="168"/>
        <item x="910"/>
        <item x="418"/>
        <item x="934"/>
        <item x="569"/>
        <item x="607"/>
        <item x="760"/>
        <item x="780"/>
        <item x="143"/>
        <item x="839"/>
        <item x="79"/>
        <item x="175"/>
        <item x="611"/>
        <item x="546"/>
        <item x="126"/>
        <item x="72"/>
        <item x="914"/>
        <item x="819"/>
        <item x="116"/>
        <item x="858"/>
        <item x="620"/>
        <item x="792"/>
        <item x="623"/>
        <item x="562"/>
        <item x="173"/>
        <item x="386"/>
        <item x="605"/>
        <item x="755"/>
        <item x="339"/>
        <item x="799"/>
        <item x="535"/>
        <item x="379"/>
        <item x="909"/>
        <item x="771"/>
        <item x="448"/>
        <item x="340"/>
        <item x="685"/>
        <item x="200"/>
        <item x="634"/>
        <item x="93"/>
        <item x="481"/>
        <item x="778"/>
        <item x="740"/>
        <item x="76"/>
        <item x="355"/>
        <item x="141"/>
        <item x="436"/>
        <item x="889"/>
        <item x="964"/>
        <item x="754"/>
        <item x="77"/>
        <item x="204"/>
        <item x="694"/>
        <item x="474"/>
        <item x="627"/>
        <item x="286"/>
        <item x="509"/>
        <item x="206"/>
        <item x="767"/>
        <item x="726"/>
        <item x="132"/>
        <item x="536"/>
        <item x="533"/>
        <item x="394"/>
        <item x="14"/>
        <item x="222"/>
        <item x="370"/>
        <item x="359"/>
        <item x="392"/>
        <item x="304"/>
        <item x="747"/>
        <item x="659"/>
        <item x="903"/>
        <item x="941"/>
        <item x="238"/>
        <item x="40"/>
        <item x="831"/>
        <item x="109"/>
        <item x="172"/>
        <item x="732"/>
        <item x="631"/>
        <item x="696"/>
        <item x="656"/>
        <item x="615"/>
        <item x="809"/>
        <item x="124"/>
        <item x="552"/>
        <item x="365"/>
        <item x="16"/>
        <item x="229"/>
        <item x="399"/>
        <item x="305"/>
        <item x="259"/>
        <item x="182"/>
        <item x="818"/>
        <item x="226"/>
        <item x="103"/>
        <item x="855"/>
        <item x="896"/>
        <item x="834"/>
        <item x="677"/>
        <item x="838"/>
        <item x="823"/>
        <item x="788"/>
        <item x="243"/>
        <item x="880"/>
        <item x="1"/>
        <item x="15"/>
        <item x="354"/>
        <item x="17"/>
        <item x="10"/>
        <item x="618"/>
        <item x="734"/>
        <item x="119"/>
        <item x="253"/>
        <item x="860"/>
        <item x="425"/>
        <item x="230"/>
        <item x="314"/>
        <item x="383"/>
        <item x="835"/>
        <item x="559"/>
        <item x="125"/>
        <item x="650"/>
        <item x="693"/>
        <item x="504"/>
        <item x="224"/>
        <item x="375"/>
        <item x="897"/>
        <item x="965"/>
        <item x="749"/>
        <item x="643"/>
        <item x="293"/>
        <item x="236"/>
        <item x="34"/>
        <item x="223"/>
        <item x="358"/>
        <item x="452"/>
        <item x="822"/>
        <item x="825"/>
        <item x="613"/>
        <item x="662"/>
        <item x="295"/>
        <item x="254"/>
        <item x="748"/>
        <item x="962"/>
        <item x="883"/>
        <item x="949"/>
        <item x="612"/>
        <item x="798"/>
        <item x="377"/>
        <item x="208"/>
        <item x="729"/>
        <item x="829"/>
        <item x="494"/>
        <item x="389"/>
        <item x="651"/>
        <item x="345"/>
        <item x="810"/>
        <item x="395"/>
        <item x="85"/>
        <item x="413"/>
        <item x="336"/>
        <item x="863"/>
        <item x="545"/>
        <item x="744"/>
        <item x="963"/>
        <item x="522"/>
        <item x="479"/>
        <item x="38"/>
        <item x="632"/>
        <item x="71"/>
        <item x="157"/>
        <item x="323"/>
        <item x="82"/>
        <item x="664"/>
        <item x="557"/>
        <item x="602"/>
        <item x="502"/>
        <item x="338"/>
        <item x="270"/>
        <item x="957"/>
        <item x="258"/>
        <item x="372"/>
        <item x="828"/>
        <item x="385"/>
        <item x="469"/>
        <item x="212"/>
        <item x="324"/>
        <item x="940"/>
        <item x="519"/>
        <item x="811"/>
        <item x="344"/>
        <item x="435"/>
        <item x="570"/>
        <item x="154"/>
        <item x="23"/>
        <item x="166"/>
        <item x="348"/>
        <item x="300"/>
        <item x="332"/>
        <item x="378"/>
        <item x="446"/>
        <item x="333"/>
        <item x="514"/>
        <item x="933"/>
        <item x="467"/>
        <item x="593"/>
        <item x="70"/>
        <item x="600"/>
        <item x="241"/>
        <item x="537"/>
        <item x="727"/>
        <item x="827"/>
        <item x="174"/>
        <item x="857"/>
        <item x="228"/>
        <item x="911"/>
        <item x="927"/>
        <item x="918"/>
        <item x="472"/>
        <item x="695"/>
        <item x="932"/>
        <item x="380"/>
        <item x="733"/>
        <item x="745"/>
        <item x="60"/>
        <item x="498"/>
        <item x="316"/>
        <item x="297"/>
        <item x="43"/>
        <item x="750"/>
        <item x="499"/>
        <item x="337"/>
        <item x="78"/>
        <item x="882"/>
        <item x="495"/>
        <item x="360"/>
        <item x="271"/>
        <item x="255"/>
        <item x="405"/>
        <item x="608"/>
        <item x="113"/>
        <item x="534"/>
        <item x="64"/>
        <item x="672"/>
        <item x="74"/>
        <item x="419"/>
        <item x="938"/>
        <item x="577"/>
        <item x="129"/>
        <item x="566"/>
        <item x="728"/>
        <item x="895"/>
        <item x="550"/>
        <item x="718"/>
        <item x="489"/>
        <item x="676"/>
        <item x="496"/>
        <item x="736"/>
        <item x="900"/>
        <item x="510"/>
        <item x="913"/>
        <item x="99"/>
        <item x="556"/>
        <item x="795"/>
        <item x="322"/>
        <item x="521"/>
        <item x="450"/>
        <item x="768"/>
        <item x="55"/>
        <item x="773"/>
        <item x="261"/>
        <item x="250"/>
        <item x="757"/>
        <item x="284"/>
        <item x="189"/>
        <item x="276"/>
        <item x="674"/>
        <item x="278"/>
        <item x="737"/>
        <item x="151"/>
        <item x="319"/>
        <item x="156"/>
        <item x="183"/>
        <item x="503"/>
        <item x="741"/>
        <item x="203"/>
        <item x="417"/>
        <item x="112"/>
        <item x="582"/>
        <item x="218"/>
        <item x="619"/>
        <item x="33"/>
        <item x="371"/>
        <item x="586"/>
        <item x="738"/>
        <item x="591"/>
        <item x="291"/>
        <item x="18"/>
        <item x="185"/>
        <item x="277"/>
        <item x="240"/>
        <item x="66"/>
        <item x="762"/>
        <item x="290"/>
        <item x="482"/>
        <item x="790"/>
        <item x="441"/>
        <item x="805"/>
        <item x="584"/>
        <item x="32"/>
        <item x="312"/>
        <item x="142"/>
        <item x="700"/>
        <item x="952"/>
        <item x="342"/>
        <item x="657"/>
        <item x="891"/>
        <item x="609"/>
        <item x="630"/>
        <item x="763"/>
        <item x="595"/>
        <item x="462"/>
        <item x="583"/>
        <item x="381"/>
        <item x="347"/>
        <item x="512"/>
        <item x="376"/>
        <item x="785"/>
        <item x="148"/>
        <item x="88"/>
        <item x="52"/>
        <item x="426"/>
        <item x="130"/>
        <item x="892"/>
        <item x="769"/>
        <item x="367"/>
        <item x="13"/>
        <item x="814"/>
        <item x="517"/>
        <item x="443"/>
        <item x="56"/>
        <item x="802"/>
        <item x="721"/>
        <item x="712"/>
        <item x="585"/>
        <item x="303"/>
        <item x="599"/>
        <item x="368"/>
        <item x="267"/>
        <item x="307"/>
        <item x="46"/>
        <item x="428"/>
        <item x="120"/>
        <item x="486"/>
        <item x="944"/>
        <item x="821"/>
        <item x="197"/>
        <item x="604"/>
        <item x="24"/>
        <item x="515"/>
        <item x="308"/>
        <item x="912"/>
        <item x="764"/>
        <item x="568"/>
        <item x="444"/>
        <item x="950"/>
        <item x="299"/>
        <item x="875"/>
        <item x="961"/>
        <item x="826"/>
        <item x="888"/>
        <item x="887"/>
        <item x="797"/>
        <item x="420"/>
        <item x="907"/>
        <item x="551"/>
        <item x="679"/>
        <item x="782"/>
        <item x="743"/>
        <item x="20"/>
        <item x="478"/>
        <item x="484"/>
        <item x="716"/>
        <item x="84"/>
        <item x="256"/>
        <item x="431"/>
        <item x="341"/>
        <item x="610"/>
        <item x="491"/>
        <item x="22"/>
        <item x="573"/>
        <item x="361"/>
        <item x="179"/>
        <item x="329"/>
        <item x="67"/>
        <item x="298"/>
        <item x="530"/>
        <item x="532"/>
        <item x="26"/>
        <item x="102"/>
        <item x="709"/>
        <item x="590"/>
        <item x="673"/>
        <item x="948"/>
        <item x="588"/>
        <item x="845"/>
        <item x="155"/>
        <item x="646"/>
        <item x="21"/>
        <item x="458"/>
        <item x="140"/>
        <item x="252"/>
        <item x="746"/>
        <item x="841"/>
        <item x="924"/>
        <item x="730"/>
        <item x="19"/>
        <item x="207"/>
        <item x="180"/>
        <item x="874"/>
        <item x="98"/>
        <item x="603"/>
        <item x="244"/>
        <item x="717"/>
        <item x="682"/>
        <item x="455"/>
        <item x="539"/>
        <item x="318"/>
        <item x="675"/>
        <item x="877"/>
        <item x="945"/>
        <item x="806"/>
        <item x="461"/>
        <item x="722"/>
        <item x="242"/>
        <item x="560"/>
        <item x="145"/>
        <item x="91"/>
        <item x="275"/>
        <item x="678"/>
        <item x="525"/>
        <item x="686"/>
        <item x="139"/>
        <item x="756"/>
        <item x="121"/>
        <item x="146"/>
        <item x="906"/>
        <item x="127"/>
        <item x="456"/>
        <item x="622"/>
        <item x="309"/>
        <item x="881"/>
        <item x="363"/>
        <item x="966"/>
        <item x="193"/>
        <item x="832"/>
        <item x="134"/>
        <item x="930"/>
        <item x="816"/>
        <item x="191"/>
        <item x="581"/>
        <item x="161"/>
        <item x="658"/>
        <item x="752"/>
        <item x="501"/>
        <item x="350"/>
        <item x="714"/>
        <item x="58"/>
        <item x="837"/>
        <item x="796"/>
        <item x="7"/>
        <item x="83"/>
        <item x="775"/>
        <item x="836"/>
        <item x="320"/>
        <item x="625"/>
        <item x="702"/>
        <item x="708"/>
        <item x="158"/>
        <item x="692"/>
        <item x="388"/>
        <item x="453"/>
        <item x="865"/>
        <item x="62"/>
        <item x="879"/>
        <item x="407"/>
        <item x="160"/>
        <item x="439"/>
        <item x="202"/>
        <item x="488"/>
        <item x="382"/>
        <item x="373"/>
        <item x="80"/>
        <item x="264"/>
        <item x="69"/>
        <item x="214"/>
        <item x="804"/>
        <item x="349"/>
        <item x="859"/>
        <item x="391"/>
        <item x="106"/>
        <item x="852"/>
        <item x="351"/>
        <item x="247"/>
        <item x="960"/>
        <item x="0"/>
        <item x="245"/>
        <item x="807"/>
        <item x="302"/>
        <item x="579"/>
        <item x="466"/>
        <item x="869"/>
        <item x="541"/>
        <item x="122"/>
        <item x="133"/>
        <item x="45"/>
        <item x="667"/>
        <item x="649"/>
        <item x="110"/>
        <item x="597"/>
        <item x="592"/>
        <item x="231"/>
        <item x="53"/>
        <item x="705"/>
        <item x="429"/>
        <item x="149"/>
        <item x="647"/>
        <item x="565"/>
        <item x="706"/>
        <item x="37"/>
        <item x="943"/>
        <item x="165"/>
        <item x="529"/>
        <item x="493"/>
        <item x="137"/>
        <item x="387"/>
        <item x="334"/>
        <item x="423"/>
        <item x="118"/>
        <item x="524"/>
        <item x="393"/>
        <item x="239"/>
        <item x="65"/>
        <item x="483"/>
        <item x="820"/>
        <item x="739"/>
        <item x="946"/>
        <item x="152"/>
        <item x="95"/>
        <item x="812"/>
        <item x="273"/>
        <item x="523"/>
        <item x="335"/>
        <item x="310"/>
        <item x="894"/>
        <item x="670"/>
        <item x="758"/>
        <item x="655"/>
        <item x="596"/>
        <item x="935"/>
        <item x="644"/>
        <item x="654"/>
        <item x="59"/>
        <item x="824"/>
        <item x="176"/>
        <item x="356"/>
        <item x="850"/>
        <item x="931"/>
        <item x="5"/>
        <item x="313"/>
        <item x="412"/>
        <item x="257"/>
        <item x="735"/>
        <item x="415"/>
        <item x="440"/>
        <item x="803"/>
        <item x="35"/>
        <item x="326"/>
        <item x="49"/>
        <item x="422"/>
        <item x="817"/>
        <item x="853"/>
        <item x="89"/>
        <item x="916"/>
        <item x="92"/>
        <item x="516"/>
        <item x="905"/>
        <item x="641"/>
        <item x="128"/>
        <item x="404"/>
        <item x="553"/>
        <item x="390"/>
        <item x="719"/>
        <item x="68"/>
        <item x="640"/>
        <item x="397"/>
        <item x="699"/>
        <item x="543"/>
        <item x="511"/>
        <item x="288"/>
        <item x="864"/>
        <item x="742"/>
        <item x="61"/>
        <item x="589"/>
        <item x="710"/>
        <item x="178"/>
        <item x="833"/>
        <item x="353"/>
        <item x="384"/>
        <item x="366"/>
        <item x="434"/>
        <item x="508"/>
        <item x="321"/>
        <item x="703"/>
        <item x="29"/>
        <item x="279"/>
        <item x="216"/>
        <item x="87"/>
        <item x="184"/>
        <item x="477"/>
        <item x="942"/>
        <item x="25"/>
        <item x="922"/>
        <item x="542"/>
        <item x="73"/>
        <item x="528"/>
        <item x="427"/>
        <item x="929"/>
        <item x="105"/>
        <item x="164"/>
        <item x="86"/>
        <item x="317"/>
        <item x="170"/>
        <item x="902"/>
        <item x="192"/>
        <item x="958"/>
        <item x="766"/>
        <item x="374"/>
        <item x="606"/>
        <item x="794"/>
        <item x="430"/>
        <item x="9"/>
        <item x="48"/>
        <item x="904"/>
        <item x="196"/>
        <item x="518"/>
        <item x="862"/>
        <item x="343"/>
        <item x="701"/>
        <item x="848"/>
        <item x="227"/>
        <item x="162"/>
        <item x="576"/>
        <item x="211"/>
        <item x="234"/>
        <item x="263"/>
        <item x="311"/>
        <item x="770"/>
        <item x="633"/>
        <item x="776"/>
        <item x="635"/>
        <item x="447"/>
        <item x="786"/>
        <item x="104"/>
        <item x="616"/>
        <item x="939"/>
        <item x="57"/>
        <item x="617"/>
        <item x="707"/>
        <item x="414"/>
        <item x="784"/>
        <item x="578"/>
        <item x="540"/>
        <item x="884"/>
        <item x="457"/>
        <item x="296"/>
        <item x="400"/>
        <item x="294"/>
        <item x="753"/>
        <item x="325"/>
        <item x="97"/>
        <item x="306"/>
        <item x="954"/>
        <item x="873"/>
        <item x="507"/>
        <item x="44"/>
        <item x="544"/>
        <item x="2"/>
        <item x="751"/>
        <item x="96"/>
        <item x="205"/>
        <item x="687"/>
        <item x="251"/>
        <item x="117"/>
        <item x="951"/>
        <item x="416"/>
        <item x="614"/>
        <item x="269"/>
        <item x="114"/>
        <item x="362"/>
        <item x="281"/>
        <item x="520"/>
        <item x="136"/>
        <item x="153"/>
        <item x="554"/>
        <item x="561"/>
        <item x="923"/>
        <item x="42"/>
        <item x="403"/>
        <item x="265"/>
        <item x="843"/>
        <item x="63"/>
        <item x="454"/>
        <item x="445"/>
        <item x="684"/>
        <item x="421"/>
        <item x="765"/>
        <item x="538"/>
        <item x="715"/>
        <item x="871"/>
        <item x="725"/>
        <item x="928"/>
        <item x="406"/>
        <item x="947"/>
        <item x="574"/>
        <item x="111"/>
        <item x="468"/>
        <item x="198"/>
        <item x="689"/>
        <item x="690"/>
        <item x="408"/>
        <item x="289"/>
        <item x="330"/>
        <item x="629"/>
        <item x="830"/>
        <item x="3"/>
        <item x="704"/>
        <item x="220"/>
        <item x="793"/>
        <item x="352"/>
        <item x="669"/>
        <item x="144"/>
        <item x="123"/>
        <item x="580"/>
        <item x="558"/>
        <item x="195"/>
        <item x="186"/>
        <item x="138"/>
        <item x="75"/>
        <item x="531"/>
        <item x="471"/>
        <item x="480"/>
        <item x="364"/>
        <item x="936"/>
        <item x="287"/>
        <item x="680"/>
        <item x="815"/>
        <item x="268"/>
        <item x="901"/>
        <item x="638"/>
        <item x="163"/>
        <item x="213"/>
        <item x="800"/>
        <item x="411"/>
        <item x="167"/>
        <item x="94"/>
        <item x="282"/>
        <item x="266"/>
        <item x="813"/>
        <item x="171"/>
        <item x="840"/>
        <item x="870"/>
        <item x="438"/>
        <item x="920"/>
        <item x="47"/>
        <item x="115"/>
        <item x="101"/>
        <item x="357"/>
        <item x="476"/>
        <item x="473"/>
        <item x="724"/>
        <item x="890"/>
        <item x="147"/>
        <item x="401"/>
        <item x="601"/>
        <item x="925"/>
        <item x="851"/>
        <item x="872"/>
        <item x="246"/>
        <item x="169"/>
        <item x="893"/>
        <item x="564"/>
        <item x="624"/>
        <item x="283"/>
        <item x="878"/>
        <item x="6"/>
        <item x="221"/>
        <item x="410"/>
        <item x="475"/>
        <item x="159"/>
        <item x="449"/>
        <item x="30"/>
        <item x="328"/>
        <item x="315"/>
        <item x="369"/>
        <item x="779"/>
        <item x="549"/>
        <item x="571"/>
        <item x="547"/>
        <item x="772"/>
        <item x="28"/>
        <item x="346"/>
        <item x="759"/>
        <item x="761"/>
        <item x="720"/>
        <item x="396"/>
        <item x="451"/>
        <item x="575"/>
        <item x="665"/>
        <item x="637"/>
        <item x="285"/>
        <item x="513"/>
        <item x="908"/>
        <item x="866"/>
        <item x="150"/>
        <item x="774"/>
        <item x="433"/>
        <item x="661"/>
        <item x="237"/>
        <item x="648"/>
        <item t="default"/>
      </items>
    </pivotField>
    <pivotField compact="0" numFmtId="10" outline="0" showAll="0"/>
    <pivotField compact="0" outline="0" showAll="0" defaultSubtotal="0">
      <items count="3">
        <item x="2"/>
        <item x="1"/>
        <item x="0"/>
      </items>
    </pivotField>
    <pivotField compact="0" outline="0" showAll="0" sortType="ascending"/>
    <pivotField compact="0" outline="0" showAll="0"/>
    <pivotField compact="0" outline="0" showAll="0">
      <items count="5">
        <item x="1"/>
        <item x="0"/>
        <item x="3"/>
        <item x="2"/>
        <item t="default"/>
      </items>
    </pivotField>
    <pivotField compact="0" outline="0" showAll="0">
      <items count="3">
        <item x="0"/>
        <item x="1"/>
        <item t="default"/>
      </items>
    </pivotField>
    <pivotField compact="0" outline="0" showAll="0"/>
    <pivotField compact="0" outline="0" showAll="0">
      <items count="9">
        <item x="7"/>
        <item x="6"/>
        <item x="4"/>
        <item x="1"/>
        <item x="5"/>
        <item x="2"/>
        <item x="3"/>
        <item x="0"/>
        <item t="default"/>
      </items>
    </pivotField>
    <pivotField compact="0" outline="0" showAll="0">
      <items count="11">
        <item x="1"/>
        <item x="8"/>
        <item x="2"/>
        <item x="5"/>
        <item x="0"/>
        <item x="4"/>
        <item x="3"/>
        <item x="7"/>
        <item x="9"/>
        <item x="6"/>
        <item t="default"/>
      </items>
    </pivotField>
    <pivotField compact="0" numFmtId="164" outline="0" showAll="0"/>
    <pivotField compact="0" outline="0" showAll="0"/>
    <pivotField compact="0" outline="0" showAll="0">
      <items count="7">
        <item x="0"/>
        <item x="1"/>
        <item x="4"/>
        <item x="3"/>
        <item m="1" x="5"/>
        <item x="2"/>
        <item t="default"/>
      </items>
    </pivotField>
    <pivotField compact="0" outline="0" showAll="0"/>
    <pivotField compact="0" outline="0"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compact="0" outline="0" showAll="0">
      <items count="15">
        <item sd="0" x="0"/>
        <item sd="0" x="1"/>
        <item sd="0" x="2"/>
        <item sd="0" x="3"/>
        <item sd="0" x="4"/>
        <item sd="0" x="5"/>
        <item sd="0" x="6"/>
        <item sd="0" x="7"/>
        <item sd="0" x="8"/>
        <item sd="0" x="9"/>
        <item sd="0" x="10"/>
        <item sd="0" x="11"/>
        <item sd="0" x="12"/>
        <item sd="0" x="13"/>
        <item t="default"/>
      </items>
    </pivotField>
  </pivotFields>
  <rowFields count="1">
    <field x="12"/>
  </rowFields>
  <rowItems count="8">
    <i>
      <x v="6"/>
    </i>
    <i>
      <x v="2"/>
    </i>
    <i>
      <x v="5"/>
    </i>
    <i>
      <x v="3"/>
    </i>
    <i>
      <x/>
    </i>
    <i>
      <x v="1"/>
    </i>
    <i>
      <x v="4"/>
    </i>
    <i t="grand">
      <x/>
    </i>
  </rowItems>
  <colFields count="1">
    <field x="4"/>
  </colFields>
  <colItems count="4">
    <i>
      <x/>
    </i>
    <i>
      <x v="1"/>
    </i>
    <i>
      <x v="2"/>
    </i>
    <i t="grand">
      <x/>
    </i>
  </colItems>
  <dataFields count="1">
    <dataField name="Count of User_ID" fld="0" subtotal="count" baseField="0" baseItem="0"/>
  </dataFields>
  <chartFormats count="9">
    <chartFormat chart="0" format="0" series="1">
      <pivotArea type="data" outline="0" fieldPosition="0">
        <references count="2">
          <reference field="4294967294" count="1" selected="0">
            <x v="0"/>
          </reference>
          <reference field="4" count="1" selected="0">
            <x v="0"/>
          </reference>
        </references>
      </pivotArea>
    </chartFormat>
    <chartFormat chart="0" format="1" series="1">
      <pivotArea type="data" outline="0" fieldPosition="0">
        <references count="2">
          <reference field="4294967294" count="1" selected="0">
            <x v="0"/>
          </reference>
          <reference field="4" count="1" selected="0">
            <x v="1"/>
          </reference>
        </references>
      </pivotArea>
    </chartFormat>
    <chartFormat chart="0" format="2" series="1">
      <pivotArea type="data" outline="0" fieldPosition="0">
        <references count="2">
          <reference field="4294967294" count="1" selected="0">
            <x v="0"/>
          </reference>
          <reference field="4" count="1" selected="0">
            <x v="2"/>
          </reference>
        </references>
      </pivotArea>
    </chartFormat>
    <chartFormat chart="1" format="0" series="1">
      <pivotArea type="data" outline="0" fieldPosition="0">
        <references count="2">
          <reference field="4294967294" count="1" selected="0">
            <x v="0"/>
          </reference>
          <reference field="4" count="1" selected="0">
            <x v="0"/>
          </reference>
        </references>
      </pivotArea>
    </chartFormat>
    <chartFormat chart="1" format="1" series="1">
      <pivotArea type="data" outline="0" fieldPosition="0">
        <references count="2">
          <reference field="4294967294" count="1" selected="0">
            <x v="0"/>
          </reference>
          <reference field="4" count="1" selected="0">
            <x v="1"/>
          </reference>
        </references>
      </pivotArea>
    </chartFormat>
    <chartFormat chart="1" format="2" series="1">
      <pivotArea type="data" outline="0" fieldPosition="0">
        <references count="2">
          <reference field="4294967294" count="1" selected="0">
            <x v="0"/>
          </reference>
          <reference field="4" count="1" selected="0">
            <x v="2"/>
          </reference>
        </references>
      </pivotArea>
    </chartFormat>
    <chartFormat chart="2" format="0" series="1">
      <pivotArea type="data" outline="0" fieldPosition="0">
        <references count="2">
          <reference field="4294967294" count="1" selected="0">
            <x v="0"/>
          </reference>
          <reference field="4" count="1" selected="0">
            <x v="0"/>
          </reference>
        </references>
      </pivotArea>
    </chartFormat>
    <chartFormat chart="2" format="1" series="1">
      <pivotArea type="data" outline="0" fieldPosition="0">
        <references count="2">
          <reference field="4294967294" count="1" selected="0">
            <x v="0"/>
          </reference>
          <reference field="4" count="1" selected="0">
            <x v="1"/>
          </reference>
        </references>
      </pivotArea>
    </chartFormat>
    <chartFormat chart="2" format="2" series="1">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FEB0BAB-281D-4432-AEB4-29FE9B5AC664}" name="PivotTable6"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34:B40" firstHeaderRow="1" firstDataRow="1" firstDataCol="1"/>
  <pivotFields count="39">
    <pivotField dataField="1" compact="0" outline="0" showAll="0"/>
    <pivotField compact="0" outline="0" showAll="0"/>
    <pivotField compact="0" numFmtId="14" outline="0" showAll="0"/>
    <pivotField compact="0" numFmtId="14" outline="0" showAll="0">
      <items count="31">
        <item x="22"/>
        <item x="19"/>
        <item x="12"/>
        <item x="0"/>
        <item x="7"/>
        <item x="27"/>
        <item x="24"/>
        <item x="28"/>
        <item x="15"/>
        <item x="6"/>
        <item x="2"/>
        <item x="3"/>
        <item x="20"/>
        <item x="8"/>
        <item x="13"/>
        <item x="9"/>
        <item x="18"/>
        <item x="26"/>
        <item x="23"/>
        <item x="16"/>
        <item x="29"/>
        <item x="1"/>
        <item x="11"/>
        <item x="4"/>
        <item x="5"/>
        <item x="17"/>
        <item x="10"/>
        <item x="21"/>
        <item x="25"/>
        <item x="14"/>
        <item t="default"/>
      </items>
    </pivotField>
    <pivotField compact="0" outline="0" showAll="0"/>
    <pivotField compact="0" outline="0" showAll="0"/>
    <pivotField compact="0" outline="0" showAll="0"/>
    <pivotField compact="0" outline="0" showAll="0">
      <items count="6">
        <item x="4"/>
        <item x="1"/>
        <item x="3"/>
        <item x="2"/>
        <item x="0"/>
        <item t="default"/>
      </items>
    </pivotField>
    <pivotField compact="0" outline="0" showAll="0"/>
    <pivotField compact="0" outline="0" showAll="0"/>
    <pivotField compact="0" outline="0" showAll="0"/>
    <pivotField compact="0" outline="0" showAll="0"/>
    <pivotField compact="0" outline="0" showAll="0">
      <items count="8">
        <item x="5"/>
        <item x="2"/>
        <item x="4"/>
        <item x="0"/>
        <item x="1"/>
        <item x="6"/>
        <item x="3"/>
        <item t="default"/>
      </items>
    </pivotField>
    <pivotField compact="0" outline="0" showAll="0"/>
    <pivotField compact="0" outline="0" showAll="0" sortType="descending">
      <items count="7">
        <item x="1"/>
        <item x="5"/>
        <item x="4"/>
        <item x="3"/>
        <item x="2"/>
        <item x="0"/>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 compact="0" outline="0" showAll="0"/>
    <pivotField compact="0" outline="0" showAll="0"/>
    <pivotField axis="axisRow" compact="0" outline="0" showAll="0">
      <items count="6">
        <item x="4"/>
        <item x="1"/>
        <item x="2"/>
        <item x="0"/>
        <item x="3"/>
        <item t="default"/>
      </items>
    </pivotField>
    <pivotField compact="0" outline="0" showAll="0"/>
    <pivotField compact="0" outline="0" showAll="0"/>
    <pivotField compact="0" numFmtId="10" outline="0" showAll="0">
      <items count="968">
        <item x="54"/>
        <item x="527"/>
        <item x="642"/>
        <item x="201"/>
        <item x="898"/>
        <item x="8"/>
        <item x="663"/>
        <item x="626"/>
        <item x="459"/>
        <item x="917"/>
        <item x="587"/>
        <item x="526"/>
        <item x="50"/>
        <item x="572"/>
        <item x="100"/>
        <item x="188"/>
        <item x="209"/>
        <item x="842"/>
        <item x="248"/>
        <item x="711"/>
        <item x="636"/>
        <item x="199"/>
        <item x="219"/>
        <item x="628"/>
        <item x="217"/>
        <item x="181"/>
        <item x="51"/>
        <item x="210"/>
        <item x="262"/>
        <item x="108"/>
        <item x="107"/>
        <item x="409"/>
        <item x="885"/>
        <item x="854"/>
        <item x="937"/>
        <item x="555"/>
        <item x="131"/>
        <item x="666"/>
        <item x="432"/>
        <item x="959"/>
        <item x="464"/>
        <item x="849"/>
        <item x="272"/>
        <item x="956"/>
        <item x="926"/>
        <item x="11"/>
        <item x="861"/>
        <item x="327"/>
        <item x="688"/>
        <item x="27"/>
        <item x="846"/>
        <item x="274"/>
        <item x="225"/>
        <item x="886"/>
        <item x="470"/>
        <item x="681"/>
        <item x="868"/>
        <item x="847"/>
        <item x="639"/>
        <item x="808"/>
        <item x="36"/>
        <item x="292"/>
        <item x="697"/>
        <item x="39"/>
        <item x="402"/>
        <item x="215"/>
        <item x="621"/>
        <item x="235"/>
        <item x="791"/>
        <item x="777"/>
        <item x="500"/>
        <item x="424"/>
        <item x="899"/>
        <item x="232"/>
        <item x="594"/>
        <item x="781"/>
        <item x="492"/>
        <item x="194"/>
        <item x="867"/>
        <item x="653"/>
        <item x="506"/>
        <item x="953"/>
        <item x="713"/>
        <item x="505"/>
        <item x="787"/>
        <item x="442"/>
        <item x="487"/>
        <item x="31"/>
        <item x="465"/>
        <item x="723"/>
        <item x="90"/>
        <item x="683"/>
        <item x="668"/>
        <item x="563"/>
        <item x="249"/>
        <item x="955"/>
        <item x="645"/>
        <item x="789"/>
        <item x="497"/>
        <item x="915"/>
        <item x="4"/>
        <item x="12"/>
        <item x="660"/>
        <item x="187"/>
        <item x="463"/>
        <item x="177"/>
        <item x="331"/>
        <item x="280"/>
        <item x="876"/>
        <item x="671"/>
        <item x="485"/>
        <item x="490"/>
        <item x="233"/>
        <item x="81"/>
        <item x="598"/>
        <item x="135"/>
        <item x="567"/>
        <item x="921"/>
        <item x="844"/>
        <item x="260"/>
        <item x="698"/>
        <item x="437"/>
        <item x="190"/>
        <item x="398"/>
        <item x="731"/>
        <item x="301"/>
        <item x="652"/>
        <item x="856"/>
        <item x="460"/>
        <item x="548"/>
        <item x="801"/>
        <item x="41"/>
        <item x="919"/>
        <item x="691"/>
        <item x="783"/>
        <item x="168"/>
        <item x="910"/>
        <item x="418"/>
        <item x="934"/>
        <item x="569"/>
        <item x="607"/>
        <item x="760"/>
        <item x="780"/>
        <item x="143"/>
        <item x="839"/>
        <item x="79"/>
        <item x="175"/>
        <item x="611"/>
        <item x="546"/>
        <item x="126"/>
        <item x="72"/>
        <item x="914"/>
        <item x="819"/>
        <item x="116"/>
        <item x="858"/>
        <item x="620"/>
        <item x="792"/>
        <item x="623"/>
        <item x="562"/>
        <item x="173"/>
        <item x="386"/>
        <item x="605"/>
        <item x="755"/>
        <item x="339"/>
        <item x="799"/>
        <item x="535"/>
        <item x="379"/>
        <item x="909"/>
        <item x="771"/>
        <item x="448"/>
        <item x="340"/>
        <item x="685"/>
        <item x="200"/>
        <item x="634"/>
        <item x="93"/>
        <item x="481"/>
        <item x="778"/>
        <item x="740"/>
        <item x="76"/>
        <item x="355"/>
        <item x="141"/>
        <item x="436"/>
        <item x="889"/>
        <item x="964"/>
        <item x="754"/>
        <item x="77"/>
        <item x="204"/>
        <item x="694"/>
        <item x="474"/>
        <item x="627"/>
        <item x="286"/>
        <item x="509"/>
        <item x="206"/>
        <item x="767"/>
        <item x="726"/>
        <item x="132"/>
        <item x="536"/>
        <item x="533"/>
        <item x="394"/>
        <item x="14"/>
        <item x="222"/>
        <item x="370"/>
        <item x="359"/>
        <item x="392"/>
        <item x="304"/>
        <item x="747"/>
        <item x="659"/>
        <item x="903"/>
        <item x="941"/>
        <item x="238"/>
        <item x="40"/>
        <item x="831"/>
        <item x="109"/>
        <item x="172"/>
        <item x="732"/>
        <item x="631"/>
        <item x="696"/>
        <item x="656"/>
        <item x="615"/>
        <item x="809"/>
        <item x="124"/>
        <item x="552"/>
        <item x="365"/>
        <item x="16"/>
        <item x="229"/>
        <item x="399"/>
        <item x="305"/>
        <item x="259"/>
        <item x="182"/>
        <item x="818"/>
        <item x="226"/>
        <item x="103"/>
        <item x="855"/>
        <item x="896"/>
        <item x="834"/>
        <item x="677"/>
        <item x="838"/>
        <item x="823"/>
        <item x="788"/>
        <item x="243"/>
        <item x="880"/>
        <item x="1"/>
        <item x="15"/>
        <item x="354"/>
        <item x="17"/>
        <item x="10"/>
        <item x="618"/>
        <item x="734"/>
        <item x="119"/>
        <item x="253"/>
        <item x="860"/>
        <item x="425"/>
        <item x="230"/>
        <item x="314"/>
        <item x="383"/>
        <item x="835"/>
        <item x="559"/>
        <item x="125"/>
        <item x="650"/>
        <item x="693"/>
        <item x="504"/>
        <item x="224"/>
        <item x="375"/>
        <item x="897"/>
        <item x="965"/>
        <item x="749"/>
        <item x="643"/>
        <item x="293"/>
        <item x="236"/>
        <item x="34"/>
        <item x="223"/>
        <item x="358"/>
        <item x="452"/>
        <item x="822"/>
        <item x="825"/>
        <item x="613"/>
        <item x="662"/>
        <item x="295"/>
        <item x="254"/>
        <item x="748"/>
        <item x="962"/>
        <item x="883"/>
        <item x="949"/>
        <item x="612"/>
        <item x="798"/>
        <item x="377"/>
        <item x="208"/>
        <item x="729"/>
        <item x="829"/>
        <item x="494"/>
        <item x="389"/>
        <item x="651"/>
        <item x="345"/>
        <item x="810"/>
        <item x="395"/>
        <item x="85"/>
        <item x="413"/>
        <item x="336"/>
        <item x="863"/>
        <item x="545"/>
        <item x="744"/>
        <item x="963"/>
        <item x="522"/>
        <item x="479"/>
        <item x="38"/>
        <item x="632"/>
        <item x="71"/>
        <item x="157"/>
        <item x="323"/>
        <item x="82"/>
        <item x="664"/>
        <item x="557"/>
        <item x="602"/>
        <item x="502"/>
        <item x="338"/>
        <item x="270"/>
        <item x="957"/>
        <item x="258"/>
        <item x="372"/>
        <item x="828"/>
        <item x="385"/>
        <item x="469"/>
        <item x="212"/>
        <item x="324"/>
        <item x="940"/>
        <item x="519"/>
        <item x="811"/>
        <item x="344"/>
        <item x="435"/>
        <item x="570"/>
        <item x="154"/>
        <item x="23"/>
        <item x="166"/>
        <item x="348"/>
        <item x="300"/>
        <item x="332"/>
        <item x="378"/>
        <item x="446"/>
        <item x="333"/>
        <item x="514"/>
        <item x="933"/>
        <item x="467"/>
        <item x="593"/>
        <item x="70"/>
        <item x="600"/>
        <item x="241"/>
        <item x="537"/>
        <item x="727"/>
        <item x="827"/>
        <item x="174"/>
        <item x="857"/>
        <item x="228"/>
        <item x="911"/>
        <item x="927"/>
        <item x="918"/>
        <item x="472"/>
        <item x="695"/>
        <item x="932"/>
        <item x="380"/>
        <item x="733"/>
        <item x="745"/>
        <item x="60"/>
        <item x="498"/>
        <item x="316"/>
        <item x="297"/>
        <item x="43"/>
        <item x="750"/>
        <item x="499"/>
        <item x="337"/>
        <item x="78"/>
        <item x="882"/>
        <item x="495"/>
        <item x="360"/>
        <item x="271"/>
        <item x="255"/>
        <item x="405"/>
        <item x="608"/>
        <item x="113"/>
        <item x="534"/>
        <item x="64"/>
        <item x="672"/>
        <item x="74"/>
        <item x="419"/>
        <item x="938"/>
        <item x="577"/>
        <item x="129"/>
        <item x="566"/>
        <item x="728"/>
        <item x="895"/>
        <item x="550"/>
        <item x="718"/>
        <item x="489"/>
        <item x="676"/>
        <item x="496"/>
        <item x="736"/>
        <item x="900"/>
        <item x="510"/>
        <item x="913"/>
        <item x="99"/>
        <item x="556"/>
        <item x="795"/>
        <item x="322"/>
        <item x="521"/>
        <item x="450"/>
        <item x="768"/>
        <item x="55"/>
        <item x="773"/>
        <item x="261"/>
        <item x="250"/>
        <item x="757"/>
        <item x="284"/>
        <item x="189"/>
        <item x="276"/>
        <item x="674"/>
        <item x="278"/>
        <item x="737"/>
        <item x="151"/>
        <item x="319"/>
        <item x="156"/>
        <item x="183"/>
        <item x="503"/>
        <item x="741"/>
        <item x="203"/>
        <item x="417"/>
        <item x="112"/>
        <item x="582"/>
        <item x="218"/>
        <item x="619"/>
        <item x="33"/>
        <item x="371"/>
        <item x="586"/>
        <item x="738"/>
        <item x="591"/>
        <item x="291"/>
        <item x="18"/>
        <item x="185"/>
        <item x="277"/>
        <item x="240"/>
        <item x="66"/>
        <item x="762"/>
        <item x="290"/>
        <item x="482"/>
        <item x="790"/>
        <item x="441"/>
        <item x="805"/>
        <item x="584"/>
        <item x="32"/>
        <item x="312"/>
        <item x="142"/>
        <item x="700"/>
        <item x="952"/>
        <item x="342"/>
        <item x="657"/>
        <item x="891"/>
        <item x="609"/>
        <item x="630"/>
        <item x="763"/>
        <item x="595"/>
        <item x="462"/>
        <item x="583"/>
        <item x="381"/>
        <item x="347"/>
        <item x="512"/>
        <item x="376"/>
        <item x="785"/>
        <item x="148"/>
        <item x="88"/>
        <item x="52"/>
        <item x="426"/>
        <item x="130"/>
        <item x="892"/>
        <item x="769"/>
        <item x="367"/>
        <item x="13"/>
        <item x="814"/>
        <item x="517"/>
        <item x="443"/>
        <item x="56"/>
        <item x="802"/>
        <item x="721"/>
        <item x="712"/>
        <item x="585"/>
        <item x="303"/>
        <item x="599"/>
        <item x="368"/>
        <item x="267"/>
        <item x="307"/>
        <item x="46"/>
        <item x="428"/>
        <item x="120"/>
        <item x="486"/>
        <item x="944"/>
        <item x="821"/>
        <item x="197"/>
        <item x="604"/>
        <item x="24"/>
        <item x="515"/>
        <item x="308"/>
        <item x="912"/>
        <item x="764"/>
        <item x="568"/>
        <item x="444"/>
        <item x="950"/>
        <item x="299"/>
        <item x="875"/>
        <item x="961"/>
        <item x="826"/>
        <item x="888"/>
        <item x="887"/>
        <item x="797"/>
        <item x="420"/>
        <item x="907"/>
        <item x="551"/>
        <item x="679"/>
        <item x="782"/>
        <item x="743"/>
        <item x="20"/>
        <item x="478"/>
        <item x="484"/>
        <item x="716"/>
        <item x="84"/>
        <item x="256"/>
        <item x="431"/>
        <item x="341"/>
        <item x="610"/>
        <item x="491"/>
        <item x="22"/>
        <item x="573"/>
        <item x="361"/>
        <item x="179"/>
        <item x="329"/>
        <item x="67"/>
        <item x="298"/>
        <item x="530"/>
        <item x="532"/>
        <item x="26"/>
        <item x="102"/>
        <item x="709"/>
        <item x="590"/>
        <item x="673"/>
        <item x="948"/>
        <item x="588"/>
        <item x="845"/>
        <item x="155"/>
        <item x="646"/>
        <item x="21"/>
        <item x="458"/>
        <item x="140"/>
        <item x="252"/>
        <item x="746"/>
        <item x="841"/>
        <item x="924"/>
        <item x="730"/>
        <item x="19"/>
        <item x="207"/>
        <item x="180"/>
        <item x="874"/>
        <item x="98"/>
        <item x="603"/>
        <item x="244"/>
        <item x="717"/>
        <item x="682"/>
        <item x="455"/>
        <item x="539"/>
        <item x="318"/>
        <item x="675"/>
        <item x="877"/>
        <item x="945"/>
        <item x="806"/>
        <item x="461"/>
        <item x="722"/>
        <item x="242"/>
        <item x="560"/>
        <item x="145"/>
        <item x="91"/>
        <item x="275"/>
        <item x="678"/>
        <item x="525"/>
        <item x="686"/>
        <item x="139"/>
        <item x="756"/>
        <item x="121"/>
        <item x="146"/>
        <item x="906"/>
        <item x="127"/>
        <item x="456"/>
        <item x="622"/>
        <item x="309"/>
        <item x="881"/>
        <item x="363"/>
        <item x="966"/>
        <item x="193"/>
        <item x="832"/>
        <item x="134"/>
        <item x="930"/>
        <item x="816"/>
        <item x="191"/>
        <item x="581"/>
        <item x="161"/>
        <item x="658"/>
        <item x="752"/>
        <item x="501"/>
        <item x="350"/>
        <item x="714"/>
        <item x="58"/>
        <item x="837"/>
        <item x="796"/>
        <item x="7"/>
        <item x="83"/>
        <item x="775"/>
        <item x="836"/>
        <item x="320"/>
        <item x="625"/>
        <item x="702"/>
        <item x="708"/>
        <item x="158"/>
        <item x="692"/>
        <item x="388"/>
        <item x="453"/>
        <item x="865"/>
        <item x="62"/>
        <item x="879"/>
        <item x="407"/>
        <item x="160"/>
        <item x="439"/>
        <item x="202"/>
        <item x="488"/>
        <item x="382"/>
        <item x="373"/>
        <item x="80"/>
        <item x="264"/>
        <item x="69"/>
        <item x="214"/>
        <item x="804"/>
        <item x="349"/>
        <item x="859"/>
        <item x="391"/>
        <item x="106"/>
        <item x="852"/>
        <item x="351"/>
        <item x="247"/>
        <item x="960"/>
        <item x="0"/>
        <item x="245"/>
        <item x="807"/>
        <item x="302"/>
        <item x="579"/>
        <item x="466"/>
        <item x="869"/>
        <item x="541"/>
        <item x="122"/>
        <item x="133"/>
        <item x="45"/>
        <item x="667"/>
        <item x="649"/>
        <item x="110"/>
        <item x="597"/>
        <item x="592"/>
        <item x="231"/>
        <item x="53"/>
        <item x="705"/>
        <item x="429"/>
        <item x="149"/>
        <item x="647"/>
        <item x="565"/>
        <item x="706"/>
        <item x="37"/>
        <item x="943"/>
        <item x="165"/>
        <item x="529"/>
        <item x="493"/>
        <item x="137"/>
        <item x="387"/>
        <item x="334"/>
        <item x="423"/>
        <item x="118"/>
        <item x="524"/>
        <item x="393"/>
        <item x="239"/>
        <item x="65"/>
        <item x="483"/>
        <item x="820"/>
        <item x="739"/>
        <item x="946"/>
        <item x="152"/>
        <item x="95"/>
        <item x="812"/>
        <item x="273"/>
        <item x="523"/>
        <item x="335"/>
        <item x="310"/>
        <item x="894"/>
        <item x="670"/>
        <item x="758"/>
        <item x="655"/>
        <item x="596"/>
        <item x="935"/>
        <item x="644"/>
        <item x="654"/>
        <item x="59"/>
        <item x="824"/>
        <item x="176"/>
        <item x="356"/>
        <item x="850"/>
        <item x="931"/>
        <item x="5"/>
        <item x="313"/>
        <item x="412"/>
        <item x="257"/>
        <item x="735"/>
        <item x="415"/>
        <item x="440"/>
        <item x="803"/>
        <item x="35"/>
        <item x="326"/>
        <item x="49"/>
        <item x="422"/>
        <item x="817"/>
        <item x="853"/>
        <item x="89"/>
        <item x="916"/>
        <item x="92"/>
        <item x="516"/>
        <item x="905"/>
        <item x="641"/>
        <item x="128"/>
        <item x="404"/>
        <item x="553"/>
        <item x="390"/>
        <item x="719"/>
        <item x="68"/>
        <item x="640"/>
        <item x="397"/>
        <item x="699"/>
        <item x="543"/>
        <item x="511"/>
        <item x="288"/>
        <item x="864"/>
        <item x="742"/>
        <item x="61"/>
        <item x="589"/>
        <item x="710"/>
        <item x="178"/>
        <item x="833"/>
        <item x="353"/>
        <item x="384"/>
        <item x="366"/>
        <item x="434"/>
        <item x="508"/>
        <item x="321"/>
        <item x="703"/>
        <item x="29"/>
        <item x="279"/>
        <item x="216"/>
        <item x="87"/>
        <item x="184"/>
        <item x="477"/>
        <item x="942"/>
        <item x="25"/>
        <item x="922"/>
        <item x="542"/>
        <item x="73"/>
        <item x="528"/>
        <item x="427"/>
        <item x="929"/>
        <item x="105"/>
        <item x="164"/>
        <item x="86"/>
        <item x="317"/>
        <item x="170"/>
        <item x="902"/>
        <item x="192"/>
        <item x="958"/>
        <item x="766"/>
        <item x="374"/>
        <item x="606"/>
        <item x="794"/>
        <item x="430"/>
        <item x="9"/>
        <item x="48"/>
        <item x="904"/>
        <item x="196"/>
        <item x="518"/>
        <item x="862"/>
        <item x="343"/>
        <item x="701"/>
        <item x="848"/>
        <item x="227"/>
        <item x="162"/>
        <item x="576"/>
        <item x="211"/>
        <item x="234"/>
        <item x="263"/>
        <item x="311"/>
        <item x="770"/>
        <item x="633"/>
        <item x="776"/>
        <item x="635"/>
        <item x="447"/>
        <item x="786"/>
        <item x="104"/>
        <item x="616"/>
        <item x="939"/>
        <item x="57"/>
        <item x="617"/>
        <item x="707"/>
        <item x="414"/>
        <item x="784"/>
        <item x="578"/>
        <item x="540"/>
        <item x="884"/>
        <item x="457"/>
        <item x="296"/>
        <item x="400"/>
        <item x="294"/>
        <item x="753"/>
        <item x="325"/>
        <item x="97"/>
        <item x="306"/>
        <item x="954"/>
        <item x="873"/>
        <item x="507"/>
        <item x="44"/>
        <item x="544"/>
        <item x="2"/>
        <item x="751"/>
        <item x="96"/>
        <item x="205"/>
        <item x="687"/>
        <item x="251"/>
        <item x="117"/>
        <item x="951"/>
        <item x="416"/>
        <item x="614"/>
        <item x="269"/>
        <item x="114"/>
        <item x="362"/>
        <item x="281"/>
        <item x="520"/>
        <item x="136"/>
        <item x="153"/>
        <item x="554"/>
        <item x="561"/>
        <item x="923"/>
        <item x="42"/>
        <item x="403"/>
        <item x="265"/>
        <item x="843"/>
        <item x="63"/>
        <item x="454"/>
        <item x="445"/>
        <item x="684"/>
        <item x="421"/>
        <item x="765"/>
        <item x="538"/>
        <item x="715"/>
        <item x="871"/>
        <item x="725"/>
        <item x="928"/>
        <item x="406"/>
        <item x="947"/>
        <item x="574"/>
        <item x="111"/>
        <item x="468"/>
        <item x="198"/>
        <item x="689"/>
        <item x="690"/>
        <item x="408"/>
        <item x="289"/>
        <item x="330"/>
        <item x="629"/>
        <item x="830"/>
        <item x="3"/>
        <item x="704"/>
        <item x="220"/>
        <item x="793"/>
        <item x="352"/>
        <item x="669"/>
        <item x="144"/>
        <item x="123"/>
        <item x="580"/>
        <item x="558"/>
        <item x="195"/>
        <item x="186"/>
        <item x="138"/>
        <item x="75"/>
        <item x="531"/>
        <item x="471"/>
        <item x="480"/>
        <item x="364"/>
        <item x="936"/>
        <item x="287"/>
        <item x="680"/>
        <item x="815"/>
        <item x="268"/>
        <item x="901"/>
        <item x="638"/>
        <item x="163"/>
        <item x="213"/>
        <item x="800"/>
        <item x="411"/>
        <item x="167"/>
        <item x="94"/>
        <item x="282"/>
        <item x="266"/>
        <item x="813"/>
        <item x="171"/>
        <item x="840"/>
        <item x="870"/>
        <item x="438"/>
        <item x="920"/>
        <item x="47"/>
        <item x="115"/>
        <item x="101"/>
        <item x="357"/>
        <item x="476"/>
        <item x="473"/>
        <item x="724"/>
        <item x="890"/>
        <item x="147"/>
        <item x="401"/>
        <item x="601"/>
        <item x="925"/>
        <item x="851"/>
        <item x="872"/>
        <item x="246"/>
        <item x="169"/>
        <item x="893"/>
        <item x="564"/>
        <item x="624"/>
        <item x="283"/>
        <item x="878"/>
        <item x="6"/>
        <item x="221"/>
        <item x="410"/>
        <item x="475"/>
        <item x="159"/>
        <item x="449"/>
        <item x="30"/>
        <item x="328"/>
        <item x="315"/>
        <item x="369"/>
        <item x="779"/>
        <item x="549"/>
        <item x="571"/>
        <item x="547"/>
        <item x="772"/>
        <item x="28"/>
        <item x="346"/>
        <item x="759"/>
        <item x="761"/>
        <item x="720"/>
        <item x="396"/>
        <item x="451"/>
        <item x="575"/>
        <item x="665"/>
        <item x="637"/>
        <item x="285"/>
        <item x="513"/>
        <item x="908"/>
        <item x="866"/>
        <item x="150"/>
        <item x="774"/>
        <item x="433"/>
        <item x="661"/>
        <item x="237"/>
        <item x="648"/>
        <item t="default"/>
      </items>
    </pivotField>
    <pivotField compact="0" numFmtId="10" outline="0" showAll="0"/>
    <pivotField compact="0" outline="0" showAll="0" defaultSubtotal="0">
      <items count="3">
        <item x="2"/>
        <item x="1"/>
        <item x="0"/>
      </items>
    </pivotField>
    <pivotField compact="0" outline="0" showAll="0" sortType="ascending"/>
    <pivotField compact="0" outline="0" showAll="0"/>
    <pivotField compact="0" outline="0" showAll="0">
      <items count="5">
        <item x="1"/>
        <item x="0"/>
        <item x="3"/>
        <item x="2"/>
        <item t="default"/>
      </items>
    </pivotField>
    <pivotField compact="0" outline="0" showAll="0">
      <items count="3">
        <item x="0"/>
        <item x="1"/>
        <item t="default"/>
      </items>
    </pivotField>
    <pivotField compact="0" outline="0" showAll="0"/>
    <pivotField compact="0" outline="0" showAll="0"/>
    <pivotField compact="0" outline="0" showAll="0"/>
    <pivotField compact="0" numFmtId="164" outline="0" showAll="0"/>
    <pivotField compact="0" outline="0" showAll="0"/>
    <pivotField compact="0" outline="0" showAll="0">
      <items count="7">
        <item x="0"/>
        <item x="1"/>
        <item x="4"/>
        <item x="3"/>
        <item m="1" x="5"/>
        <item x="2"/>
        <item t="default"/>
      </items>
    </pivotField>
    <pivotField compact="0" outline="0" showAll="0"/>
    <pivotField compact="0"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outline="0" showAll="0">
      <items count="15">
        <item x="0"/>
        <item x="1"/>
        <item x="2"/>
        <item x="3"/>
        <item x="4"/>
        <item x="5"/>
        <item x="6"/>
        <item x="7"/>
        <item x="8"/>
        <item x="9"/>
        <item x="10"/>
        <item x="11"/>
        <item x="12"/>
        <item x="13"/>
        <item t="default"/>
      </items>
    </pivotField>
  </pivotFields>
  <rowFields count="1">
    <field x="20"/>
  </rowFields>
  <rowItems count="6">
    <i>
      <x/>
    </i>
    <i>
      <x v="1"/>
    </i>
    <i>
      <x v="2"/>
    </i>
    <i>
      <x v="3"/>
    </i>
    <i>
      <x v="4"/>
    </i>
    <i t="grand">
      <x/>
    </i>
  </rowItems>
  <colItems count="1">
    <i/>
  </colItems>
  <dataFields count="1">
    <dataField name="Count of User_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B4EF192-CF15-49AA-A19B-83CB763A8958}" name="PivotTable1"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7">
  <location ref="A3:B9" firstHeaderRow="1" firstDataRow="1" firstDataCol="1"/>
  <pivotFields count="39">
    <pivotField dataField="1" compact="0" outline="0" showAll="0"/>
    <pivotField compact="0" outline="0" showAll="0"/>
    <pivotField compact="0" numFmtId="14" outline="0" showAll="0"/>
    <pivotField compact="0" numFmtId="14" outline="0" showAll="0">
      <items count="31">
        <item x="22"/>
        <item x="19"/>
        <item x="12"/>
        <item x="0"/>
        <item x="7"/>
        <item x="27"/>
        <item x="24"/>
        <item x="28"/>
        <item x="15"/>
        <item x="6"/>
        <item x="2"/>
        <item x="3"/>
        <item x="20"/>
        <item x="8"/>
        <item x="13"/>
        <item x="9"/>
        <item x="18"/>
        <item x="26"/>
        <item x="23"/>
        <item x="16"/>
        <item x="29"/>
        <item x="1"/>
        <item x="11"/>
        <item x="4"/>
        <item x="5"/>
        <item x="17"/>
        <item x="10"/>
        <item x="21"/>
        <item x="25"/>
        <item x="14"/>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8">
        <item x="5"/>
        <item x="2"/>
        <item x="4"/>
        <item x="0"/>
        <item x="1"/>
        <item x="6"/>
        <item x="3"/>
        <item t="default"/>
      </items>
    </pivotField>
    <pivotField compact="0" outline="0" showAll="0"/>
    <pivotField compact="0" outline="0" showAll="0" sortType="descending">
      <items count="7">
        <item x="1"/>
        <item x="5"/>
        <item x="4"/>
        <item x="3"/>
        <item x="2"/>
        <item x="0"/>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0" outline="0" showAll="0"/>
    <pivotField compact="0" numFmtId="10" outline="0" showAll="0"/>
    <pivotField compact="0" outline="0" showAll="0" defaultSubtotal="0"/>
    <pivotField compact="0" outline="0" showAll="0" sortType="ascending"/>
    <pivotField compact="0" outline="0" showAll="0"/>
    <pivotField compact="0" outline="0" showAll="0">
      <items count="5">
        <item x="1"/>
        <item x="0"/>
        <item x="3"/>
        <item x="2"/>
        <item t="default"/>
      </items>
    </pivotField>
    <pivotField compact="0" outline="0" showAll="0"/>
    <pivotField compact="0" outline="0" showAll="0"/>
    <pivotField compact="0" outline="0" showAll="0"/>
    <pivotField compact="0" outline="0" showAll="0"/>
    <pivotField compact="0" numFmtId="164" outline="0" showAll="0"/>
    <pivotField compact="0" outline="0" showAll="0"/>
    <pivotField axis="axisRow" compact="0" outline="0" showAll="0">
      <items count="7">
        <item x="0"/>
        <item x="1"/>
        <item x="4"/>
        <item x="3"/>
        <item m="1" x="5"/>
        <item x="2"/>
        <item t="default"/>
      </items>
    </pivotField>
    <pivotField compact="0" outline="0" showAll="0"/>
    <pivotField compact="0"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outline="0" showAll="0">
      <items count="15">
        <item x="0"/>
        <item x="1"/>
        <item x="2"/>
        <item x="3"/>
        <item x="4"/>
        <item x="5"/>
        <item x="6"/>
        <item x="7"/>
        <item x="8"/>
        <item x="9"/>
        <item x="10"/>
        <item x="11"/>
        <item x="12"/>
        <item x="13"/>
        <item t="default"/>
      </items>
    </pivotField>
  </pivotFields>
  <rowFields count="1">
    <field x="35"/>
  </rowFields>
  <rowItems count="6">
    <i>
      <x/>
    </i>
    <i>
      <x v="1"/>
    </i>
    <i>
      <x v="2"/>
    </i>
    <i>
      <x v="3"/>
    </i>
    <i>
      <x v="5"/>
    </i>
    <i t="grand">
      <x/>
    </i>
  </rowItems>
  <colItems count="1">
    <i/>
  </colItems>
  <dataFields count="1">
    <dataField name="Count of User_ID" fld="0" subtotal="count" baseField="0" baseItem="0"/>
  </dataFields>
  <chartFormats count="17">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 chart="12" format="0" series="1">
      <pivotArea type="data" outline="0" fieldPosition="0">
        <references count="1">
          <reference field="4294967294" count="1" selected="0">
            <x v="0"/>
          </reference>
        </references>
      </pivotArea>
    </chartFormat>
    <chartFormat chart="13" format="0" series="1">
      <pivotArea type="data" outline="0" fieldPosition="0">
        <references count="1">
          <reference field="4294967294" count="1" selected="0">
            <x v="0"/>
          </reference>
        </references>
      </pivotArea>
    </chartFormat>
    <chartFormat chart="14" format="0" series="1">
      <pivotArea type="data" outline="0" fieldPosition="0">
        <references count="1">
          <reference field="4294967294" count="1" selected="0">
            <x v="0"/>
          </reference>
        </references>
      </pivotArea>
    </chartFormat>
    <chartFormat chart="15" format="0" series="1">
      <pivotArea type="data" outline="0" fieldPosition="0">
        <references count="1">
          <reference field="4294967294" count="1" selected="0">
            <x v="0"/>
          </reference>
        </references>
      </pivotArea>
    </chartFormat>
    <chartFormat chart="16"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51FEF7F-EAD1-4F92-BBE7-A7DBA59C81DA}" name="PivotTable11"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9">
  <location ref="D27:G37" firstHeaderRow="1" firstDataRow="2" firstDataCol="1"/>
  <pivotFields count="39">
    <pivotField dataField="1" compact="0" outline="0" showAll="0"/>
    <pivotField compact="0" outline="0" showAll="0"/>
    <pivotField compact="0" numFmtId="14" outline="0" showAll="0"/>
    <pivotField compact="0" numFmtId="14" outline="0" showAll="0">
      <items count="31">
        <item x="22"/>
        <item x="19"/>
        <item x="12"/>
        <item x="0"/>
        <item x="7"/>
        <item x="27"/>
        <item x="24"/>
        <item x="28"/>
        <item x="15"/>
        <item x="6"/>
        <item x="2"/>
        <item x="3"/>
        <item x="20"/>
        <item x="8"/>
        <item x="13"/>
        <item x="9"/>
        <item x="18"/>
        <item x="26"/>
        <item x="23"/>
        <item x="16"/>
        <item x="29"/>
        <item x="1"/>
        <item x="11"/>
        <item x="4"/>
        <item x="5"/>
        <item x="17"/>
        <item x="10"/>
        <item x="21"/>
        <item x="25"/>
        <item x="14"/>
        <item t="default"/>
      </items>
    </pivotField>
    <pivotField compact="0" outline="0" showAll="0"/>
    <pivotField compact="0" outline="0" showAll="0"/>
    <pivotField compact="0" outline="0" showAll="0"/>
    <pivotField compact="0" outline="0" showAll="0">
      <items count="6">
        <item x="4"/>
        <item x="1"/>
        <item x="3"/>
        <item x="2"/>
        <item x="0"/>
        <item t="default"/>
      </items>
    </pivotField>
    <pivotField compact="0" outline="0" showAll="0"/>
    <pivotField compact="0" outline="0" showAll="0"/>
    <pivotField compact="0" outline="0" showAll="0"/>
    <pivotField compact="0" outline="0" showAll="0"/>
    <pivotField compact="0" outline="0" showAll="0">
      <items count="8">
        <item x="5"/>
        <item x="2"/>
        <item x="4"/>
        <item x="0"/>
        <item x="1"/>
        <item x="6"/>
        <item x="3"/>
        <item t="default"/>
      </items>
    </pivotField>
    <pivotField compact="0" outline="0" showAll="0"/>
    <pivotField compact="0" outline="0" showAll="0" sortType="descending">
      <items count="7">
        <item x="1"/>
        <item x="5"/>
        <item x="4"/>
        <item x="3"/>
        <item x="2"/>
        <item x="0"/>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axis="axisCol" compact="0" outline="0" showAll="0">
      <items count="3">
        <item n="No Download" x="1"/>
        <item n="Downloaded" x="0"/>
        <item t="default"/>
      </items>
    </pivotField>
    <pivotField compact="0" outline="0" showAll="0"/>
    <pivotField compact="0" outline="0" showAll="0"/>
    <pivotField compact="0" outline="0" showAll="0">
      <items count="6">
        <item x="4"/>
        <item x="1"/>
        <item x="2"/>
        <item x="0"/>
        <item x="3"/>
        <item t="default"/>
      </items>
    </pivotField>
    <pivotField compact="0" outline="0" showAll="0"/>
    <pivotField compact="0" outline="0" showAll="0" sortType="descending">
      <items count="5">
        <item x="1"/>
        <item x="3"/>
        <item x="0"/>
        <item x="2"/>
        <item t="default"/>
      </items>
      <autoSortScope>
        <pivotArea dataOnly="0" outline="0" fieldPosition="0">
          <references count="1">
            <reference field="4294967294" count="1" selected="0">
              <x v="0"/>
            </reference>
          </references>
        </pivotArea>
      </autoSortScope>
    </pivotField>
    <pivotField compact="0" numFmtId="10" outline="0" showAll="0">
      <items count="968">
        <item x="54"/>
        <item x="527"/>
        <item x="642"/>
        <item x="201"/>
        <item x="898"/>
        <item x="8"/>
        <item x="663"/>
        <item x="626"/>
        <item x="459"/>
        <item x="917"/>
        <item x="587"/>
        <item x="526"/>
        <item x="50"/>
        <item x="572"/>
        <item x="100"/>
        <item x="188"/>
        <item x="209"/>
        <item x="842"/>
        <item x="248"/>
        <item x="711"/>
        <item x="636"/>
        <item x="199"/>
        <item x="219"/>
        <item x="628"/>
        <item x="217"/>
        <item x="181"/>
        <item x="51"/>
        <item x="210"/>
        <item x="262"/>
        <item x="108"/>
        <item x="107"/>
        <item x="409"/>
        <item x="885"/>
        <item x="854"/>
        <item x="937"/>
        <item x="555"/>
        <item x="131"/>
        <item x="666"/>
        <item x="432"/>
        <item x="959"/>
        <item x="464"/>
        <item x="849"/>
        <item x="272"/>
        <item x="956"/>
        <item x="926"/>
        <item x="11"/>
        <item x="861"/>
        <item x="327"/>
        <item x="688"/>
        <item x="27"/>
        <item x="846"/>
        <item x="274"/>
        <item x="225"/>
        <item x="886"/>
        <item x="470"/>
        <item x="681"/>
        <item x="868"/>
        <item x="847"/>
        <item x="639"/>
        <item x="808"/>
        <item x="36"/>
        <item x="292"/>
        <item x="697"/>
        <item x="39"/>
        <item x="402"/>
        <item x="215"/>
        <item x="621"/>
        <item x="235"/>
        <item x="791"/>
        <item x="777"/>
        <item x="500"/>
        <item x="424"/>
        <item x="899"/>
        <item x="232"/>
        <item x="594"/>
        <item x="781"/>
        <item x="492"/>
        <item x="194"/>
        <item x="867"/>
        <item x="653"/>
        <item x="506"/>
        <item x="953"/>
        <item x="713"/>
        <item x="505"/>
        <item x="787"/>
        <item x="442"/>
        <item x="487"/>
        <item x="31"/>
        <item x="465"/>
        <item x="723"/>
        <item x="90"/>
        <item x="683"/>
        <item x="668"/>
        <item x="563"/>
        <item x="249"/>
        <item x="955"/>
        <item x="645"/>
        <item x="789"/>
        <item x="497"/>
        <item x="915"/>
        <item x="4"/>
        <item x="12"/>
        <item x="660"/>
        <item x="187"/>
        <item x="463"/>
        <item x="177"/>
        <item x="331"/>
        <item x="280"/>
        <item x="876"/>
        <item x="671"/>
        <item x="485"/>
        <item x="490"/>
        <item x="233"/>
        <item x="81"/>
        <item x="598"/>
        <item x="135"/>
        <item x="567"/>
        <item x="921"/>
        <item x="844"/>
        <item x="260"/>
        <item x="698"/>
        <item x="437"/>
        <item x="190"/>
        <item x="398"/>
        <item x="731"/>
        <item x="301"/>
        <item x="652"/>
        <item x="856"/>
        <item x="460"/>
        <item x="548"/>
        <item x="801"/>
        <item x="41"/>
        <item x="919"/>
        <item x="691"/>
        <item x="783"/>
        <item x="168"/>
        <item x="910"/>
        <item x="418"/>
        <item x="934"/>
        <item x="569"/>
        <item x="607"/>
        <item x="760"/>
        <item x="780"/>
        <item x="143"/>
        <item x="839"/>
        <item x="79"/>
        <item x="175"/>
        <item x="611"/>
        <item x="546"/>
        <item x="126"/>
        <item x="72"/>
        <item x="914"/>
        <item x="819"/>
        <item x="116"/>
        <item x="858"/>
        <item x="620"/>
        <item x="792"/>
        <item x="623"/>
        <item x="562"/>
        <item x="173"/>
        <item x="386"/>
        <item x="605"/>
        <item x="755"/>
        <item x="339"/>
        <item x="799"/>
        <item x="535"/>
        <item x="379"/>
        <item x="909"/>
        <item x="771"/>
        <item x="448"/>
        <item x="340"/>
        <item x="685"/>
        <item x="200"/>
        <item x="634"/>
        <item x="93"/>
        <item x="481"/>
        <item x="778"/>
        <item x="740"/>
        <item x="76"/>
        <item x="355"/>
        <item x="141"/>
        <item x="436"/>
        <item x="889"/>
        <item x="964"/>
        <item x="754"/>
        <item x="77"/>
        <item x="204"/>
        <item x="694"/>
        <item x="474"/>
        <item x="627"/>
        <item x="286"/>
        <item x="509"/>
        <item x="206"/>
        <item x="767"/>
        <item x="726"/>
        <item x="132"/>
        <item x="536"/>
        <item x="533"/>
        <item x="394"/>
        <item x="14"/>
        <item x="222"/>
        <item x="370"/>
        <item x="359"/>
        <item x="392"/>
        <item x="304"/>
        <item x="747"/>
        <item x="659"/>
        <item x="903"/>
        <item x="941"/>
        <item x="238"/>
        <item x="40"/>
        <item x="831"/>
        <item x="109"/>
        <item x="172"/>
        <item x="732"/>
        <item x="631"/>
        <item x="696"/>
        <item x="656"/>
        <item x="615"/>
        <item x="809"/>
        <item x="124"/>
        <item x="552"/>
        <item x="365"/>
        <item x="16"/>
        <item x="229"/>
        <item x="399"/>
        <item x="305"/>
        <item x="259"/>
        <item x="182"/>
        <item x="818"/>
        <item x="226"/>
        <item x="103"/>
        <item x="855"/>
        <item x="896"/>
        <item x="834"/>
        <item x="677"/>
        <item x="838"/>
        <item x="823"/>
        <item x="788"/>
        <item x="243"/>
        <item x="880"/>
        <item x="1"/>
        <item x="15"/>
        <item x="354"/>
        <item x="17"/>
        <item x="10"/>
        <item x="618"/>
        <item x="734"/>
        <item x="119"/>
        <item x="253"/>
        <item x="860"/>
        <item x="425"/>
        <item x="230"/>
        <item x="314"/>
        <item x="383"/>
        <item x="835"/>
        <item x="559"/>
        <item x="125"/>
        <item x="650"/>
        <item x="693"/>
        <item x="504"/>
        <item x="224"/>
        <item x="375"/>
        <item x="897"/>
        <item x="965"/>
        <item x="749"/>
        <item x="643"/>
        <item x="293"/>
        <item x="236"/>
        <item x="34"/>
        <item x="223"/>
        <item x="358"/>
        <item x="452"/>
        <item x="822"/>
        <item x="825"/>
        <item x="613"/>
        <item x="662"/>
        <item x="295"/>
        <item x="254"/>
        <item x="748"/>
        <item x="962"/>
        <item x="883"/>
        <item x="949"/>
        <item x="612"/>
        <item x="798"/>
        <item x="377"/>
        <item x="208"/>
        <item x="729"/>
        <item x="829"/>
        <item x="494"/>
        <item x="389"/>
        <item x="651"/>
        <item x="345"/>
        <item x="810"/>
        <item x="395"/>
        <item x="85"/>
        <item x="413"/>
        <item x="336"/>
        <item x="863"/>
        <item x="545"/>
        <item x="744"/>
        <item x="963"/>
        <item x="522"/>
        <item x="479"/>
        <item x="38"/>
        <item x="632"/>
        <item x="71"/>
        <item x="157"/>
        <item x="323"/>
        <item x="82"/>
        <item x="664"/>
        <item x="557"/>
        <item x="602"/>
        <item x="502"/>
        <item x="338"/>
        <item x="270"/>
        <item x="957"/>
        <item x="258"/>
        <item x="372"/>
        <item x="828"/>
        <item x="385"/>
        <item x="469"/>
        <item x="212"/>
        <item x="324"/>
        <item x="940"/>
        <item x="519"/>
        <item x="811"/>
        <item x="344"/>
        <item x="435"/>
        <item x="570"/>
        <item x="154"/>
        <item x="23"/>
        <item x="166"/>
        <item x="348"/>
        <item x="300"/>
        <item x="332"/>
        <item x="378"/>
        <item x="446"/>
        <item x="333"/>
        <item x="514"/>
        <item x="933"/>
        <item x="467"/>
        <item x="593"/>
        <item x="70"/>
        <item x="600"/>
        <item x="241"/>
        <item x="537"/>
        <item x="727"/>
        <item x="827"/>
        <item x="174"/>
        <item x="857"/>
        <item x="228"/>
        <item x="911"/>
        <item x="927"/>
        <item x="918"/>
        <item x="472"/>
        <item x="695"/>
        <item x="932"/>
        <item x="380"/>
        <item x="733"/>
        <item x="745"/>
        <item x="60"/>
        <item x="498"/>
        <item x="316"/>
        <item x="297"/>
        <item x="43"/>
        <item x="750"/>
        <item x="499"/>
        <item x="337"/>
        <item x="78"/>
        <item x="882"/>
        <item x="495"/>
        <item x="360"/>
        <item x="271"/>
        <item x="255"/>
        <item x="405"/>
        <item x="608"/>
        <item x="113"/>
        <item x="534"/>
        <item x="64"/>
        <item x="672"/>
        <item x="74"/>
        <item x="419"/>
        <item x="938"/>
        <item x="577"/>
        <item x="129"/>
        <item x="566"/>
        <item x="728"/>
        <item x="895"/>
        <item x="550"/>
        <item x="718"/>
        <item x="489"/>
        <item x="676"/>
        <item x="496"/>
        <item x="736"/>
        <item x="900"/>
        <item x="510"/>
        <item x="913"/>
        <item x="99"/>
        <item x="556"/>
        <item x="795"/>
        <item x="322"/>
        <item x="521"/>
        <item x="450"/>
        <item x="768"/>
        <item x="55"/>
        <item x="773"/>
        <item x="261"/>
        <item x="250"/>
        <item x="757"/>
        <item x="284"/>
        <item x="189"/>
        <item x="276"/>
        <item x="674"/>
        <item x="278"/>
        <item x="737"/>
        <item x="151"/>
        <item x="319"/>
        <item x="156"/>
        <item x="183"/>
        <item x="503"/>
        <item x="741"/>
        <item x="203"/>
        <item x="417"/>
        <item x="112"/>
        <item x="582"/>
        <item x="218"/>
        <item x="619"/>
        <item x="33"/>
        <item x="371"/>
        <item x="586"/>
        <item x="738"/>
        <item x="591"/>
        <item x="291"/>
        <item x="18"/>
        <item x="185"/>
        <item x="277"/>
        <item x="240"/>
        <item x="66"/>
        <item x="762"/>
        <item x="290"/>
        <item x="482"/>
        <item x="790"/>
        <item x="441"/>
        <item x="805"/>
        <item x="584"/>
        <item x="32"/>
        <item x="312"/>
        <item x="142"/>
        <item x="700"/>
        <item x="952"/>
        <item x="342"/>
        <item x="657"/>
        <item x="891"/>
        <item x="609"/>
        <item x="630"/>
        <item x="763"/>
        <item x="595"/>
        <item x="462"/>
        <item x="583"/>
        <item x="381"/>
        <item x="347"/>
        <item x="512"/>
        <item x="376"/>
        <item x="785"/>
        <item x="148"/>
        <item x="88"/>
        <item x="52"/>
        <item x="426"/>
        <item x="130"/>
        <item x="892"/>
        <item x="769"/>
        <item x="367"/>
        <item x="13"/>
        <item x="814"/>
        <item x="517"/>
        <item x="443"/>
        <item x="56"/>
        <item x="802"/>
        <item x="721"/>
        <item x="712"/>
        <item x="585"/>
        <item x="303"/>
        <item x="599"/>
        <item x="368"/>
        <item x="267"/>
        <item x="307"/>
        <item x="46"/>
        <item x="428"/>
        <item x="120"/>
        <item x="486"/>
        <item x="944"/>
        <item x="821"/>
        <item x="197"/>
        <item x="604"/>
        <item x="24"/>
        <item x="515"/>
        <item x="308"/>
        <item x="912"/>
        <item x="764"/>
        <item x="568"/>
        <item x="444"/>
        <item x="950"/>
        <item x="299"/>
        <item x="875"/>
        <item x="961"/>
        <item x="826"/>
        <item x="888"/>
        <item x="887"/>
        <item x="797"/>
        <item x="420"/>
        <item x="907"/>
        <item x="551"/>
        <item x="679"/>
        <item x="782"/>
        <item x="743"/>
        <item x="20"/>
        <item x="478"/>
        <item x="484"/>
        <item x="716"/>
        <item x="84"/>
        <item x="256"/>
        <item x="431"/>
        <item x="341"/>
        <item x="610"/>
        <item x="491"/>
        <item x="22"/>
        <item x="573"/>
        <item x="361"/>
        <item x="179"/>
        <item x="329"/>
        <item x="67"/>
        <item x="298"/>
        <item x="530"/>
        <item x="532"/>
        <item x="26"/>
        <item x="102"/>
        <item x="709"/>
        <item x="590"/>
        <item x="673"/>
        <item x="948"/>
        <item x="588"/>
        <item x="845"/>
        <item x="155"/>
        <item x="646"/>
        <item x="21"/>
        <item x="458"/>
        <item x="140"/>
        <item x="252"/>
        <item x="746"/>
        <item x="841"/>
        <item x="924"/>
        <item x="730"/>
        <item x="19"/>
        <item x="207"/>
        <item x="180"/>
        <item x="874"/>
        <item x="98"/>
        <item x="603"/>
        <item x="244"/>
        <item x="717"/>
        <item x="682"/>
        <item x="455"/>
        <item x="539"/>
        <item x="318"/>
        <item x="675"/>
        <item x="877"/>
        <item x="945"/>
        <item x="806"/>
        <item x="461"/>
        <item x="722"/>
        <item x="242"/>
        <item x="560"/>
        <item x="145"/>
        <item x="91"/>
        <item x="275"/>
        <item x="678"/>
        <item x="525"/>
        <item x="686"/>
        <item x="139"/>
        <item x="756"/>
        <item x="121"/>
        <item x="146"/>
        <item x="906"/>
        <item x="127"/>
        <item x="456"/>
        <item x="622"/>
        <item x="309"/>
        <item x="881"/>
        <item x="363"/>
        <item x="966"/>
        <item x="193"/>
        <item x="832"/>
        <item x="134"/>
        <item x="930"/>
        <item x="816"/>
        <item x="191"/>
        <item x="581"/>
        <item x="161"/>
        <item x="658"/>
        <item x="752"/>
        <item x="501"/>
        <item x="350"/>
        <item x="714"/>
        <item x="58"/>
        <item x="837"/>
        <item x="796"/>
        <item x="7"/>
        <item x="83"/>
        <item x="775"/>
        <item x="836"/>
        <item x="320"/>
        <item x="625"/>
        <item x="702"/>
        <item x="708"/>
        <item x="158"/>
        <item x="692"/>
        <item x="388"/>
        <item x="453"/>
        <item x="865"/>
        <item x="62"/>
        <item x="879"/>
        <item x="407"/>
        <item x="160"/>
        <item x="439"/>
        <item x="202"/>
        <item x="488"/>
        <item x="382"/>
        <item x="373"/>
        <item x="80"/>
        <item x="264"/>
        <item x="69"/>
        <item x="214"/>
        <item x="804"/>
        <item x="349"/>
        <item x="859"/>
        <item x="391"/>
        <item x="106"/>
        <item x="852"/>
        <item x="351"/>
        <item x="247"/>
        <item x="960"/>
        <item x="0"/>
        <item x="245"/>
        <item x="807"/>
        <item x="302"/>
        <item x="579"/>
        <item x="466"/>
        <item x="869"/>
        <item x="541"/>
        <item x="122"/>
        <item x="133"/>
        <item x="45"/>
        <item x="667"/>
        <item x="649"/>
        <item x="110"/>
        <item x="597"/>
        <item x="592"/>
        <item x="231"/>
        <item x="53"/>
        <item x="705"/>
        <item x="429"/>
        <item x="149"/>
        <item x="647"/>
        <item x="565"/>
        <item x="706"/>
        <item x="37"/>
        <item x="943"/>
        <item x="165"/>
        <item x="529"/>
        <item x="493"/>
        <item x="137"/>
        <item x="387"/>
        <item x="334"/>
        <item x="423"/>
        <item x="118"/>
        <item x="524"/>
        <item x="393"/>
        <item x="239"/>
        <item x="65"/>
        <item x="483"/>
        <item x="820"/>
        <item x="739"/>
        <item x="946"/>
        <item x="152"/>
        <item x="95"/>
        <item x="812"/>
        <item x="273"/>
        <item x="523"/>
        <item x="335"/>
        <item x="310"/>
        <item x="894"/>
        <item x="670"/>
        <item x="758"/>
        <item x="655"/>
        <item x="596"/>
        <item x="935"/>
        <item x="644"/>
        <item x="654"/>
        <item x="59"/>
        <item x="824"/>
        <item x="176"/>
        <item x="356"/>
        <item x="850"/>
        <item x="931"/>
        <item x="5"/>
        <item x="313"/>
        <item x="412"/>
        <item x="257"/>
        <item x="735"/>
        <item x="415"/>
        <item x="440"/>
        <item x="803"/>
        <item x="35"/>
        <item x="326"/>
        <item x="49"/>
        <item x="422"/>
        <item x="817"/>
        <item x="853"/>
        <item x="89"/>
        <item x="916"/>
        <item x="92"/>
        <item x="516"/>
        <item x="905"/>
        <item x="641"/>
        <item x="128"/>
        <item x="404"/>
        <item x="553"/>
        <item x="390"/>
        <item x="719"/>
        <item x="68"/>
        <item x="640"/>
        <item x="397"/>
        <item x="699"/>
        <item x="543"/>
        <item x="511"/>
        <item x="288"/>
        <item x="864"/>
        <item x="742"/>
        <item x="61"/>
        <item x="589"/>
        <item x="710"/>
        <item x="178"/>
        <item x="833"/>
        <item x="353"/>
        <item x="384"/>
        <item x="366"/>
        <item x="434"/>
        <item x="508"/>
        <item x="321"/>
        <item x="703"/>
        <item x="29"/>
        <item x="279"/>
        <item x="216"/>
        <item x="87"/>
        <item x="184"/>
        <item x="477"/>
        <item x="942"/>
        <item x="25"/>
        <item x="922"/>
        <item x="542"/>
        <item x="73"/>
        <item x="528"/>
        <item x="427"/>
        <item x="929"/>
        <item x="105"/>
        <item x="164"/>
        <item x="86"/>
        <item x="317"/>
        <item x="170"/>
        <item x="902"/>
        <item x="192"/>
        <item x="958"/>
        <item x="766"/>
        <item x="374"/>
        <item x="606"/>
        <item x="794"/>
        <item x="430"/>
        <item x="9"/>
        <item x="48"/>
        <item x="904"/>
        <item x="196"/>
        <item x="518"/>
        <item x="862"/>
        <item x="343"/>
        <item x="701"/>
        <item x="848"/>
        <item x="227"/>
        <item x="162"/>
        <item x="576"/>
        <item x="211"/>
        <item x="234"/>
        <item x="263"/>
        <item x="311"/>
        <item x="770"/>
        <item x="633"/>
        <item x="776"/>
        <item x="635"/>
        <item x="447"/>
        <item x="786"/>
        <item x="104"/>
        <item x="616"/>
        <item x="939"/>
        <item x="57"/>
        <item x="617"/>
        <item x="707"/>
        <item x="414"/>
        <item x="784"/>
        <item x="578"/>
        <item x="540"/>
        <item x="884"/>
        <item x="457"/>
        <item x="296"/>
        <item x="400"/>
        <item x="294"/>
        <item x="753"/>
        <item x="325"/>
        <item x="97"/>
        <item x="306"/>
        <item x="954"/>
        <item x="873"/>
        <item x="507"/>
        <item x="44"/>
        <item x="544"/>
        <item x="2"/>
        <item x="751"/>
        <item x="96"/>
        <item x="205"/>
        <item x="687"/>
        <item x="251"/>
        <item x="117"/>
        <item x="951"/>
        <item x="416"/>
        <item x="614"/>
        <item x="269"/>
        <item x="114"/>
        <item x="362"/>
        <item x="281"/>
        <item x="520"/>
        <item x="136"/>
        <item x="153"/>
        <item x="554"/>
        <item x="561"/>
        <item x="923"/>
        <item x="42"/>
        <item x="403"/>
        <item x="265"/>
        <item x="843"/>
        <item x="63"/>
        <item x="454"/>
        <item x="445"/>
        <item x="684"/>
        <item x="421"/>
        <item x="765"/>
        <item x="538"/>
        <item x="715"/>
        <item x="871"/>
        <item x="725"/>
        <item x="928"/>
        <item x="406"/>
        <item x="947"/>
        <item x="574"/>
        <item x="111"/>
        <item x="468"/>
        <item x="198"/>
        <item x="689"/>
        <item x="690"/>
        <item x="408"/>
        <item x="289"/>
        <item x="330"/>
        <item x="629"/>
        <item x="830"/>
        <item x="3"/>
        <item x="704"/>
        <item x="220"/>
        <item x="793"/>
        <item x="352"/>
        <item x="669"/>
        <item x="144"/>
        <item x="123"/>
        <item x="580"/>
        <item x="558"/>
        <item x="195"/>
        <item x="186"/>
        <item x="138"/>
        <item x="75"/>
        <item x="531"/>
        <item x="471"/>
        <item x="480"/>
        <item x="364"/>
        <item x="936"/>
        <item x="287"/>
        <item x="680"/>
        <item x="815"/>
        <item x="268"/>
        <item x="901"/>
        <item x="638"/>
        <item x="163"/>
        <item x="213"/>
        <item x="800"/>
        <item x="411"/>
        <item x="167"/>
        <item x="94"/>
        <item x="282"/>
        <item x="266"/>
        <item x="813"/>
        <item x="171"/>
        <item x="840"/>
        <item x="870"/>
        <item x="438"/>
        <item x="920"/>
        <item x="47"/>
        <item x="115"/>
        <item x="101"/>
        <item x="357"/>
        <item x="476"/>
        <item x="473"/>
        <item x="724"/>
        <item x="890"/>
        <item x="147"/>
        <item x="401"/>
        <item x="601"/>
        <item x="925"/>
        <item x="851"/>
        <item x="872"/>
        <item x="246"/>
        <item x="169"/>
        <item x="893"/>
        <item x="564"/>
        <item x="624"/>
        <item x="283"/>
        <item x="878"/>
        <item x="6"/>
        <item x="221"/>
        <item x="410"/>
        <item x="475"/>
        <item x="159"/>
        <item x="449"/>
        <item x="30"/>
        <item x="328"/>
        <item x="315"/>
        <item x="369"/>
        <item x="779"/>
        <item x="549"/>
        <item x="571"/>
        <item x="547"/>
        <item x="772"/>
        <item x="28"/>
        <item x="346"/>
        <item x="759"/>
        <item x="761"/>
        <item x="720"/>
        <item x="396"/>
        <item x="451"/>
        <item x="575"/>
        <item x="665"/>
        <item x="637"/>
        <item x="285"/>
        <item x="513"/>
        <item x="908"/>
        <item x="866"/>
        <item x="150"/>
        <item x="774"/>
        <item x="433"/>
        <item x="661"/>
        <item x="237"/>
        <item x="648"/>
        <item t="default"/>
      </items>
    </pivotField>
    <pivotField compact="0" numFmtId="10" outline="0" showAll="0"/>
    <pivotField compact="0" outline="0" showAll="0" defaultSubtotal="0">
      <items count="3">
        <item x="2"/>
        <item x="1"/>
        <item x="0"/>
      </items>
    </pivotField>
    <pivotField compact="0" outline="0" showAll="0" sortType="ascending"/>
    <pivotField compact="0" outline="0" showAll="0"/>
    <pivotField compact="0" outline="0" showAll="0">
      <items count="5">
        <item x="1"/>
        <item x="0"/>
        <item x="3"/>
        <item x="2"/>
        <item t="default"/>
      </items>
    </pivotField>
    <pivotField compact="0" outline="0" showAll="0">
      <items count="3">
        <item x="0"/>
        <item x="1"/>
        <item t="default"/>
      </items>
    </pivotField>
    <pivotField compact="0" outline="0" showAll="0"/>
    <pivotField axis="axisRow" compact="0" outline="0" showAll="0">
      <items count="9">
        <item x="7"/>
        <item x="6"/>
        <item x="4"/>
        <item x="1"/>
        <item x="5"/>
        <item x="2"/>
        <item x="3"/>
        <item x="0"/>
        <item t="default"/>
      </items>
    </pivotField>
    <pivotField compact="0" outline="0" showAll="0">
      <items count="11">
        <item x="1"/>
        <item x="8"/>
        <item x="2"/>
        <item x="5"/>
        <item x="0"/>
        <item x="4"/>
        <item x="3"/>
        <item x="7"/>
        <item x="9"/>
        <item x="6"/>
        <item t="default"/>
      </items>
    </pivotField>
    <pivotField compact="0" numFmtId="164" outline="0" showAll="0"/>
    <pivotField compact="0" outline="0" showAll="0"/>
    <pivotField compact="0" outline="0" showAll="0">
      <items count="7">
        <item x="0"/>
        <item x="1"/>
        <item x="4"/>
        <item x="3"/>
        <item m="1" x="5"/>
        <item x="2"/>
        <item t="default"/>
      </items>
    </pivotField>
    <pivotField compact="0" outline="0" showAll="0"/>
    <pivotField compact="0" outline="0"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compact="0" outline="0" showAll="0">
      <items count="15">
        <item sd="0" x="0"/>
        <item sd="0" x="1"/>
        <item sd="0" x="2"/>
        <item sd="0" x="3"/>
        <item sd="0" x="4"/>
        <item sd="0" x="5"/>
        <item sd="0" x="6"/>
        <item sd="0" x="7"/>
        <item sd="0" x="8"/>
        <item sd="0" x="9"/>
        <item sd="0" x="10"/>
        <item sd="0" x="11"/>
        <item sd="0" x="12"/>
        <item sd="0" x="13"/>
        <item t="default"/>
      </items>
    </pivotField>
  </pivotFields>
  <rowFields count="1">
    <field x="31"/>
  </rowFields>
  <rowItems count="9">
    <i>
      <x/>
    </i>
    <i>
      <x v="1"/>
    </i>
    <i>
      <x v="2"/>
    </i>
    <i>
      <x v="3"/>
    </i>
    <i>
      <x v="4"/>
    </i>
    <i>
      <x v="5"/>
    </i>
    <i>
      <x v="6"/>
    </i>
    <i>
      <x v="7"/>
    </i>
    <i t="grand">
      <x/>
    </i>
  </rowItems>
  <colFields count="1">
    <field x="17"/>
  </colFields>
  <colItems count="3">
    <i>
      <x/>
    </i>
    <i>
      <x v="1"/>
    </i>
    <i t="grand">
      <x/>
    </i>
  </colItems>
  <dataFields count="1">
    <dataField name="Count of User_ID" fld="0" subtotal="count" baseField="0" baseItem="0"/>
  </dataFields>
  <chartFormats count="6">
    <chartFormat chart="0" format="0" series="1">
      <pivotArea type="data" outline="0" fieldPosition="0">
        <references count="2">
          <reference field="4294967294" count="1" selected="0">
            <x v="0"/>
          </reference>
          <reference field="17" count="1" selected="0">
            <x v="0"/>
          </reference>
        </references>
      </pivotArea>
    </chartFormat>
    <chartFormat chart="0" format="1" series="1">
      <pivotArea type="data" outline="0" fieldPosition="0">
        <references count="2">
          <reference field="4294967294" count="1" selected="0">
            <x v="0"/>
          </reference>
          <reference field="17" count="1" selected="0">
            <x v="1"/>
          </reference>
        </references>
      </pivotArea>
    </chartFormat>
    <chartFormat chart="1" format="0" series="1">
      <pivotArea type="data" outline="0" fieldPosition="0">
        <references count="2">
          <reference field="4294967294" count="1" selected="0">
            <x v="0"/>
          </reference>
          <reference field="17" count="1" selected="0">
            <x v="0"/>
          </reference>
        </references>
      </pivotArea>
    </chartFormat>
    <chartFormat chart="1" format="1" series="1">
      <pivotArea type="data" outline="0" fieldPosition="0">
        <references count="2">
          <reference field="4294967294" count="1" selected="0">
            <x v="0"/>
          </reference>
          <reference field="17" count="1" selected="0">
            <x v="1"/>
          </reference>
        </references>
      </pivotArea>
    </chartFormat>
    <chartFormat chart="2" format="0" series="1">
      <pivotArea type="data" outline="0" fieldPosition="0">
        <references count="2">
          <reference field="4294967294" count="1" selected="0">
            <x v="0"/>
          </reference>
          <reference field="17" count="1" selected="0">
            <x v="0"/>
          </reference>
        </references>
      </pivotArea>
    </chartFormat>
    <chartFormat chart="2" format="1" series="1">
      <pivotArea type="data" outline="0" fieldPosition="0">
        <references count="2">
          <reference field="4294967294" count="1" selected="0">
            <x v="0"/>
          </reference>
          <reference field="1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F0100941-5114-4D16-8235-BF9B04A1BA3A}" name="PivotTable5"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0">
  <location ref="A25:B31" firstHeaderRow="1" firstDataRow="1" firstDataCol="1"/>
  <pivotFields count="39">
    <pivotField dataField="1" compact="0" outline="0" showAll="0"/>
    <pivotField compact="0" outline="0" showAll="0"/>
    <pivotField compact="0" numFmtId="14" outline="0" showAll="0"/>
    <pivotField compact="0" numFmtId="14" outline="0" showAll="0">
      <items count="31">
        <item x="22"/>
        <item x="19"/>
        <item x="12"/>
        <item x="0"/>
        <item x="7"/>
        <item x="27"/>
        <item x="24"/>
        <item x="28"/>
        <item x="15"/>
        <item x="6"/>
        <item x="2"/>
        <item x="3"/>
        <item x="20"/>
        <item x="8"/>
        <item x="13"/>
        <item x="9"/>
        <item x="18"/>
        <item x="26"/>
        <item x="23"/>
        <item x="16"/>
        <item x="29"/>
        <item x="1"/>
        <item x="11"/>
        <item x="4"/>
        <item x="5"/>
        <item x="17"/>
        <item x="10"/>
        <item x="21"/>
        <item x="25"/>
        <item x="14"/>
        <item t="default"/>
      </items>
    </pivotField>
    <pivotField compact="0" outline="0" showAll="0"/>
    <pivotField compact="0" outline="0" showAll="0"/>
    <pivotField compact="0" outline="0" showAll="0"/>
    <pivotField compact="0" outline="0" showAll="0">
      <items count="6">
        <item x="4"/>
        <item x="1"/>
        <item x="3"/>
        <item x="2"/>
        <item x="0"/>
        <item t="default"/>
      </items>
    </pivotField>
    <pivotField compact="0" outline="0" showAll="0"/>
    <pivotField compact="0" outline="0" showAll="0"/>
    <pivotField compact="0" outline="0" showAll="0"/>
    <pivotField compact="0" outline="0" showAll="0"/>
    <pivotField compact="0" outline="0" showAll="0">
      <items count="8">
        <item x="5"/>
        <item x="2"/>
        <item x="4"/>
        <item x="0"/>
        <item x="1"/>
        <item x="6"/>
        <item x="3"/>
        <item t="default"/>
      </items>
    </pivotField>
    <pivotField compact="0" outline="0" showAll="0"/>
    <pivotField compact="0" outline="0" showAll="0" sortType="descending">
      <items count="7">
        <item x="1"/>
        <item x="5"/>
        <item x="4"/>
        <item x="3"/>
        <item x="2"/>
        <item x="0"/>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 compact="0" outline="0" showAll="0"/>
    <pivotField compact="0" outline="0" showAll="0"/>
    <pivotField axis="axisRow" compact="0" outline="0" showAll="0" sortType="descending">
      <items count="6">
        <item x="4"/>
        <item x="1"/>
        <item x="2"/>
        <item x="0"/>
        <item x="3"/>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numFmtId="10" outline="0" showAll="0">
      <items count="968">
        <item x="54"/>
        <item x="527"/>
        <item x="642"/>
        <item x="201"/>
        <item x="898"/>
        <item x="8"/>
        <item x="663"/>
        <item x="626"/>
        <item x="459"/>
        <item x="917"/>
        <item x="587"/>
        <item x="526"/>
        <item x="50"/>
        <item x="572"/>
        <item x="100"/>
        <item x="188"/>
        <item x="209"/>
        <item x="842"/>
        <item x="248"/>
        <item x="711"/>
        <item x="636"/>
        <item x="199"/>
        <item x="219"/>
        <item x="628"/>
        <item x="217"/>
        <item x="181"/>
        <item x="51"/>
        <item x="210"/>
        <item x="262"/>
        <item x="108"/>
        <item x="107"/>
        <item x="409"/>
        <item x="885"/>
        <item x="854"/>
        <item x="937"/>
        <item x="555"/>
        <item x="131"/>
        <item x="666"/>
        <item x="432"/>
        <item x="959"/>
        <item x="464"/>
        <item x="849"/>
        <item x="272"/>
        <item x="956"/>
        <item x="926"/>
        <item x="11"/>
        <item x="861"/>
        <item x="327"/>
        <item x="688"/>
        <item x="27"/>
        <item x="846"/>
        <item x="274"/>
        <item x="225"/>
        <item x="886"/>
        <item x="470"/>
        <item x="681"/>
        <item x="868"/>
        <item x="847"/>
        <item x="639"/>
        <item x="808"/>
        <item x="36"/>
        <item x="292"/>
        <item x="697"/>
        <item x="39"/>
        <item x="402"/>
        <item x="215"/>
        <item x="621"/>
        <item x="235"/>
        <item x="791"/>
        <item x="777"/>
        <item x="500"/>
        <item x="424"/>
        <item x="899"/>
        <item x="232"/>
        <item x="594"/>
        <item x="781"/>
        <item x="492"/>
        <item x="194"/>
        <item x="867"/>
        <item x="653"/>
        <item x="506"/>
        <item x="953"/>
        <item x="713"/>
        <item x="505"/>
        <item x="787"/>
        <item x="442"/>
        <item x="487"/>
        <item x="31"/>
        <item x="465"/>
        <item x="723"/>
        <item x="90"/>
        <item x="683"/>
        <item x="668"/>
        <item x="563"/>
        <item x="249"/>
        <item x="955"/>
        <item x="645"/>
        <item x="789"/>
        <item x="497"/>
        <item x="915"/>
        <item x="4"/>
        <item x="12"/>
        <item x="660"/>
        <item x="187"/>
        <item x="463"/>
        <item x="177"/>
        <item x="331"/>
        <item x="280"/>
        <item x="876"/>
        <item x="671"/>
        <item x="485"/>
        <item x="490"/>
        <item x="233"/>
        <item x="81"/>
        <item x="598"/>
        <item x="135"/>
        <item x="567"/>
        <item x="921"/>
        <item x="844"/>
        <item x="260"/>
        <item x="698"/>
        <item x="437"/>
        <item x="190"/>
        <item x="398"/>
        <item x="731"/>
        <item x="301"/>
        <item x="652"/>
        <item x="856"/>
        <item x="460"/>
        <item x="548"/>
        <item x="801"/>
        <item x="41"/>
        <item x="919"/>
        <item x="691"/>
        <item x="783"/>
        <item x="168"/>
        <item x="910"/>
        <item x="418"/>
        <item x="934"/>
        <item x="569"/>
        <item x="607"/>
        <item x="760"/>
        <item x="780"/>
        <item x="143"/>
        <item x="839"/>
        <item x="79"/>
        <item x="175"/>
        <item x="611"/>
        <item x="546"/>
        <item x="126"/>
        <item x="72"/>
        <item x="914"/>
        <item x="819"/>
        <item x="116"/>
        <item x="858"/>
        <item x="620"/>
        <item x="792"/>
        <item x="623"/>
        <item x="562"/>
        <item x="173"/>
        <item x="386"/>
        <item x="605"/>
        <item x="755"/>
        <item x="339"/>
        <item x="799"/>
        <item x="535"/>
        <item x="379"/>
        <item x="909"/>
        <item x="771"/>
        <item x="448"/>
        <item x="340"/>
        <item x="685"/>
        <item x="200"/>
        <item x="634"/>
        <item x="93"/>
        <item x="481"/>
        <item x="778"/>
        <item x="740"/>
        <item x="76"/>
        <item x="355"/>
        <item x="141"/>
        <item x="436"/>
        <item x="889"/>
        <item x="964"/>
        <item x="754"/>
        <item x="77"/>
        <item x="204"/>
        <item x="694"/>
        <item x="474"/>
        <item x="627"/>
        <item x="286"/>
        <item x="509"/>
        <item x="206"/>
        <item x="767"/>
        <item x="726"/>
        <item x="132"/>
        <item x="536"/>
        <item x="533"/>
        <item x="394"/>
        <item x="14"/>
        <item x="222"/>
        <item x="370"/>
        <item x="359"/>
        <item x="392"/>
        <item x="304"/>
        <item x="747"/>
        <item x="659"/>
        <item x="903"/>
        <item x="941"/>
        <item x="238"/>
        <item x="40"/>
        <item x="831"/>
        <item x="109"/>
        <item x="172"/>
        <item x="732"/>
        <item x="631"/>
        <item x="696"/>
        <item x="656"/>
        <item x="615"/>
        <item x="809"/>
        <item x="124"/>
        <item x="552"/>
        <item x="365"/>
        <item x="16"/>
        <item x="229"/>
        <item x="399"/>
        <item x="305"/>
        <item x="259"/>
        <item x="182"/>
        <item x="818"/>
        <item x="226"/>
        <item x="103"/>
        <item x="855"/>
        <item x="896"/>
        <item x="834"/>
        <item x="677"/>
        <item x="838"/>
        <item x="823"/>
        <item x="788"/>
        <item x="243"/>
        <item x="880"/>
        <item x="1"/>
        <item x="15"/>
        <item x="354"/>
        <item x="17"/>
        <item x="10"/>
        <item x="618"/>
        <item x="734"/>
        <item x="119"/>
        <item x="253"/>
        <item x="860"/>
        <item x="425"/>
        <item x="230"/>
        <item x="314"/>
        <item x="383"/>
        <item x="835"/>
        <item x="559"/>
        <item x="125"/>
        <item x="650"/>
        <item x="693"/>
        <item x="504"/>
        <item x="224"/>
        <item x="375"/>
        <item x="897"/>
        <item x="965"/>
        <item x="749"/>
        <item x="643"/>
        <item x="293"/>
        <item x="236"/>
        <item x="34"/>
        <item x="223"/>
        <item x="358"/>
        <item x="452"/>
        <item x="822"/>
        <item x="825"/>
        <item x="613"/>
        <item x="662"/>
        <item x="295"/>
        <item x="254"/>
        <item x="748"/>
        <item x="962"/>
        <item x="883"/>
        <item x="949"/>
        <item x="612"/>
        <item x="798"/>
        <item x="377"/>
        <item x="208"/>
        <item x="729"/>
        <item x="829"/>
        <item x="494"/>
        <item x="389"/>
        <item x="651"/>
        <item x="345"/>
        <item x="810"/>
        <item x="395"/>
        <item x="85"/>
        <item x="413"/>
        <item x="336"/>
        <item x="863"/>
        <item x="545"/>
        <item x="744"/>
        <item x="963"/>
        <item x="522"/>
        <item x="479"/>
        <item x="38"/>
        <item x="632"/>
        <item x="71"/>
        <item x="157"/>
        <item x="323"/>
        <item x="82"/>
        <item x="664"/>
        <item x="557"/>
        <item x="602"/>
        <item x="502"/>
        <item x="338"/>
        <item x="270"/>
        <item x="957"/>
        <item x="258"/>
        <item x="372"/>
        <item x="828"/>
        <item x="385"/>
        <item x="469"/>
        <item x="212"/>
        <item x="324"/>
        <item x="940"/>
        <item x="519"/>
        <item x="811"/>
        <item x="344"/>
        <item x="435"/>
        <item x="570"/>
        <item x="154"/>
        <item x="23"/>
        <item x="166"/>
        <item x="348"/>
        <item x="300"/>
        <item x="332"/>
        <item x="378"/>
        <item x="446"/>
        <item x="333"/>
        <item x="514"/>
        <item x="933"/>
        <item x="467"/>
        <item x="593"/>
        <item x="70"/>
        <item x="600"/>
        <item x="241"/>
        <item x="537"/>
        <item x="727"/>
        <item x="827"/>
        <item x="174"/>
        <item x="857"/>
        <item x="228"/>
        <item x="911"/>
        <item x="927"/>
        <item x="918"/>
        <item x="472"/>
        <item x="695"/>
        <item x="932"/>
        <item x="380"/>
        <item x="733"/>
        <item x="745"/>
        <item x="60"/>
        <item x="498"/>
        <item x="316"/>
        <item x="297"/>
        <item x="43"/>
        <item x="750"/>
        <item x="499"/>
        <item x="337"/>
        <item x="78"/>
        <item x="882"/>
        <item x="495"/>
        <item x="360"/>
        <item x="271"/>
        <item x="255"/>
        <item x="405"/>
        <item x="608"/>
        <item x="113"/>
        <item x="534"/>
        <item x="64"/>
        <item x="672"/>
        <item x="74"/>
        <item x="419"/>
        <item x="938"/>
        <item x="577"/>
        <item x="129"/>
        <item x="566"/>
        <item x="728"/>
        <item x="895"/>
        <item x="550"/>
        <item x="718"/>
        <item x="489"/>
        <item x="676"/>
        <item x="496"/>
        <item x="736"/>
        <item x="900"/>
        <item x="510"/>
        <item x="913"/>
        <item x="99"/>
        <item x="556"/>
        <item x="795"/>
        <item x="322"/>
        <item x="521"/>
        <item x="450"/>
        <item x="768"/>
        <item x="55"/>
        <item x="773"/>
        <item x="261"/>
        <item x="250"/>
        <item x="757"/>
        <item x="284"/>
        <item x="189"/>
        <item x="276"/>
        <item x="674"/>
        <item x="278"/>
        <item x="737"/>
        <item x="151"/>
        <item x="319"/>
        <item x="156"/>
        <item x="183"/>
        <item x="503"/>
        <item x="741"/>
        <item x="203"/>
        <item x="417"/>
        <item x="112"/>
        <item x="582"/>
        <item x="218"/>
        <item x="619"/>
        <item x="33"/>
        <item x="371"/>
        <item x="586"/>
        <item x="738"/>
        <item x="591"/>
        <item x="291"/>
        <item x="18"/>
        <item x="185"/>
        <item x="277"/>
        <item x="240"/>
        <item x="66"/>
        <item x="762"/>
        <item x="290"/>
        <item x="482"/>
        <item x="790"/>
        <item x="441"/>
        <item x="805"/>
        <item x="584"/>
        <item x="32"/>
        <item x="312"/>
        <item x="142"/>
        <item x="700"/>
        <item x="952"/>
        <item x="342"/>
        <item x="657"/>
        <item x="891"/>
        <item x="609"/>
        <item x="630"/>
        <item x="763"/>
        <item x="595"/>
        <item x="462"/>
        <item x="583"/>
        <item x="381"/>
        <item x="347"/>
        <item x="512"/>
        <item x="376"/>
        <item x="785"/>
        <item x="148"/>
        <item x="88"/>
        <item x="52"/>
        <item x="426"/>
        <item x="130"/>
        <item x="892"/>
        <item x="769"/>
        <item x="367"/>
        <item x="13"/>
        <item x="814"/>
        <item x="517"/>
        <item x="443"/>
        <item x="56"/>
        <item x="802"/>
        <item x="721"/>
        <item x="712"/>
        <item x="585"/>
        <item x="303"/>
        <item x="599"/>
        <item x="368"/>
        <item x="267"/>
        <item x="307"/>
        <item x="46"/>
        <item x="428"/>
        <item x="120"/>
        <item x="486"/>
        <item x="944"/>
        <item x="821"/>
        <item x="197"/>
        <item x="604"/>
        <item x="24"/>
        <item x="515"/>
        <item x="308"/>
        <item x="912"/>
        <item x="764"/>
        <item x="568"/>
        <item x="444"/>
        <item x="950"/>
        <item x="299"/>
        <item x="875"/>
        <item x="961"/>
        <item x="826"/>
        <item x="888"/>
        <item x="887"/>
        <item x="797"/>
        <item x="420"/>
        <item x="907"/>
        <item x="551"/>
        <item x="679"/>
        <item x="782"/>
        <item x="743"/>
        <item x="20"/>
        <item x="478"/>
        <item x="484"/>
        <item x="716"/>
        <item x="84"/>
        <item x="256"/>
        <item x="431"/>
        <item x="341"/>
        <item x="610"/>
        <item x="491"/>
        <item x="22"/>
        <item x="573"/>
        <item x="361"/>
        <item x="179"/>
        <item x="329"/>
        <item x="67"/>
        <item x="298"/>
        <item x="530"/>
        <item x="532"/>
        <item x="26"/>
        <item x="102"/>
        <item x="709"/>
        <item x="590"/>
        <item x="673"/>
        <item x="948"/>
        <item x="588"/>
        <item x="845"/>
        <item x="155"/>
        <item x="646"/>
        <item x="21"/>
        <item x="458"/>
        <item x="140"/>
        <item x="252"/>
        <item x="746"/>
        <item x="841"/>
        <item x="924"/>
        <item x="730"/>
        <item x="19"/>
        <item x="207"/>
        <item x="180"/>
        <item x="874"/>
        <item x="98"/>
        <item x="603"/>
        <item x="244"/>
        <item x="717"/>
        <item x="682"/>
        <item x="455"/>
        <item x="539"/>
        <item x="318"/>
        <item x="675"/>
        <item x="877"/>
        <item x="945"/>
        <item x="806"/>
        <item x="461"/>
        <item x="722"/>
        <item x="242"/>
        <item x="560"/>
        <item x="145"/>
        <item x="91"/>
        <item x="275"/>
        <item x="678"/>
        <item x="525"/>
        <item x="686"/>
        <item x="139"/>
        <item x="756"/>
        <item x="121"/>
        <item x="146"/>
        <item x="906"/>
        <item x="127"/>
        <item x="456"/>
        <item x="622"/>
        <item x="309"/>
        <item x="881"/>
        <item x="363"/>
        <item x="966"/>
        <item x="193"/>
        <item x="832"/>
        <item x="134"/>
        <item x="930"/>
        <item x="816"/>
        <item x="191"/>
        <item x="581"/>
        <item x="161"/>
        <item x="658"/>
        <item x="752"/>
        <item x="501"/>
        <item x="350"/>
        <item x="714"/>
        <item x="58"/>
        <item x="837"/>
        <item x="796"/>
        <item x="7"/>
        <item x="83"/>
        <item x="775"/>
        <item x="836"/>
        <item x="320"/>
        <item x="625"/>
        <item x="702"/>
        <item x="708"/>
        <item x="158"/>
        <item x="692"/>
        <item x="388"/>
        <item x="453"/>
        <item x="865"/>
        <item x="62"/>
        <item x="879"/>
        <item x="407"/>
        <item x="160"/>
        <item x="439"/>
        <item x="202"/>
        <item x="488"/>
        <item x="382"/>
        <item x="373"/>
        <item x="80"/>
        <item x="264"/>
        <item x="69"/>
        <item x="214"/>
        <item x="804"/>
        <item x="349"/>
        <item x="859"/>
        <item x="391"/>
        <item x="106"/>
        <item x="852"/>
        <item x="351"/>
        <item x="247"/>
        <item x="960"/>
        <item x="0"/>
        <item x="245"/>
        <item x="807"/>
        <item x="302"/>
        <item x="579"/>
        <item x="466"/>
        <item x="869"/>
        <item x="541"/>
        <item x="122"/>
        <item x="133"/>
        <item x="45"/>
        <item x="667"/>
        <item x="649"/>
        <item x="110"/>
        <item x="597"/>
        <item x="592"/>
        <item x="231"/>
        <item x="53"/>
        <item x="705"/>
        <item x="429"/>
        <item x="149"/>
        <item x="647"/>
        <item x="565"/>
        <item x="706"/>
        <item x="37"/>
        <item x="943"/>
        <item x="165"/>
        <item x="529"/>
        <item x="493"/>
        <item x="137"/>
        <item x="387"/>
        <item x="334"/>
        <item x="423"/>
        <item x="118"/>
        <item x="524"/>
        <item x="393"/>
        <item x="239"/>
        <item x="65"/>
        <item x="483"/>
        <item x="820"/>
        <item x="739"/>
        <item x="946"/>
        <item x="152"/>
        <item x="95"/>
        <item x="812"/>
        <item x="273"/>
        <item x="523"/>
        <item x="335"/>
        <item x="310"/>
        <item x="894"/>
        <item x="670"/>
        <item x="758"/>
        <item x="655"/>
        <item x="596"/>
        <item x="935"/>
        <item x="644"/>
        <item x="654"/>
        <item x="59"/>
        <item x="824"/>
        <item x="176"/>
        <item x="356"/>
        <item x="850"/>
        <item x="931"/>
        <item x="5"/>
        <item x="313"/>
        <item x="412"/>
        <item x="257"/>
        <item x="735"/>
        <item x="415"/>
        <item x="440"/>
        <item x="803"/>
        <item x="35"/>
        <item x="326"/>
        <item x="49"/>
        <item x="422"/>
        <item x="817"/>
        <item x="853"/>
        <item x="89"/>
        <item x="916"/>
        <item x="92"/>
        <item x="516"/>
        <item x="905"/>
        <item x="641"/>
        <item x="128"/>
        <item x="404"/>
        <item x="553"/>
        <item x="390"/>
        <item x="719"/>
        <item x="68"/>
        <item x="640"/>
        <item x="397"/>
        <item x="699"/>
        <item x="543"/>
        <item x="511"/>
        <item x="288"/>
        <item x="864"/>
        <item x="742"/>
        <item x="61"/>
        <item x="589"/>
        <item x="710"/>
        <item x="178"/>
        <item x="833"/>
        <item x="353"/>
        <item x="384"/>
        <item x="366"/>
        <item x="434"/>
        <item x="508"/>
        <item x="321"/>
        <item x="703"/>
        <item x="29"/>
        <item x="279"/>
        <item x="216"/>
        <item x="87"/>
        <item x="184"/>
        <item x="477"/>
        <item x="942"/>
        <item x="25"/>
        <item x="922"/>
        <item x="542"/>
        <item x="73"/>
        <item x="528"/>
        <item x="427"/>
        <item x="929"/>
        <item x="105"/>
        <item x="164"/>
        <item x="86"/>
        <item x="317"/>
        <item x="170"/>
        <item x="902"/>
        <item x="192"/>
        <item x="958"/>
        <item x="766"/>
        <item x="374"/>
        <item x="606"/>
        <item x="794"/>
        <item x="430"/>
        <item x="9"/>
        <item x="48"/>
        <item x="904"/>
        <item x="196"/>
        <item x="518"/>
        <item x="862"/>
        <item x="343"/>
        <item x="701"/>
        <item x="848"/>
        <item x="227"/>
        <item x="162"/>
        <item x="576"/>
        <item x="211"/>
        <item x="234"/>
        <item x="263"/>
        <item x="311"/>
        <item x="770"/>
        <item x="633"/>
        <item x="776"/>
        <item x="635"/>
        <item x="447"/>
        <item x="786"/>
        <item x="104"/>
        <item x="616"/>
        <item x="939"/>
        <item x="57"/>
        <item x="617"/>
        <item x="707"/>
        <item x="414"/>
        <item x="784"/>
        <item x="578"/>
        <item x="540"/>
        <item x="884"/>
        <item x="457"/>
        <item x="296"/>
        <item x="400"/>
        <item x="294"/>
        <item x="753"/>
        <item x="325"/>
        <item x="97"/>
        <item x="306"/>
        <item x="954"/>
        <item x="873"/>
        <item x="507"/>
        <item x="44"/>
        <item x="544"/>
        <item x="2"/>
        <item x="751"/>
        <item x="96"/>
        <item x="205"/>
        <item x="687"/>
        <item x="251"/>
        <item x="117"/>
        <item x="951"/>
        <item x="416"/>
        <item x="614"/>
        <item x="269"/>
        <item x="114"/>
        <item x="362"/>
        <item x="281"/>
        <item x="520"/>
        <item x="136"/>
        <item x="153"/>
        <item x="554"/>
        <item x="561"/>
        <item x="923"/>
        <item x="42"/>
        <item x="403"/>
        <item x="265"/>
        <item x="843"/>
        <item x="63"/>
        <item x="454"/>
        <item x="445"/>
        <item x="684"/>
        <item x="421"/>
        <item x="765"/>
        <item x="538"/>
        <item x="715"/>
        <item x="871"/>
        <item x="725"/>
        <item x="928"/>
        <item x="406"/>
        <item x="947"/>
        <item x="574"/>
        <item x="111"/>
        <item x="468"/>
        <item x="198"/>
        <item x="689"/>
        <item x="690"/>
        <item x="408"/>
        <item x="289"/>
        <item x="330"/>
        <item x="629"/>
        <item x="830"/>
        <item x="3"/>
        <item x="704"/>
        <item x="220"/>
        <item x="793"/>
        <item x="352"/>
        <item x="669"/>
        <item x="144"/>
        <item x="123"/>
        <item x="580"/>
        <item x="558"/>
        <item x="195"/>
        <item x="186"/>
        <item x="138"/>
        <item x="75"/>
        <item x="531"/>
        <item x="471"/>
        <item x="480"/>
        <item x="364"/>
        <item x="936"/>
        <item x="287"/>
        <item x="680"/>
        <item x="815"/>
        <item x="268"/>
        <item x="901"/>
        <item x="638"/>
        <item x="163"/>
        <item x="213"/>
        <item x="800"/>
        <item x="411"/>
        <item x="167"/>
        <item x="94"/>
        <item x="282"/>
        <item x="266"/>
        <item x="813"/>
        <item x="171"/>
        <item x="840"/>
        <item x="870"/>
        <item x="438"/>
        <item x="920"/>
        <item x="47"/>
        <item x="115"/>
        <item x="101"/>
        <item x="357"/>
        <item x="476"/>
        <item x="473"/>
        <item x="724"/>
        <item x="890"/>
        <item x="147"/>
        <item x="401"/>
        <item x="601"/>
        <item x="925"/>
        <item x="851"/>
        <item x="872"/>
        <item x="246"/>
        <item x="169"/>
        <item x="893"/>
        <item x="564"/>
        <item x="624"/>
        <item x="283"/>
        <item x="878"/>
        <item x="6"/>
        <item x="221"/>
        <item x="410"/>
        <item x="475"/>
        <item x="159"/>
        <item x="449"/>
        <item x="30"/>
        <item x="328"/>
        <item x="315"/>
        <item x="369"/>
        <item x="779"/>
        <item x="549"/>
        <item x="571"/>
        <item x="547"/>
        <item x="772"/>
        <item x="28"/>
        <item x="346"/>
        <item x="759"/>
        <item x="761"/>
        <item x="720"/>
        <item x="396"/>
        <item x="451"/>
        <item x="575"/>
        <item x="665"/>
        <item x="637"/>
        <item x="285"/>
        <item x="513"/>
        <item x="908"/>
        <item x="866"/>
        <item x="150"/>
        <item x="774"/>
        <item x="433"/>
        <item x="661"/>
        <item x="237"/>
        <item x="648"/>
        <item t="default"/>
      </items>
    </pivotField>
    <pivotField compact="0" numFmtId="10" outline="0" showAll="0"/>
    <pivotField compact="0" outline="0" showAll="0" defaultSubtotal="0">
      <items count="3">
        <item x="2"/>
        <item x="1"/>
        <item x="0"/>
      </items>
    </pivotField>
    <pivotField compact="0" outline="0" showAll="0" sortType="ascending"/>
    <pivotField compact="0" outline="0" showAll="0"/>
    <pivotField compact="0" outline="0" showAll="0">
      <items count="5">
        <item x="1"/>
        <item x="0"/>
        <item x="3"/>
        <item x="2"/>
        <item t="default"/>
      </items>
    </pivotField>
    <pivotField compact="0" outline="0" showAll="0">
      <items count="3">
        <item x="0"/>
        <item x="1"/>
        <item t="default"/>
      </items>
    </pivotField>
    <pivotField compact="0" outline="0" showAll="0"/>
    <pivotField compact="0" outline="0" showAll="0"/>
    <pivotField compact="0" outline="0" showAll="0"/>
    <pivotField compact="0" numFmtId="164" outline="0" showAll="0"/>
    <pivotField compact="0" outline="0" showAll="0"/>
    <pivotField compact="0" outline="0" showAll="0">
      <items count="7">
        <item x="0"/>
        <item x="1"/>
        <item x="4"/>
        <item x="3"/>
        <item m="1" x="5"/>
        <item x="2"/>
        <item t="default"/>
      </items>
    </pivotField>
    <pivotField compact="0" outline="0" showAll="0"/>
    <pivotField compact="0"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outline="0" showAll="0">
      <items count="15">
        <item x="0"/>
        <item x="1"/>
        <item x="2"/>
        <item x="3"/>
        <item x="4"/>
        <item x="5"/>
        <item x="6"/>
        <item x="7"/>
        <item x="8"/>
        <item x="9"/>
        <item x="10"/>
        <item x="11"/>
        <item x="12"/>
        <item x="13"/>
        <item t="default"/>
      </items>
    </pivotField>
  </pivotFields>
  <rowFields count="1">
    <field x="20"/>
  </rowFields>
  <rowItems count="6">
    <i>
      <x v="4"/>
    </i>
    <i>
      <x v="3"/>
    </i>
    <i>
      <x v="2"/>
    </i>
    <i>
      <x/>
    </i>
    <i>
      <x v="1"/>
    </i>
    <i t="grand">
      <x/>
    </i>
  </rowItems>
  <colItems count="1">
    <i/>
  </colItems>
  <dataFields count="1">
    <dataField name="Count of User_ID" fld="0" subtotal="count" baseField="0" baseItem="0"/>
  </dataFields>
  <chartFormats count="7">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94F65D2-87F5-406D-8196-3BCB9A80FCDC}" name="PivotTable10"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4">
  <location ref="A54:B65" firstHeaderRow="1" firstDataRow="1" firstDataCol="1"/>
  <pivotFields count="39">
    <pivotField dataField="1" compact="0" outline="0" showAll="0"/>
    <pivotField compact="0" outline="0" showAll="0"/>
    <pivotField compact="0" numFmtId="14" outline="0" showAll="0"/>
    <pivotField compact="0" numFmtId="14" outline="0" showAll="0">
      <items count="31">
        <item x="22"/>
        <item x="19"/>
        <item x="12"/>
        <item x="0"/>
        <item x="7"/>
        <item x="27"/>
        <item x="24"/>
        <item x="28"/>
        <item x="15"/>
        <item x="6"/>
        <item x="2"/>
        <item x="3"/>
        <item x="20"/>
        <item x="8"/>
        <item x="13"/>
        <item x="9"/>
        <item x="18"/>
        <item x="26"/>
        <item x="23"/>
        <item x="16"/>
        <item x="29"/>
        <item x="1"/>
        <item x="11"/>
        <item x="4"/>
        <item x="5"/>
        <item x="17"/>
        <item x="10"/>
        <item x="21"/>
        <item x="25"/>
        <item x="14"/>
        <item t="default"/>
      </items>
    </pivotField>
    <pivotField compact="0" outline="0" showAll="0"/>
    <pivotField compact="0" outline="0" showAll="0"/>
    <pivotField compact="0" outline="0" showAll="0"/>
    <pivotField compact="0" outline="0" showAll="0">
      <items count="6">
        <item x="4"/>
        <item x="1"/>
        <item x="3"/>
        <item x="2"/>
        <item x="0"/>
        <item t="default"/>
      </items>
    </pivotField>
    <pivotField compact="0" outline="0" showAll="0"/>
    <pivotField compact="0" outline="0" showAll="0"/>
    <pivotField compact="0" outline="0" showAll="0"/>
    <pivotField compact="0" outline="0" showAll="0"/>
    <pivotField compact="0" outline="0" showAll="0">
      <items count="8">
        <item x="5"/>
        <item x="2"/>
        <item x="4"/>
        <item x="0"/>
        <item x="1"/>
        <item x="6"/>
        <item x="3"/>
        <item t="default"/>
      </items>
    </pivotField>
    <pivotField compact="0" outline="0" showAll="0"/>
    <pivotField compact="0" outline="0" showAll="0" sortType="descending">
      <items count="7">
        <item x="1"/>
        <item x="5"/>
        <item x="4"/>
        <item x="3"/>
        <item x="2"/>
        <item x="0"/>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 compact="0" outline="0" showAll="0"/>
    <pivotField compact="0" outline="0" showAll="0"/>
    <pivotField compact="0" outline="0" showAll="0">
      <items count="6">
        <item x="4"/>
        <item x="1"/>
        <item x="2"/>
        <item x="0"/>
        <item x="3"/>
        <item t="default"/>
      </items>
    </pivotField>
    <pivotField compact="0" outline="0" showAll="0"/>
    <pivotField compact="0" outline="0" showAll="0" sortType="descending">
      <items count="5">
        <item x="1"/>
        <item x="3"/>
        <item x="0"/>
        <item x="2"/>
        <item t="default"/>
      </items>
      <autoSortScope>
        <pivotArea dataOnly="0" outline="0" fieldPosition="0">
          <references count="1">
            <reference field="4294967294" count="1" selected="0">
              <x v="0"/>
            </reference>
          </references>
        </pivotArea>
      </autoSortScope>
    </pivotField>
    <pivotField compact="0" numFmtId="10" outline="0" showAll="0">
      <items count="968">
        <item x="54"/>
        <item x="527"/>
        <item x="642"/>
        <item x="201"/>
        <item x="898"/>
        <item x="8"/>
        <item x="663"/>
        <item x="626"/>
        <item x="459"/>
        <item x="917"/>
        <item x="587"/>
        <item x="526"/>
        <item x="50"/>
        <item x="572"/>
        <item x="100"/>
        <item x="188"/>
        <item x="209"/>
        <item x="842"/>
        <item x="248"/>
        <item x="711"/>
        <item x="636"/>
        <item x="199"/>
        <item x="219"/>
        <item x="628"/>
        <item x="217"/>
        <item x="181"/>
        <item x="51"/>
        <item x="210"/>
        <item x="262"/>
        <item x="108"/>
        <item x="107"/>
        <item x="409"/>
        <item x="885"/>
        <item x="854"/>
        <item x="937"/>
        <item x="555"/>
        <item x="131"/>
        <item x="666"/>
        <item x="432"/>
        <item x="959"/>
        <item x="464"/>
        <item x="849"/>
        <item x="272"/>
        <item x="956"/>
        <item x="926"/>
        <item x="11"/>
        <item x="861"/>
        <item x="327"/>
        <item x="688"/>
        <item x="27"/>
        <item x="846"/>
        <item x="274"/>
        <item x="225"/>
        <item x="886"/>
        <item x="470"/>
        <item x="681"/>
        <item x="868"/>
        <item x="847"/>
        <item x="639"/>
        <item x="808"/>
        <item x="36"/>
        <item x="292"/>
        <item x="697"/>
        <item x="39"/>
        <item x="402"/>
        <item x="215"/>
        <item x="621"/>
        <item x="235"/>
        <item x="791"/>
        <item x="777"/>
        <item x="500"/>
        <item x="424"/>
        <item x="899"/>
        <item x="232"/>
        <item x="594"/>
        <item x="781"/>
        <item x="492"/>
        <item x="194"/>
        <item x="867"/>
        <item x="653"/>
        <item x="506"/>
        <item x="953"/>
        <item x="713"/>
        <item x="505"/>
        <item x="787"/>
        <item x="442"/>
        <item x="487"/>
        <item x="31"/>
        <item x="465"/>
        <item x="723"/>
        <item x="90"/>
        <item x="683"/>
        <item x="668"/>
        <item x="563"/>
        <item x="249"/>
        <item x="955"/>
        <item x="645"/>
        <item x="789"/>
        <item x="497"/>
        <item x="915"/>
        <item x="4"/>
        <item x="12"/>
        <item x="660"/>
        <item x="187"/>
        <item x="463"/>
        <item x="177"/>
        <item x="331"/>
        <item x="280"/>
        <item x="876"/>
        <item x="671"/>
        <item x="485"/>
        <item x="490"/>
        <item x="233"/>
        <item x="81"/>
        <item x="598"/>
        <item x="135"/>
        <item x="567"/>
        <item x="921"/>
        <item x="844"/>
        <item x="260"/>
        <item x="698"/>
        <item x="437"/>
        <item x="190"/>
        <item x="398"/>
        <item x="731"/>
        <item x="301"/>
        <item x="652"/>
        <item x="856"/>
        <item x="460"/>
        <item x="548"/>
        <item x="801"/>
        <item x="41"/>
        <item x="919"/>
        <item x="691"/>
        <item x="783"/>
        <item x="168"/>
        <item x="910"/>
        <item x="418"/>
        <item x="934"/>
        <item x="569"/>
        <item x="607"/>
        <item x="760"/>
        <item x="780"/>
        <item x="143"/>
        <item x="839"/>
        <item x="79"/>
        <item x="175"/>
        <item x="611"/>
        <item x="546"/>
        <item x="126"/>
        <item x="72"/>
        <item x="914"/>
        <item x="819"/>
        <item x="116"/>
        <item x="858"/>
        <item x="620"/>
        <item x="792"/>
        <item x="623"/>
        <item x="562"/>
        <item x="173"/>
        <item x="386"/>
        <item x="605"/>
        <item x="755"/>
        <item x="339"/>
        <item x="799"/>
        <item x="535"/>
        <item x="379"/>
        <item x="909"/>
        <item x="771"/>
        <item x="448"/>
        <item x="340"/>
        <item x="685"/>
        <item x="200"/>
        <item x="634"/>
        <item x="93"/>
        <item x="481"/>
        <item x="778"/>
        <item x="740"/>
        <item x="76"/>
        <item x="355"/>
        <item x="141"/>
        <item x="436"/>
        <item x="889"/>
        <item x="964"/>
        <item x="754"/>
        <item x="77"/>
        <item x="204"/>
        <item x="694"/>
        <item x="474"/>
        <item x="627"/>
        <item x="286"/>
        <item x="509"/>
        <item x="206"/>
        <item x="767"/>
        <item x="726"/>
        <item x="132"/>
        <item x="536"/>
        <item x="533"/>
        <item x="394"/>
        <item x="14"/>
        <item x="222"/>
        <item x="370"/>
        <item x="359"/>
        <item x="392"/>
        <item x="304"/>
        <item x="747"/>
        <item x="659"/>
        <item x="903"/>
        <item x="941"/>
        <item x="238"/>
        <item x="40"/>
        <item x="831"/>
        <item x="109"/>
        <item x="172"/>
        <item x="732"/>
        <item x="631"/>
        <item x="696"/>
        <item x="656"/>
        <item x="615"/>
        <item x="809"/>
        <item x="124"/>
        <item x="552"/>
        <item x="365"/>
        <item x="16"/>
        <item x="229"/>
        <item x="399"/>
        <item x="305"/>
        <item x="259"/>
        <item x="182"/>
        <item x="818"/>
        <item x="226"/>
        <item x="103"/>
        <item x="855"/>
        <item x="896"/>
        <item x="834"/>
        <item x="677"/>
        <item x="838"/>
        <item x="823"/>
        <item x="788"/>
        <item x="243"/>
        <item x="880"/>
        <item x="1"/>
        <item x="15"/>
        <item x="354"/>
        <item x="17"/>
        <item x="10"/>
        <item x="618"/>
        <item x="734"/>
        <item x="119"/>
        <item x="253"/>
        <item x="860"/>
        <item x="425"/>
        <item x="230"/>
        <item x="314"/>
        <item x="383"/>
        <item x="835"/>
        <item x="559"/>
        <item x="125"/>
        <item x="650"/>
        <item x="693"/>
        <item x="504"/>
        <item x="224"/>
        <item x="375"/>
        <item x="897"/>
        <item x="965"/>
        <item x="749"/>
        <item x="643"/>
        <item x="293"/>
        <item x="236"/>
        <item x="34"/>
        <item x="223"/>
        <item x="358"/>
        <item x="452"/>
        <item x="822"/>
        <item x="825"/>
        <item x="613"/>
        <item x="662"/>
        <item x="295"/>
        <item x="254"/>
        <item x="748"/>
        <item x="962"/>
        <item x="883"/>
        <item x="949"/>
        <item x="612"/>
        <item x="798"/>
        <item x="377"/>
        <item x="208"/>
        <item x="729"/>
        <item x="829"/>
        <item x="494"/>
        <item x="389"/>
        <item x="651"/>
        <item x="345"/>
        <item x="810"/>
        <item x="395"/>
        <item x="85"/>
        <item x="413"/>
        <item x="336"/>
        <item x="863"/>
        <item x="545"/>
        <item x="744"/>
        <item x="963"/>
        <item x="522"/>
        <item x="479"/>
        <item x="38"/>
        <item x="632"/>
        <item x="71"/>
        <item x="157"/>
        <item x="323"/>
        <item x="82"/>
        <item x="664"/>
        <item x="557"/>
        <item x="602"/>
        <item x="502"/>
        <item x="338"/>
        <item x="270"/>
        <item x="957"/>
        <item x="258"/>
        <item x="372"/>
        <item x="828"/>
        <item x="385"/>
        <item x="469"/>
        <item x="212"/>
        <item x="324"/>
        <item x="940"/>
        <item x="519"/>
        <item x="811"/>
        <item x="344"/>
        <item x="435"/>
        <item x="570"/>
        <item x="154"/>
        <item x="23"/>
        <item x="166"/>
        <item x="348"/>
        <item x="300"/>
        <item x="332"/>
        <item x="378"/>
        <item x="446"/>
        <item x="333"/>
        <item x="514"/>
        <item x="933"/>
        <item x="467"/>
        <item x="593"/>
        <item x="70"/>
        <item x="600"/>
        <item x="241"/>
        <item x="537"/>
        <item x="727"/>
        <item x="827"/>
        <item x="174"/>
        <item x="857"/>
        <item x="228"/>
        <item x="911"/>
        <item x="927"/>
        <item x="918"/>
        <item x="472"/>
        <item x="695"/>
        <item x="932"/>
        <item x="380"/>
        <item x="733"/>
        <item x="745"/>
        <item x="60"/>
        <item x="498"/>
        <item x="316"/>
        <item x="297"/>
        <item x="43"/>
        <item x="750"/>
        <item x="499"/>
        <item x="337"/>
        <item x="78"/>
        <item x="882"/>
        <item x="495"/>
        <item x="360"/>
        <item x="271"/>
        <item x="255"/>
        <item x="405"/>
        <item x="608"/>
        <item x="113"/>
        <item x="534"/>
        <item x="64"/>
        <item x="672"/>
        <item x="74"/>
        <item x="419"/>
        <item x="938"/>
        <item x="577"/>
        <item x="129"/>
        <item x="566"/>
        <item x="728"/>
        <item x="895"/>
        <item x="550"/>
        <item x="718"/>
        <item x="489"/>
        <item x="676"/>
        <item x="496"/>
        <item x="736"/>
        <item x="900"/>
        <item x="510"/>
        <item x="913"/>
        <item x="99"/>
        <item x="556"/>
        <item x="795"/>
        <item x="322"/>
        <item x="521"/>
        <item x="450"/>
        <item x="768"/>
        <item x="55"/>
        <item x="773"/>
        <item x="261"/>
        <item x="250"/>
        <item x="757"/>
        <item x="284"/>
        <item x="189"/>
        <item x="276"/>
        <item x="674"/>
        <item x="278"/>
        <item x="737"/>
        <item x="151"/>
        <item x="319"/>
        <item x="156"/>
        <item x="183"/>
        <item x="503"/>
        <item x="741"/>
        <item x="203"/>
        <item x="417"/>
        <item x="112"/>
        <item x="582"/>
        <item x="218"/>
        <item x="619"/>
        <item x="33"/>
        <item x="371"/>
        <item x="586"/>
        <item x="738"/>
        <item x="591"/>
        <item x="291"/>
        <item x="18"/>
        <item x="185"/>
        <item x="277"/>
        <item x="240"/>
        <item x="66"/>
        <item x="762"/>
        <item x="290"/>
        <item x="482"/>
        <item x="790"/>
        <item x="441"/>
        <item x="805"/>
        <item x="584"/>
        <item x="32"/>
        <item x="312"/>
        <item x="142"/>
        <item x="700"/>
        <item x="952"/>
        <item x="342"/>
        <item x="657"/>
        <item x="891"/>
        <item x="609"/>
        <item x="630"/>
        <item x="763"/>
        <item x="595"/>
        <item x="462"/>
        <item x="583"/>
        <item x="381"/>
        <item x="347"/>
        <item x="512"/>
        <item x="376"/>
        <item x="785"/>
        <item x="148"/>
        <item x="88"/>
        <item x="52"/>
        <item x="426"/>
        <item x="130"/>
        <item x="892"/>
        <item x="769"/>
        <item x="367"/>
        <item x="13"/>
        <item x="814"/>
        <item x="517"/>
        <item x="443"/>
        <item x="56"/>
        <item x="802"/>
        <item x="721"/>
        <item x="712"/>
        <item x="585"/>
        <item x="303"/>
        <item x="599"/>
        <item x="368"/>
        <item x="267"/>
        <item x="307"/>
        <item x="46"/>
        <item x="428"/>
        <item x="120"/>
        <item x="486"/>
        <item x="944"/>
        <item x="821"/>
        <item x="197"/>
        <item x="604"/>
        <item x="24"/>
        <item x="515"/>
        <item x="308"/>
        <item x="912"/>
        <item x="764"/>
        <item x="568"/>
        <item x="444"/>
        <item x="950"/>
        <item x="299"/>
        <item x="875"/>
        <item x="961"/>
        <item x="826"/>
        <item x="888"/>
        <item x="887"/>
        <item x="797"/>
        <item x="420"/>
        <item x="907"/>
        <item x="551"/>
        <item x="679"/>
        <item x="782"/>
        <item x="743"/>
        <item x="20"/>
        <item x="478"/>
        <item x="484"/>
        <item x="716"/>
        <item x="84"/>
        <item x="256"/>
        <item x="431"/>
        <item x="341"/>
        <item x="610"/>
        <item x="491"/>
        <item x="22"/>
        <item x="573"/>
        <item x="361"/>
        <item x="179"/>
        <item x="329"/>
        <item x="67"/>
        <item x="298"/>
        <item x="530"/>
        <item x="532"/>
        <item x="26"/>
        <item x="102"/>
        <item x="709"/>
        <item x="590"/>
        <item x="673"/>
        <item x="948"/>
        <item x="588"/>
        <item x="845"/>
        <item x="155"/>
        <item x="646"/>
        <item x="21"/>
        <item x="458"/>
        <item x="140"/>
        <item x="252"/>
        <item x="746"/>
        <item x="841"/>
        <item x="924"/>
        <item x="730"/>
        <item x="19"/>
        <item x="207"/>
        <item x="180"/>
        <item x="874"/>
        <item x="98"/>
        <item x="603"/>
        <item x="244"/>
        <item x="717"/>
        <item x="682"/>
        <item x="455"/>
        <item x="539"/>
        <item x="318"/>
        <item x="675"/>
        <item x="877"/>
        <item x="945"/>
        <item x="806"/>
        <item x="461"/>
        <item x="722"/>
        <item x="242"/>
        <item x="560"/>
        <item x="145"/>
        <item x="91"/>
        <item x="275"/>
        <item x="678"/>
        <item x="525"/>
        <item x="686"/>
        <item x="139"/>
        <item x="756"/>
        <item x="121"/>
        <item x="146"/>
        <item x="906"/>
        <item x="127"/>
        <item x="456"/>
        <item x="622"/>
        <item x="309"/>
        <item x="881"/>
        <item x="363"/>
        <item x="966"/>
        <item x="193"/>
        <item x="832"/>
        <item x="134"/>
        <item x="930"/>
        <item x="816"/>
        <item x="191"/>
        <item x="581"/>
        <item x="161"/>
        <item x="658"/>
        <item x="752"/>
        <item x="501"/>
        <item x="350"/>
        <item x="714"/>
        <item x="58"/>
        <item x="837"/>
        <item x="796"/>
        <item x="7"/>
        <item x="83"/>
        <item x="775"/>
        <item x="836"/>
        <item x="320"/>
        <item x="625"/>
        <item x="702"/>
        <item x="708"/>
        <item x="158"/>
        <item x="692"/>
        <item x="388"/>
        <item x="453"/>
        <item x="865"/>
        <item x="62"/>
        <item x="879"/>
        <item x="407"/>
        <item x="160"/>
        <item x="439"/>
        <item x="202"/>
        <item x="488"/>
        <item x="382"/>
        <item x="373"/>
        <item x="80"/>
        <item x="264"/>
        <item x="69"/>
        <item x="214"/>
        <item x="804"/>
        <item x="349"/>
        <item x="859"/>
        <item x="391"/>
        <item x="106"/>
        <item x="852"/>
        <item x="351"/>
        <item x="247"/>
        <item x="960"/>
        <item x="0"/>
        <item x="245"/>
        <item x="807"/>
        <item x="302"/>
        <item x="579"/>
        <item x="466"/>
        <item x="869"/>
        <item x="541"/>
        <item x="122"/>
        <item x="133"/>
        <item x="45"/>
        <item x="667"/>
        <item x="649"/>
        <item x="110"/>
        <item x="597"/>
        <item x="592"/>
        <item x="231"/>
        <item x="53"/>
        <item x="705"/>
        <item x="429"/>
        <item x="149"/>
        <item x="647"/>
        <item x="565"/>
        <item x="706"/>
        <item x="37"/>
        <item x="943"/>
        <item x="165"/>
        <item x="529"/>
        <item x="493"/>
        <item x="137"/>
        <item x="387"/>
        <item x="334"/>
        <item x="423"/>
        <item x="118"/>
        <item x="524"/>
        <item x="393"/>
        <item x="239"/>
        <item x="65"/>
        <item x="483"/>
        <item x="820"/>
        <item x="739"/>
        <item x="946"/>
        <item x="152"/>
        <item x="95"/>
        <item x="812"/>
        <item x="273"/>
        <item x="523"/>
        <item x="335"/>
        <item x="310"/>
        <item x="894"/>
        <item x="670"/>
        <item x="758"/>
        <item x="655"/>
        <item x="596"/>
        <item x="935"/>
        <item x="644"/>
        <item x="654"/>
        <item x="59"/>
        <item x="824"/>
        <item x="176"/>
        <item x="356"/>
        <item x="850"/>
        <item x="931"/>
        <item x="5"/>
        <item x="313"/>
        <item x="412"/>
        <item x="257"/>
        <item x="735"/>
        <item x="415"/>
        <item x="440"/>
        <item x="803"/>
        <item x="35"/>
        <item x="326"/>
        <item x="49"/>
        <item x="422"/>
        <item x="817"/>
        <item x="853"/>
        <item x="89"/>
        <item x="916"/>
        <item x="92"/>
        <item x="516"/>
        <item x="905"/>
        <item x="641"/>
        <item x="128"/>
        <item x="404"/>
        <item x="553"/>
        <item x="390"/>
        <item x="719"/>
        <item x="68"/>
        <item x="640"/>
        <item x="397"/>
        <item x="699"/>
        <item x="543"/>
        <item x="511"/>
        <item x="288"/>
        <item x="864"/>
        <item x="742"/>
        <item x="61"/>
        <item x="589"/>
        <item x="710"/>
        <item x="178"/>
        <item x="833"/>
        <item x="353"/>
        <item x="384"/>
        <item x="366"/>
        <item x="434"/>
        <item x="508"/>
        <item x="321"/>
        <item x="703"/>
        <item x="29"/>
        <item x="279"/>
        <item x="216"/>
        <item x="87"/>
        <item x="184"/>
        <item x="477"/>
        <item x="942"/>
        <item x="25"/>
        <item x="922"/>
        <item x="542"/>
        <item x="73"/>
        <item x="528"/>
        <item x="427"/>
        <item x="929"/>
        <item x="105"/>
        <item x="164"/>
        <item x="86"/>
        <item x="317"/>
        <item x="170"/>
        <item x="902"/>
        <item x="192"/>
        <item x="958"/>
        <item x="766"/>
        <item x="374"/>
        <item x="606"/>
        <item x="794"/>
        <item x="430"/>
        <item x="9"/>
        <item x="48"/>
        <item x="904"/>
        <item x="196"/>
        <item x="518"/>
        <item x="862"/>
        <item x="343"/>
        <item x="701"/>
        <item x="848"/>
        <item x="227"/>
        <item x="162"/>
        <item x="576"/>
        <item x="211"/>
        <item x="234"/>
        <item x="263"/>
        <item x="311"/>
        <item x="770"/>
        <item x="633"/>
        <item x="776"/>
        <item x="635"/>
        <item x="447"/>
        <item x="786"/>
        <item x="104"/>
        <item x="616"/>
        <item x="939"/>
        <item x="57"/>
        <item x="617"/>
        <item x="707"/>
        <item x="414"/>
        <item x="784"/>
        <item x="578"/>
        <item x="540"/>
        <item x="884"/>
        <item x="457"/>
        <item x="296"/>
        <item x="400"/>
        <item x="294"/>
        <item x="753"/>
        <item x="325"/>
        <item x="97"/>
        <item x="306"/>
        <item x="954"/>
        <item x="873"/>
        <item x="507"/>
        <item x="44"/>
        <item x="544"/>
        <item x="2"/>
        <item x="751"/>
        <item x="96"/>
        <item x="205"/>
        <item x="687"/>
        <item x="251"/>
        <item x="117"/>
        <item x="951"/>
        <item x="416"/>
        <item x="614"/>
        <item x="269"/>
        <item x="114"/>
        <item x="362"/>
        <item x="281"/>
        <item x="520"/>
        <item x="136"/>
        <item x="153"/>
        <item x="554"/>
        <item x="561"/>
        <item x="923"/>
        <item x="42"/>
        <item x="403"/>
        <item x="265"/>
        <item x="843"/>
        <item x="63"/>
        <item x="454"/>
        <item x="445"/>
        <item x="684"/>
        <item x="421"/>
        <item x="765"/>
        <item x="538"/>
        <item x="715"/>
        <item x="871"/>
        <item x="725"/>
        <item x="928"/>
        <item x="406"/>
        <item x="947"/>
        <item x="574"/>
        <item x="111"/>
        <item x="468"/>
        <item x="198"/>
        <item x="689"/>
        <item x="690"/>
        <item x="408"/>
        <item x="289"/>
        <item x="330"/>
        <item x="629"/>
        <item x="830"/>
        <item x="3"/>
        <item x="704"/>
        <item x="220"/>
        <item x="793"/>
        <item x="352"/>
        <item x="669"/>
        <item x="144"/>
        <item x="123"/>
        <item x="580"/>
        <item x="558"/>
        <item x="195"/>
        <item x="186"/>
        <item x="138"/>
        <item x="75"/>
        <item x="531"/>
        <item x="471"/>
        <item x="480"/>
        <item x="364"/>
        <item x="936"/>
        <item x="287"/>
        <item x="680"/>
        <item x="815"/>
        <item x="268"/>
        <item x="901"/>
        <item x="638"/>
        <item x="163"/>
        <item x="213"/>
        <item x="800"/>
        <item x="411"/>
        <item x="167"/>
        <item x="94"/>
        <item x="282"/>
        <item x="266"/>
        <item x="813"/>
        <item x="171"/>
        <item x="840"/>
        <item x="870"/>
        <item x="438"/>
        <item x="920"/>
        <item x="47"/>
        <item x="115"/>
        <item x="101"/>
        <item x="357"/>
        <item x="476"/>
        <item x="473"/>
        <item x="724"/>
        <item x="890"/>
        <item x="147"/>
        <item x="401"/>
        <item x="601"/>
        <item x="925"/>
        <item x="851"/>
        <item x="872"/>
        <item x="246"/>
        <item x="169"/>
        <item x="893"/>
        <item x="564"/>
        <item x="624"/>
        <item x="283"/>
        <item x="878"/>
        <item x="6"/>
        <item x="221"/>
        <item x="410"/>
        <item x="475"/>
        <item x="159"/>
        <item x="449"/>
        <item x="30"/>
        <item x="328"/>
        <item x="315"/>
        <item x="369"/>
        <item x="779"/>
        <item x="549"/>
        <item x="571"/>
        <item x="547"/>
        <item x="772"/>
        <item x="28"/>
        <item x="346"/>
        <item x="759"/>
        <item x="761"/>
        <item x="720"/>
        <item x="396"/>
        <item x="451"/>
        <item x="575"/>
        <item x="665"/>
        <item x="637"/>
        <item x="285"/>
        <item x="513"/>
        <item x="908"/>
        <item x="866"/>
        <item x="150"/>
        <item x="774"/>
        <item x="433"/>
        <item x="661"/>
        <item x="237"/>
        <item x="648"/>
        <item t="default"/>
      </items>
    </pivotField>
    <pivotField compact="0" numFmtId="10" outline="0" showAll="0"/>
    <pivotField compact="0" outline="0" showAll="0" defaultSubtotal="0">
      <items count="3">
        <item x="2"/>
        <item x="1"/>
        <item x="0"/>
      </items>
    </pivotField>
    <pivotField compact="0" outline="0" showAll="0" sortType="ascending"/>
    <pivotField compact="0" outline="0" showAll="0"/>
    <pivotField compact="0" outline="0" showAll="0">
      <items count="5">
        <item x="1"/>
        <item x="0"/>
        <item x="3"/>
        <item x="2"/>
        <item t="default"/>
      </items>
    </pivotField>
    <pivotField compact="0" outline="0" showAll="0">
      <items count="3">
        <item x="0"/>
        <item x="1"/>
        <item t="default"/>
      </items>
    </pivotField>
    <pivotField compact="0" outline="0" showAll="0"/>
    <pivotField compact="0" outline="0" showAll="0"/>
    <pivotField axis="axisRow" compact="0" outline="0" showAll="0">
      <items count="11">
        <item x="1"/>
        <item x="8"/>
        <item x="2"/>
        <item x="5"/>
        <item x="0"/>
        <item x="4"/>
        <item x="3"/>
        <item x="7"/>
        <item x="9"/>
        <item x="6"/>
        <item t="default"/>
      </items>
    </pivotField>
    <pivotField compact="0" numFmtId="164" outline="0" showAll="0"/>
    <pivotField compact="0" outline="0" showAll="0"/>
    <pivotField compact="0" outline="0" showAll="0">
      <items count="7">
        <item x="0"/>
        <item x="1"/>
        <item x="4"/>
        <item x="3"/>
        <item m="1" x="5"/>
        <item x="2"/>
        <item t="default"/>
      </items>
    </pivotField>
    <pivotField compact="0" outline="0" showAll="0"/>
    <pivotField compact="0"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outline="0" showAll="0">
      <items count="15">
        <item x="0"/>
        <item x="1"/>
        <item x="2"/>
        <item x="3"/>
        <item x="4"/>
        <item x="5"/>
        <item x="6"/>
        <item x="7"/>
        <item x="8"/>
        <item x="9"/>
        <item x="10"/>
        <item x="11"/>
        <item x="12"/>
        <item x="13"/>
        <item t="default"/>
      </items>
    </pivotField>
  </pivotFields>
  <rowFields count="1">
    <field x="32"/>
  </rowFields>
  <rowItems count="11">
    <i>
      <x/>
    </i>
    <i>
      <x v="1"/>
    </i>
    <i>
      <x v="2"/>
    </i>
    <i>
      <x v="3"/>
    </i>
    <i>
      <x v="4"/>
    </i>
    <i>
      <x v="5"/>
    </i>
    <i>
      <x v="6"/>
    </i>
    <i>
      <x v="7"/>
    </i>
    <i>
      <x v="8"/>
    </i>
    <i>
      <x v="9"/>
    </i>
    <i t="grand">
      <x/>
    </i>
  </rowItems>
  <colItems count="1">
    <i/>
  </colItems>
  <dataFields count="1">
    <dataField name="Count of User_ID" fld="0" subtotal="count" baseField="0" baseItem="0"/>
  </dataFields>
  <chartFormats count="5">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0D61E1F6-65A4-41C5-9858-4EB9BCEFF178}" sourceName="Country">
  <pivotTables>
    <pivotTable tabId="3" name="PivotTable1"/>
    <pivotTable tabId="3" name="PivotTable10"/>
    <pivotTable tabId="3" name="PivotTable11"/>
    <pivotTable tabId="3" name="PivotTable12"/>
    <pivotTable tabId="3" name="PivotTable13"/>
    <pivotTable tabId="3" name="PivotTable14"/>
    <pivotTable tabId="3" name="PivotTable15"/>
    <pivotTable tabId="3" name="PivotTable2"/>
    <pivotTable tabId="3" name="PivotTable3"/>
    <pivotTable tabId="3" name="PivotTable4"/>
    <pivotTable tabId="3" name="PivotTable5"/>
    <pivotTable tabId="3" name="PivotTable6"/>
    <pivotTable tabId="3" name="PivotTable7"/>
    <pivotTable tabId="3" name="PivotTable8"/>
    <pivotTable tabId="3" name="PivotTable9"/>
    <pivotTable tabId="3" name="PivotTable16"/>
  </pivotTables>
  <data>
    <tabular pivotCacheId="2101568475">
      <items count="7">
        <i x="5" s="1"/>
        <i x="2" s="1"/>
        <i x="4" s="1"/>
        <i x="0" s="1"/>
        <i x="1" s="1"/>
        <i x="6"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anguage_Preference" xr10:uid="{6AD498D3-47DC-4105-8D8C-3C9CB6446509}" sourceName="Language_Preference">
  <pivotTables>
    <pivotTable tabId="3" name="PivotTable1"/>
    <pivotTable tabId="3" name="PivotTable10"/>
    <pivotTable tabId="3" name="PivotTable11"/>
    <pivotTable tabId="3" name="PivotTable12"/>
    <pivotTable tabId="3" name="PivotTable13"/>
    <pivotTable tabId="3" name="PivotTable14"/>
    <pivotTable tabId="3" name="PivotTable15"/>
    <pivotTable tabId="3" name="PivotTable2"/>
    <pivotTable tabId="3" name="PivotTable3"/>
    <pivotTable tabId="3" name="PivotTable4"/>
    <pivotTable tabId="3" name="PivotTable5"/>
    <pivotTable tabId="3" name="PivotTable6"/>
    <pivotTable tabId="3" name="PivotTable7"/>
    <pivotTable tabId="3" name="PivotTable8"/>
    <pivotTable tabId="3" name="PivotTable9"/>
    <pivotTable tabId="3" name="PivotTable16"/>
  </pivotTables>
  <data>
    <tabular pivotCacheId="2101568475">
      <items count="6">
        <i x="1" s="1"/>
        <i x="5" s="1"/>
        <i x="4" s="1"/>
        <i x="3" s="1"/>
        <i x="2"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79F2ABCD-0154-4023-A5B6-7F316AFB3BB9}" sourceName="Region">
  <pivotTables>
    <pivotTable tabId="3" name="PivotTable1"/>
    <pivotTable tabId="3" name="PivotTable10"/>
    <pivotTable tabId="3" name="PivotTable11"/>
    <pivotTable tabId="3" name="PivotTable12"/>
    <pivotTable tabId="3" name="PivotTable13"/>
    <pivotTable tabId="3" name="PivotTable14"/>
    <pivotTable tabId="3" name="PivotTable15"/>
    <pivotTable tabId="3" name="PivotTable2"/>
    <pivotTable tabId="3" name="PivotTable3"/>
    <pivotTable tabId="3" name="PivotTable4"/>
    <pivotTable tabId="3" name="PivotTable5"/>
    <pivotTable tabId="3" name="PivotTable6"/>
    <pivotTable tabId="3" name="PivotTable7"/>
    <pivotTable tabId="3" name="PivotTable8"/>
    <pivotTable tabId="3" name="PivotTable9"/>
    <pivotTable tabId="3" name="PivotTable16"/>
  </pivotTables>
  <data>
    <tabular pivotCacheId="2101568475">
      <items count="4">
        <i x="1" s="1"/>
        <i x="0" s="1"/>
        <i x="3"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86E2DB85-E48A-4210-A5D5-1F19DD1C7418}" cache="Slicer_Country" caption="Country" rowHeight="257175"/>
  <slicer name="Language_Preference" xr10:uid="{0ABE2A94-D820-4AA1-A4A1-CBF28A6028BF}" cache="Slicer_Language_Preference" caption="Language_Preference" rowHeight="257175"/>
  <slicer name="Region" xr10:uid="{79E4D4FC-A5AE-4791-B645-D5EF49D35FE7}" cache="Slicer_Region" caption="Region" rowHeight="257175"/>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5">
    <wetp:webextensionref xmlns:r="http://schemas.openxmlformats.org/officeDocument/2006/relationships" r:id="rId1"/>
  </wetp:taskpane>
  <wetp:taskpane dockstate="right" visibility="0" width="350" row="6">
    <wetp:webextensionref xmlns:r="http://schemas.openxmlformats.org/officeDocument/2006/relationships" r:id="rId2"/>
  </wetp:taskpane>
</wetp:taskpanes>
</file>

<file path=xl/webextensions/webextension1.xml><?xml version="1.0" encoding="utf-8"?>
<we:webextension xmlns:we="http://schemas.microsoft.com/office/webextensions/webextension/2010/11" id="{6F3DCE7E-C54C-47CA-A98B-777BC4ACB7F2}">
  <we:reference id="wa200005271" version="2.5.5.0" store="en-US" storeType="OMEX"/>
  <we:alternateReferences>
    <we:reference id="wa200005271" version="2.5.5.0" store="wa200005271"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_xldudf_AI_TABLE</we:customFunctionIds>
        <we:customFunctionIds>_xldudf_AI_FILL</we:customFunctionIds>
        <we:customFunctionIds>_xldudf_AI_LIST</we:customFunctionIds>
        <we:customFunctionIds>_xldudf_AI_ASK</we:customFunctionIds>
        <we:customFunctionIds>_xldudf_AI_FORMAT</we:customFunctionIds>
        <we:customFunctionIds>_xldudf_AI_EXTRACT</we:customFunctionIds>
        <we:customFunctionIds>_xldudf_AI_TRANSLATE</we:customFunctionIds>
        <we:customFunctionIds>_xldudf_AI_CHOICE</we:customFunctionIds>
      </we:customFunctionIdList>
    </a:ext>
  </we:extLst>
</we:webextension>
</file>

<file path=xl/webextensions/webextension2.xml><?xml version="1.0" encoding="utf-8"?>
<we:webextension xmlns:we="http://schemas.microsoft.com/office/webextensions/webextension/2010/11" id="{82336BBC-9BD7-4F8F-A8FC-21ACAF46AE01}">
  <we:reference id="wa200006007" version="1.2.3.0" store="en-US" storeType="OMEX"/>
  <we:alternateReferences>
    <we:reference id="wa200006007" version="1.2.3.0" store="en-US" storeType="OMEX"/>
  </we:alternateReferences>
  <we:properties>
    <we:property name="document_UID" value="&quot;23d190e1-e97d-4885-a783-aaab1395dde1&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_xldudf_COPILOTR2</we:customFunctionIds>
      </we:customFunctionIdList>
    </a:ext>
  </we:extLst>
</we:webextension>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6" Type="http://schemas.openxmlformats.org/officeDocument/2006/relationships/pivotTable" Target="../pivotTables/pivotTable16.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pivotTable" Target="../pivotTables/pivotTable1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4BFCB5-F806-4853-A747-8BED6BB17DFB}">
  <sheetPr codeName="Sheet1"/>
  <dimension ref="A1:L1000"/>
  <sheetViews>
    <sheetView topLeftCell="A22" workbookViewId="0">
      <selection activeCell="F29" sqref="F29"/>
    </sheetView>
  </sheetViews>
  <sheetFormatPr defaultColWidth="9.85546875" defaultRowHeight="15" x14ac:dyDescent="0.25"/>
  <cols>
    <col min="1" max="1" width="18.28515625" bestFit="1" customWidth="1"/>
    <col min="2" max="6" width="13" bestFit="1" customWidth="1"/>
    <col min="7" max="7" width="11.28515625" bestFit="1" customWidth="1"/>
    <col min="8" max="11" width="17.140625" bestFit="1" customWidth="1"/>
    <col min="12" max="12" width="11.28515625" bestFit="1" customWidth="1"/>
  </cols>
  <sheetData>
    <row r="1" spans="1:9" x14ac:dyDescent="0.25">
      <c r="F1" s="1"/>
    </row>
    <row r="2" spans="1:9" x14ac:dyDescent="0.25">
      <c r="F2" s="1"/>
    </row>
    <row r="3" spans="1:9" x14ac:dyDescent="0.25">
      <c r="A3" s="2" t="s">
        <v>492</v>
      </c>
      <c r="B3" t="s">
        <v>404</v>
      </c>
      <c r="D3" s="2" t="s">
        <v>404</v>
      </c>
      <c r="E3" s="2" t="s">
        <v>416</v>
      </c>
    </row>
    <row r="4" spans="1:9" x14ac:dyDescent="0.25">
      <c r="A4" t="s">
        <v>499</v>
      </c>
      <c r="B4">
        <v>919</v>
      </c>
      <c r="D4" s="2" t="s">
        <v>415</v>
      </c>
      <c r="E4" t="s">
        <v>412</v>
      </c>
      <c r="F4" t="s">
        <v>418</v>
      </c>
      <c r="G4" t="s">
        <v>419</v>
      </c>
      <c r="H4" t="s">
        <v>417</v>
      </c>
      <c r="I4" t="s">
        <v>403</v>
      </c>
    </row>
    <row r="5" spans="1:9" x14ac:dyDescent="0.25">
      <c r="A5" t="s">
        <v>502</v>
      </c>
      <c r="B5">
        <v>39</v>
      </c>
      <c r="D5" t="s">
        <v>426</v>
      </c>
      <c r="E5">
        <v>24</v>
      </c>
      <c r="F5">
        <v>18</v>
      </c>
      <c r="G5">
        <v>20</v>
      </c>
      <c r="H5">
        <v>21</v>
      </c>
      <c r="I5">
        <v>83</v>
      </c>
    </row>
    <row r="6" spans="1:9" x14ac:dyDescent="0.25">
      <c r="A6" t="s">
        <v>500</v>
      </c>
      <c r="B6">
        <v>7</v>
      </c>
      <c r="D6" t="s">
        <v>423</v>
      </c>
      <c r="E6">
        <v>20</v>
      </c>
      <c r="F6">
        <v>19</v>
      </c>
      <c r="G6">
        <v>30</v>
      </c>
      <c r="H6">
        <v>20</v>
      </c>
      <c r="I6">
        <v>89</v>
      </c>
    </row>
    <row r="7" spans="1:9" x14ac:dyDescent="0.25">
      <c r="A7" t="s">
        <v>501</v>
      </c>
      <c r="B7">
        <v>9</v>
      </c>
      <c r="D7" t="s">
        <v>422</v>
      </c>
      <c r="E7">
        <v>29</v>
      </c>
      <c r="F7">
        <v>23</v>
      </c>
      <c r="G7">
        <v>20</v>
      </c>
      <c r="H7">
        <v>21</v>
      </c>
      <c r="I7">
        <v>93</v>
      </c>
    </row>
    <row r="8" spans="1:9" x14ac:dyDescent="0.25">
      <c r="A8" t="s">
        <v>503</v>
      </c>
      <c r="B8">
        <v>26</v>
      </c>
      <c r="D8" t="s">
        <v>420</v>
      </c>
      <c r="E8">
        <v>37</v>
      </c>
      <c r="F8">
        <v>18</v>
      </c>
      <c r="G8">
        <v>28</v>
      </c>
      <c r="H8">
        <v>32</v>
      </c>
      <c r="I8">
        <v>115</v>
      </c>
    </row>
    <row r="9" spans="1:9" x14ac:dyDescent="0.25">
      <c r="A9" t="s">
        <v>403</v>
      </c>
      <c r="B9">
        <v>1000</v>
      </c>
      <c r="D9" t="s">
        <v>425</v>
      </c>
      <c r="E9">
        <v>26</v>
      </c>
      <c r="F9">
        <v>23</v>
      </c>
      <c r="G9">
        <v>37</v>
      </c>
      <c r="H9">
        <v>24</v>
      </c>
      <c r="I9">
        <v>110</v>
      </c>
    </row>
    <row r="10" spans="1:9" x14ac:dyDescent="0.25">
      <c r="D10" t="s">
        <v>428</v>
      </c>
      <c r="E10">
        <v>19</v>
      </c>
      <c r="F10">
        <v>17</v>
      </c>
      <c r="G10">
        <v>32</v>
      </c>
      <c r="H10">
        <v>30</v>
      </c>
      <c r="I10">
        <v>98</v>
      </c>
    </row>
    <row r="11" spans="1:9" x14ac:dyDescent="0.25">
      <c r="D11" t="s">
        <v>429</v>
      </c>
      <c r="E11">
        <v>16</v>
      </c>
      <c r="F11">
        <v>33</v>
      </c>
      <c r="G11">
        <v>16</v>
      </c>
      <c r="H11">
        <v>21</v>
      </c>
      <c r="I11">
        <v>86</v>
      </c>
    </row>
    <row r="12" spans="1:9" x14ac:dyDescent="0.25">
      <c r="A12" s="2" t="s">
        <v>432</v>
      </c>
      <c r="B12" t="s">
        <v>404</v>
      </c>
      <c r="D12" t="s">
        <v>424</v>
      </c>
      <c r="E12">
        <v>33</v>
      </c>
      <c r="F12">
        <v>32</v>
      </c>
      <c r="G12">
        <v>30</v>
      </c>
      <c r="H12">
        <v>20</v>
      </c>
      <c r="I12">
        <v>115</v>
      </c>
    </row>
    <row r="13" spans="1:9" x14ac:dyDescent="0.25">
      <c r="A13" t="s">
        <v>435</v>
      </c>
      <c r="B13">
        <v>74</v>
      </c>
      <c r="D13" t="s">
        <v>421</v>
      </c>
      <c r="E13">
        <v>36</v>
      </c>
      <c r="F13">
        <v>24</v>
      </c>
      <c r="G13">
        <v>28</v>
      </c>
      <c r="H13">
        <v>26</v>
      </c>
      <c r="I13">
        <v>114</v>
      </c>
    </row>
    <row r="14" spans="1:9" x14ac:dyDescent="0.25">
      <c r="A14" t="s">
        <v>436</v>
      </c>
      <c r="B14">
        <v>594</v>
      </c>
      <c r="D14" t="s">
        <v>427</v>
      </c>
      <c r="E14">
        <v>23</v>
      </c>
      <c r="F14">
        <v>21</v>
      </c>
      <c r="G14">
        <v>20</v>
      </c>
      <c r="H14">
        <v>33</v>
      </c>
      <c r="I14">
        <v>97</v>
      </c>
    </row>
    <row r="15" spans="1:9" x14ac:dyDescent="0.25">
      <c r="A15" t="s">
        <v>437</v>
      </c>
      <c r="B15">
        <v>332</v>
      </c>
      <c r="D15" t="s">
        <v>403</v>
      </c>
      <c r="E15">
        <v>263</v>
      </c>
      <c r="F15">
        <v>228</v>
      </c>
      <c r="G15">
        <v>261</v>
      </c>
      <c r="H15">
        <v>248</v>
      </c>
      <c r="I15">
        <v>1000</v>
      </c>
    </row>
    <row r="16" spans="1:9" x14ac:dyDescent="0.25">
      <c r="A16" t="s">
        <v>403</v>
      </c>
      <c r="B16">
        <v>1000</v>
      </c>
    </row>
    <row r="18" spans="1:12" x14ac:dyDescent="0.25">
      <c r="D18" s="2" t="s">
        <v>404</v>
      </c>
      <c r="E18" s="2" t="s">
        <v>6</v>
      </c>
    </row>
    <row r="19" spans="1:12" x14ac:dyDescent="0.25">
      <c r="A19" s="2" t="s">
        <v>447</v>
      </c>
      <c r="B19" t="s">
        <v>404</v>
      </c>
      <c r="D19" s="2" t="s">
        <v>21</v>
      </c>
      <c r="E19" t="s">
        <v>24</v>
      </c>
      <c r="F19" t="s">
        <v>62</v>
      </c>
      <c r="G19" t="s">
        <v>46</v>
      </c>
      <c r="H19" t="s">
        <v>33</v>
      </c>
      <c r="I19" t="s">
        <v>55</v>
      </c>
      <c r="J19" t="s">
        <v>79</v>
      </c>
      <c r="K19" t="s">
        <v>43</v>
      </c>
      <c r="L19" t="s">
        <v>403</v>
      </c>
    </row>
    <row r="20" spans="1:12" x14ac:dyDescent="0.25">
      <c r="A20" t="s">
        <v>448</v>
      </c>
      <c r="B20">
        <v>810</v>
      </c>
      <c r="D20" t="s">
        <v>52</v>
      </c>
      <c r="E20">
        <v>26</v>
      </c>
      <c r="F20">
        <v>23</v>
      </c>
      <c r="G20">
        <v>36</v>
      </c>
      <c r="H20">
        <v>25</v>
      </c>
      <c r="I20">
        <v>23</v>
      </c>
      <c r="J20">
        <v>24</v>
      </c>
      <c r="K20">
        <v>23</v>
      </c>
      <c r="L20">
        <v>180</v>
      </c>
    </row>
    <row r="21" spans="1:12" x14ac:dyDescent="0.25">
      <c r="A21" t="s">
        <v>449</v>
      </c>
      <c r="B21">
        <v>190</v>
      </c>
      <c r="D21" t="s">
        <v>36</v>
      </c>
      <c r="E21">
        <v>33</v>
      </c>
      <c r="F21">
        <v>29</v>
      </c>
      <c r="G21">
        <v>21</v>
      </c>
      <c r="H21">
        <v>31</v>
      </c>
      <c r="I21">
        <v>36</v>
      </c>
      <c r="J21">
        <v>27</v>
      </c>
      <c r="K21">
        <v>23</v>
      </c>
      <c r="L21">
        <v>200</v>
      </c>
    </row>
    <row r="22" spans="1:12" x14ac:dyDescent="0.25">
      <c r="A22" t="s">
        <v>403</v>
      </c>
      <c r="B22">
        <v>1000</v>
      </c>
      <c r="D22" t="s">
        <v>30</v>
      </c>
      <c r="E22">
        <v>32</v>
      </c>
      <c r="F22">
        <v>29</v>
      </c>
      <c r="G22">
        <v>22</v>
      </c>
      <c r="H22">
        <v>27</v>
      </c>
      <c r="I22">
        <v>34</v>
      </c>
      <c r="J22">
        <v>32</v>
      </c>
      <c r="K22">
        <v>31</v>
      </c>
      <c r="L22">
        <v>207</v>
      </c>
    </row>
    <row r="23" spans="1:12" x14ac:dyDescent="0.25">
      <c r="D23" t="s">
        <v>60</v>
      </c>
      <c r="E23">
        <v>34</v>
      </c>
      <c r="F23">
        <v>26</v>
      </c>
      <c r="G23">
        <v>22</v>
      </c>
      <c r="H23">
        <v>31</v>
      </c>
      <c r="I23">
        <v>32</v>
      </c>
      <c r="J23">
        <v>36</v>
      </c>
      <c r="K23">
        <v>27</v>
      </c>
      <c r="L23">
        <v>208</v>
      </c>
    </row>
    <row r="24" spans="1:12" x14ac:dyDescent="0.25">
      <c r="D24" t="s">
        <v>68</v>
      </c>
      <c r="E24">
        <v>25</v>
      </c>
      <c r="F24">
        <v>39</v>
      </c>
      <c r="G24">
        <v>29</v>
      </c>
      <c r="H24">
        <v>28</v>
      </c>
      <c r="I24">
        <v>32</v>
      </c>
      <c r="J24">
        <v>27</v>
      </c>
      <c r="K24">
        <v>25</v>
      </c>
      <c r="L24">
        <v>205</v>
      </c>
    </row>
    <row r="25" spans="1:12" x14ac:dyDescent="0.25">
      <c r="A25" s="2" t="s">
        <v>20</v>
      </c>
      <c r="B25" t="s">
        <v>404</v>
      </c>
      <c r="D25" t="s">
        <v>403</v>
      </c>
      <c r="E25">
        <v>150</v>
      </c>
      <c r="F25">
        <v>146</v>
      </c>
      <c r="G25">
        <v>130</v>
      </c>
      <c r="H25">
        <v>142</v>
      </c>
      <c r="I25">
        <v>157</v>
      </c>
      <c r="J25">
        <v>146</v>
      </c>
      <c r="K25">
        <v>129</v>
      </c>
      <c r="L25">
        <v>1000</v>
      </c>
    </row>
    <row r="26" spans="1:12" x14ac:dyDescent="0.25">
      <c r="A26" t="s">
        <v>65</v>
      </c>
      <c r="B26">
        <v>215</v>
      </c>
    </row>
    <row r="27" spans="1:12" x14ac:dyDescent="0.25">
      <c r="A27" t="s">
        <v>29</v>
      </c>
      <c r="B27">
        <v>209</v>
      </c>
      <c r="D27" s="2" t="s">
        <v>404</v>
      </c>
      <c r="E27" s="2" t="s">
        <v>17</v>
      </c>
    </row>
    <row r="28" spans="1:12" x14ac:dyDescent="0.25">
      <c r="A28" t="s">
        <v>51</v>
      </c>
      <c r="B28">
        <v>209</v>
      </c>
      <c r="D28" s="2" t="s">
        <v>466</v>
      </c>
      <c r="E28" t="s">
        <v>504</v>
      </c>
      <c r="F28" t="s">
        <v>476</v>
      </c>
      <c r="G28" t="s">
        <v>403</v>
      </c>
    </row>
    <row r="29" spans="1:12" x14ac:dyDescent="0.25">
      <c r="A29" t="s">
        <v>35</v>
      </c>
      <c r="B29">
        <v>189</v>
      </c>
      <c r="D29" t="s">
        <v>467</v>
      </c>
      <c r="E29">
        <v>35</v>
      </c>
      <c r="F29">
        <v>33</v>
      </c>
      <c r="G29">
        <v>68</v>
      </c>
    </row>
    <row r="30" spans="1:12" x14ac:dyDescent="0.25">
      <c r="A30" t="s">
        <v>57</v>
      </c>
      <c r="B30">
        <v>178</v>
      </c>
      <c r="D30" t="s">
        <v>471</v>
      </c>
      <c r="E30">
        <v>34</v>
      </c>
      <c r="F30">
        <v>32</v>
      </c>
      <c r="G30">
        <v>66</v>
      </c>
    </row>
    <row r="31" spans="1:12" x14ac:dyDescent="0.25">
      <c r="A31" t="s">
        <v>403</v>
      </c>
      <c r="B31">
        <v>1000</v>
      </c>
      <c r="D31" t="s">
        <v>472</v>
      </c>
      <c r="E31">
        <v>61</v>
      </c>
      <c r="F31">
        <v>40</v>
      </c>
      <c r="G31">
        <v>101</v>
      </c>
    </row>
    <row r="32" spans="1:12" x14ac:dyDescent="0.25">
      <c r="D32" t="s">
        <v>473</v>
      </c>
      <c r="E32">
        <v>66</v>
      </c>
      <c r="F32">
        <v>62</v>
      </c>
      <c r="G32">
        <v>128</v>
      </c>
    </row>
    <row r="33" spans="1:8" x14ac:dyDescent="0.25">
      <c r="D33" t="s">
        <v>468</v>
      </c>
      <c r="E33">
        <v>73</v>
      </c>
      <c r="F33">
        <v>73</v>
      </c>
      <c r="G33">
        <v>146</v>
      </c>
    </row>
    <row r="34" spans="1:8" x14ac:dyDescent="0.25">
      <c r="A34" s="2" t="s">
        <v>20</v>
      </c>
      <c r="B34" t="s">
        <v>404</v>
      </c>
      <c r="D34" t="s">
        <v>469</v>
      </c>
      <c r="E34">
        <v>84</v>
      </c>
      <c r="F34">
        <v>100</v>
      </c>
      <c r="G34">
        <v>184</v>
      </c>
    </row>
    <row r="35" spans="1:8" x14ac:dyDescent="0.25">
      <c r="A35" t="s">
        <v>35</v>
      </c>
      <c r="B35">
        <v>189</v>
      </c>
      <c r="D35" t="s">
        <v>470</v>
      </c>
      <c r="E35">
        <v>49</v>
      </c>
      <c r="F35">
        <v>59</v>
      </c>
      <c r="G35">
        <v>108</v>
      </c>
    </row>
    <row r="36" spans="1:8" x14ac:dyDescent="0.25">
      <c r="A36" t="s">
        <v>57</v>
      </c>
      <c r="B36">
        <v>178</v>
      </c>
      <c r="D36" t="s">
        <v>474</v>
      </c>
      <c r="E36">
        <v>99</v>
      </c>
      <c r="F36">
        <v>100</v>
      </c>
      <c r="G36">
        <v>199</v>
      </c>
    </row>
    <row r="37" spans="1:8" x14ac:dyDescent="0.25">
      <c r="A37" t="s">
        <v>51</v>
      </c>
      <c r="B37">
        <v>209</v>
      </c>
      <c r="D37" t="s">
        <v>403</v>
      </c>
      <c r="E37">
        <v>501</v>
      </c>
      <c r="F37">
        <v>499</v>
      </c>
      <c r="G37">
        <v>1000</v>
      </c>
    </row>
    <row r="38" spans="1:8" x14ac:dyDescent="0.25">
      <c r="A38" t="s">
        <v>29</v>
      </c>
      <c r="B38">
        <v>209</v>
      </c>
    </row>
    <row r="39" spans="1:8" x14ac:dyDescent="0.25">
      <c r="A39" t="s">
        <v>65</v>
      </c>
      <c r="B39">
        <v>215</v>
      </c>
    </row>
    <row r="40" spans="1:8" x14ac:dyDescent="0.25">
      <c r="A40" t="s">
        <v>403</v>
      </c>
      <c r="B40">
        <v>1000</v>
      </c>
      <c r="D40" s="2" t="s">
        <v>404</v>
      </c>
      <c r="E40" s="2" t="s">
        <v>4</v>
      </c>
    </row>
    <row r="41" spans="1:8" x14ac:dyDescent="0.25">
      <c r="D41" s="2" t="s">
        <v>12</v>
      </c>
      <c r="E41">
        <v>7.99</v>
      </c>
      <c r="F41">
        <v>11.99</v>
      </c>
      <c r="G41">
        <v>15.99</v>
      </c>
      <c r="H41" t="s">
        <v>403</v>
      </c>
    </row>
    <row r="42" spans="1:8" x14ac:dyDescent="0.25">
      <c r="D42" t="s">
        <v>25</v>
      </c>
      <c r="E42">
        <v>53</v>
      </c>
      <c r="F42">
        <v>53</v>
      </c>
      <c r="G42">
        <v>52</v>
      </c>
      <c r="H42">
        <v>158</v>
      </c>
    </row>
    <row r="43" spans="1:8" x14ac:dyDescent="0.25">
      <c r="A43" s="2" t="s">
        <v>22</v>
      </c>
      <c r="B43" t="s">
        <v>404</v>
      </c>
      <c r="D43" t="s">
        <v>74</v>
      </c>
      <c r="E43">
        <v>54</v>
      </c>
      <c r="F43">
        <v>50</v>
      </c>
      <c r="G43">
        <v>47</v>
      </c>
      <c r="H43">
        <v>151</v>
      </c>
    </row>
    <row r="44" spans="1:8" x14ac:dyDescent="0.25">
      <c r="A44" t="s">
        <v>31</v>
      </c>
      <c r="B44">
        <v>271</v>
      </c>
      <c r="D44" t="s">
        <v>44</v>
      </c>
      <c r="E44">
        <v>48</v>
      </c>
      <c r="F44">
        <v>52</v>
      </c>
      <c r="G44">
        <v>50</v>
      </c>
      <c r="H44">
        <v>150</v>
      </c>
    </row>
    <row r="45" spans="1:8" x14ac:dyDescent="0.25">
      <c r="A45" t="s">
        <v>37</v>
      </c>
      <c r="B45">
        <v>256</v>
      </c>
      <c r="D45" t="s">
        <v>63</v>
      </c>
      <c r="E45">
        <v>49</v>
      </c>
      <c r="F45">
        <v>51</v>
      </c>
      <c r="G45">
        <v>46</v>
      </c>
      <c r="H45">
        <v>146</v>
      </c>
    </row>
    <row r="46" spans="1:8" x14ac:dyDescent="0.25">
      <c r="A46" t="s">
        <v>75</v>
      </c>
      <c r="B46">
        <v>251</v>
      </c>
      <c r="D46" t="s">
        <v>59</v>
      </c>
      <c r="E46">
        <v>39</v>
      </c>
      <c r="F46">
        <v>50</v>
      </c>
      <c r="G46">
        <v>51</v>
      </c>
      <c r="H46">
        <v>140</v>
      </c>
    </row>
    <row r="47" spans="1:8" x14ac:dyDescent="0.25">
      <c r="A47" t="s">
        <v>53</v>
      </c>
      <c r="B47">
        <v>222</v>
      </c>
      <c r="D47" t="s">
        <v>39</v>
      </c>
      <c r="E47">
        <v>46</v>
      </c>
      <c r="F47">
        <v>44</v>
      </c>
      <c r="G47">
        <v>49</v>
      </c>
      <c r="H47">
        <v>139</v>
      </c>
    </row>
    <row r="48" spans="1:8" x14ac:dyDescent="0.25">
      <c r="A48" t="s">
        <v>403</v>
      </c>
      <c r="B48">
        <v>1000</v>
      </c>
      <c r="D48" t="s">
        <v>48</v>
      </c>
      <c r="E48">
        <v>34</v>
      </c>
      <c r="F48">
        <v>45</v>
      </c>
      <c r="G48">
        <v>37</v>
      </c>
      <c r="H48">
        <v>116</v>
      </c>
    </row>
    <row r="49" spans="1:9" x14ac:dyDescent="0.25">
      <c r="D49" t="s">
        <v>403</v>
      </c>
      <c r="E49">
        <v>323</v>
      </c>
      <c r="F49">
        <v>345</v>
      </c>
      <c r="G49">
        <v>332</v>
      </c>
      <c r="H49">
        <v>1000</v>
      </c>
    </row>
    <row r="50" spans="1:9" x14ac:dyDescent="0.25">
      <c r="A50" s="2" t="s">
        <v>18</v>
      </c>
      <c r="B50" t="s">
        <v>404</v>
      </c>
    </row>
    <row r="51" spans="1:9" x14ac:dyDescent="0.25">
      <c r="A51" t="s">
        <v>28</v>
      </c>
      <c r="B51">
        <v>1000</v>
      </c>
    </row>
    <row r="52" spans="1:9" x14ac:dyDescent="0.25">
      <c r="A52" t="s">
        <v>403</v>
      </c>
      <c r="B52">
        <v>1000</v>
      </c>
      <c r="D52" s="2" t="s">
        <v>404</v>
      </c>
      <c r="E52" s="2" t="s">
        <v>13</v>
      </c>
    </row>
    <row r="53" spans="1:9" x14ac:dyDescent="0.25">
      <c r="D53" s="2" t="s">
        <v>12</v>
      </c>
      <c r="E53" t="s">
        <v>49</v>
      </c>
      <c r="F53" t="s">
        <v>64</v>
      </c>
      <c r="G53" t="s">
        <v>40</v>
      </c>
      <c r="H53" t="s">
        <v>26</v>
      </c>
      <c r="I53" t="s">
        <v>403</v>
      </c>
    </row>
    <row r="54" spans="1:9" x14ac:dyDescent="0.25">
      <c r="A54" s="2" t="s">
        <v>455</v>
      </c>
      <c r="B54" t="s">
        <v>404</v>
      </c>
      <c r="D54" t="s">
        <v>25</v>
      </c>
      <c r="E54">
        <v>44</v>
      </c>
      <c r="F54">
        <v>40</v>
      </c>
      <c r="G54">
        <v>31</v>
      </c>
      <c r="H54">
        <v>43</v>
      </c>
      <c r="I54">
        <v>158</v>
      </c>
    </row>
    <row r="55" spans="1:9" x14ac:dyDescent="0.25">
      <c r="A55" t="s">
        <v>456</v>
      </c>
      <c r="B55">
        <v>108</v>
      </c>
      <c r="D55" t="s">
        <v>74</v>
      </c>
      <c r="E55">
        <v>39</v>
      </c>
      <c r="F55">
        <v>41</v>
      </c>
      <c r="G55">
        <v>31</v>
      </c>
      <c r="H55">
        <v>40</v>
      </c>
      <c r="I55">
        <v>151</v>
      </c>
    </row>
    <row r="56" spans="1:9" x14ac:dyDescent="0.25">
      <c r="A56" t="s">
        <v>464</v>
      </c>
      <c r="B56">
        <v>99</v>
      </c>
      <c r="D56" t="s">
        <v>44</v>
      </c>
      <c r="E56">
        <v>33</v>
      </c>
      <c r="F56">
        <v>38</v>
      </c>
      <c r="G56">
        <v>31</v>
      </c>
      <c r="H56">
        <v>48</v>
      </c>
      <c r="I56">
        <v>150</v>
      </c>
    </row>
    <row r="57" spans="1:9" x14ac:dyDescent="0.25">
      <c r="A57" t="s">
        <v>457</v>
      </c>
      <c r="B57">
        <v>104</v>
      </c>
      <c r="D57" t="s">
        <v>63</v>
      </c>
      <c r="E57">
        <v>31</v>
      </c>
      <c r="F57">
        <v>35</v>
      </c>
      <c r="G57">
        <v>43</v>
      </c>
      <c r="H57">
        <v>37</v>
      </c>
      <c r="I57">
        <v>146</v>
      </c>
    </row>
    <row r="58" spans="1:9" x14ac:dyDescent="0.25">
      <c r="A58" t="s">
        <v>458</v>
      </c>
      <c r="B58">
        <v>111</v>
      </c>
      <c r="D58" t="s">
        <v>59</v>
      </c>
      <c r="E58">
        <v>22</v>
      </c>
      <c r="F58">
        <v>44</v>
      </c>
      <c r="G58">
        <v>38</v>
      </c>
      <c r="H58">
        <v>36</v>
      </c>
      <c r="I58">
        <v>140</v>
      </c>
    </row>
    <row r="59" spans="1:9" x14ac:dyDescent="0.25">
      <c r="A59" t="s">
        <v>459</v>
      </c>
      <c r="B59">
        <v>87</v>
      </c>
      <c r="D59" t="s">
        <v>39</v>
      </c>
      <c r="E59">
        <v>34</v>
      </c>
      <c r="F59">
        <v>27</v>
      </c>
      <c r="G59">
        <v>36</v>
      </c>
      <c r="H59">
        <v>42</v>
      </c>
      <c r="I59">
        <v>139</v>
      </c>
    </row>
    <row r="60" spans="1:9" x14ac:dyDescent="0.25">
      <c r="A60" t="s">
        <v>460</v>
      </c>
      <c r="B60">
        <v>109</v>
      </c>
      <c r="D60" t="s">
        <v>48</v>
      </c>
      <c r="E60">
        <v>25</v>
      </c>
      <c r="F60">
        <v>29</v>
      </c>
      <c r="G60">
        <v>39</v>
      </c>
      <c r="H60">
        <v>23</v>
      </c>
      <c r="I60">
        <v>116</v>
      </c>
    </row>
    <row r="61" spans="1:9" x14ac:dyDescent="0.25">
      <c r="A61" t="s">
        <v>461</v>
      </c>
      <c r="B61">
        <v>96</v>
      </c>
      <c r="D61" t="s">
        <v>403</v>
      </c>
      <c r="E61">
        <v>228</v>
      </c>
      <c r="F61">
        <v>254</v>
      </c>
      <c r="G61">
        <v>249</v>
      </c>
      <c r="H61">
        <v>269</v>
      </c>
      <c r="I61">
        <v>1000</v>
      </c>
    </row>
    <row r="62" spans="1:9" x14ac:dyDescent="0.25">
      <c r="A62" t="s">
        <v>462</v>
      </c>
      <c r="B62">
        <v>95</v>
      </c>
    </row>
    <row r="63" spans="1:9" x14ac:dyDescent="0.25">
      <c r="A63" t="s">
        <v>463</v>
      </c>
      <c r="B63">
        <v>97</v>
      </c>
    </row>
    <row r="64" spans="1:9" x14ac:dyDescent="0.25">
      <c r="A64" t="s">
        <v>465</v>
      </c>
      <c r="B64">
        <v>94</v>
      </c>
      <c r="D64" s="2" t="s">
        <v>404</v>
      </c>
      <c r="E64" s="2" t="s">
        <v>13</v>
      </c>
    </row>
    <row r="65" spans="1:9" x14ac:dyDescent="0.25">
      <c r="A65" t="s">
        <v>403</v>
      </c>
      <c r="B65">
        <v>1000</v>
      </c>
      <c r="D65" s="2" t="s">
        <v>482</v>
      </c>
      <c r="E65" t="s">
        <v>49</v>
      </c>
      <c r="F65" t="s">
        <v>64</v>
      </c>
      <c r="G65" t="s">
        <v>40</v>
      </c>
      <c r="H65" t="s">
        <v>26</v>
      </c>
      <c r="I65" t="s">
        <v>403</v>
      </c>
    </row>
    <row r="66" spans="1:9" x14ac:dyDescent="0.25">
      <c r="D66" t="s">
        <v>484</v>
      </c>
      <c r="E66">
        <v>103</v>
      </c>
      <c r="F66">
        <v>114</v>
      </c>
      <c r="G66">
        <v>105</v>
      </c>
      <c r="H66">
        <v>125</v>
      </c>
      <c r="I66">
        <v>447</v>
      </c>
    </row>
    <row r="67" spans="1:9" x14ac:dyDescent="0.25">
      <c r="D67" t="s">
        <v>486</v>
      </c>
      <c r="E67">
        <v>78</v>
      </c>
      <c r="F67">
        <v>67</v>
      </c>
      <c r="G67">
        <v>67</v>
      </c>
      <c r="H67">
        <v>85</v>
      </c>
      <c r="I67">
        <v>297</v>
      </c>
    </row>
    <row r="68" spans="1:9" x14ac:dyDescent="0.25">
      <c r="D68" t="s">
        <v>485</v>
      </c>
      <c r="E68">
        <v>22</v>
      </c>
      <c r="F68">
        <v>44</v>
      </c>
      <c r="G68">
        <v>38</v>
      </c>
      <c r="H68">
        <v>36</v>
      </c>
      <c r="I68">
        <v>140</v>
      </c>
    </row>
    <row r="69" spans="1:9" x14ac:dyDescent="0.25">
      <c r="D69" t="s">
        <v>483</v>
      </c>
      <c r="E69">
        <v>25</v>
      </c>
      <c r="F69">
        <v>29</v>
      </c>
      <c r="G69">
        <v>39</v>
      </c>
      <c r="H69">
        <v>23</v>
      </c>
      <c r="I69">
        <v>116</v>
      </c>
    </row>
    <row r="70" spans="1:9" x14ac:dyDescent="0.25">
      <c r="D70" t="s">
        <v>403</v>
      </c>
      <c r="E70">
        <v>228</v>
      </c>
      <c r="F70">
        <v>254</v>
      </c>
      <c r="G70">
        <v>249</v>
      </c>
      <c r="H70">
        <v>269</v>
      </c>
      <c r="I70">
        <v>1000</v>
      </c>
    </row>
    <row r="73" spans="1:9" x14ac:dyDescent="0.25">
      <c r="D73" s="2" t="s">
        <v>404</v>
      </c>
      <c r="E73" s="2" t="s">
        <v>494</v>
      </c>
    </row>
    <row r="74" spans="1:9" x14ac:dyDescent="0.25">
      <c r="D74" s="2" t="s">
        <v>14</v>
      </c>
      <c r="E74" t="s">
        <v>495</v>
      </c>
      <c r="F74" t="s">
        <v>496</v>
      </c>
      <c r="G74" t="s">
        <v>497</v>
      </c>
      <c r="H74" t="s">
        <v>403</v>
      </c>
    </row>
    <row r="75" spans="1:9" x14ac:dyDescent="0.25">
      <c r="D75" t="s">
        <v>41</v>
      </c>
      <c r="E75">
        <v>29</v>
      </c>
      <c r="F75">
        <v>112</v>
      </c>
      <c r="G75">
        <v>38</v>
      </c>
      <c r="H75">
        <v>179</v>
      </c>
    </row>
    <row r="76" spans="1:9" x14ac:dyDescent="0.25">
      <c r="D76" t="s">
        <v>67</v>
      </c>
      <c r="E76">
        <v>39</v>
      </c>
      <c r="F76">
        <v>93</v>
      </c>
      <c r="G76">
        <v>39</v>
      </c>
      <c r="H76">
        <v>171</v>
      </c>
    </row>
    <row r="77" spans="1:9" x14ac:dyDescent="0.25">
      <c r="D77" t="s">
        <v>56</v>
      </c>
      <c r="E77">
        <v>35</v>
      </c>
      <c r="F77">
        <v>87</v>
      </c>
      <c r="G77">
        <v>46</v>
      </c>
      <c r="H77">
        <v>168</v>
      </c>
    </row>
    <row r="78" spans="1:9" x14ac:dyDescent="0.25">
      <c r="D78" t="s">
        <v>34</v>
      </c>
      <c r="E78">
        <v>32</v>
      </c>
      <c r="F78">
        <v>97</v>
      </c>
      <c r="G78">
        <v>38</v>
      </c>
      <c r="H78">
        <v>167</v>
      </c>
    </row>
    <row r="79" spans="1:9" x14ac:dyDescent="0.25">
      <c r="D79" t="s">
        <v>27</v>
      </c>
      <c r="E79">
        <v>26</v>
      </c>
      <c r="F79">
        <v>101</v>
      </c>
      <c r="G79">
        <v>35</v>
      </c>
      <c r="H79">
        <v>162</v>
      </c>
    </row>
    <row r="80" spans="1:9" x14ac:dyDescent="0.25">
      <c r="D80" t="s">
        <v>50</v>
      </c>
      <c r="E80">
        <v>36</v>
      </c>
      <c r="F80">
        <v>88</v>
      </c>
      <c r="G80">
        <v>29</v>
      </c>
      <c r="H80">
        <v>153</v>
      </c>
    </row>
    <row r="81" spans="4:10" x14ac:dyDescent="0.25">
      <c r="D81" t="s">
        <v>403</v>
      </c>
      <c r="E81">
        <v>197</v>
      </c>
      <c r="F81">
        <v>578</v>
      </c>
      <c r="G81">
        <v>225</v>
      </c>
      <c r="H81">
        <v>1000</v>
      </c>
    </row>
    <row r="84" spans="4:10" x14ac:dyDescent="0.25">
      <c r="D84" s="2" t="s">
        <v>404</v>
      </c>
      <c r="E84" s="2" t="s">
        <v>21</v>
      </c>
    </row>
    <row r="85" spans="4:10" x14ac:dyDescent="0.25">
      <c r="D85" s="2" t="s">
        <v>455</v>
      </c>
      <c r="E85" t="s">
        <v>52</v>
      </c>
      <c r="F85" t="s">
        <v>36</v>
      </c>
      <c r="G85" t="s">
        <v>30</v>
      </c>
      <c r="H85" t="s">
        <v>60</v>
      </c>
      <c r="I85" t="s">
        <v>68</v>
      </c>
      <c r="J85" t="s">
        <v>403</v>
      </c>
    </row>
    <row r="86" spans="4:10" x14ac:dyDescent="0.25">
      <c r="D86" t="s">
        <v>456</v>
      </c>
      <c r="E86" s="65">
        <v>23</v>
      </c>
      <c r="F86" s="65">
        <v>22</v>
      </c>
      <c r="G86" s="65">
        <v>16</v>
      </c>
      <c r="H86" s="65">
        <v>19</v>
      </c>
      <c r="I86" s="65">
        <v>28</v>
      </c>
      <c r="J86" s="65">
        <v>108</v>
      </c>
    </row>
    <row r="87" spans="4:10" x14ac:dyDescent="0.25">
      <c r="D87" t="s">
        <v>464</v>
      </c>
      <c r="E87" s="65">
        <v>16</v>
      </c>
      <c r="F87" s="65">
        <v>29</v>
      </c>
      <c r="G87" s="65">
        <v>17</v>
      </c>
      <c r="H87" s="65">
        <v>17</v>
      </c>
      <c r="I87" s="65">
        <v>20</v>
      </c>
      <c r="J87" s="65">
        <v>99</v>
      </c>
    </row>
    <row r="88" spans="4:10" x14ac:dyDescent="0.25">
      <c r="D88" t="s">
        <v>457</v>
      </c>
      <c r="E88" s="65">
        <v>22</v>
      </c>
      <c r="F88" s="65">
        <v>13</v>
      </c>
      <c r="G88" s="65">
        <v>24</v>
      </c>
      <c r="H88" s="65">
        <v>23</v>
      </c>
      <c r="I88" s="65">
        <v>22</v>
      </c>
      <c r="J88" s="65">
        <v>104</v>
      </c>
    </row>
    <row r="89" spans="4:10" x14ac:dyDescent="0.25">
      <c r="D89" t="s">
        <v>458</v>
      </c>
      <c r="E89" s="65">
        <v>22</v>
      </c>
      <c r="F89" s="65">
        <v>20</v>
      </c>
      <c r="G89" s="65">
        <v>26</v>
      </c>
      <c r="H89" s="65">
        <v>23</v>
      </c>
      <c r="I89" s="65">
        <v>20</v>
      </c>
      <c r="J89" s="65">
        <v>111</v>
      </c>
    </row>
    <row r="90" spans="4:10" x14ac:dyDescent="0.25">
      <c r="D90" t="s">
        <v>459</v>
      </c>
      <c r="E90" s="65">
        <v>17</v>
      </c>
      <c r="F90" s="65">
        <v>17</v>
      </c>
      <c r="G90" s="65">
        <v>14</v>
      </c>
      <c r="H90" s="65">
        <v>22</v>
      </c>
      <c r="I90" s="65">
        <v>17</v>
      </c>
      <c r="J90" s="65">
        <v>87</v>
      </c>
    </row>
    <row r="91" spans="4:10" x14ac:dyDescent="0.25">
      <c r="D91" t="s">
        <v>460</v>
      </c>
      <c r="E91" s="65">
        <v>17</v>
      </c>
      <c r="F91" s="65">
        <v>22</v>
      </c>
      <c r="G91" s="65">
        <v>23</v>
      </c>
      <c r="H91" s="65">
        <v>30</v>
      </c>
      <c r="I91" s="65">
        <v>17</v>
      </c>
      <c r="J91" s="65">
        <v>109</v>
      </c>
    </row>
    <row r="92" spans="4:10" x14ac:dyDescent="0.25">
      <c r="D92" t="s">
        <v>461</v>
      </c>
      <c r="E92" s="65">
        <v>12</v>
      </c>
      <c r="F92" s="65">
        <v>19</v>
      </c>
      <c r="G92" s="65">
        <v>22</v>
      </c>
      <c r="H92" s="65">
        <v>22</v>
      </c>
      <c r="I92" s="65">
        <v>21</v>
      </c>
      <c r="J92" s="65">
        <v>96</v>
      </c>
    </row>
    <row r="93" spans="4:10" x14ac:dyDescent="0.25">
      <c r="D93" t="s">
        <v>462</v>
      </c>
      <c r="E93" s="65">
        <v>18</v>
      </c>
      <c r="F93" s="65">
        <v>22</v>
      </c>
      <c r="G93" s="65">
        <v>22</v>
      </c>
      <c r="H93" s="65">
        <v>15</v>
      </c>
      <c r="I93" s="65">
        <v>18</v>
      </c>
      <c r="J93" s="65">
        <v>95</v>
      </c>
    </row>
    <row r="94" spans="4:10" x14ac:dyDescent="0.25">
      <c r="D94" t="s">
        <v>463</v>
      </c>
      <c r="E94" s="65">
        <v>19</v>
      </c>
      <c r="F94" s="65">
        <v>22</v>
      </c>
      <c r="G94" s="65">
        <v>15</v>
      </c>
      <c r="H94" s="65">
        <v>19</v>
      </c>
      <c r="I94" s="65">
        <v>22</v>
      </c>
      <c r="J94" s="65">
        <v>97</v>
      </c>
    </row>
    <row r="95" spans="4:10" x14ac:dyDescent="0.25">
      <c r="D95" t="s">
        <v>465</v>
      </c>
      <c r="E95" s="65">
        <v>14</v>
      </c>
      <c r="F95" s="65">
        <v>14</v>
      </c>
      <c r="G95" s="65">
        <v>28</v>
      </c>
      <c r="H95" s="65">
        <v>18</v>
      </c>
      <c r="I95" s="65">
        <v>20</v>
      </c>
      <c r="J95" s="65">
        <v>94</v>
      </c>
    </row>
    <row r="96" spans="4:10" x14ac:dyDescent="0.25">
      <c r="D96" t="s">
        <v>403</v>
      </c>
      <c r="E96" s="65">
        <v>180</v>
      </c>
      <c r="F96" s="65">
        <v>200</v>
      </c>
      <c r="G96" s="65">
        <v>207</v>
      </c>
      <c r="H96" s="65">
        <v>208</v>
      </c>
      <c r="I96" s="65">
        <v>205</v>
      </c>
      <c r="J96" s="65">
        <v>1000</v>
      </c>
    </row>
    <row r="329" spans="6:6" x14ac:dyDescent="0.25">
      <c r="F329" s="1"/>
    </row>
    <row r="330" spans="6:6" x14ac:dyDescent="0.25">
      <c r="F330" s="1"/>
    </row>
    <row r="331" spans="6:6" x14ac:dyDescent="0.25">
      <c r="F331" s="1"/>
    </row>
    <row r="332" spans="6:6" x14ac:dyDescent="0.25">
      <c r="F332" s="1"/>
    </row>
    <row r="333" spans="6:6" x14ac:dyDescent="0.25">
      <c r="F333" s="1"/>
    </row>
    <row r="334" spans="6:6" x14ac:dyDescent="0.25">
      <c r="F334" s="1"/>
    </row>
    <row r="335" spans="6:6" x14ac:dyDescent="0.25">
      <c r="F335" s="1"/>
    </row>
    <row r="336" spans="6:6" x14ac:dyDescent="0.25">
      <c r="F336" s="1"/>
    </row>
    <row r="337" spans="6:6" x14ac:dyDescent="0.25">
      <c r="F337" s="1"/>
    </row>
    <row r="338" spans="6:6" x14ac:dyDescent="0.25">
      <c r="F338" s="1"/>
    </row>
    <row r="339" spans="6:6" x14ac:dyDescent="0.25">
      <c r="F339" s="1"/>
    </row>
    <row r="340" spans="6:6" x14ac:dyDescent="0.25">
      <c r="F340" s="1"/>
    </row>
    <row r="341" spans="6:6" x14ac:dyDescent="0.25">
      <c r="F341" s="1"/>
    </row>
    <row r="342" spans="6:6" x14ac:dyDescent="0.25">
      <c r="F342" s="1"/>
    </row>
    <row r="343" spans="6:6" x14ac:dyDescent="0.25">
      <c r="F343" s="1"/>
    </row>
    <row r="344" spans="6:6" x14ac:dyDescent="0.25">
      <c r="F344" s="1"/>
    </row>
    <row r="345" spans="6:6" x14ac:dyDescent="0.25">
      <c r="F345" s="1"/>
    </row>
    <row r="346" spans="6:6" x14ac:dyDescent="0.25">
      <c r="F346" s="1"/>
    </row>
    <row r="347" spans="6:6" x14ac:dyDescent="0.25">
      <c r="F347" s="1"/>
    </row>
    <row r="348" spans="6:6" x14ac:dyDescent="0.25">
      <c r="F348" s="1"/>
    </row>
    <row r="349" spans="6:6" x14ac:dyDescent="0.25">
      <c r="F349" s="1"/>
    </row>
    <row r="350" spans="6:6" x14ac:dyDescent="0.25">
      <c r="F350" s="1"/>
    </row>
    <row r="351" spans="6:6" x14ac:dyDescent="0.25">
      <c r="F351" s="1"/>
    </row>
    <row r="352" spans="6:6" x14ac:dyDescent="0.25">
      <c r="F352" s="1"/>
    </row>
    <row r="353" spans="6:6" x14ac:dyDescent="0.25">
      <c r="F353" s="1"/>
    </row>
    <row r="354" spans="6:6" x14ac:dyDescent="0.25">
      <c r="F354" s="1"/>
    </row>
    <row r="355" spans="6:6" x14ac:dyDescent="0.25">
      <c r="F355" s="1"/>
    </row>
    <row r="356" spans="6:6" x14ac:dyDescent="0.25">
      <c r="F356" s="1"/>
    </row>
    <row r="357" spans="6:6" x14ac:dyDescent="0.25">
      <c r="F357" s="1"/>
    </row>
    <row r="358" spans="6:6" x14ac:dyDescent="0.25">
      <c r="F358" s="1"/>
    </row>
    <row r="359" spans="6:6" x14ac:dyDescent="0.25">
      <c r="F359" s="1"/>
    </row>
    <row r="360" spans="6:6" x14ac:dyDescent="0.25">
      <c r="F360" s="1"/>
    </row>
    <row r="361" spans="6:6" x14ac:dyDescent="0.25">
      <c r="F361" s="1"/>
    </row>
    <row r="362" spans="6:6" x14ac:dyDescent="0.25">
      <c r="F362" s="1"/>
    </row>
    <row r="363" spans="6:6" x14ac:dyDescent="0.25">
      <c r="F363" s="1"/>
    </row>
    <row r="364" spans="6:6" x14ac:dyDescent="0.25">
      <c r="F364" s="1"/>
    </row>
    <row r="365" spans="6:6" x14ac:dyDescent="0.25">
      <c r="F365" s="1"/>
    </row>
    <row r="366" spans="6:6" x14ac:dyDescent="0.25">
      <c r="F366" s="1"/>
    </row>
    <row r="367" spans="6:6" x14ac:dyDescent="0.25">
      <c r="F367" s="1"/>
    </row>
    <row r="368" spans="6:6" x14ac:dyDescent="0.25">
      <c r="F368" s="1"/>
    </row>
    <row r="369" spans="6:6" x14ac:dyDescent="0.25">
      <c r="F369" s="1"/>
    </row>
    <row r="370" spans="6:6" x14ac:dyDescent="0.25">
      <c r="F370" s="1"/>
    </row>
    <row r="371" spans="6:6" x14ac:dyDescent="0.25">
      <c r="F371" s="1"/>
    </row>
    <row r="372" spans="6:6" x14ac:dyDescent="0.25">
      <c r="F372" s="1"/>
    </row>
    <row r="373" spans="6:6" x14ac:dyDescent="0.25">
      <c r="F373" s="1"/>
    </row>
    <row r="374" spans="6:6" x14ac:dyDescent="0.25">
      <c r="F374" s="1"/>
    </row>
    <row r="375" spans="6:6" x14ac:dyDescent="0.25">
      <c r="F375" s="1"/>
    </row>
    <row r="376" spans="6:6" x14ac:dyDescent="0.25">
      <c r="F376" s="1"/>
    </row>
    <row r="377" spans="6:6" x14ac:dyDescent="0.25">
      <c r="F377" s="1"/>
    </row>
    <row r="378" spans="6:6" x14ac:dyDescent="0.25">
      <c r="F378" s="1"/>
    </row>
    <row r="379" spans="6:6" x14ac:dyDescent="0.25">
      <c r="F379" s="1"/>
    </row>
    <row r="380" spans="6:6" x14ac:dyDescent="0.25">
      <c r="F380" s="1"/>
    </row>
    <row r="381" spans="6:6" x14ac:dyDescent="0.25">
      <c r="F381" s="1"/>
    </row>
    <row r="382" spans="6:6" x14ac:dyDescent="0.25">
      <c r="F382" s="1"/>
    </row>
    <row r="383" spans="6:6" x14ac:dyDescent="0.25">
      <c r="F383" s="1"/>
    </row>
    <row r="384" spans="6:6" x14ac:dyDescent="0.25">
      <c r="F384" s="1"/>
    </row>
    <row r="385" spans="6:6" x14ac:dyDescent="0.25">
      <c r="F385" s="1"/>
    </row>
    <row r="386" spans="6:6" x14ac:dyDescent="0.25">
      <c r="F386" s="1"/>
    </row>
    <row r="387" spans="6:6" x14ac:dyDescent="0.25">
      <c r="F387" s="1"/>
    </row>
    <row r="388" spans="6:6" x14ac:dyDescent="0.25">
      <c r="F388" s="1"/>
    </row>
    <row r="389" spans="6:6" x14ac:dyDescent="0.25">
      <c r="F389" s="1"/>
    </row>
    <row r="390" spans="6:6" x14ac:dyDescent="0.25">
      <c r="F390" s="1"/>
    </row>
    <row r="391" spans="6:6" x14ac:dyDescent="0.25">
      <c r="F391" s="1"/>
    </row>
    <row r="392" spans="6:6" x14ac:dyDescent="0.25">
      <c r="F392" s="1"/>
    </row>
    <row r="393" spans="6:6" x14ac:dyDescent="0.25">
      <c r="F393" s="1"/>
    </row>
    <row r="394" spans="6:6" x14ac:dyDescent="0.25">
      <c r="F394" s="1"/>
    </row>
    <row r="395" spans="6:6" x14ac:dyDescent="0.25">
      <c r="F395" s="1"/>
    </row>
    <row r="396" spans="6:6" x14ac:dyDescent="0.25">
      <c r="F396" s="1"/>
    </row>
    <row r="397" spans="6:6" x14ac:dyDescent="0.25">
      <c r="F397" s="1"/>
    </row>
    <row r="398" spans="6:6" x14ac:dyDescent="0.25">
      <c r="F398" s="1"/>
    </row>
    <row r="399" spans="6:6" x14ac:dyDescent="0.25">
      <c r="F399" s="1"/>
    </row>
    <row r="400" spans="6:6" x14ac:dyDescent="0.25">
      <c r="F400" s="1"/>
    </row>
    <row r="401" spans="6:6" x14ac:dyDescent="0.25">
      <c r="F401" s="1"/>
    </row>
    <row r="402" spans="6:6" x14ac:dyDescent="0.25">
      <c r="F402" s="1"/>
    </row>
    <row r="403" spans="6:6" x14ac:dyDescent="0.25">
      <c r="F403" s="1"/>
    </row>
    <row r="404" spans="6:6" x14ac:dyDescent="0.25">
      <c r="F404" s="1"/>
    </row>
    <row r="405" spans="6:6" x14ac:dyDescent="0.25">
      <c r="F405" s="1"/>
    </row>
    <row r="406" spans="6:6" x14ac:dyDescent="0.25">
      <c r="F406" s="1"/>
    </row>
    <row r="407" spans="6:6" x14ac:dyDescent="0.25">
      <c r="F407" s="1"/>
    </row>
    <row r="408" spans="6:6" x14ac:dyDescent="0.25">
      <c r="F408" s="1"/>
    </row>
    <row r="409" spans="6:6" x14ac:dyDescent="0.25">
      <c r="F409" s="1"/>
    </row>
    <row r="410" spans="6:6" x14ac:dyDescent="0.25">
      <c r="F410" s="1"/>
    </row>
    <row r="411" spans="6:6" x14ac:dyDescent="0.25">
      <c r="F411" s="1"/>
    </row>
    <row r="412" spans="6:6" x14ac:dyDescent="0.25">
      <c r="F412" s="1"/>
    </row>
    <row r="413" spans="6:6" x14ac:dyDescent="0.25">
      <c r="F413" s="1"/>
    </row>
    <row r="414" spans="6:6" x14ac:dyDescent="0.25">
      <c r="F414" s="1"/>
    </row>
    <row r="415" spans="6:6" x14ac:dyDescent="0.25">
      <c r="F415" s="1"/>
    </row>
    <row r="416" spans="6:6" x14ac:dyDescent="0.25">
      <c r="F416" s="1"/>
    </row>
    <row r="417" spans="6:6" x14ac:dyDescent="0.25">
      <c r="F417" s="1"/>
    </row>
    <row r="418" spans="6:6" x14ac:dyDescent="0.25">
      <c r="F418" s="1"/>
    </row>
    <row r="419" spans="6:6" x14ac:dyDescent="0.25">
      <c r="F419" s="1"/>
    </row>
    <row r="420" spans="6:6" x14ac:dyDescent="0.25">
      <c r="F420" s="1"/>
    </row>
    <row r="421" spans="6:6" x14ac:dyDescent="0.25">
      <c r="F421" s="1"/>
    </row>
    <row r="422" spans="6:6" x14ac:dyDescent="0.25">
      <c r="F422" s="1"/>
    </row>
    <row r="423" spans="6:6" x14ac:dyDescent="0.25">
      <c r="F423" s="1"/>
    </row>
    <row r="424" spans="6:6" x14ac:dyDescent="0.25">
      <c r="F424" s="1"/>
    </row>
    <row r="425" spans="6:6" x14ac:dyDescent="0.25">
      <c r="F425" s="1"/>
    </row>
    <row r="426" spans="6:6" x14ac:dyDescent="0.25">
      <c r="F426" s="1"/>
    </row>
    <row r="427" spans="6:6" x14ac:dyDescent="0.25">
      <c r="F427" s="1"/>
    </row>
    <row r="428" spans="6:6" x14ac:dyDescent="0.25">
      <c r="F428" s="1"/>
    </row>
    <row r="429" spans="6:6" x14ac:dyDescent="0.25">
      <c r="F429" s="1"/>
    </row>
    <row r="430" spans="6:6" x14ac:dyDescent="0.25">
      <c r="F430" s="1"/>
    </row>
    <row r="431" spans="6:6" x14ac:dyDescent="0.25">
      <c r="F431" s="1"/>
    </row>
    <row r="432" spans="6:6" x14ac:dyDescent="0.25">
      <c r="F432" s="1"/>
    </row>
    <row r="433" spans="6:6" x14ac:dyDescent="0.25">
      <c r="F433" s="1"/>
    </row>
    <row r="434" spans="6:6" x14ac:dyDescent="0.25">
      <c r="F434" s="1"/>
    </row>
    <row r="435" spans="6:6" x14ac:dyDescent="0.25">
      <c r="F435" s="1"/>
    </row>
    <row r="436" spans="6:6" x14ac:dyDescent="0.25">
      <c r="F436" s="1"/>
    </row>
    <row r="437" spans="6:6" x14ac:dyDescent="0.25">
      <c r="F437" s="1"/>
    </row>
    <row r="438" spans="6:6" x14ac:dyDescent="0.25">
      <c r="F438" s="1"/>
    </row>
    <row r="439" spans="6:6" x14ac:dyDescent="0.25">
      <c r="F439" s="1"/>
    </row>
    <row r="440" spans="6:6" x14ac:dyDescent="0.25">
      <c r="F440" s="1"/>
    </row>
    <row r="441" spans="6:6" x14ac:dyDescent="0.25">
      <c r="F441" s="1"/>
    </row>
    <row r="442" spans="6:6" x14ac:dyDescent="0.25">
      <c r="F442" s="1"/>
    </row>
    <row r="443" spans="6:6" x14ac:dyDescent="0.25">
      <c r="F443" s="1"/>
    </row>
    <row r="444" spans="6:6" x14ac:dyDescent="0.25">
      <c r="F444" s="1"/>
    </row>
    <row r="445" spans="6:6" x14ac:dyDescent="0.25">
      <c r="F445" s="1"/>
    </row>
    <row r="446" spans="6:6" x14ac:dyDescent="0.25">
      <c r="F446" s="1"/>
    </row>
    <row r="447" spans="6:6" x14ac:dyDescent="0.25">
      <c r="F447" s="1"/>
    </row>
    <row r="448" spans="6:6" x14ac:dyDescent="0.25">
      <c r="F448" s="1"/>
    </row>
    <row r="449" spans="6:6" x14ac:dyDescent="0.25">
      <c r="F449" s="1"/>
    </row>
    <row r="450" spans="6:6" x14ac:dyDescent="0.25">
      <c r="F450" s="1"/>
    </row>
    <row r="451" spans="6:6" x14ac:dyDescent="0.25">
      <c r="F451" s="1"/>
    </row>
    <row r="452" spans="6:6" x14ac:dyDescent="0.25">
      <c r="F452" s="1"/>
    </row>
    <row r="453" spans="6:6" x14ac:dyDescent="0.25">
      <c r="F453" s="1"/>
    </row>
    <row r="454" spans="6:6" x14ac:dyDescent="0.25">
      <c r="F454" s="1"/>
    </row>
    <row r="455" spans="6:6" x14ac:dyDescent="0.25">
      <c r="F455" s="1"/>
    </row>
    <row r="456" spans="6:6" x14ac:dyDescent="0.25">
      <c r="F456" s="1"/>
    </row>
    <row r="457" spans="6:6" x14ac:dyDescent="0.25">
      <c r="F457" s="1"/>
    </row>
    <row r="458" spans="6:6" x14ac:dyDescent="0.25">
      <c r="F458" s="1"/>
    </row>
    <row r="459" spans="6:6" x14ac:dyDescent="0.25">
      <c r="F459" s="1"/>
    </row>
    <row r="460" spans="6:6" x14ac:dyDescent="0.25">
      <c r="F460" s="1"/>
    </row>
    <row r="461" spans="6:6" x14ac:dyDescent="0.25">
      <c r="F461" s="1"/>
    </row>
    <row r="462" spans="6:6" x14ac:dyDescent="0.25">
      <c r="F462" s="1"/>
    </row>
    <row r="463" spans="6:6" x14ac:dyDescent="0.25">
      <c r="F463" s="1"/>
    </row>
    <row r="464" spans="6:6" x14ac:dyDescent="0.25">
      <c r="F464" s="1"/>
    </row>
    <row r="465" spans="6:6" x14ac:dyDescent="0.25">
      <c r="F465" s="1"/>
    </row>
    <row r="466" spans="6:6" x14ac:dyDescent="0.25">
      <c r="F466" s="1"/>
    </row>
    <row r="467" spans="6:6" x14ac:dyDescent="0.25">
      <c r="F467" s="1"/>
    </row>
    <row r="468" spans="6:6" x14ac:dyDescent="0.25">
      <c r="F468" s="1"/>
    </row>
    <row r="469" spans="6:6" x14ac:dyDescent="0.25">
      <c r="F469" s="1"/>
    </row>
    <row r="470" spans="6:6" x14ac:dyDescent="0.25">
      <c r="F470" s="1"/>
    </row>
    <row r="471" spans="6:6" x14ac:dyDescent="0.25">
      <c r="F471" s="1"/>
    </row>
    <row r="472" spans="6:6" x14ac:dyDescent="0.25">
      <c r="F472" s="1"/>
    </row>
    <row r="473" spans="6:6" x14ac:dyDescent="0.25">
      <c r="F473" s="1"/>
    </row>
    <row r="474" spans="6:6" x14ac:dyDescent="0.25">
      <c r="F474" s="1"/>
    </row>
    <row r="475" spans="6:6" x14ac:dyDescent="0.25">
      <c r="F475" s="1"/>
    </row>
    <row r="476" spans="6:6" x14ac:dyDescent="0.25">
      <c r="F476" s="1"/>
    </row>
    <row r="477" spans="6:6" x14ac:dyDescent="0.25">
      <c r="F477" s="1"/>
    </row>
    <row r="478" spans="6:6" x14ac:dyDescent="0.25">
      <c r="F478" s="1"/>
    </row>
    <row r="479" spans="6:6" x14ac:dyDescent="0.25">
      <c r="F479" s="1"/>
    </row>
    <row r="480" spans="6:6" x14ac:dyDescent="0.25">
      <c r="F480" s="1"/>
    </row>
    <row r="481" spans="6:6" x14ac:dyDescent="0.25">
      <c r="F481" s="1"/>
    </row>
    <row r="482" spans="6:6" x14ac:dyDescent="0.25">
      <c r="F482" s="1"/>
    </row>
    <row r="483" spans="6:6" x14ac:dyDescent="0.25">
      <c r="F483" s="1"/>
    </row>
    <row r="484" spans="6:6" x14ac:dyDescent="0.25">
      <c r="F484" s="1"/>
    </row>
    <row r="485" spans="6:6" x14ac:dyDescent="0.25">
      <c r="F485" s="1"/>
    </row>
    <row r="486" spans="6:6" x14ac:dyDescent="0.25">
      <c r="F486" s="1"/>
    </row>
    <row r="487" spans="6:6" x14ac:dyDescent="0.25">
      <c r="F487" s="1"/>
    </row>
    <row r="488" spans="6:6" x14ac:dyDescent="0.25">
      <c r="F488" s="1"/>
    </row>
    <row r="489" spans="6:6" x14ac:dyDescent="0.25">
      <c r="F489" s="1"/>
    </row>
    <row r="490" spans="6:6" x14ac:dyDescent="0.25">
      <c r="F490" s="1"/>
    </row>
    <row r="491" spans="6:6" x14ac:dyDescent="0.25">
      <c r="F491" s="1"/>
    </row>
    <row r="492" spans="6:6" x14ac:dyDescent="0.25">
      <c r="F492" s="1"/>
    </row>
    <row r="493" spans="6:6" x14ac:dyDescent="0.25">
      <c r="F493" s="1"/>
    </row>
    <row r="494" spans="6:6" x14ac:dyDescent="0.25">
      <c r="F494" s="1"/>
    </row>
    <row r="495" spans="6:6" x14ac:dyDescent="0.25">
      <c r="F495" s="1"/>
    </row>
    <row r="496" spans="6:6" x14ac:dyDescent="0.25">
      <c r="F496" s="1"/>
    </row>
    <row r="497" spans="6:6" x14ac:dyDescent="0.25">
      <c r="F497" s="1"/>
    </row>
    <row r="498" spans="6:6" x14ac:dyDescent="0.25">
      <c r="F498" s="1"/>
    </row>
    <row r="499" spans="6:6" x14ac:dyDescent="0.25">
      <c r="F499" s="1"/>
    </row>
    <row r="500" spans="6:6" x14ac:dyDescent="0.25">
      <c r="F500" s="1"/>
    </row>
    <row r="501" spans="6:6" x14ac:dyDescent="0.25">
      <c r="F501" s="1"/>
    </row>
    <row r="502" spans="6:6" x14ac:dyDescent="0.25">
      <c r="F502" s="1"/>
    </row>
    <row r="503" spans="6:6" x14ac:dyDescent="0.25">
      <c r="F503" s="1"/>
    </row>
    <row r="504" spans="6:6" x14ac:dyDescent="0.25">
      <c r="F504" s="1"/>
    </row>
    <row r="505" spans="6:6" x14ac:dyDescent="0.25">
      <c r="F505" s="1"/>
    </row>
    <row r="506" spans="6:6" x14ac:dyDescent="0.25">
      <c r="F506" s="1"/>
    </row>
    <row r="507" spans="6:6" x14ac:dyDescent="0.25">
      <c r="F507" s="1"/>
    </row>
    <row r="508" spans="6:6" x14ac:dyDescent="0.25">
      <c r="F508" s="1"/>
    </row>
    <row r="509" spans="6:6" x14ac:dyDescent="0.25">
      <c r="F509" s="1"/>
    </row>
    <row r="510" spans="6:6" x14ac:dyDescent="0.25">
      <c r="F510" s="1"/>
    </row>
    <row r="511" spans="6:6" x14ac:dyDescent="0.25">
      <c r="F511" s="1"/>
    </row>
    <row r="512" spans="6:6" x14ac:dyDescent="0.25">
      <c r="F512" s="1"/>
    </row>
    <row r="513" spans="6:6" x14ac:dyDescent="0.25">
      <c r="F513" s="1"/>
    </row>
    <row r="514" spans="6:6" x14ac:dyDescent="0.25">
      <c r="F514" s="1"/>
    </row>
    <row r="515" spans="6:6" x14ac:dyDescent="0.25">
      <c r="F515" s="1"/>
    </row>
    <row r="516" spans="6:6" x14ac:dyDescent="0.25">
      <c r="F516" s="1"/>
    </row>
    <row r="517" spans="6:6" x14ac:dyDescent="0.25">
      <c r="F517" s="1"/>
    </row>
    <row r="518" spans="6:6" x14ac:dyDescent="0.25">
      <c r="F518" s="1"/>
    </row>
    <row r="519" spans="6:6" x14ac:dyDescent="0.25">
      <c r="F519" s="1"/>
    </row>
    <row r="520" spans="6:6" x14ac:dyDescent="0.25">
      <c r="F520" s="1"/>
    </row>
    <row r="521" spans="6:6" x14ac:dyDescent="0.25">
      <c r="F521" s="1"/>
    </row>
    <row r="522" spans="6:6" x14ac:dyDescent="0.25">
      <c r="F522" s="1"/>
    </row>
    <row r="523" spans="6:6" x14ac:dyDescent="0.25">
      <c r="F523" s="1"/>
    </row>
    <row r="524" spans="6:6" x14ac:dyDescent="0.25">
      <c r="F524" s="1"/>
    </row>
    <row r="525" spans="6:6" x14ac:dyDescent="0.25">
      <c r="F525" s="1"/>
    </row>
    <row r="526" spans="6:6" x14ac:dyDescent="0.25">
      <c r="F526" s="1"/>
    </row>
    <row r="527" spans="6:6" x14ac:dyDescent="0.25">
      <c r="F527" s="1"/>
    </row>
    <row r="528" spans="6:6" x14ac:dyDescent="0.25">
      <c r="F528" s="1"/>
    </row>
    <row r="529" spans="6:6" x14ac:dyDescent="0.25">
      <c r="F529" s="1"/>
    </row>
    <row r="530" spans="6:6" x14ac:dyDescent="0.25">
      <c r="F530" s="1"/>
    </row>
    <row r="531" spans="6:6" x14ac:dyDescent="0.25">
      <c r="F531" s="1"/>
    </row>
    <row r="532" spans="6:6" x14ac:dyDescent="0.25">
      <c r="F532" s="1"/>
    </row>
    <row r="533" spans="6:6" x14ac:dyDescent="0.25">
      <c r="F533" s="1"/>
    </row>
    <row r="534" spans="6:6" x14ac:dyDescent="0.25">
      <c r="F534" s="1"/>
    </row>
    <row r="535" spans="6:6" x14ac:dyDescent="0.25">
      <c r="F535" s="1"/>
    </row>
    <row r="536" spans="6:6" x14ac:dyDescent="0.25">
      <c r="F536" s="1"/>
    </row>
    <row r="537" spans="6:6" x14ac:dyDescent="0.25">
      <c r="F537" s="1"/>
    </row>
    <row r="538" spans="6:6" x14ac:dyDescent="0.25">
      <c r="F538" s="1"/>
    </row>
    <row r="539" spans="6:6" x14ac:dyDescent="0.25">
      <c r="F539" s="1"/>
    </row>
    <row r="540" spans="6:6" x14ac:dyDescent="0.25">
      <c r="F540" s="1"/>
    </row>
    <row r="541" spans="6:6" x14ac:dyDescent="0.25">
      <c r="F541" s="1"/>
    </row>
    <row r="542" spans="6:6" x14ac:dyDescent="0.25">
      <c r="F542" s="1"/>
    </row>
    <row r="543" spans="6:6" x14ac:dyDescent="0.25">
      <c r="F543" s="1"/>
    </row>
    <row r="544" spans="6:6" x14ac:dyDescent="0.25">
      <c r="F544" s="1"/>
    </row>
    <row r="545" spans="6:6" x14ac:dyDescent="0.25">
      <c r="F545" s="1"/>
    </row>
    <row r="546" spans="6:6" x14ac:dyDescent="0.25">
      <c r="F546" s="1"/>
    </row>
    <row r="547" spans="6:6" x14ac:dyDescent="0.25">
      <c r="F547" s="1"/>
    </row>
    <row r="548" spans="6:6" x14ac:dyDescent="0.25">
      <c r="F548" s="1"/>
    </row>
    <row r="549" spans="6:6" x14ac:dyDescent="0.25">
      <c r="F549" s="1"/>
    </row>
    <row r="550" spans="6:6" x14ac:dyDescent="0.25">
      <c r="F550" s="1"/>
    </row>
    <row r="551" spans="6:6" x14ac:dyDescent="0.25">
      <c r="F551" s="1"/>
    </row>
    <row r="552" spans="6:6" x14ac:dyDescent="0.25">
      <c r="F552" s="1"/>
    </row>
    <row r="553" spans="6:6" x14ac:dyDescent="0.25">
      <c r="F553" s="1"/>
    </row>
    <row r="554" spans="6:6" x14ac:dyDescent="0.25">
      <c r="F554" s="1"/>
    </row>
    <row r="555" spans="6:6" x14ac:dyDescent="0.25">
      <c r="F555" s="1"/>
    </row>
    <row r="556" spans="6:6" x14ac:dyDescent="0.25">
      <c r="F556" s="1"/>
    </row>
    <row r="557" spans="6:6" x14ac:dyDescent="0.25">
      <c r="F557" s="1"/>
    </row>
    <row r="558" spans="6:6" x14ac:dyDescent="0.25">
      <c r="F558" s="1"/>
    </row>
    <row r="559" spans="6:6" x14ac:dyDescent="0.25">
      <c r="F559" s="1"/>
    </row>
    <row r="560" spans="6:6" x14ac:dyDescent="0.25">
      <c r="F560" s="1"/>
    </row>
    <row r="561" spans="6:6" x14ac:dyDescent="0.25">
      <c r="F561" s="1"/>
    </row>
    <row r="562" spans="6:6" x14ac:dyDescent="0.25">
      <c r="F562" s="1"/>
    </row>
    <row r="563" spans="6:6" x14ac:dyDescent="0.25">
      <c r="F563" s="1"/>
    </row>
    <row r="564" spans="6:6" x14ac:dyDescent="0.25">
      <c r="F564" s="1"/>
    </row>
    <row r="565" spans="6:6" x14ac:dyDescent="0.25">
      <c r="F565" s="1"/>
    </row>
    <row r="566" spans="6:6" x14ac:dyDescent="0.25">
      <c r="F566" s="1"/>
    </row>
    <row r="567" spans="6:6" x14ac:dyDescent="0.25">
      <c r="F567" s="1"/>
    </row>
    <row r="568" spans="6:6" x14ac:dyDescent="0.25">
      <c r="F568" s="1"/>
    </row>
    <row r="569" spans="6:6" x14ac:dyDescent="0.25">
      <c r="F569" s="1"/>
    </row>
    <row r="570" spans="6:6" x14ac:dyDescent="0.25">
      <c r="F570" s="1"/>
    </row>
    <row r="571" spans="6:6" x14ac:dyDescent="0.25">
      <c r="F571" s="1"/>
    </row>
    <row r="572" spans="6:6" x14ac:dyDescent="0.25">
      <c r="F572" s="1"/>
    </row>
    <row r="573" spans="6:6" x14ac:dyDescent="0.25">
      <c r="F573" s="1"/>
    </row>
    <row r="574" spans="6:6" x14ac:dyDescent="0.25">
      <c r="F574" s="1"/>
    </row>
    <row r="575" spans="6:6" x14ac:dyDescent="0.25">
      <c r="F575" s="1"/>
    </row>
    <row r="576" spans="6:6" x14ac:dyDescent="0.25">
      <c r="F576" s="1"/>
    </row>
    <row r="577" spans="6:6" x14ac:dyDescent="0.25">
      <c r="F577" s="1"/>
    </row>
    <row r="578" spans="6:6" x14ac:dyDescent="0.25">
      <c r="F578" s="1"/>
    </row>
    <row r="579" spans="6:6" x14ac:dyDescent="0.25">
      <c r="F579" s="1"/>
    </row>
    <row r="580" spans="6:6" x14ac:dyDescent="0.25">
      <c r="F580" s="1"/>
    </row>
    <row r="581" spans="6:6" x14ac:dyDescent="0.25">
      <c r="F581" s="1"/>
    </row>
    <row r="582" spans="6:6" x14ac:dyDescent="0.25">
      <c r="F582" s="1"/>
    </row>
    <row r="583" spans="6:6" x14ac:dyDescent="0.25">
      <c r="F583" s="1"/>
    </row>
    <row r="584" spans="6:6" x14ac:dyDescent="0.25">
      <c r="F584" s="1"/>
    </row>
    <row r="585" spans="6:6" x14ac:dyDescent="0.25">
      <c r="F585" s="1"/>
    </row>
    <row r="586" spans="6:6" x14ac:dyDescent="0.25">
      <c r="F586" s="1"/>
    </row>
    <row r="587" spans="6:6" x14ac:dyDescent="0.25">
      <c r="F587" s="1"/>
    </row>
    <row r="588" spans="6:6" x14ac:dyDescent="0.25">
      <c r="F588" s="1"/>
    </row>
    <row r="589" spans="6:6" x14ac:dyDescent="0.25">
      <c r="F589" s="1"/>
    </row>
    <row r="590" spans="6:6" x14ac:dyDescent="0.25">
      <c r="F590" s="1"/>
    </row>
    <row r="591" spans="6:6" x14ac:dyDescent="0.25">
      <c r="F591" s="1"/>
    </row>
    <row r="592" spans="6:6" x14ac:dyDescent="0.25">
      <c r="F592" s="1"/>
    </row>
    <row r="593" spans="6:6" x14ac:dyDescent="0.25">
      <c r="F593" s="1"/>
    </row>
    <row r="594" spans="6:6" x14ac:dyDescent="0.25">
      <c r="F594" s="1"/>
    </row>
    <row r="595" spans="6:6" x14ac:dyDescent="0.25">
      <c r="F595" s="1"/>
    </row>
    <row r="596" spans="6:6" x14ac:dyDescent="0.25">
      <c r="F596" s="1"/>
    </row>
    <row r="597" spans="6:6" x14ac:dyDescent="0.25">
      <c r="F597" s="1"/>
    </row>
    <row r="598" spans="6:6" x14ac:dyDescent="0.25">
      <c r="F598" s="1"/>
    </row>
    <row r="599" spans="6:6" x14ac:dyDescent="0.25">
      <c r="F599" s="1"/>
    </row>
    <row r="600" spans="6:6" x14ac:dyDescent="0.25">
      <c r="F600" s="1"/>
    </row>
    <row r="601" spans="6:6" x14ac:dyDescent="0.25">
      <c r="F601" s="1"/>
    </row>
    <row r="602" spans="6:6" x14ac:dyDescent="0.25">
      <c r="F602" s="1"/>
    </row>
    <row r="603" spans="6:6" x14ac:dyDescent="0.25">
      <c r="F603" s="1"/>
    </row>
    <row r="604" spans="6:6" x14ac:dyDescent="0.25">
      <c r="F604" s="1"/>
    </row>
    <row r="605" spans="6:6" x14ac:dyDescent="0.25">
      <c r="F605" s="1"/>
    </row>
    <row r="606" spans="6:6" x14ac:dyDescent="0.25">
      <c r="F606" s="1"/>
    </row>
    <row r="607" spans="6:6" x14ac:dyDescent="0.25">
      <c r="F607" s="1"/>
    </row>
    <row r="608" spans="6:6" x14ac:dyDescent="0.25">
      <c r="F608" s="1"/>
    </row>
    <row r="609" spans="6:6" x14ac:dyDescent="0.25">
      <c r="F609" s="1"/>
    </row>
    <row r="610" spans="6:6" x14ac:dyDescent="0.25">
      <c r="F610" s="1"/>
    </row>
    <row r="611" spans="6:6" x14ac:dyDescent="0.25">
      <c r="F611" s="1"/>
    </row>
    <row r="612" spans="6:6" x14ac:dyDescent="0.25">
      <c r="F612" s="1"/>
    </row>
    <row r="613" spans="6:6" x14ac:dyDescent="0.25">
      <c r="F613" s="1"/>
    </row>
    <row r="614" spans="6:6" x14ac:dyDescent="0.25">
      <c r="F614" s="1"/>
    </row>
    <row r="615" spans="6:6" x14ac:dyDescent="0.25">
      <c r="F615" s="1"/>
    </row>
    <row r="616" spans="6:6" x14ac:dyDescent="0.25">
      <c r="F616" s="1"/>
    </row>
    <row r="617" spans="6:6" x14ac:dyDescent="0.25">
      <c r="F617" s="1"/>
    </row>
    <row r="618" spans="6:6" x14ac:dyDescent="0.25">
      <c r="F618" s="1"/>
    </row>
    <row r="619" spans="6:6" x14ac:dyDescent="0.25">
      <c r="F619" s="1"/>
    </row>
    <row r="620" spans="6:6" x14ac:dyDescent="0.25">
      <c r="F620" s="1"/>
    </row>
    <row r="621" spans="6:6" x14ac:dyDescent="0.25">
      <c r="F621" s="1"/>
    </row>
    <row r="622" spans="6:6" x14ac:dyDescent="0.25">
      <c r="F622" s="1"/>
    </row>
    <row r="623" spans="6:6" x14ac:dyDescent="0.25">
      <c r="F623" s="1"/>
    </row>
    <row r="624" spans="6:6" x14ac:dyDescent="0.25">
      <c r="F624" s="1"/>
    </row>
    <row r="625" spans="6:6" x14ac:dyDescent="0.25">
      <c r="F625" s="1"/>
    </row>
    <row r="626" spans="6:6" x14ac:dyDescent="0.25">
      <c r="F626" s="1"/>
    </row>
    <row r="627" spans="6:6" x14ac:dyDescent="0.25">
      <c r="F627" s="1"/>
    </row>
    <row r="628" spans="6:6" x14ac:dyDescent="0.25">
      <c r="F628" s="1"/>
    </row>
    <row r="629" spans="6:6" x14ac:dyDescent="0.25">
      <c r="F629" s="1"/>
    </row>
    <row r="630" spans="6:6" x14ac:dyDescent="0.25">
      <c r="F630" s="1"/>
    </row>
    <row r="631" spans="6:6" x14ac:dyDescent="0.25">
      <c r="F631" s="1"/>
    </row>
    <row r="632" spans="6:6" x14ac:dyDescent="0.25">
      <c r="F632" s="1"/>
    </row>
    <row r="633" spans="6:6" x14ac:dyDescent="0.25">
      <c r="F633" s="1"/>
    </row>
    <row r="634" spans="6:6" x14ac:dyDescent="0.25">
      <c r="F634" s="1"/>
    </row>
    <row r="635" spans="6:6" x14ac:dyDescent="0.25">
      <c r="F635" s="1"/>
    </row>
    <row r="636" spans="6:6" x14ac:dyDescent="0.25">
      <c r="F636" s="1"/>
    </row>
    <row r="637" spans="6:6" x14ac:dyDescent="0.25">
      <c r="F637" s="1"/>
    </row>
    <row r="638" spans="6:6" x14ac:dyDescent="0.25">
      <c r="F638" s="1"/>
    </row>
    <row r="639" spans="6:6" x14ac:dyDescent="0.25">
      <c r="F639" s="1"/>
    </row>
    <row r="640" spans="6:6" x14ac:dyDescent="0.25">
      <c r="F640" s="1"/>
    </row>
    <row r="641" spans="6:6" x14ac:dyDescent="0.25">
      <c r="F641" s="1"/>
    </row>
    <row r="642" spans="6:6" x14ac:dyDescent="0.25">
      <c r="F642" s="1"/>
    </row>
    <row r="643" spans="6:6" x14ac:dyDescent="0.25">
      <c r="F643" s="1"/>
    </row>
    <row r="644" spans="6:6" x14ac:dyDescent="0.25">
      <c r="F644" s="1"/>
    </row>
    <row r="645" spans="6:6" x14ac:dyDescent="0.25">
      <c r="F645" s="1"/>
    </row>
    <row r="646" spans="6:6" x14ac:dyDescent="0.25">
      <c r="F646" s="1"/>
    </row>
    <row r="647" spans="6:6" x14ac:dyDescent="0.25">
      <c r="F647" s="1"/>
    </row>
    <row r="648" spans="6:6" x14ac:dyDescent="0.25">
      <c r="F648" s="1"/>
    </row>
    <row r="649" spans="6:6" x14ac:dyDescent="0.25">
      <c r="F649" s="1"/>
    </row>
    <row r="650" spans="6:6" x14ac:dyDescent="0.25">
      <c r="F650" s="1"/>
    </row>
    <row r="651" spans="6:6" x14ac:dyDescent="0.25">
      <c r="F651" s="1"/>
    </row>
    <row r="652" spans="6:6" x14ac:dyDescent="0.25">
      <c r="F652" s="1"/>
    </row>
    <row r="653" spans="6:6" x14ac:dyDescent="0.25">
      <c r="F653" s="1"/>
    </row>
    <row r="654" spans="6:6" x14ac:dyDescent="0.25">
      <c r="F654" s="1"/>
    </row>
    <row r="655" spans="6:6" x14ac:dyDescent="0.25">
      <c r="F655" s="1"/>
    </row>
    <row r="656" spans="6:6" x14ac:dyDescent="0.25">
      <c r="F656" s="1"/>
    </row>
    <row r="657" spans="6:6" x14ac:dyDescent="0.25">
      <c r="F657" s="1"/>
    </row>
    <row r="658" spans="6:6" x14ac:dyDescent="0.25">
      <c r="F658" s="1"/>
    </row>
    <row r="659" spans="6:6" x14ac:dyDescent="0.25">
      <c r="F659" s="1"/>
    </row>
    <row r="660" spans="6:6" x14ac:dyDescent="0.25">
      <c r="F660" s="1"/>
    </row>
    <row r="661" spans="6:6" x14ac:dyDescent="0.25">
      <c r="F661" s="1"/>
    </row>
    <row r="662" spans="6:6" x14ac:dyDescent="0.25">
      <c r="F662" s="1"/>
    </row>
    <row r="663" spans="6:6" x14ac:dyDescent="0.25">
      <c r="F663" s="1"/>
    </row>
    <row r="664" spans="6:6" x14ac:dyDescent="0.25">
      <c r="F664" s="1"/>
    </row>
    <row r="665" spans="6:6" x14ac:dyDescent="0.25">
      <c r="F665" s="1"/>
    </row>
    <row r="666" spans="6:6" x14ac:dyDescent="0.25">
      <c r="F666" s="1"/>
    </row>
    <row r="667" spans="6:6" x14ac:dyDescent="0.25">
      <c r="F667" s="1"/>
    </row>
    <row r="668" spans="6:6" x14ac:dyDescent="0.25">
      <c r="F668" s="1"/>
    </row>
    <row r="669" spans="6:6" x14ac:dyDescent="0.25">
      <c r="F669" s="1"/>
    </row>
    <row r="670" spans="6:6" x14ac:dyDescent="0.25">
      <c r="F670" s="1"/>
    </row>
    <row r="671" spans="6:6" x14ac:dyDescent="0.25">
      <c r="F671" s="1"/>
    </row>
    <row r="672" spans="6:6" x14ac:dyDescent="0.25">
      <c r="F672" s="1"/>
    </row>
    <row r="673" spans="6:6" x14ac:dyDescent="0.25">
      <c r="F673" s="1"/>
    </row>
    <row r="674" spans="6:6" x14ac:dyDescent="0.25">
      <c r="F674" s="1"/>
    </row>
    <row r="675" spans="6:6" x14ac:dyDescent="0.25">
      <c r="F675" s="1"/>
    </row>
    <row r="676" spans="6:6" x14ac:dyDescent="0.25">
      <c r="F676" s="1"/>
    </row>
    <row r="677" spans="6:6" x14ac:dyDescent="0.25">
      <c r="F677" s="1"/>
    </row>
    <row r="678" spans="6:6" x14ac:dyDescent="0.25">
      <c r="F678" s="1"/>
    </row>
    <row r="679" spans="6:6" x14ac:dyDescent="0.25">
      <c r="F679" s="1"/>
    </row>
    <row r="680" spans="6:6" x14ac:dyDescent="0.25">
      <c r="F680" s="1"/>
    </row>
    <row r="681" spans="6:6" x14ac:dyDescent="0.25">
      <c r="F681" s="1"/>
    </row>
    <row r="682" spans="6:6" x14ac:dyDescent="0.25">
      <c r="F682" s="1"/>
    </row>
    <row r="683" spans="6:6" x14ac:dyDescent="0.25">
      <c r="F683" s="1"/>
    </row>
    <row r="684" spans="6:6" x14ac:dyDescent="0.25">
      <c r="F684" s="1"/>
    </row>
    <row r="685" spans="6:6" x14ac:dyDescent="0.25">
      <c r="F685" s="1"/>
    </row>
    <row r="686" spans="6:6" x14ac:dyDescent="0.25">
      <c r="F686" s="1"/>
    </row>
    <row r="687" spans="6:6" x14ac:dyDescent="0.25">
      <c r="F687" s="1"/>
    </row>
    <row r="688" spans="6:6" x14ac:dyDescent="0.25">
      <c r="F688" s="1"/>
    </row>
    <row r="689" spans="6:6" x14ac:dyDescent="0.25">
      <c r="F689" s="1"/>
    </row>
    <row r="690" spans="6:6" x14ac:dyDescent="0.25">
      <c r="F690" s="1"/>
    </row>
    <row r="691" spans="6:6" x14ac:dyDescent="0.25">
      <c r="F691" s="1"/>
    </row>
    <row r="692" spans="6:6" x14ac:dyDescent="0.25">
      <c r="F692" s="1"/>
    </row>
    <row r="693" spans="6:6" x14ac:dyDescent="0.25">
      <c r="F693" s="1"/>
    </row>
    <row r="694" spans="6:6" x14ac:dyDescent="0.25">
      <c r="F694" s="1"/>
    </row>
    <row r="695" spans="6:6" x14ac:dyDescent="0.25">
      <c r="F695" s="1"/>
    </row>
    <row r="696" spans="6:6" x14ac:dyDescent="0.25">
      <c r="F696" s="1"/>
    </row>
    <row r="697" spans="6:6" x14ac:dyDescent="0.25">
      <c r="F697" s="1"/>
    </row>
    <row r="698" spans="6:6" x14ac:dyDescent="0.25">
      <c r="F698" s="1"/>
    </row>
    <row r="699" spans="6:6" x14ac:dyDescent="0.25">
      <c r="F699" s="1"/>
    </row>
    <row r="700" spans="6:6" x14ac:dyDescent="0.25">
      <c r="F700" s="1"/>
    </row>
    <row r="701" spans="6:6" x14ac:dyDescent="0.25">
      <c r="F701" s="1"/>
    </row>
    <row r="702" spans="6:6" x14ac:dyDescent="0.25">
      <c r="F702" s="1"/>
    </row>
    <row r="703" spans="6:6" x14ac:dyDescent="0.25">
      <c r="F703" s="1"/>
    </row>
    <row r="704" spans="6:6" x14ac:dyDescent="0.25">
      <c r="F704" s="1"/>
    </row>
    <row r="705" spans="6:6" x14ac:dyDescent="0.25">
      <c r="F705" s="1"/>
    </row>
    <row r="706" spans="6:6" x14ac:dyDescent="0.25">
      <c r="F706" s="1"/>
    </row>
    <row r="707" spans="6:6" x14ac:dyDescent="0.25">
      <c r="F707" s="1"/>
    </row>
    <row r="708" spans="6:6" x14ac:dyDescent="0.25">
      <c r="F708" s="1"/>
    </row>
    <row r="709" spans="6:6" x14ac:dyDescent="0.25">
      <c r="F709" s="1"/>
    </row>
    <row r="710" spans="6:6" x14ac:dyDescent="0.25">
      <c r="F710" s="1"/>
    </row>
    <row r="711" spans="6:6" x14ac:dyDescent="0.25">
      <c r="F711" s="1"/>
    </row>
    <row r="712" spans="6:6" x14ac:dyDescent="0.25">
      <c r="F712" s="1"/>
    </row>
    <row r="713" spans="6:6" x14ac:dyDescent="0.25">
      <c r="F713" s="1"/>
    </row>
    <row r="714" spans="6:6" x14ac:dyDescent="0.25">
      <c r="F714" s="1"/>
    </row>
    <row r="715" spans="6:6" x14ac:dyDescent="0.25">
      <c r="F715" s="1"/>
    </row>
    <row r="716" spans="6:6" x14ac:dyDescent="0.25">
      <c r="F716" s="1"/>
    </row>
    <row r="717" spans="6:6" x14ac:dyDescent="0.25">
      <c r="F717" s="1"/>
    </row>
    <row r="718" spans="6:6" x14ac:dyDescent="0.25">
      <c r="F718" s="1"/>
    </row>
    <row r="719" spans="6:6" x14ac:dyDescent="0.25">
      <c r="F719" s="1"/>
    </row>
    <row r="720" spans="6:6" x14ac:dyDescent="0.25">
      <c r="F720" s="1"/>
    </row>
    <row r="721" spans="6:6" x14ac:dyDescent="0.25">
      <c r="F721" s="1"/>
    </row>
    <row r="722" spans="6:6" x14ac:dyDescent="0.25">
      <c r="F722" s="1"/>
    </row>
    <row r="723" spans="6:6" x14ac:dyDescent="0.25">
      <c r="F723" s="1"/>
    </row>
    <row r="724" spans="6:6" x14ac:dyDescent="0.25">
      <c r="F724" s="1"/>
    </row>
    <row r="725" spans="6:6" x14ac:dyDescent="0.25">
      <c r="F725" s="1"/>
    </row>
    <row r="726" spans="6:6" x14ac:dyDescent="0.25">
      <c r="F726" s="1"/>
    </row>
    <row r="727" spans="6:6" x14ac:dyDescent="0.25">
      <c r="F727" s="1"/>
    </row>
    <row r="728" spans="6:6" x14ac:dyDescent="0.25">
      <c r="F728" s="1"/>
    </row>
    <row r="729" spans="6:6" x14ac:dyDescent="0.25">
      <c r="F729" s="1"/>
    </row>
    <row r="730" spans="6:6" x14ac:dyDescent="0.25">
      <c r="F730" s="1"/>
    </row>
    <row r="731" spans="6:6" x14ac:dyDescent="0.25">
      <c r="F731" s="1"/>
    </row>
    <row r="732" spans="6:6" x14ac:dyDescent="0.25">
      <c r="F732" s="1"/>
    </row>
    <row r="733" spans="6:6" x14ac:dyDescent="0.25">
      <c r="F733" s="1"/>
    </row>
    <row r="734" spans="6:6" x14ac:dyDescent="0.25">
      <c r="F734" s="1"/>
    </row>
    <row r="735" spans="6:6" x14ac:dyDescent="0.25">
      <c r="F735" s="1"/>
    </row>
    <row r="736" spans="6:6" x14ac:dyDescent="0.25">
      <c r="F736" s="1"/>
    </row>
    <row r="737" spans="6:6" x14ac:dyDescent="0.25">
      <c r="F737" s="1"/>
    </row>
    <row r="738" spans="6:6" x14ac:dyDescent="0.25">
      <c r="F738" s="1"/>
    </row>
    <row r="739" spans="6:6" x14ac:dyDescent="0.25">
      <c r="F739" s="1"/>
    </row>
    <row r="740" spans="6:6" x14ac:dyDescent="0.25">
      <c r="F740" s="1"/>
    </row>
    <row r="741" spans="6:6" x14ac:dyDescent="0.25">
      <c r="F741" s="1"/>
    </row>
    <row r="742" spans="6:6" x14ac:dyDescent="0.25">
      <c r="F742" s="1"/>
    </row>
    <row r="743" spans="6:6" x14ac:dyDescent="0.25">
      <c r="F743" s="1"/>
    </row>
    <row r="744" spans="6:6" x14ac:dyDescent="0.25">
      <c r="F744" s="1"/>
    </row>
    <row r="745" spans="6:6" x14ac:dyDescent="0.25">
      <c r="F745" s="1"/>
    </row>
    <row r="746" spans="6:6" x14ac:dyDescent="0.25">
      <c r="F746" s="1"/>
    </row>
    <row r="747" spans="6:6" x14ac:dyDescent="0.25">
      <c r="F747" s="1"/>
    </row>
    <row r="748" spans="6:6" x14ac:dyDescent="0.25">
      <c r="F748" s="1"/>
    </row>
    <row r="749" spans="6:6" x14ac:dyDescent="0.25">
      <c r="F749" s="1"/>
    </row>
    <row r="750" spans="6:6" x14ac:dyDescent="0.25">
      <c r="F750" s="1"/>
    </row>
    <row r="751" spans="6:6" x14ac:dyDescent="0.25">
      <c r="F751" s="1"/>
    </row>
    <row r="752" spans="6:6" x14ac:dyDescent="0.25">
      <c r="F752" s="1"/>
    </row>
    <row r="753" spans="6:6" x14ac:dyDescent="0.25">
      <c r="F753" s="1"/>
    </row>
    <row r="754" spans="6:6" x14ac:dyDescent="0.25">
      <c r="F754" s="1"/>
    </row>
    <row r="755" spans="6:6" x14ac:dyDescent="0.25">
      <c r="F755" s="1"/>
    </row>
    <row r="756" spans="6:6" x14ac:dyDescent="0.25">
      <c r="F756" s="1"/>
    </row>
    <row r="757" spans="6:6" x14ac:dyDescent="0.25">
      <c r="F757" s="1"/>
    </row>
    <row r="758" spans="6:6" x14ac:dyDescent="0.25">
      <c r="F758" s="1"/>
    </row>
    <row r="759" spans="6:6" x14ac:dyDescent="0.25">
      <c r="F759" s="1"/>
    </row>
    <row r="760" spans="6:6" x14ac:dyDescent="0.25">
      <c r="F760" s="1"/>
    </row>
    <row r="761" spans="6:6" x14ac:dyDescent="0.25">
      <c r="F761" s="1"/>
    </row>
    <row r="762" spans="6:6" x14ac:dyDescent="0.25">
      <c r="F762" s="1"/>
    </row>
    <row r="763" spans="6:6" x14ac:dyDescent="0.25">
      <c r="F763" s="1"/>
    </row>
    <row r="764" spans="6:6" x14ac:dyDescent="0.25">
      <c r="F764" s="1"/>
    </row>
    <row r="765" spans="6:6" x14ac:dyDescent="0.25">
      <c r="F765" s="1"/>
    </row>
    <row r="766" spans="6:6" x14ac:dyDescent="0.25">
      <c r="F766" s="1"/>
    </row>
    <row r="767" spans="6:6" x14ac:dyDescent="0.25">
      <c r="F767" s="1"/>
    </row>
    <row r="768" spans="6:6" x14ac:dyDescent="0.25">
      <c r="F768" s="1"/>
    </row>
    <row r="769" spans="6:6" x14ac:dyDescent="0.25">
      <c r="F769" s="1"/>
    </row>
    <row r="770" spans="6:6" x14ac:dyDescent="0.25">
      <c r="F770" s="1"/>
    </row>
    <row r="771" spans="6:6" x14ac:dyDescent="0.25">
      <c r="F771" s="1"/>
    </row>
    <row r="772" spans="6:6" x14ac:dyDescent="0.25">
      <c r="F772" s="1"/>
    </row>
    <row r="773" spans="6:6" x14ac:dyDescent="0.25">
      <c r="F773" s="1"/>
    </row>
    <row r="774" spans="6:6" x14ac:dyDescent="0.25">
      <c r="F774" s="1"/>
    </row>
    <row r="775" spans="6:6" x14ac:dyDescent="0.25">
      <c r="F775" s="1"/>
    </row>
    <row r="776" spans="6:6" x14ac:dyDescent="0.25">
      <c r="F776" s="1"/>
    </row>
    <row r="777" spans="6:6" x14ac:dyDescent="0.25">
      <c r="F777" s="1"/>
    </row>
    <row r="778" spans="6:6" x14ac:dyDescent="0.25">
      <c r="F778" s="1"/>
    </row>
    <row r="779" spans="6:6" x14ac:dyDescent="0.25">
      <c r="F779" s="1"/>
    </row>
    <row r="780" spans="6:6" x14ac:dyDescent="0.25">
      <c r="F780" s="1"/>
    </row>
    <row r="781" spans="6:6" x14ac:dyDescent="0.25">
      <c r="F781" s="1"/>
    </row>
    <row r="782" spans="6:6" x14ac:dyDescent="0.25">
      <c r="F782" s="1"/>
    </row>
    <row r="783" spans="6:6" x14ac:dyDescent="0.25">
      <c r="F783" s="1"/>
    </row>
    <row r="784" spans="6:6" x14ac:dyDescent="0.25">
      <c r="F784" s="1"/>
    </row>
    <row r="785" spans="6:6" x14ac:dyDescent="0.25">
      <c r="F785" s="1"/>
    </row>
    <row r="786" spans="6:6" x14ac:dyDescent="0.25">
      <c r="F786" s="1"/>
    </row>
    <row r="787" spans="6:6" x14ac:dyDescent="0.25">
      <c r="F787" s="1"/>
    </row>
    <row r="788" spans="6:6" x14ac:dyDescent="0.25">
      <c r="F788" s="1"/>
    </row>
    <row r="789" spans="6:6" x14ac:dyDescent="0.25">
      <c r="F789" s="1"/>
    </row>
    <row r="790" spans="6:6" x14ac:dyDescent="0.25">
      <c r="F790" s="1"/>
    </row>
    <row r="791" spans="6:6" x14ac:dyDescent="0.25">
      <c r="F791" s="1"/>
    </row>
    <row r="792" spans="6:6" x14ac:dyDescent="0.25">
      <c r="F792" s="1"/>
    </row>
    <row r="793" spans="6:6" x14ac:dyDescent="0.25">
      <c r="F793" s="1"/>
    </row>
    <row r="794" spans="6:6" x14ac:dyDescent="0.25">
      <c r="F794" s="1"/>
    </row>
    <row r="795" spans="6:6" x14ac:dyDescent="0.25">
      <c r="F795" s="1"/>
    </row>
    <row r="796" spans="6:6" x14ac:dyDescent="0.25">
      <c r="F796" s="1"/>
    </row>
    <row r="797" spans="6:6" x14ac:dyDescent="0.25">
      <c r="F797" s="1"/>
    </row>
    <row r="798" spans="6:6" x14ac:dyDescent="0.25">
      <c r="F798" s="1"/>
    </row>
    <row r="799" spans="6:6" x14ac:dyDescent="0.25">
      <c r="F799" s="1"/>
    </row>
    <row r="800" spans="6:6" x14ac:dyDescent="0.25">
      <c r="F800" s="1"/>
    </row>
    <row r="801" spans="6:6" x14ac:dyDescent="0.25">
      <c r="F801" s="1"/>
    </row>
    <row r="802" spans="6:6" x14ac:dyDescent="0.25">
      <c r="F802" s="1"/>
    </row>
    <row r="803" spans="6:6" x14ac:dyDescent="0.25">
      <c r="F803" s="1"/>
    </row>
    <row r="804" spans="6:6" x14ac:dyDescent="0.25">
      <c r="F804" s="1"/>
    </row>
    <row r="805" spans="6:6" x14ac:dyDescent="0.25">
      <c r="F805" s="1"/>
    </row>
    <row r="806" spans="6:6" x14ac:dyDescent="0.25">
      <c r="F806" s="1"/>
    </row>
    <row r="807" spans="6:6" x14ac:dyDescent="0.25">
      <c r="F807" s="1"/>
    </row>
    <row r="808" spans="6:6" x14ac:dyDescent="0.25">
      <c r="F808" s="1"/>
    </row>
    <row r="809" spans="6:6" x14ac:dyDescent="0.25">
      <c r="F809" s="1"/>
    </row>
    <row r="810" spans="6:6" x14ac:dyDescent="0.25">
      <c r="F810" s="1"/>
    </row>
    <row r="811" spans="6:6" x14ac:dyDescent="0.25">
      <c r="F811" s="1"/>
    </row>
    <row r="812" spans="6:6" x14ac:dyDescent="0.25">
      <c r="F812" s="1"/>
    </row>
    <row r="813" spans="6:6" x14ac:dyDescent="0.25">
      <c r="F813" s="1"/>
    </row>
    <row r="814" spans="6:6" x14ac:dyDescent="0.25">
      <c r="F814" s="1"/>
    </row>
    <row r="815" spans="6:6" x14ac:dyDescent="0.25">
      <c r="F815" s="1"/>
    </row>
    <row r="816" spans="6:6" x14ac:dyDescent="0.25">
      <c r="F816" s="1"/>
    </row>
    <row r="817" spans="6:6" x14ac:dyDescent="0.25">
      <c r="F817" s="1"/>
    </row>
    <row r="818" spans="6:6" x14ac:dyDescent="0.25">
      <c r="F818" s="1"/>
    </row>
    <row r="819" spans="6:6" x14ac:dyDescent="0.25">
      <c r="F819" s="1"/>
    </row>
    <row r="820" spans="6:6" x14ac:dyDescent="0.25">
      <c r="F820" s="1"/>
    </row>
    <row r="821" spans="6:6" x14ac:dyDescent="0.25">
      <c r="F821" s="1"/>
    </row>
    <row r="822" spans="6:6" x14ac:dyDescent="0.25">
      <c r="F822" s="1"/>
    </row>
    <row r="823" spans="6:6" x14ac:dyDescent="0.25">
      <c r="F823" s="1"/>
    </row>
    <row r="824" spans="6:6" x14ac:dyDescent="0.25">
      <c r="F824" s="1"/>
    </row>
    <row r="825" spans="6:6" x14ac:dyDescent="0.25">
      <c r="F825" s="1"/>
    </row>
    <row r="826" spans="6:6" x14ac:dyDescent="0.25">
      <c r="F826" s="1"/>
    </row>
    <row r="827" spans="6:6" x14ac:dyDescent="0.25">
      <c r="F827" s="1"/>
    </row>
    <row r="828" spans="6:6" x14ac:dyDescent="0.25">
      <c r="F828" s="1"/>
    </row>
    <row r="829" spans="6:6" x14ac:dyDescent="0.25">
      <c r="F829" s="1"/>
    </row>
    <row r="830" spans="6:6" x14ac:dyDescent="0.25">
      <c r="F830" s="1"/>
    </row>
    <row r="831" spans="6:6" x14ac:dyDescent="0.25">
      <c r="F831" s="1"/>
    </row>
    <row r="832" spans="6:6" x14ac:dyDescent="0.25">
      <c r="F832" s="1"/>
    </row>
    <row r="833" spans="6:6" x14ac:dyDescent="0.25">
      <c r="F833" s="1"/>
    </row>
    <row r="834" spans="6:6" x14ac:dyDescent="0.25">
      <c r="F834" s="1"/>
    </row>
    <row r="835" spans="6:6" x14ac:dyDescent="0.25">
      <c r="F835" s="1"/>
    </row>
    <row r="836" spans="6:6" x14ac:dyDescent="0.25">
      <c r="F836" s="1"/>
    </row>
    <row r="837" spans="6:6" x14ac:dyDescent="0.25">
      <c r="F837" s="1"/>
    </row>
    <row r="838" spans="6:6" x14ac:dyDescent="0.25">
      <c r="F838" s="1"/>
    </row>
    <row r="839" spans="6:6" x14ac:dyDescent="0.25">
      <c r="F839" s="1"/>
    </row>
    <row r="840" spans="6:6" x14ac:dyDescent="0.25">
      <c r="F840" s="1"/>
    </row>
    <row r="841" spans="6:6" x14ac:dyDescent="0.25">
      <c r="F841" s="1"/>
    </row>
    <row r="842" spans="6:6" x14ac:dyDescent="0.25">
      <c r="F842" s="1"/>
    </row>
    <row r="843" spans="6:6" x14ac:dyDescent="0.25">
      <c r="F843" s="1"/>
    </row>
    <row r="844" spans="6:6" x14ac:dyDescent="0.25">
      <c r="F844" s="1"/>
    </row>
    <row r="845" spans="6:6" x14ac:dyDescent="0.25">
      <c r="F845" s="1"/>
    </row>
    <row r="846" spans="6:6" x14ac:dyDescent="0.25">
      <c r="F846" s="1"/>
    </row>
    <row r="847" spans="6:6" x14ac:dyDescent="0.25">
      <c r="F847" s="1"/>
    </row>
    <row r="848" spans="6:6" x14ac:dyDescent="0.25">
      <c r="F848" s="1"/>
    </row>
    <row r="849" spans="6:6" x14ac:dyDescent="0.25">
      <c r="F849" s="1"/>
    </row>
    <row r="850" spans="6:6" x14ac:dyDescent="0.25">
      <c r="F850" s="1"/>
    </row>
    <row r="851" spans="6:6" x14ac:dyDescent="0.25">
      <c r="F851" s="1"/>
    </row>
    <row r="852" spans="6:6" x14ac:dyDescent="0.25">
      <c r="F852" s="1"/>
    </row>
    <row r="853" spans="6:6" x14ac:dyDescent="0.25">
      <c r="F853" s="1"/>
    </row>
    <row r="854" spans="6:6" x14ac:dyDescent="0.25">
      <c r="F854" s="1"/>
    </row>
    <row r="855" spans="6:6" x14ac:dyDescent="0.25">
      <c r="F855" s="1"/>
    </row>
    <row r="856" spans="6:6" x14ac:dyDescent="0.25">
      <c r="F856" s="1"/>
    </row>
    <row r="857" spans="6:6" x14ac:dyDescent="0.25">
      <c r="F857" s="1"/>
    </row>
    <row r="858" spans="6:6" x14ac:dyDescent="0.25">
      <c r="F858" s="1"/>
    </row>
    <row r="859" spans="6:6" x14ac:dyDescent="0.25">
      <c r="F859" s="1"/>
    </row>
    <row r="860" spans="6:6" x14ac:dyDescent="0.25">
      <c r="F860" s="1"/>
    </row>
    <row r="861" spans="6:6" x14ac:dyDescent="0.25">
      <c r="F861" s="1"/>
    </row>
    <row r="862" spans="6:6" x14ac:dyDescent="0.25">
      <c r="F862" s="1"/>
    </row>
    <row r="863" spans="6:6" x14ac:dyDescent="0.25">
      <c r="F863" s="1"/>
    </row>
    <row r="864" spans="6:6" x14ac:dyDescent="0.25">
      <c r="F864" s="1"/>
    </row>
    <row r="865" spans="6:6" x14ac:dyDescent="0.25">
      <c r="F865" s="1"/>
    </row>
    <row r="866" spans="6:6" x14ac:dyDescent="0.25">
      <c r="F866" s="1"/>
    </row>
    <row r="867" spans="6:6" x14ac:dyDescent="0.25">
      <c r="F867" s="1"/>
    </row>
    <row r="868" spans="6:6" x14ac:dyDescent="0.25">
      <c r="F868" s="1"/>
    </row>
    <row r="869" spans="6:6" x14ac:dyDescent="0.25">
      <c r="F869" s="1"/>
    </row>
    <row r="870" spans="6:6" x14ac:dyDescent="0.25">
      <c r="F870" s="1"/>
    </row>
    <row r="871" spans="6:6" x14ac:dyDescent="0.25">
      <c r="F871" s="1"/>
    </row>
    <row r="872" spans="6:6" x14ac:dyDescent="0.25">
      <c r="F872" s="1"/>
    </row>
    <row r="873" spans="6:6" x14ac:dyDescent="0.25">
      <c r="F873" s="1"/>
    </row>
    <row r="874" spans="6:6" x14ac:dyDescent="0.25">
      <c r="F874" s="1"/>
    </row>
    <row r="875" spans="6:6" x14ac:dyDescent="0.25">
      <c r="F875" s="1"/>
    </row>
    <row r="876" spans="6:6" x14ac:dyDescent="0.25">
      <c r="F876" s="1"/>
    </row>
    <row r="877" spans="6:6" x14ac:dyDescent="0.25">
      <c r="F877" s="1"/>
    </row>
    <row r="878" spans="6:6" x14ac:dyDescent="0.25">
      <c r="F878" s="1"/>
    </row>
    <row r="879" spans="6:6" x14ac:dyDescent="0.25">
      <c r="F879" s="1"/>
    </row>
    <row r="880" spans="6:6" x14ac:dyDescent="0.25">
      <c r="F880" s="1"/>
    </row>
    <row r="881" spans="6:6" x14ac:dyDescent="0.25">
      <c r="F881" s="1"/>
    </row>
    <row r="882" spans="6:6" x14ac:dyDescent="0.25">
      <c r="F882" s="1"/>
    </row>
    <row r="883" spans="6:6" x14ac:dyDescent="0.25">
      <c r="F883" s="1"/>
    </row>
    <row r="884" spans="6:6" x14ac:dyDescent="0.25">
      <c r="F884" s="1"/>
    </row>
    <row r="885" spans="6:6" x14ac:dyDescent="0.25">
      <c r="F885" s="1"/>
    </row>
    <row r="886" spans="6:6" x14ac:dyDescent="0.25">
      <c r="F886" s="1"/>
    </row>
    <row r="887" spans="6:6" x14ac:dyDescent="0.25">
      <c r="F887" s="1"/>
    </row>
    <row r="888" spans="6:6" x14ac:dyDescent="0.25">
      <c r="F888" s="1"/>
    </row>
    <row r="889" spans="6:6" x14ac:dyDescent="0.25">
      <c r="F889" s="1"/>
    </row>
    <row r="890" spans="6:6" x14ac:dyDescent="0.25">
      <c r="F890" s="1"/>
    </row>
    <row r="891" spans="6:6" x14ac:dyDescent="0.25">
      <c r="F891" s="1"/>
    </row>
    <row r="892" spans="6:6" x14ac:dyDescent="0.25">
      <c r="F892" s="1"/>
    </row>
    <row r="893" spans="6:6" x14ac:dyDescent="0.25">
      <c r="F893" s="1"/>
    </row>
    <row r="894" spans="6:6" x14ac:dyDescent="0.25">
      <c r="F894" s="1"/>
    </row>
    <row r="895" spans="6:6" x14ac:dyDescent="0.25">
      <c r="F895" s="1"/>
    </row>
    <row r="896" spans="6:6" x14ac:dyDescent="0.25">
      <c r="F896" s="1"/>
    </row>
    <row r="897" spans="6:6" x14ac:dyDescent="0.25">
      <c r="F897" s="1"/>
    </row>
    <row r="898" spans="6:6" x14ac:dyDescent="0.25">
      <c r="F898" s="1"/>
    </row>
    <row r="899" spans="6:6" x14ac:dyDescent="0.25">
      <c r="F899" s="1"/>
    </row>
    <row r="900" spans="6:6" x14ac:dyDescent="0.25">
      <c r="F900" s="1"/>
    </row>
    <row r="901" spans="6:6" x14ac:dyDescent="0.25">
      <c r="F901" s="1"/>
    </row>
    <row r="902" spans="6:6" x14ac:dyDescent="0.25">
      <c r="F902" s="1"/>
    </row>
    <row r="903" spans="6:6" x14ac:dyDescent="0.25">
      <c r="F903" s="1"/>
    </row>
    <row r="904" spans="6:6" x14ac:dyDescent="0.25">
      <c r="F904" s="1"/>
    </row>
    <row r="905" spans="6:6" x14ac:dyDescent="0.25">
      <c r="F905" s="1"/>
    </row>
    <row r="906" spans="6:6" x14ac:dyDescent="0.25">
      <c r="F906" s="1"/>
    </row>
    <row r="907" spans="6:6" x14ac:dyDescent="0.25">
      <c r="F907" s="1"/>
    </row>
    <row r="908" spans="6:6" x14ac:dyDescent="0.25">
      <c r="F908" s="1"/>
    </row>
    <row r="909" spans="6:6" x14ac:dyDescent="0.25">
      <c r="F909" s="1"/>
    </row>
    <row r="910" spans="6:6" x14ac:dyDescent="0.25">
      <c r="F910" s="1"/>
    </row>
    <row r="911" spans="6:6" x14ac:dyDescent="0.25">
      <c r="F911" s="1"/>
    </row>
    <row r="912" spans="6:6" x14ac:dyDescent="0.25">
      <c r="F912" s="1"/>
    </row>
    <row r="913" spans="6:6" x14ac:dyDescent="0.25">
      <c r="F913" s="1"/>
    </row>
    <row r="914" spans="6:6" x14ac:dyDescent="0.25">
      <c r="F914" s="1"/>
    </row>
    <row r="915" spans="6:6" x14ac:dyDescent="0.25">
      <c r="F915" s="1"/>
    </row>
    <row r="916" spans="6:6" x14ac:dyDescent="0.25">
      <c r="F916" s="1"/>
    </row>
    <row r="917" spans="6:6" x14ac:dyDescent="0.25">
      <c r="F917" s="1"/>
    </row>
    <row r="918" spans="6:6" x14ac:dyDescent="0.25">
      <c r="F918" s="1"/>
    </row>
    <row r="919" spans="6:6" x14ac:dyDescent="0.25">
      <c r="F919" s="1"/>
    </row>
    <row r="920" spans="6:6" x14ac:dyDescent="0.25">
      <c r="F920" s="1"/>
    </row>
    <row r="921" spans="6:6" x14ac:dyDescent="0.25">
      <c r="F921" s="1"/>
    </row>
    <row r="922" spans="6:6" x14ac:dyDescent="0.25">
      <c r="F922" s="1"/>
    </row>
    <row r="923" spans="6:6" x14ac:dyDescent="0.25">
      <c r="F923" s="1"/>
    </row>
    <row r="924" spans="6:6" x14ac:dyDescent="0.25">
      <c r="F924" s="1"/>
    </row>
    <row r="925" spans="6:6" x14ac:dyDescent="0.25">
      <c r="F925" s="1"/>
    </row>
    <row r="926" spans="6:6" x14ac:dyDescent="0.25">
      <c r="F926" s="1"/>
    </row>
    <row r="927" spans="6:6" x14ac:dyDescent="0.25">
      <c r="F927" s="1"/>
    </row>
    <row r="928" spans="6:6" x14ac:dyDescent="0.25">
      <c r="F928" s="1"/>
    </row>
    <row r="929" spans="6:6" x14ac:dyDescent="0.25">
      <c r="F929" s="1"/>
    </row>
    <row r="930" spans="6:6" x14ac:dyDescent="0.25">
      <c r="F930" s="1"/>
    </row>
    <row r="931" spans="6:6" x14ac:dyDescent="0.25">
      <c r="F931" s="1"/>
    </row>
    <row r="932" spans="6:6" x14ac:dyDescent="0.25">
      <c r="F932" s="1"/>
    </row>
    <row r="933" spans="6:6" x14ac:dyDescent="0.25">
      <c r="F933" s="1"/>
    </row>
    <row r="934" spans="6:6" x14ac:dyDescent="0.25">
      <c r="F934" s="1"/>
    </row>
    <row r="935" spans="6:6" x14ac:dyDescent="0.25">
      <c r="F935" s="1"/>
    </row>
    <row r="936" spans="6:6" x14ac:dyDescent="0.25">
      <c r="F936" s="1"/>
    </row>
    <row r="937" spans="6:6" x14ac:dyDescent="0.25">
      <c r="F937" s="1"/>
    </row>
    <row r="938" spans="6:6" x14ac:dyDescent="0.25">
      <c r="F938" s="1"/>
    </row>
    <row r="939" spans="6:6" x14ac:dyDescent="0.25">
      <c r="F939" s="1"/>
    </row>
    <row r="940" spans="6:6" x14ac:dyDescent="0.25">
      <c r="F940" s="1"/>
    </row>
    <row r="941" spans="6:6" x14ac:dyDescent="0.25">
      <c r="F941" s="1"/>
    </row>
    <row r="942" spans="6:6" x14ac:dyDescent="0.25">
      <c r="F942" s="1"/>
    </row>
    <row r="943" spans="6:6" x14ac:dyDescent="0.25">
      <c r="F943" s="1"/>
    </row>
    <row r="944" spans="6:6" x14ac:dyDescent="0.25">
      <c r="F944" s="1"/>
    </row>
    <row r="945" spans="6:6" x14ac:dyDescent="0.25">
      <c r="F945" s="1"/>
    </row>
    <row r="946" spans="6:6" x14ac:dyDescent="0.25">
      <c r="F946" s="1"/>
    </row>
    <row r="947" spans="6:6" x14ac:dyDescent="0.25">
      <c r="F947" s="1"/>
    </row>
    <row r="948" spans="6:6" x14ac:dyDescent="0.25">
      <c r="F948" s="1"/>
    </row>
    <row r="949" spans="6:6" x14ac:dyDescent="0.25">
      <c r="F949" s="1"/>
    </row>
    <row r="950" spans="6:6" x14ac:dyDescent="0.25">
      <c r="F950" s="1"/>
    </row>
    <row r="951" spans="6:6" x14ac:dyDescent="0.25">
      <c r="F951" s="1"/>
    </row>
    <row r="952" spans="6:6" x14ac:dyDescent="0.25">
      <c r="F952" s="1"/>
    </row>
    <row r="953" spans="6:6" x14ac:dyDescent="0.25">
      <c r="F953" s="1"/>
    </row>
    <row r="954" spans="6:6" x14ac:dyDescent="0.25">
      <c r="F954" s="1"/>
    </row>
    <row r="955" spans="6:6" x14ac:dyDescent="0.25">
      <c r="F955" s="1"/>
    </row>
    <row r="956" spans="6:6" x14ac:dyDescent="0.25">
      <c r="F956" s="1"/>
    </row>
    <row r="957" spans="6:6" x14ac:dyDescent="0.25">
      <c r="F957" s="1"/>
    </row>
    <row r="958" spans="6:6" x14ac:dyDescent="0.25">
      <c r="F958" s="1"/>
    </row>
    <row r="959" spans="6:6" x14ac:dyDescent="0.25">
      <c r="F959" s="1"/>
    </row>
    <row r="960" spans="6:6" x14ac:dyDescent="0.25">
      <c r="F960" s="1"/>
    </row>
    <row r="961" spans="6:6" x14ac:dyDescent="0.25">
      <c r="F961" s="1"/>
    </row>
    <row r="962" spans="6:6" x14ac:dyDescent="0.25">
      <c r="F962" s="1"/>
    </row>
    <row r="963" spans="6:6" x14ac:dyDescent="0.25">
      <c r="F963" s="1"/>
    </row>
    <row r="964" spans="6:6" x14ac:dyDescent="0.25">
      <c r="F964" s="1"/>
    </row>
    <row r="965" spans="6:6" x14ac:dyDescent="0.25">
      <c r="F965" s="1"/>
    </row>
    <row r="966" spans="6:6" x14ac:dyDescent="0.25">
      <c r="F966" s="1"/>
    </row>
    <row r="967" spans="6:6" x14ac:dyDescent="0.25">
      <c r="F967" s="1"/>
    </row>
    <row r="968" spans="6:6" x14ac:dyDescent="0.25">
      <c r="F968" s="1"/>
    </row>
    <row r="969" spans="6:6" x14ac:dyDescent="0.25">
      <c r="F969" s="1"/>
    </row>
    <row r="970" spans="6:6" x14ac:dyDescent="0.25">
      <c r="F970" s="1"/>
    </row>
    <row r="971" spans="6:6" x14ac:dyDescent="0.25">
      <c r="F971" s="1"/>
    </row>
    <row r="972" spans="6:6" x14ac:dyDescent="0.25">
      <c r="F972" s="1"/>
    </row>
    <row r="973" spans="6:6" x14ac:dyDescent="0.25">
      <c r="F973" s="1"/>
    </row>
    <row r="974" spans="6:6" x14ac:dyDescent="0.25">
      <c r="F974" s="1"/>
    </row>
    <row r="975" spans="6:6" x14ac:dyDescent="0.25">
      <c r="F975" s="1"/>
    </row>
    <row r="976" spans="6:6" x14ac:dyDescent="0.25">
      <c r="F976" s="1"/>
    </row>
    <row r="977" spans="6:6" x14ac:dyDescent="0.25">
      <c r="F977" s="1"/>
    </row>
    <row r="978" spans="6:6" x14ac:dyDescent="0.25">
      <c r="F978" s="1"/>
    </row>
    <row r="979" spans="6:6" x14ac:dyDescent="0.25">
      <c r="F979" s="1"/>
    </row>
    <row r="980" spans="6:6" x14ac:dyDescent="0.25">
      <c r="F980" s="1"/>
    </row>
    <row r="981" spans="6:6" x14ac:dyDescent="0.25">
      <c r="F981" s="1"/>
    </row>
    <row r="982" spans="6:6" x14ac:dyDescent="0.25">
      <c r="F982" s="1"/>
    </row>
    <row r="983" spans="6:6" x14ac:dyDescent="0.25">
      <c r="F983" s="1"/>
    </row>
    <row r="984" spans="6:6" x14ac:dyDescent="0.25">
      <c r="F984" s="1"/>
    </row>
    <row r="985" spans="6:6" x14ac:dyDescent="0.25">
      <c r="F985" s="1"/>
    </row>
    <row r="986" spans="6:6" x14ac:dyDescent="0.25">
      <c r="F986" s="1"/>
    </row>
    <row r="987" spans="6:6" x14ac:dyDescent="0.25">
      <c r="F987" s="1"/>
    </row>
    <row r="988" spans="6:6" x14ac:dyDescent="0.25">
      <c r="F988" s="1"/>
    </row>
    <row r="989" spans="6:6" x14ac:dyDescent="0.25">
      <c r="F989" s="1"/>
    </row>
    <row r="990" spans="6:6" x14ac:dyDescent="0.25">
      <c r="F990" s="1"/>
    </row>
    <row r="991" spans="6:6" x14ac:dyDescent="0.25">
      <c r="F991" s="1"/>
    </row>
    <row r="992" spans="6:6" x14ac:dyDescent="0.25">
      <c r="F992" s="1"/>
    </row>
    <row r="993" spans="6:6" x14ac:dyDescent="0.25">
      <c r="F993" s="1"/>
    </row>
    <row r="994" spans="6:6" x14ac:dyDescent="0.25">
      <c r="F994" s="1"/>
    </row>
    <row r="995" spans="6:6" x14ac:dyDescent="0.25">
      <c r="F995" s="1"/>
    </row>
    <row r="996" spans="6:6" x14ac:dyDescent="0.25">
      <c r="F996" s="1"/>
    </row>
    <row r="997" spans="6:6" x14ac:dyDescent="0.25">
      <c r="F997" s="1"/>
    </row>
    <row r="998" spans="6:6" x14ac:dyDescent="0.25">
      <c r="F998" s="1"/>
    </row>
    <row r="999" spans="6:6" x14ac:dyDescent="0.25">
      <c r="F999" s="1"/>
    </row>
    <row r="1000" spans="6:6" x14ac:dyDescent="0.25">
      <c r="F100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DAA747-A613-4215-AA89-0EEED1C3CF60}">
  <sheetPr codeName="Sheet2"/>
  <dimension ref="A1:AM1007"/>
  <sheetViews>
    <sheetView topLeftCell="K981" workbookViewId="0">
      <selection activeCell="L1" sqref="L1:L1048576"/>
    </sheetView>
  </sheetViews>
  <sheetFormatPr defaultRowHeight="15" x14ac:dyDescent="0.25"/>
  <cols>
    <col min="3" max="3" width="10.42578125" style="1" customWidth="1"/>
    <col min="4" max="4" width="12" style="1" customWidth="1"/>
    <col min="5" max="5" width="9.140625" style="33"/>
    <col min="25" max="25" width="9.140625" style="10"/>
    <col min="32" max="32" width="16" style="1" customWidth="1"/>
    <col min="34" max="34" width="12" style="30" customWidth="1"/>
    <col min="36" max="36" width="10.5703125" customWidth="1"/>
    <col min="39" max="39" width="10.42578125" bestFit="1" customWidth="1"/>
  </cols>
  <sheetData>
    <row r="1" spans="1:39" x14ac:dyDescent="0.25">
      <c r="A1" t="s">
        <v>0</v>
      </c>
      <c r="B1" t="s">
        <v>1</v>
      </c>
      <c r="C1" s="1" t="s">
        <v>2</v>
      </c>
      <c r="D1" s="1" t="s">
        <v>3</v>
      </c>
      <c r="E1" s="33"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s="27" t="s">
        <v>438</v>
      </c>
      <c r="Y1" s="28" t="s">
        <v>434</v>
      </c>
      <c r="Z1" s="28" t="s">
        <v>432</v>
      </c>
      <c r="AA1" s="27" t="s">
        <v>415</v>
      </c>
      <c r="AB1" s="27" t="s">
        <v>416</v>
      </c>
      <c r="AC1" s="27" t="s">
        <v>482</v>
      </c>
      <c r="AD1" s="26" t="s">
        <v>447</v>
      </c>
      <c r="AE1" s="26" t="s">
        <v>411</v>
      </c>
      <c r="AF1" s="26" t="s">
        <v>466</v>
      </c>
      <c r="AG1" s="27" t="s">
        <v>455</v>
      </c>
      <c r="AH1" s="31" t="s">
        <v>489</v>
      </c>
      <c r="AI1" s="27" t="s">
        <v>488</v>
      </c>
      <c r="AJ1" s="27" t="s">
        <v>492</v>
      </c>
      <c r="AK1" s="27" t="s">
        <v>494</v>
      </c>
    </row>
    <row r="2" spans="1:39" x14ac:dyDescent="0.25">
      <c r="A2">
        <v>1003</v>
      </c>
      <c r="B2" t="s">
        <v>179</v>
      </c>
      <c r="C2" s="1">
        <v>45272</v>
      </c>
      <c r="D2" s="1">
        <v>45618</v>
      </c>
      <c r="E2" s="33">
        <v>11.99</v>
      </c>
      <c r="F2">
        <v>433</v>
      </c>
      <c r="G2" t="s">
        <v>55</v>
      </c>
      <c r="H2">
        <v>5</v>
      </c>
      <c r="I2">
        <v>4</v>
      </c>
      <c r="J2" t="b">
        <v>0</v>
      </c>
      <c r="K2">
        <v>350</v>
      </c>
      <c r="L2">
        <v>2</v>
      </c>
      <c r="M2" t="s">
        <v>63</v>
      </c>
      <c r="N2" t="s">
        <v>64</v>
      </c>
      <c r="O2" t="s">
        <v>50</v>
      </c>
      <c r="P2">
        <v>41</v>
      </c>
      <c r="Q2">
        <v>3.1</v>
      </c>
      <c r="R2" t="b">
        <v>1</v>
      </c>
      <c r="S2" t="s">
        <v>28</v>
      </c>
      <c r="T2">
        <v>2043</v>
      </c>
      <c r="U2" t="s">
        <v>29</v>
      </c>
      <c r="V2" t="s">
        <v>30</v>
      </c>
      <c r="W2" t="s">
        <v>31</v>
      </c>
      <c r="X2" s="10">
        <f t="shared" ref="X2:X65" si="0">P2/(K2+L2)</f>
        <v>0.11647727272727272</v>
      </c>
      <c r="Y2" s="10" t="str">
        <f>IF(P2/T2&gt;0.3,"Above 30%",IF(P2/T2&lt;=0.1,"0%-10%","11%-30%"))</f>
        <v>0%-10%</v>
      </c>
      <c r="Z2" t="str">
        <f t="shared" ref="Z2:Z65" si="1">IF(P2/(K2+L2)&gt;0.3, "High",IF(P2/(K2+L2)&lt;=0.1,"Low","Moderate"))</f>
        <v>Moderate</v>
      </c>
      <c r="AA2" t="str">
        <f t="shared" ref="AA2:AA65" si="2">IF(K2&gt;900,"901-1000",IF(AND(K2&lt;=900,K2&gt;800),"801-900",IF(AND(K2&lt;=800,K2&gt;700),"701-800",IF(AND(K2&lt;=700,K2&gt;600),"601-700",IF(AND(K2&lt;=600,K2&gt;500),"501-600",IF(AND(K2&lt;=500,K2&gt;400),"401-500",IF(AND(K2&lt;=400,K2&gt;300),"301-400",IF(AND(K2&lt;=300,K2&gt;200),"201-300",IF(AND(K2&lt;=200,K2&gt;100),"101-200","0-100")))))))))</f>
        <v>301-400</v>
      </c>
      <c r="AB2" t="str">
        <f t="shared" ref="AB2:AB65" si="3">IF(L2&gt;200,"Above 200",IF(AND(L2&lt;=200,L2&gt;150),"151-200",IF(AND(L2&lt;=150,L2&gt;100),"101-150",IF(AND(L2&lt;=100,L2&gt;50),"51-100","0-50"))))</f>
        <v>0-50</v>
      </c>
      <c r="AC2" t="str">
        <f t="shared" ref="AC2:AC65" si="4">IF(M2="GERMANY","NORTH",IF(M2="INDIA","EAST",IF(M2="USA","WEST",IF(M2="FRANCE","NORTH",IF(M2="CANADA","WEST",IF(M2="UK","NORTH",IF(M2="AUSTRALIA","SOUTH","")))))))</f>
        <v>NORTH</v>
      </c>
      <c r="AD2" t="str">
        <f t="shared" ref="AD2:AD65" si="5">IF(H2=1,"Single Device","Multiple Device")</f>
        <v>Multiple Device</v>
      </c>
      <c r="AE2" t="str">
        <f t="shared" ref="AE2:AE65" si="6">IF(AND(F2&lt;=500,F2&gt;450),"451-500",IF(AND(F2&lt;=450,F2&gt;400),"401-450",IF(AND(F2&lt;=400,F2&gt;350),"351-400",IF(AND(F2&lt;=350,F2&gt;300),"301-350",IF(AND(F2&lt;=300,F2&gt;250),"251-300",IF(AND(F2&lt;=250,F2&gt;200),"201-250",IF(AND(F2&lt;=200,F2&gt;150),"151-200",IF(AND(F2&lt;=150,F2&gt;100),"101-150",IF(AND(F2&lt;=100,F2&gt;50),"51-100","0-50")))))))))</f>
        <v>401-450</v>
      </c>
      <c r="AF2" s="24" t="str">
        <f t="shared" ref="AF2:AF65" si="7">IF(MAX($D$2:$D$1001)-D2&lt;=1,"0-1 days",IF(AND(MAX($D$2:$D$1001)-D2&gt;1,MAX($D$2:$D$1001)-D2&lt;=3),"2-3 days",IF(AND(MAX($D$2:$D$1001)-D2&gt;3,MAX($D$2:$D$1001)-D2&lt;=6),"4-6 days",IF(AND(MAX($D$2:$D$1001)-D2&gt;6,MAX($D$2:$D$1001)-D2&lt;=10),"7-10 days",IF(AND(MAX($D$2:$D$1001)-D2&gt;10,MAX($D$2:$D$1001)-D2&lt;=15),"11-15 days",IF(AND(MAX($D$2:$D$1001)-D2&gt;15,MAX($D$2:$D$1001)-D2&lt;=20),"16-20 days",IF(AND(MAX($D$2:$D$1001)-D21&gt;20,MAX($D$2:$D$1001)-D2&lt;=30),"21-30 days","More than 30days")))))))</f>
        <v>More than 30days</v>
      </c>
      <c r="AG2" t="str">
        <f t="shared" ref="AG2:AG65" si="8">IF(T2&gt;4500,"Above 4500",IF(AND(T2&lt;=4500,T2&gt;4000),"4001-4500",IF(AND(T2&lt;=4000,T2&gt;3500),"3501-4000",IF(AND(T2&lt;=3500,T2&gt;3000),"3001-3500",IF(AND(T2&lt;=3000,T2&gt;2500),"2501-3000",IF(AND(T2&lt;=2500,T2&gt;2000),"2001-2500",IF(AND(T2&lt;=2000,T2&gt;1500),"1501-2000",IF(AND(T2&lt;=1500,T2&gt;1000),"1001-1500",IF(AND(T2&lt;=1000,T2&gt;500),"501-1000","0-500")))))))))</f>
        <v>2001-2500</v>
      </c>
      <c r="AH2" s="30">
        <f t="shared" ref="AH2:AH66" si="9">D2-C2</f>
        <v>346</v>
      </c>
      <c r="AI2" s="30">
        <f t="shared" ref="AI2:AI65" si="10">IFERROR(IF(F2/AH2&gt;0,F2/AH2,-(F2/AH2)),F2-(F2-1))</f>
        <v>1.2514450867052023</v>
      </c>
      <c r="AJ2" t="str">
        <f>IF(AI2&gt;20,"Above 20 hrs",IF(AND(AI2&lt;=20,AI2&gt;15),"15-20 hrs",IF(AND(AI2&lt;=15,AI2&gt;10),"11-15 hrs",IF(AND(AI2&lt;=10,AI2&gt;5),"6-10 hrs","0-5 hrs"))))</f>
        <v>0-5 hrs</v>
      </c>
      <c r="AK2" t="str">
        <f>IF(F2&gt;400,"High Enagaged",IF(AND(T2&lt;=200,T2&gt;100),"Moderate Enagaged","Low Engaged"))</f>
        <v>High Enagaged</v>
      </c>
      <c r="AM2" s="1"/>
    </row>
    <row r="3" spans="1:39" x14ac:dyDescent="0.25">
      <c r="A3">
        <v>1005</v>
      </c>
      <c r="B3" t="s">
        <v>195</v>
      </c>
      <c r="C3" s="1">
        <v>44978</v>
      </c>
      <c r="D3" s="1">
        <v>45636</v>
      </c>
      <c r="E3" s="33">
        <v>11.99</v>
      </c>
      <c r="F3">
        <v>163</v>
      </c>
      <c r="G3" t="s">
        <v>55</v>
      </c>
      <c r="H3">
        <v>2</v>
      </c>
      <c r="I3">
        <v>1</v>
      </c>
      <c r="J3" t="b">
        <v>0</v>
      </c>
      <c r="K3">
        <v>817</v>
      </c>
      <c r="L3">
        <v>182</v>
      </c>
      <c r="M3" t="s">
        <v>48</v>
      </c>
      <c r="N3" t="s">
        <v>49</v>
      </c>
      <c r="O3" t="s">
        <v>56</v>
      </c>
      <c r="P3">
        <v>43</v>
      </c>
      <c r="Q3">
        <v>4.5999999999999996</v>
      </c>
      <c r="R3" t="b">
        <v>1</v>
      </c>
      <c r="S3" t="s">
        <v>28</v>
      </c>
      <c r="T3">
        <v>168</v>
      </c>
      <c r="U3" t="s">
        <v>57</v>
      </c>
      <c r="V3" t="s">
        <v>68</v>
      </c>
      <c r="W3" t="s">
        <v>75</v>
      </c>
      <c r="X3" s="10">
        <f t="shared" si="0"/>
        <v>4.3043043043043044E-2</v>
      </c>
      <c r="Y3" s="10" t="str">
        <f t="shared" ref="Y3:Y66" si="11">IF(P3/(K3+L3)&gt;0.3,"Above 30%",IF(P3/(K3+L3)&lt;=0.1,"0%-10%","11%-30%"))</f>
        <v>0%-10%</v>
      </c>
      <c r="Z3" t="str">
        <f t="shared" si="1"/>
        <v>Low</v>
      </c>
      <c r="AA3" t="str">
        <f t="shared" si="2"/>
        <v>801-900</v>
      </c>
      <c r="AB3" t="str">
        <f t="shared" si="3"/>
        <v>151-200</v>
      </c>
      <c r="AC3" t="str">
        <f t="shared" si="4"/>
        <v>EAST</v>
      </c>
      <c r="AD3" t="str">
        <f t="shared" si="5"/>
        <v>Multiple Device</v>
      </c>
      <c r="AE3" t="str">
        <f t="shared" si="6"/>
        <v>151-200</v>
      </c>
      <c r="AF3" s="24" t="str">
        <f t="shared" si="7"/>
        <v>7-10 days</v>
      </c>
      <c r="AG3" t="str">
        <f t="shared" si="8"/>
        <v>0-500</v>
      </c>
      <c r="AH3" s="30">
        <f t="shared" si="9"/>
        <v>658</v>
      </c>
      <c r="AI3" s="30">
        <f t="shared" si="10"/>
        <v>0.24772036474164133</v>
      </c>
      <c r="AJ3" t="str">
        <f t="shared" ref="AJ3:AJ66" si="12">IF(AI3&gt;20,"Above 20 hrs",IF(AND(AI3&lt;=20,AI3&gt;15),"15-20 hrs",IF(AND(AI3&lt;=15,AI3&gt;10),"11-15 hrs",IF(AND(AI3&lt;=10,AI3&gt;5),"6-10 hrs","0-5 hrs"))))</f>
        <v>0-5 hrs</v>
      </c>
      <c r="AK3" t="str">
        <f t="shared" ref="AK3:AK63" si="13">IF(F3&gt;400,"High Enagaged",IF(AND(T3&lt;=200,T3&gt;100),"Moderate Enagaged","Low Engaged"))</f>
        <v>Moderate Enagaged</v>
      </c>
    </row>
    <row r="4" spans="1:39" x14ac:dyDescent="0.25">
      <c r="A4">
        <v>1006</v>
      </c>
      <c r="B4" t="s">
        <v>326</v>
      </c>
      <c r="C4" s="1">
        <v>45169</v>
      </c>
      <c r="D4" s="1">
        <v>45625</v>
      </c>
      <c r="E4" s="33">
        <v>11.99</v>
      </c>
      <c r="F4">
        <v>93</v>
      </c>
      <c r="G4" t="s">
        <v>33</v>
      </c>
      <c r="H4">
        <v>4</v>
      </c>
      <c r="I4">
        <v>6</v>
      </c>
      <c r="J4" t="b">
        <v>0</v>
      </c>
      <c r="K4">
        <v>209</v>
      </c>
      <c r="L4">
        <v>151</v>
      </c>
      <c r="M4" t="s">
        <v>48</v>
      </c>
      <c r="N4" t="s">
        <v>49</v>
      </c>
      <c r="O4" t="s">
        <v>56</v>
      </c>
      <c r="P4">
        <v>74</v>
      </c>
      <c r="Q4">
        <v>3</v>
      </c>
      <c r="R4" t="b">
        <v>0</v>
      </c>
      <c r="S4" t="s">
        <v>28</v>
      </c>
      <c r="T4">
        <v>1017</v>
      </c>
      <c r="U4" t="s">
        <v>51</v>
      </c>
      <c r="V4" t="s">
        <v>68</v>
      </c>
      <c r="W4" t="s">
        <v>53</v>
      </c>
      <c r="X4" s="10">
        <f t="shared" si="0"/>
        <v>0.20555555555555555</v>
      </c>
      <c r="Y4" s="10" t="str">
        <f t="shared" si="11"/>
        <v>11%-30%</v>
      </c>
      <c r="Z4" t="str">
        <f t="shared" si="1"/>
        <v>Moderate</v>
      </c>
      <c r="AA4" t="str">
        <f t="shared" si="2"/>
        <v>201-300</v>
      </c>
      <c r="AB4" t="str">
        <f t="shared" si="3"/>
        <v>151-200</v>
      </c>
      <c r="AC4" t="str">
        <f t="shared" si="4"/>
        <v>EAST</v>
      </c>
      <c r="AD4" t="str">
        <f t="shared" si="5"/>
        <v>Multiple Device</v>
      </c>
      <c r="AE4" t="str">
        <f t="shared" si="6"/>
        <v>51-100</v>
      </c>
      <c r="AF4" s="24" t="str">
        <f t="shared" si="7"/>
        <v>16-20 days</v>
      </c>
      <c r="AG4" t="str">
        <f t="shared" si="8"/>
        <v>1001-1500</v>
      </c>
      <c r="AH4" s="30">
        <f t="shared" si="9"/>
        <v>456</v>
      </c>
      <c r="AI4" s="30">
        <f t="shared" si="10"/>
        <v>0.20394736842105263</v>
      </c>
      <c r="AJ4" t="str">
        <f t="shared" si="12"/>
        <v>0-5 hrs</v>
      </c>
      <c r="AK4" t="str">
        <f>IF(F4&gt;400,"High Enagaged",IF(AND(F4&lt;=200,F4&gt;100),"Moderate Enagaged","Low Engaged"))</f>
        <v>Low Engaged</v>
      </c>
    </row>
    <row r="5" spans="1:39" x14ac:dyDescent="0.25">
      <c r="A5">
        <v>1035</v>
      </c>
      <c r="B5" t="s">
        <v>134</v>
      </c>
      <c r="C5" s="1">
        <v>45338</v>
      </c>
      <c r="D5" s="1">
        <v>45618</v>
      </c>
      <c r="E5" s="33">
        <v>11.99</v>
      </c>
      <c r="F5">
        <v>395</v>
      </c>
      <c r="G5" t="s">
        <v>79</v>
      </c>
      <c r="H5">
        <v>2</v>
      </c>
      <c r="I5">
        <v>4</v>
      </c>
      <c r="J5" t="b">
        <v>1</v>
      </c>
      <c r="K5">
        <v>139</v>
      </c>
      <c r="L5">
        <v>29</v>
      </c>
      <c r="M5" t="s">
        <v>63</v>
      </c>
      <c r="N5" t="s">
        <v>40</v>
      </c>
      <c r="O5" t="s">
        <v>50</v>
      </c>
      <c r="P5">
        <v>44</v>
      </c>
      <c r="Q5">
        <v>3.9</v>
      </c>
      <c r="R5" t="b">
        <v>1</v>
      </c>
      <c r="S5" t="s">
        <v>28</v>
      </c>
      <c r="T5">
        <v>3201</v>
      </c>
      <c r="U5" t="s">
        <v>65</v>
      </c>
      <c r="V5" t="s">
        <v>60</v>
      </c>
      <c r="W5" t="s">
        <v>53</v>
      </c>
      <c r="X5" s="10">
        <f t="shared" si="0"/>
        <v>0.26190476190476192</v>
      </c>
      <c r="Y5" s="10" t="str">
        <f t="shared" si="11"/>
        <v>11%-30%</v>
      </c>
      <c r="Z5" t="str">
        <f t="shared" si="1"/>
        <v>Moderate</v>
      </c>
      <c r="AA5" t="str">
        <f t="shared" si="2"/>
        <v>101-200</v>
      </c>
      <c r="AB5" t="str">
        <f t="shared" si="3"/>
        <v>0-50</v>
      </c>
      <c r="AC5" t="str">
        <f t="shared" si="4"/>
        <v>NORTH</v>
      </c>
      <c r="AD5" t="str">
        <f t="shared" si="5"/>
        <v>Multiple Device</v>
      </c>
      <c r="AE5" t="str">
        <f t="shared" si="6"/>
        <v>351-400</v>
      </c>
      <c r="AF5" s="24" t="str">
        <f t="shared" si="7"/>
        <v>21-30 days</v>
      </c>
      <c r="AG5" t="str">
        <f t="shared" si="8"/>
        <v>3001-3500</v>
      </c>
      <c r="AH5" s="30">
        <f t="shared" si="9"/>
        <v>280</v>
      </c>
      <c r="AI5" s="30">
        <f t="shared" si="10"/>
        <v>1.4107142857142858</v>
      </c>
      <c r="AJ5" t="str">
        <f t="shared" si="12"/>
        <v>0-5 hrs</v>
      </c>
      <c r="AK5" t="str">
        <f t="shared" ref="AK5:AK19" si="14">IF(F5&gt;400,"High Enagaged",IF(AND(F5&lt;=200,F5&gt;100),"Moderate Enagaged","Low Engaged"))</f>
        <v>Low Engaged</v>
      </c>
    </row>
    <row r="6" spans="1:39" x14ac:dyDescent="0.25">
      <c r="A6">
        <v>1037</v>
      </c>
      <c r="B6" t="s">
        <v>106</v>
      </c>
      <c r="C6" s="1">
        <v>45102</v>
      </c>
      <c r="D6" s="1">
        <v>45626</v>
      </c>
      <c r="E6" s="33">
        <v>7.99</v>
      </c>
      <c r="F6">
        <v>356</v>
      </c>
      <c r="G6" t="s">
        <v>46</v>
      </c>
      <c r="H6">
        <v>3</v>
      </c>
      <c r="I6">
        <v>3</v>
      </c>
      <c r="J6" t="b">
        <v>1</v>
      </c>
      <c r="K6">
        <v>314</v>
      </c>
      <c r="L6">
        <v>50</v>
      </c>
      <c r="M6" t="s">
        <v>39</v>
      </c>
      <c r="N6" t="s">
        <v>49</v>
      </c>
      <c r="O6" t="s">
        <v>41</v>
      </c>
      <c r="P6">
        <v>7</v>
      </c>
      <c r="Q6">
        <v>4.9000000000000004</v>
      </c>
      <c r="R6" t="b">
        <v>1</v>
      </c>
      <c r="S6" t="s">
        <v>28</v>
      </c>
      <c r="T6">
        <v>3165</v>
      </c>
      <c r="U6" t="s">
        <v>51</v>
      </c>
      <c r="V6" t="s">
        <v>36</v>
      </c>
      <c r="W6" t="s">
        <v>53</v>
      </c>
      <c r="X6" s="10">
        <f t="shared" si="0"/>
        <v>1.9230769230769232E-2</v>
      </c>
      <c r="Y6" s="10" t="str">
        <f t="shared" si="11"/>
        <v>0%-10%</v>
      </c>
      <c r="Z6" t="str">
        <f t="shared" si="1"/>
        <v>Low</v>
      </c>
      <c r="AA6" t="str">
        <f t="shared" si="2"/>
        <v>301-400</v>
      </c>
      <c r="AB6" t="str">
        <f t="shared" si="3"/>
        <v>0-50</v>
      </c>
      <c r="AC6" t="str">
        <f t="shared" si="4"/>
        <v>WEST</v>
      </c>
      <c r="AD6" t="str">
        <f t="shared" si="5"/>
        <v>Multiple Device</v>
      </c>
      <c r="AE6" t="str">
        <f t="shared" si="6"/>
        <v>351-400</v>
      </c>
      <c r="AF6" s="24" t="str">
        <f t="shared" si="7"/>
        <v>16-20 days</v>
      </c>
      <c r="AG6" t="str">
        <f t="shared" si="8"/>
        <v>3001-3500</v>
      </c>
      <c r="AH6" s="30">
        <f t="shared" si="9"/>
        <v>524</v>
      </c>
      <c r="AI6" s="30">
        <f t="shared" si="10"/>
        <v>0.67938931297709926</v>
      </c>
      <c r="AJ6" t="str">
        <f t="shared" si="12"/>
        <v>0-5 hrs</v>
      </c>
      <c r="AK6" t="str">
        <f t="shared" si="14"/>
        <v>Low Engaged</v>
      </c>
    </row>
    <row r="7" spans="1:39" x14ac:dyDescent="0.25">
      <c r="A7">
        <v>1050</v>
      </c>
      <c r="B7" t="s">
        <v>47</v>
      </c>
      <c r="C7" s="1">
        <v>45395</v>
      </c>
      <c r="D7" s="1">
        <v>45625</v>
      </c>
      <c r="E7" s="33">
        <v>11.99</v>
      </c>
      <c r="F7">
        <v>290</v>
      </c>
      <c r="G7" t="s">
        <v>79</v>
      </c>
      <c r="H7">
        <v>4</v>
      </c>
      <c r="I7">
        <v>4</v>
      </c>
      <c r="J7" t="b">
        <v>0</v>
      </c>
      <c r="K7">
        <v>305</v>
      </c>
      <c r="L7">
        <v>112</v>
      </c>
      <c r="M7" t="s">
        <v>25</v>
      </c>
      <c r="N7" t="s">
        <v>26</v>
      </c>
      <c r="O7" t="s">
        <v>50</v>
      </c>
      <c r="P7">
        <v>57</v>
      </c>
      <c r="Q7">
        <v>4.5</v>
      </c>
      <c r="R7" t="b">
        <v>0</v>
      </c>
      <c r="S7" t="s">
        <v>28</v>
      </c>
      <c r="T7">
        <v>2023</v>
      </c>
      <c r="U7" t="s">
        <v>35</v>
      </c>
      <c r="V7" t="s">
        <v>60</v>
      </c>
      <c r="W7" t="s">
        <v>53</v>
      </c>
      <c r="X7" s="10">
        <f t="shared" si="0"/>
        <v>0.1366906474820144</v>
      </c>
      <c r="Y7" s="10" t="str">
        <f t="shared" si="11"/>
        <v>11%-30%</v>
      </c>
      <c r="Z7" t="str">
        <f t="shared" si="1"/>
        <v>Moderate</v>
      </c>
      <c r="AA7" t="str">
        <f t="shared" si="2"/>
        <v>301-400</v>
      </c>
      <c r="AB7" t="str">
        <f t="shared" si="3"/>
        <v>101-150</v>
      </c>
      <c r="AC7" t="str">
        <f t="shared" si="4"/>
        <v>WEST</v>
      </c>
      <c r="AD7" t="str">
        <f t="shared" si="5"/>
        <v>Multiple Device</v>
      </c>
      <c r="AE7" t="str">
        <f t="shared" si="6"/>
        <v>251-300</v>
      </c>
      <c r="AF7" s="24" t="str">
        <f t="shared" si="7"/>
        <v>16-20 days</v>
      </c>
      <c r="AG7" t="str">
        <f t="shared" si="8"/>
        <v>2001-2500</v>
      </c>
      <c r="AH7" s="30">
        <f t="shared" si="9"/>
        <v>230</v>
      </c>
      <c r="AI7" s="30">
        <f t="shared" si="10"/>
        <v>1.2608695652173914</v>
      </c>
      <c r="AJ7" t="str">
        <f t="shared" si="12"/>
        <v>0-5 hrs</v>
      </c>
      <c r="AK7" t="str">
        <f t="shared" si="14"/>
        <v>Low Engaged</v>
      </c>
    </row>
    <row r="8" spans="1:39" x14ac:dyDescent="0.25">
      <c r="A8">
        <v>1055</v>
      </c>
      <c r="B8" t="s">
        <v>178</v>
      </c>
      <c r="C8" s="1">
        <v>44977</v>
      </c>
      <c r="D8" s="1">
        <v>45638</v>
      </c>
      <c r="E8" s="33">
        <v>15.99</v>
      </c>
      <c r="F8">
        <v>140</v>
      </c>
      <c r="G8" t="s">
        <v>55</v>
      </c>
      <c r="H8">
        <v>5</v>
      </c>
      <c r="I8">
        <v>5</v>
      </c>
      <c r="J8" t="b">
        <v>1</v>
      </c>
      <c r="K8">
        <v>112</v>
      </c>
      <c r="L8">
        <v>30</v>
      </c>
      <c r="M8" t="s">
        <v>74</v>
      </c>
      <c r="N8" t="s">
        <v>49</v>
      </c>
      <c r="O8" t="s">
        <v>27</v>
      </c>
      <c r="P8">
        <v>60</v>
      </c>
      <c r="Q8">
        <v>3.1</v>
      </c>
      <c r="R8" t="b">
        <v>1</v>
      </c>
      <c r="S8" t="s">
        <v>28</v>
      </c>
      <c r="T8">
        <v>2440</v>
      </c>
      <c r="U8" t="s">
        <v>35</v>
      </c>
      <c r="V8" t="s">
        <v>30</v>
      </c>
      <c r="W8" t="s">
        <v>37</v>
      </c>
      <c r="X8" s="10">
        <f t="shared" si="0"/>
        <v>0.42253521126760563</v>
      </c>
      <c r="Y8" s="10" t="str">
        <f t="shared" si="11"/>
        <v>Above 30%</v>
      </c>
      <c r="Z8" t="str">
        <f t="shared" si="1"/>
        <v>High</v>
      </c>
      <c r="AA8" t="str">
        <f t="shared" si="2"/>
        <v>101-200</v>
      </c>
      <c r="AB8" t="str">
        <f t="shared" si="3"/>
        <v>0-50</v>
      </c>
      <c r="AC8" t="str">
        <f t="shared" si="4"/>
        <v>NORTH</v>
      </c>
      <c r="AD8" t="str">
        <f t="shared" si="5"/>
        <v>Multiple Device</v>
      </c>
      <c r="AE8" t="str">
        <f t="shared" si="6"/>
        <v>101-150</v>
      </c>
      <c r="AF8" s="24" t="str">
        <f t="shared" si="7"/>
        <v>4-6 days</v>
      </c>
      <c r="AG8" t="str">
        <f t="shared" si="8"/>
        <v>2001-2500</v>
      </c>
      <c r="AH8" s="30">
        <f t="shared" si="9"/>
        <v>661</v>
      </c>
      <c r="AI8" s="30">
        <f t="shared" si="10"/>
        <v>0.2118003025718608</v>
      </c>
      <c r="AJ8" t="str">
        <f t="shared" si="12"/>
        <v>0-5 hrs</v>
      </c>
      <c r="AK8" t="str">
        <f t="shared" si="14"/>
        <v>Moderate Enagaged</v>
      </c>
    </row>
    <row r="9" spans="1:39" x14ac:dyDescent="0.25">
      <c r="A9">
        <v>1062</v>
      </c>
      <c r="B9" t="s">
        <v>121</v>
      </c>
      <c r="C9" s="1">
        <v>45568</v>
      </c>
      <c r="D9" s="1">
        <v>45639</v>
      </c>
      <c r="E9" s="33">
        <v>7.99</v>
      </c>
      <c r="F9">
        <v>209</v>
      </c>
      <c r="G9" t="s">
        <v>43</v>
      </c>
      <c r="H9">
        <v>2</v>
      </c>
      <c r="I9">
        <v>6</v>
      </c>
      <c r="J9" t="b">
        <v>0</v>
      </c>
      <c r="K9">
        <v>707</v>
      </c>
      <c r="L9">
        <v>162</v>
      </c>
      <c r="M9" t="s">
        <v>25</v>
      </c>
      <c r="N9" t="s">
        <v>40</v>
      </c>
      <c r="O9" t="s">
        <v>34</v>
      </c>
      <c r="P9">
        <v>95</v>
      </c>
      <c r="Q9">
        <v>3.5</v>
      </c>
      <c r="R9" t="b">
        <v>1</v>
      </c>
      <c r="S9" t="s">
        <v>28</v>
      </c>
      <c r="T9">
        <v>73</v>
      </c>
      <c r="U9" t="s">
        <v>29</v>
      </c>
      <c r="V9" t="s">
        <v>68</v>
      </c>
      <c r="W9" t="s">
        <v>31</v>
      </c>
      <c r="X9" s="10">
        <f t="shared" si="0"/>
        <v>0.1093210586881473</v>
      </c>
      <c r="Y9" s="10" t="str">
        <f t="shared" si="11"/>
        <v>11%-30%</v>
      </c>
      <c r="Z9" t="str">
        <f t="shared" si="1"/>
        <v>Moderate</v>
      </c>
      <c r="AA9" t="str">
        <f t="shared" si="2"/>
        <v>701-800</v>
      </c>
      <c r="AB9" t="str">
        <f t="shared" si="3"/>
        <v>151-200</v>
      </c>
      <c r="AC9" t="str">
        <f t="shared" si="4"/>
        <v>WEST</v>
      </c>
      <c r="AD9" t="str">
        <f t="shared" si="5"/>
        <v>Multiple Device</v>
      </c>
      <c r="AE9" t="str">
        <f t="shared" si="6"/>
        <v>201-250</v>
      </c>
      <c r="AF9" s="24" t="str">
        <f t="shared" si="7"/>
        <v>4-6 days</v>
      </c>
      <c r="AG9" t="str">
        <f t="shared" si="8"/>
        <v>0-500</v>
      </c>
      <c r="AH9" s="30">
        <f t="shared" si="9"/>
        <v>71</v>
      </c>
      <c r="AI9" s="30">
        <f t="shared" si="10"/>
        <v>2.943661971830986</v>
      </c>
      <c r="AJ9" t="str">
        <f t="shared" si="12"/>
        <v>0-5 hrs</v>
      </c>
      <c r="AK9" t="str">
        <f t="shared" si="14"/>
        <v>Low Engaged</v>
      </c>
    </row>
    <row r="10" spans="1:39" x14ac:dyDescent="0.25">
      <c r="A10">
        <v>1075</v>
      </c>
      <c r="B10" t="s">
        <v>183</v>
      </c>
      <c r="C10" s="1">
        <v>45051</v>
      </c>
      <c r="D10" s="1">
        <v>45624</v>
      </c>
      <c r="E10" s="33">
        <v>7.99</v>
      </c>
      <c r="F10">
        <v>296</v>
      </c>
      <c r="G10" t="s">
        <v>79</v>
      </c>
      <c r="H10">
        <v>3</v>
      </c>
      <c r="I10">
        <v>2</v>
      </c>
      <c r="J10" t="b">
        <v>1</v>
      </c>
      <c r="K10">
        <v>411</v>
      </c>
      <c r="L10">
        <v>96</v>
      </c>
      <c r="M10" t="s">
        <v>25</v>
      </c>
      <c r="N10" t="s">
        <v>64</v>
      </c>
      <c r="O10" t="s">
        <v>56</v>
      </c>
      <c r="P10">
        <v>1</v>
      </c>
      <c r="Q10">
        <v>3.1</v>
      </c>
      <c r="R10" t="b">
        <v>0</v>
      </c>
      <c r="S10" t="s">
        <v>28</v>
      </c>
      <c r="T10">
        <v>2508</v>
      </c>
      <c r="U10" t="s">
        <v>65</v>
      </c>
      <c r="V10" t="s">
        <v>52</v>
      </c>
      <c r="W10" t="s">
        <v>37</v>
      </c>
      <c r="X10" s="10">
        <f t="shared" si="0"/>
        <v>1.9723865877712033E-3</v>
      </c>
      <c r="Y10" s="10" t="str">
        <f t="shared" si="11"/>
        <v>0%-10%</v>
      </c>
      <c r="Z10" t="str">
        <f t="shared" si="1"/>
        <v>Low</v>
      </c>
      <c r="AA10" t="str">
        <f t="shared" si="2"/>
        <v>401-500</v>
      </c>
      <c r="AB10" t="str">
        <f t="shared" si="3"/>
        <v>51-100</v>
      </c>
      <c r="AC10" t="str">
        <f t="shared" si="4"/>
        <v>WEST</v>
      </c>
      <c r="AD10" t="str">
        <f t="shared" si="5"/>
        <v>Multiple Device</v>
      </c>
      <c r="AE10" t="str">
        <f t="shared" si="6"/>
        <v>251-300</v>
      </c>
      <c r="AF10" s="24" t="str">
        <f t="shared" si="7"/>
        <v>16-20 days</v>
      </c>
      <c r="AG10" t="str">
        <f t="shared" si="8"/>
        <v>2501-3000</v>
      </c>
      <c r="AH10" s="30">
        <f t="shared" si="9"/>
        <v>573</v>
      </c>
      <c r="AI10" s="30">
        <f t="shared" si="10"/>
        <v>0.51657940663176261</v>
      </c>
      <c r="AJ10" t="str">
        <f t="shared" si="12"/>
        <v>0-5 hrs</v>
      </c>
      <c r="AK10" t="str">
        <f t="shared" si="14"/>
        <v>Low Engaged</v>
      </c>
    </row>
    <row r="11" spans="1:39" x14ac:dyDescent="0.25">
      <c r="A11">
        <v>1081</v>
      </c>
      <c r="B11" t="s">
        <v>247</v>
      </c>
      <c r="C11" s="1">
        <v>45501</v>
      </c>
      <c r="D11" s="1">
        <v>45625</v>
      </c>
      <c r="E11" s="33">
        <v>15.99</v>
      </c>
      <c r="F11">
        <v>144</v>
      </c>
      <c r="G11" t="s">
        <v>33</v>
      </c>
      <c r="H11">
        <v>3</v>
      </c>
      <c r="I11">
        <v>4</v>
      </c>
      <c r="J11" t="b">
        <v>0</v>
      </c>
      <c r="K11">
        <v>501</v>
      </c>
      <c r="L11">
        <v>64</v>
      </c>
      <c r="M11" t="s">
        <v>39</v>
      </c>
      <c r="N11" t="s">
        <v>40</v>
      </c>
      <c r="O11" t="s">
        <v>56</v>
      </c>
      <c r="P11">
        <v>98</v>
      </c>
      <c r="Q11">
        <v>3.3</v>
      </c>
      <c r="R11" t="b">
        <v>0</v>
      </c>
      <c r="S11" t="s">
        <v>28</v>
      </c>
      <c r="T11">
        <v>1544</v>
      </c>
      <c r="U11" t="s">
        <v>65</v>
      </c>
      <c r="V11" t="s">
        <v>30</v>
      </c>
      <c r="W11" t="s">
        <v>31</v>
      </c>
      <c r="X11" s="10">
        <f t="shared" si="0"/>
        <v>0.17345132743362832</v>
      </c>
      <c r="Y11" s="10" t="str">
        <f t="shared" si="11"/>
        <v>11%-30%</v>
      </c>
      <c r="Z11" t="str">
        <f t="shared" si="1"/>
        <v>Moderate</v>
      </c>
      <c r="AA11" t="str">
        <f t="shared" si="2"/>
        <v>501-600</v>
      </c>
      <c r="AB11" t="str">
        <f t="shared" si="3"/>
        <v>51-100</v>
      </c>
      <c r="AC11" t="str">
        <f t="shared" si="4"/>
        <v>WEST</v>
      </c>
      <c r="AD11" t="str">
        <f t="shared" si="5"/>
        <v>Multiple Device</v>
      </c>
      <c r="AE11" t="str">
        <f t="shared" si="6"/>
        <v>101-150</v>
      </c>
      <c r="AF11" s="24" t="str">
        <f t="shared" si="7"/>
        <v>16-20 days</v>
      </c>
      <c r="AG11" t="str">
        <f t="shared" si="8"/>
        <v>1501-2000</v>
      </c>
      <c r="AH11" s="30">
        <f t="shared" si="9"/>
        <v>124</v>
      </c>
      <c r="AI11" s="30">
        <f t="shared" si="10"/>
        <v>1.1612903225806452</v>
      </c>
      <c r="AJ11" t="str">
        <f t="shared" si="12"/>
        <v>0-5 hrs</v>
      </c>
      <c r="AK11" t="str">
        <f t="shared" si="14"/>
        <v>Moderate Enagaged</v>
      </c>
    </row>
    <row r="12" spans="1:39" x14ac:dyDescent="0.25">
      <c r="A12">
        <v>1090</v>
      </c>
      <c r="B12" t="s">
        <v>349</v>
      </c>
      <c r="C12" s="1">
        <v>45429</v>
      </c>
      <c r="D12" s="1">
        <v>45625</v>
      </c>
      <c r="E12" s="33">
        <v>15.99</v>
      </c>
      <c r="F12">
        <v>243</v>
      </c>
      <c r="G12" t="s">
        <v>43</v>
      </c>
      <c r="H12">
        <v>3</v>
      </c>
      <c r="I12">
        <v>2</v>
      </c>
      <c r="J12" t="b">
        <v>0</v>
      </c>
      <c r="K12">
        <v>40</v>
      </c>
      <c r="L12">
        <v>52</v>
      </c>
      <c r="M12" t="s">
        <v>39</v>
      </c>
      <c r="N12" t="s">
        <v>64</v>
      </c>
      <c r="O12" t="s">
        <v>56</v>
      </c>
      <c r="P12">
        <v>4</v>
      </c>
      <c r="Q12">
        <v>4</v>
      </c>
      <c r="R12" t="b">
        <v>1</v>
      </c>
      <c r="S12" t="s">
        <v>28</v>
      </c>
      <c r="T12">
        <v>1348</v>
      </c>
      <c r="U12" t="s">
        <v>35</v>
      </c>
      <c r="V12" t="s">
        <v>36</v>
      </c>
      <c r="W12" t="s">
        <v>53</v>
      </c>
      <c r="X12" s="10">
        <f t="shared" si="0"/>
        <v>4.3478260869565216E-2</v>
      </c>
      <c r="Y12" s="10" t="str">
        <f t="shared" si="11"/>
        <v>0%-10%</v>
      </c>
      <c r="Z12" t="str">
        <f t="shared" si="1"/>
        <v>Low</v>
      </c>
      <c r="AA12" t="str">
        <f t="shared" si="2"/>
        <v>0-100</v>
      </c>
      <c r="AB12" t="str">
        <f t="shared" si="3"/>
        <v>51-100</v>
      </c>
      <c r="AC12" t="str">
        <f t="shared" si="4"/>
        <v>WEST</v>
      </c>
      <c r="AD12" t="str">
        <f t="shared" si="5"/>
        <v>Multiple Device</v>
      </c>
      <c r="AE12" t="str">
        <f t="shared" si="6"/>
        <v>201-250</v>
      </c>
      <c r="AF12" s="24" t="str">
        <f t="shared" si="7"/>
        <v>16-20 days</v>
      </c>
      <c r="AG12" t="str">
        <f t="shared" si="8"/>
        <v>1001-1500</v>
      </c>
      <c r="AH12" s="30">
        <f t="shared" si="9"/>
        <v>196</v>
      </c>
      <c r="AI12" s="30">
        <f t="shared" si="10"/>
        <v>1.239795918367347</v>
      </c>
      <c r="AJ12" t="str">
        <f t="shared" si="12"/>
        <v>0-5 hrs</v>
      </c>
      <c r="AK12" t="str">
        <f t="shared" si="14"/>
        <v>Low Engaged</v>
      </c>
    </row>
    <row r="13" spans="1:39" x14ac:dyDescent="0.25">
      <c r="A13">
        <v>1101</v>
      </c>
      <c r="B13" t="s">
        <v>47</v>
      </c>
      <c r="C13" s="1">
        <v>45456</v>
      </c>
      <c r="D13" s="1">
        <v>45619</v>
      </c>
      <c r="E13" s="33">
        <v>15.99</v>
      </c>
      <c r="F13">
        <v>39</v>
      </c>
      <c r="G13" t="s">
        <v>55</v>
      </c>
      <c r="H13">
        <v>2</v>
      </c>
      <c r="I13">
        <v>3</v>
      </c>
      <c r="J13" t="b">
        <v>1</v>
      </c>
      <c r="K13">
        <v>181</v>
      </c>
      <c r="L13">
        <v>128</v>
      </c>
      <c r="M13" t="s">
        <v>59</v>
      </c>
      <c r="N13" t="s">
        <v>26</v>
      </c>
      <c r="O13" t="s">
        <v>41</v>
      </c>
      <c r="P13">
        <v>3</v>
      </c>
      <c r="Q13">
        <v>4.5</v>
      </c>
      <c r="R13" t="b">
        <v>1</v>
      </c>
      <c r="S13" t="s">
        <v>28</v>
      </c>
      <c r="T13">
        <v>4602</v>
      </c>
      <c r="U13" t="s">
        <v>51</v>
      </c>
      <c r="V13" t="s">
        <v>68</v>
      </c>
      <c r="W13" t="s">
        <v>37</v>
      </c>
      <c r="X13" s="10">
        <f t="shared" si="0"/>
        <v>9.7087378640776691E-3</v>
      </c>
      <c r="Y13" s="10" t="str">
        <f t="shared" si="11"/>
        <v>0%-10%</v>
      </c>
      <c r="Z13" t="str">
        <f t="shared" si="1"/>
        <v>Low</v>
      </c>
      <c r="AA13" t="str">
        <f t="shared" si="2"/>
        <v>101-200</v>
      </c>
      <c r="AB13" t="str">
        <f t="shared" si="3"/>
        <v>101-150</v>
      </c>
      <c r="AC13" t="str">
        <f t="shared" si="4"/>
        <v>SOUTH</v>
      </c>
      <c r="AD13" t="str">
        <f t="shared" si="5"/>
        <v>Multiple Device</v>
      </c>
      <c r="AE13" t="str">
        <f t="shared" si="6"/>
        <v>0-50</v>
      </c>
      <c r="AF13" s="24" t="str">
        <f t="shared" si="7"/>
        <v>21-30 days</v>
      </c>
      <c r="AG13" t="str">
        <f t="shared" si="8"/>
        <v>Above 4500</v>
      </c>
      <c r="AH13" s="30">
        <f t="shared" si="9"/>
        <v>163</v>
      </c>
      <c r="AI13" s="30">
        <f t="shared" si="10"/>
        <v>0.2392638036809816</v>
      </c>
      <c r="AJ13" t="str">
        <f t="shared" si="12"/>
        <v>0-5 hrs</v>
      </c>
      <c r="AK13" t="str">
        <f t="shared" si="14"/>
        <v>Low Engaged</v>
      </c>
    </row>
    <row r="14" spans="1:39" x14ac:dyDescent="0.25">
      <c r="A14">
        <v>1103</v>
      </c>
      <c r="B14" t="s">
        <v>250</v>
      </c>
      <c r="C14" s="1">
        <v>45054</v>
      </c>
      <c r="D14" s="1">
        <v>45628</v>
      </c>
      <c r="E14" s="33">
        <v>7.99</v>
      </c>
      <c r="F14">
        <v>157</v>
      </c>
      <c r="G14" t="s">
        <v>43</v>
      </c>
      <c r="H14">
        <v>2</v>
      </c>
      <c r="I14">
        <v>1</v>
      </c>
      <c r="J14" t="b">
        <v>0</v>
      </c>
      <c r="K14">
        <v>792</v>
      </c>
      <c r="L14">
        <v>141</v>
      </c>
      <c r="M14" t="s">
        <v>39</v>
      </c>
      <c r="N14" t="s">
        <v>49</v>
      </c>
      <c r="O14" t="s">
        <v>50</v>
      </c>
      <c r="P14">
        <v>18</v>
      </c>
      <c r="Q14">
        <v>4.2</v>
      </c>
      <c r="R14" t="b">
        <v>0</v>
      </c>
      <c r="S14" t="s">
        <v>28</v>
      </c>
      <c r="T14">
        <v>1538</v>
      </c>
      <c r="U14" t="s">
        <v>29</v>
      </c>
      <c r="V14" t="s">
        <v>68</v>
      </c>
      <c r="W14" t="s">
        <v>75</v>
      </c>
      <c r="X14" s="10">
        <f t="shared" si="0"/>
        <v>1.9292604501607719E-2</v>
      </c>
      <c r="Y14" s="10" t="str">
        <f t="shared" si="11"/>
        <v>0%-10%</v>
      </c>
      <c r="Z14" t="str">
        <f t="shared" si="1"/>
        <v>Low</v>
      </c>
      <c r="AA14" t="str">
        <f t="shared" si="2"/>
        <v>701-800</v>
      </c>
      <c r="AB14" t="str">
        <f t="shared" si="3"/>
        <v>101-150</v>
      </c>
      <c r="AC14" t="str">
        <f t="shared" si="4"/>
        <v>WEST</v>
      </c>
      <c r="AD14" t="str">
        <f t="shared" si="5"/>
        <v>Multiple Device</v>
      </c>
      <c r="AE14" t="str">
        <f t="shared" si="6"/>
        <v>151-200</v>
      </c>
      <c r="AF14" s="24" t="str">
        <f t="shared" si="7"/>
        <v>16-20 days</v>
      </c>
      <c r="AG14" t="str">
        <f t="shared" si="8"/>
        <v>1501-2000</v>
      </c>
      <c r="AH14" s="30">
        <f t="shared" si="9"/>
        <v>574</v>
      </c>
      <c r="AI14" s="30">
        <f t="shared" si="10"/>
        <v>0.27351916376306618</v>
      </c>
      <c r="AJ14" t="str">
        <f t="shared" si="12"/>
        <v>0-5 hrs</v>
      </c>
      <c r="AK14" t="str">
        <f t="shared" si="14"/>
        <v>Moderate Enagaged</v>
      </c>
    </row>
    <row r="15" spans="1:39" x14ac:dyDescent="0.25">
      <c r="A15">
        <v>1110</v>
      </c>
      <c r="B15" t="s">
        <v>159</v>
      </c>
      <c r="C15" s="1">
        <v>45417</v>
      </c>
      <c r="D15" s="1">
        <v>45630</v>
      </c>
      <c r="E15" s="33">
        <v>11.99</v>
      </c>
      <c r="F15">
        <v>35</v>
      </c>
      <c r="G15" t="s">
        <v>24</v>
      </c>
      <c r="H15">
        <v>2</v>
      </c>
      <c r="I15">
        <v>3</v>
      </c>
      <c r="J15" t="b">
        <v>1</v>
      </c>
      <c r="K15">
        <v>908</v>
      </c>
      <c r="L15">
        <v>128</v>
      </c>
      <c r="M15" t="s">
        <v>25</v>
      </c>
      <c r="N15" t="s">
        <v>26</v>
      </c>
      <c r="O15" t="s">
        <v>50</v>
      </c>
      <c r="P15">
        <v>86</v>
      </c>
      <c r="Q15">
        <v>3.2</v>
      </c>
      <c r="R15" t="b">
        <v>1</v>
      </c>
      <c r="S15" t="s">
        <v>28</v>
      </c>
      <c r="T15">
        <v>1068</v>
      </c>
      <c r="U15" t="s">
        <v>65</v>
      </c>
      <c r="V15" t="s">
        <v>30</v>
      </c>
      <c r="W15" t="s">
        <v>37</v>
      </c>
      <c r="X15" s="10">
        <f t="shared" si="0"/>
        <v>8.3011583011583012E-2</v>
      </c>
      <c r="Y15" s="10" t="str">
        <f t="shared" si="11"/>
        <v>0%-10%</v>
      </c>
      <c r="Z15" t="str">
        <f t="shared" si="1"/>
        <v>Low</v>
      </c>
      <c r="AA15" t="str">
        <f t="shared" si="2"/>
        <v>901-1000</v>
      </c>
      <c r="AB15" t="str">
        <f t="shared" si="3"/>
        <v>101-150</v>
      </c>
      <c r="AC15" t="str">
        <f t="shared" si="4"/>
        <v>WEST</v>
      </c>
      <c r="AD15" t="str">
        <f t="shared" si="5"/>
        <v>Multiple Device</v>
      </c>
      <c r="AE15" t="str">
        <f t="shared" si="6"/>
        <v>0-50</v>
      </c>
      <c r="AF15" s="24" t="str">
        <f t="shared" si="7"/>
        <v>11-15 days</v>
      </c>
      <c r="AG15" t="str">
        <f t="shared" si="8"/>
        <v>1001-1500</v>
      </c>
      <c r="AH15" s="30">
        <f t="shared" si="9"/>
        <v>213</v>
      </c>
      <c r="AI15" s="30">
        <f t="shared" si="10"/>
        <v>0.16431924882629109</v>
      </c>
      <c r="AJ15" t="str">
        <f t="shared" si="12"/>
        <v>0-5 hrs</v>
      </c>
      <c r="AK15" t="str">
        <f t="shared" si="14"/>
        <v>Low Engaged</v>
      </c>
    </row>
    <row r="16" spans="1:39" x14ac:dyDescent="0.25">
      <c r="A16">
        <v>1114</v>
      </c>
      <c r="B16" t="s">
        <v>203</v>
      </c>
      <c r="C16" s="1">
        <v>44928</v>
      </c>
      <c r="D16" s="1">
        <v>45641</v>
      </c>
      <c r="E16" s="33">
        <v>11.99</v>
      </c>
      <c r="F16">
        <v>75</v>
      </c>
      <c r="G16" t="s">
        <v>55</v>
      </c>
      <c r="H16">
        <v>3</v>
      </c>
      <c r="I16">
        <v>3</v>
      </c>
      <c r="J16" t="b">
        <v>0</v>
      </c>
      <c r="K16">
        <v>324</v>
      </c>
      <c r="L16">
        <v>175</v>
      </c>
      <c r="M16" t="s">
        <v>25</v>
      </c>
      <c r="N16" t="s">
        <v>40</v>
      </c>
      <c r="O16" t="s">
        <v>34</v>
      </c>
      <c r="P16">
        <v>18</v>
      </c>
      <c r="Q16">
        <v>3.3</v>
      </c>
      <c r="R16" t="b">
        <v>0</v>
      </c>
      <c r="S16" t="s">
        <v>28</v>
      </c>
      <c r="T16">
        <v>4976</v>
      </c>
      <c r="U16" t="s">
        <v>65</v>
      </c>
      <c r="V16" t="s">
        <v>60</v>
      </c>
      <c r="W16" t="s">
        <v>37</v>
      </c>
      <c r="X16" s="10">
        <f t="shared" si="0"/>
        <v>3.6072144288577156E-2</v>
      </c>
      <c r="Y16" s="10" t="str">
        <f t="shared" si="11"/>
        <v>0%-10%</v>
      </c>
      <c r="Z16" t="str">
        <f t="shared" si="1"/>
        <v>Low</v>
      </c>
      <c r="AA16" t="str">
        <f t="shared" si="2"/>
        <v>301-400</v>
      </c>
      <c r="AB16" t="str">
        <f t="shared" si="3"/>
        <v>151-200</v>
      </c>
      <c r="AC16" t="str">
        <f t="shared" si="4"/>
        <v>WEST</v>
      </c>
      <c r="AD16" t="str">
        <f t="shared" si="5"/>
        <v>Multiple Device</v>
      </c>
      <c r="AE16" t="str">
        <f t="shared" si="6"/>
        <v>51-100</v>
      </c>
      <c r="AF16" s="24" t="str">
        <f t="shared" si="7"/>
        <v>2-3 days</v>
      </c>
      <c r="AG16" t="str">
        <f t="shared" si="8"/>
        <v>Above 4500</v>
      </c>
      <c r="AH16" s="30">
        <f t="shared" si="9"/>
        <v>713</v>
      </c>
      <c r="AI16" s="30">
        <f t="shared" si="10"/>
        <v>0.10518934081346423</v>
      </c>
      <c r="AJ16" t="str">
        <f t="shared" si="12"/>
        <v>0-5 hrs</v>
      </c>
      <c r="AK16" t="str">
        <f t="shared" si="14"/>
        <v>Low Engaged</v>
      </c>
    </row>
    <row r="17" spans="1:37" x14ac:dyDescent="0.25">
      <c r="A17">
        <v>1118</v>
      </c>
      <c r="B17" t="s">
        <v>154</v>
      </c>
      <c r="C17" s="1">
        <v>45329</v>
      </c>
      <c r="D17" s="1">
        <v>45637</v>
      </c>
      <c r="E17" s="33">
        <v>15.99</v>
      </c>
      <c r="F17">
        <v>379</v>
      </c>
      <c r="G17" t="s">
        <v>24</v>
      </c>
      <c r="H17">
        <v>2</v>
      </c>
      <c r="I17">
        <v>1</v>
      </c>
      <c r="J17" t="b">
        <v>1</v>
      </c>
      <c r="K17">
        <v>885</v>
      </c>
      <c r="L17">
        <v>110</v>
      </c>
      <c r="M17" t="s">
        <v>44</v>
      </c>
      <c r="N17" t="s">
        <v>40</v>
      </c>
      <c r="O17" t="s">
        <v>50</v>
      </c>
      <c r="P17">
        <v>43</v>
      </c>
      <c r="Q17">
        <v>4.2</v>
      </c>
      <c r="R17" t="b">
        <v>1</v>
      </c>
      <c r="S17" t="s">
        <v>28</v>
      </c>
      <c r="T17">
        <v>1312</v>
      </c>
      <c r="U17" t="s">
        <v>51</v>
      </c>
      <c r="V17" t="s">
        <v>68</v>
      </c>
      <c r="W17" t="s">
        <v>37</v>
      </c>
      <c r="X17" s="10">
        <f t="shared" si="0"/>
        <v>4.3216080402010047E-2</v>
      </c>
      <c r="Y17" s="10" t="str">
        <f t="shared" si="11"/>
        <v>0%-10%</v>
      </c>
      <c r="Z17" t="str">
        <f t="shared" si="1"/>
        <v>Low</v>
      </c>
      <c r="AA17" t="str">
        <f t="shared" si="2"/>
        <v>801-900</v>
      </c>
      <c r="AB17" t="str">
        <f t="shared" si="3"/>
        <v>101-150</v>
      </c>
      <c r="AC17" t="str">
        <f t="shared" si="4"/>
        <v>NORTH</v>
      </c>
      <c r="AD17" t="str">
        <f t="shared" si="5"/>
        <v>Multiple Device</v>
      </c>
      <c r="AE17" t="str">
        <f t="shared" si="6"/>
        <v>351-400</v>
      </c>
      <c r="AF17" s="24" t="str">
        <f t="shared" si="7"/>
        <v>7-10 days</v>
      </c>
      <c r="AG17" t="str">
        <f t="shared" si="8"/>
        <v>1001-1500</v>
      </c>
      <c r="AH17" s="30">
        <f t="shared" si="9"/>
        <v>308</v>
      </c>
      <c r="AI17" s="30">
        <f t="shared" si="10"/>
        <v>1.2305194805194806</v>
      </c>
      <c r="AJ17" t="str">
        <f t="shared" si="12"/>
        <v>0-5 hrs</v>
      </c>
      <c r="AK17" t="str">
        <f t="shared" si="14"/>
        <v>Low Engaged</v>
      </c>
    </row>
    <row r="18" spans="1:37" x14ac:dyDescent="0.25">
      <c r="A18">
        <v>1123</v>
      </c>
      <c r="B18" t="s">
        <v>360</v>
      </c>
      <c r="C18" s="1">
        <v>45590</v>
      </c>
      <c r="D18" s="1">
        <v>45617</v>
      </c>
      <c r="E18" s="33">
        <v>7.99</v>
      </c>
      <c r="F18">
        <v>252</v>
      </c>
      <c r="G18" t="s">
        <v>24</v>
      </c>
      <c r="H18">
        <v>1</v>
      </c>
      <c r="I18">
        <v>1</v>
      </c>
      <c r="J18" t="b">
        <v>1</v>
      </c>
      <c r="K18">
        <v>968</v>
      </c>
      <c r="L18">
        <v>197</v>
      </c>
      <c r="M18" t="s">
        <v>48</v>
      </c>
      <c r="N18" t="s">
        <v>40</v>
      </c>
      <c r="O18" t="s">
        <v>27</v>
      </c>
      <c r="P18">
        <v>46</v>
      </c>
      <c r="Q18">
        <v>4</v>
      </c>
      <c r="R18" t="b">
        <v>0</v>
      </c>
      <c r="S18" t="s">
        <v>28</v>
      </c>
      <c r="T18">
        <v>3842</v>
      </c>
      <c r="U18" t="s">
        <v>65</v>
      </c>
      <c r="V18" t="s">
        <v>52</v>
      </c>
      <c r="W18" t="s">
        <v>75</v>
      </c>
      <c r="X18" s="10">
        <f t="shared" si="0"/>
        <v>3.9484978540772535E-2</v>
      </c>
      <c r="Y18" s="10" t="str">
        <f t="shared" si="11"/>
        <v>0%-10%</v>
      </c>
      <c r="Z18" t="str">
        <f t="shared" si="1"/>
        <v>Low</v>
      </c>
      <c r="AA18" t="str">
        <f t="shared" si="2"/>
        <v>901-1000</v>
      </c>
      <c r="AB18" t="str">
        <f t="shared" si="3"/>
        <v>151-200</v>
      </c>
      <c r="AC18" t="str">
        <f t="shared" si="4"/>
        <v>EAST</v>
      </c>
      <c r="AD18" t="str">
        <f t="shared" si="5"/>
        <v>Single Device</v>
      </c>
      <c r="AE18" t="str">
        <f t="shared" si="6"/>
        <v>251-300</v>
      </c>
      <c r="AF18" s="24" t="str">
        <f t="shared" si="7"/>
        <v>More than 30days</v>
      </c>
      <c r="AG18" t="str">
        <f t="shared" si="8"/>
        <v>3501-4000</v>
      </c>
      <c r="AH18" s="30">
        <f t="shared" si="9"/>
        <v>27</v>
      </c>
      <c r="AI18" s="30">
        <f t="shared" si="10"/>
        <v>9.3333333333333339</v>
      </c>
      <c r="AJ18" t="str">
        <f t="shared" si="12"/>
        <v>6-10 hrs</v>
      </c>
      <c r="AK18" t="str">
        <f t="shared" si="14"/>
        <v>Low Engaged</v>
      </c>
    </row>
    <row r="19" spans="1:37" x14ac:dyDescent="0.25">
      <c r="A19">
        <v>1148</v>
      </c>
      <c r="B19" t="s">
        <v>72</v>
      </c>
      <c r="C19" s="1">
        <v>45442</v>
      </c>
      <c r="D19" s="1">
        <v>45624</v>
      </c>
      <c r="E19" s="33">
        <v>15.99</v>
      </c>
      <c r="F19">
        <v>259</v>
      </c>
      <c r="G19" t="s">
        <v>24</v>
      </c>
      <c r="H19">
        <v>1</v>
      </c>
      <c r="I19">
        <v>5</v>
      </c>
      <c r="J19" t="b">
        <v>1</v>
      </c>
      <c r="K19">
        <v>597</v>
      </c>
      <c r="L19">
        <v>165</v>
      </c>
      <c r="M19" t="s">
        <v>63</v>
      </c>
      <c r="N19" t="s">
        <v>64</v>
      </c>
      <c r="O19" t="s">
        <v>34</v>
      </c>
      <c r="P19">
        <v>33</v>
      </c>
      <c r="Q19">
        <v>4.2</v>
      </c>
      <c r="R19" t="b">
        <v>1</v>
      </c>
      <c r="S19" t="s">
        <v>28</v>
      </c>
      <c r="T19">
        <v>668</v>
      </c>
      <c r="U19" t="s">
        <v>65</v>
      </c>
      <c r="V19" t="s">
        <v>36</v>
      </c>
      <c r="W19" t="s">
        <v>53</v>
      </c>
      <c r="X19" s="10">
        <f t="shared" si="0"/>
        <v>4.3307086614173228E-2</v>
      </c>
      <c r="Y19" s="10" t="str">
        <f t="shared" si="11"/>
        <v>0%-10%</v>
      </c>
      <c r="Z19" t="str">
        <f t="shared" si="1"/>
        <v>Low</v>
      </c>
      <c r="AA19" t="str">
        <f t="shared" si="2"/>
        <v>501-600</v>
      </c>
      <c r="AB19" t="str">
        <f t="shared" si="3"/>
        <v>151-200</v>
      </c>
      <c r="AC19" t="str">
        <f t="shared" si="4"/>
        <v>NORTH</v>
      </c>
      <c r="AD19" t="str">
        <f t="shared" si="5"/>
        <v>Single Device</v>
      </c>
      <c r="AE19" t="str">
        <f t="shared" si="6"/>
        <v>251-300</v>
      </c>
      <c r="AF19" s="24" t="str">
        <f t="shared" si="7"/>
        <v>16-20 days</v>
      </c>
      <c r="AG19" t="str">
        <f t="shared" si="8"/>
        <v>501-1000</v>
      </c>
      <c r="AH19" s="30">
        <f t="shared" si="9"/>
        <v>182</v>
      </c>
      <c r="AI19" s="30">
        <f t="shared" si="10"/>
        <v>1.4230769230769231</v>
      </c>
      <c r="AJ19" t="str">
        <f t="shared" si="12"/>
        <v>0-5 hrs</v>
      </c>
      <c r="AK19" t="str">
        <f t="shared" si="14"/>
        <v>Low Engaged</v>
      </c>
    </row>
    <row r="20" spans="1:37" x14ac:dyDescent="0.25">
      <c r="A20">
        <v>1149</v>
      </c>
      <c r="B20" t="s">
        <v>109</v>
      </c>
      <c r="C20" s="1">
        <v>45075</v>
      </c>
      <c r="D20" s="1">
        <v>45624</v>
      </c>
      <c r="E20" s="33">
        <v>11.99</v>
      </c>
      <c r="F20">
        <v>445</v>
      </c>
      <c r="G20" t="s">
        <v>24</v>
      </c>
      <c r="H20">
        <v>3</v>
      </c>
      <c r="I20">
        <v>2</v>
      </c>
      <c r="J20" t="b">
        <v>1</v>
      </c>
      <c r="K20">
        <v>637</v>
      </c>
      <c r="L20">
        <v>14</v>
      </c>
      <c r="M20" t="s">
        <v>25</v>
      </c>
      <c r="N20" t="s">
        <v>40</v>
      </c>
      <c r="O20" t="s">
        <v>67</v>
      </c>
      <c r="P20">
        <v>50</v>
      </c>
      <c r="Q20">
        <v>3.2</v>
      </c>
      <c r="R20" t="b">
        <v>1</v>
      </c>
      <c r="S20" t="s">
        <v>28</v>
      </c>
      <c r="T20">
        <v>913</v>
      </c>
      <c r="U20" t="s">
        <v>35</v>
      </c>
      <c r="V20" t="s">
        <v>60</v>
      </c>
      <c r="W20" t="s">
        <v>31</v>
      </c>
      <c r="X20" s="10">
        <f t="shared" si="0"/>
        <v>7.6804915514592939E-2</v>
      </c>
      <c r="Y20" s="10" t="str">
        <f t="shared" si="11"/>
        <v>0%-10%</v>
      </c>
      <c r="Z20" t="str">
        <f t="shared" si="1"/>
        <v>Low</v>
      </c>
      <c r="AA20" t="str">
        <f t="shared" si="2"/>
        <v>601-700</v>
      </c>
      <c r="AB20" t="str">
        <f t="shared" si="3"/>
        <v>0-50</v>
      </c>
      <c r="AC20" t="str">
        <f t="shared" si="4"/>
        <v>WEST</v>
      </c>
      <c r="AD20" t="str">
        <f t="shared" si="5"/>
        <v>Multiple Device</v>
      </c>
      <c r="AE20" t="str">
        <f t="shared" si="6"/>
        <v>401-450</v>
      </c>
      <c r="AF20" s="24" t="str">
        <f t="shared" si="7"/>
        <v>16-20 days</v>
      </c>
      <c r="AG20" t="str">
        <f t="shared" si="8"/>
        <v>501-1000</v>
      </c>
      <c r="AH20" s="30">
        <f t="shared" si="9"/>
        <v>549</v>
      </c>
      <c r="AI20" s="30">
        <f t="shared" si="10"/>
        <v>0.81056466302367947</v>
      </c>
      <c r="AJ20" t="str">
        <f t="shared" si="12"/>
        <v>0-5 hrs</v>
      </c>
      <c r="AK20" t="str">
        <f t="shared" si="13"/>
        <v>High Enagaged</v>
      </c>
    </row>
    <row r="21" spans="1:37" x14ac:dyDescent="0.25">
      <c r="A21">
        <v>1150</v>
      </c>
      <c r="B21" t="s">
        <v>146</v>
      </c>
      <c r="C21" s="1">
        <v>45222</v>
      </c>
      <c r="D21" s="1">
        <v>45625</v>
      </c>
      <c r="E21" s="33">
        <v>11.99</v>
      </c>
      <c r="F21">
        <v>160</v>
      </c>
      <c r="G21" t="s">
        <v>55</v>
      </c>
      <c r="H21">
        <v>5</v>
      </c>
      <c r="I21">
        <v>5</v>
      </c>
      <c r="J21" t="b">
        <v>1</v>
      </c>
      <c r="K21">
        <v>352</v>
      </c>
      <c r="L21">
        <v>31</v>
      </c>
      <c r="M21" t="s">
        <v>48</v>
      </c>
      <c r="N21" t="s">
        <v>26</v>
      </c>
      <c r="O21" t="s">
        <v>27</v>
      </c>
      <c r="P21">
        <v>37</v>
      </c>
      <c r="Q21">
        <v>3.7</v>
      </c>
      <c r="R21" t="b">
        <v>1</v>
      </c>
      <c r="S21" t="s">
        <v>28</v>
      </c>
      <c r="T21">
        <v>771</v>
      </c>
      <c r="U21" t="s">
        <v>65</v>
      </c>
      <c r="V21" t="s">
        <v>36</v>
      </c>
      <c r="W21" t="s">
        <v>75</v>
      </c>
      <c r="X21" s="10">
        <f t="shared" si="0"/>
        <v>9.6605744125326368E-2</v>
      </c>
      <c r="Y21" s="10" t="str">
        <f t="shared" si="11"/>
        <v>0%-10%</v>
      </c>
      <c r="Z21" t="str">
        <f t="shared" si="1"/>
        <v>Low</v>
      </c>
      <c r="AA21" t="str">
        <f t="shared" si="2"/>
        <v>301-400</v>
      </c>
      <c r="AB21" t="str">
        <f t="shared" si="3"/>
        <v>0-50</v>
      </c>
      <c r="AC21" t="str">
        <f t="shared" si="4"/>
        <v>EAST</v>
      </c>
      <c r="AD21" t="str">
        <f t="shared" si="5"/>
        <v>Multiple Device</v>
      </c>
      <c r="AE21" t="str">
        <f t="shared" si="6"/>
        <v>151-200</v>
      </c>
      <c r="AF21" s="24" t="str">
        <f t="shared" si="7"/>
        <v>16-20 days</v>
      </c>
      <c r="AG21" t="str">
        <f t="shared" si="8"/>
        <v>501-1000</v>
      </c>
      <c r="AH21" s="30">
        <f t="shared" si="9"/>
        <v>403</v>
      </c>
      <c r="AI21" s="30">
        <f t="shared" si="10"/>
        <v>0.3970223325062035</v>
      </c>
      <c r="AJ21" t="str">
        <f t="shared" si="12"/>
        <v>0-5 hrs</v>
      </c>
      <c r="AK21" t="str">
        <f t="shared" ref="AK21:AK27" si="15">IF(F21&gt;400,"High Enagaged",IF(AND(F21&lt;=200,F21&gt;100),"Moderate Enagaged","Low Engaged"))</f>
        <v>Moderate Enagaged</v>
      </c>
    </row>
    <row r="22" spans="1:37" x14ac:dyDescent="0.25">
      <c r="A22">
        <v>1162</v>
      </c>
      <c r="B22" t="s">
        <v>189</v>
      </c>
      <c r="C22" s="1">
        <v>44954</v>
      </c>
      <c r="D22" s="1">
        <v>45625</v>
      </c>
      <c r="E22" s="33">
        <v>15.99</v>
      </c>
      <c r="F22">
        <v>131</v>
      </c>
      <c r="G22" t="s">
        <v>43</v>
      </c>
      <c r="H22">
        <v>3</v>
      </c>
      <c r="I22">
        <v>3</v>
      </c>
      <c r="J22" t="b">
        <v>0</v>
      </c>
      <c r="K22">
        <v>865</v>
      </c>
      <c r="L22">
        <v>8</v>
      </c>
      <c r="M22" t="s">
        <v>48</v>
      </c>
      <c r="N22" t="s">
        <v>40</v>
      </c>
      <c r="O22" t="s">
        <v>50</v>
      </c>
      <c r="P22">
        <v>78</v>
      </c>
      <c r="Q22">
        <v>4.5999999999999996</v>
      </c>
      <c r="R22" t="b">
        <v>0</v>
      </c>
      <c r="S22" t="s">
        <v>28</v>
      </c>
      <c r="T22">
        <v>1413</v>
      </c>
      <c r="U22" t="s">
        <v>51</v>
      </c>
      <c r="V22" t="s">
        <v>60</v>
      </c>
      <c r="W22" t="s">
        <v>75</v>
      </c>
      <c r="X22" s="10">
        <f t="shared" si="0"/>
        <v>8.9347079037800689E-2</v>
      </c>
      <c r="Y22" s="10" t="str">
        <f t="shared" si="11"/>
        <v>0%-10%</v>
      </c>
      <c r="Z22" t="str">
        <f t="shared" si="1"/>
        <v>Low</v>
      </c>
      <c r="AA22" t="str">
        <f t="shared" si="2"/>
        <v>801-900</v>
      </c>
      <c r="AB22" t="str">
        <f t="shared" si="3"/>
        <v>0-50</v>
      </c>
      <c r="AC22" t="str">
        <f t="shared" si="4"/>
        <v>EAST</v>
      </c>
      <c r="AD22" t="str">
        <f t="shared" si="5"/>
        <v>Multiple Device</v>
      </c>
      <c r="AE22" t="str">
        <f t="shared" si="6"/>
        <v>101-150</v>
      </c>
      <c r="AF22" s="24" t="str">
        <f t="shared" si="7"/>
        <v>16-20 days</v>
      </c>
      <c r="AG22" t="str">
        <f t="shared" si="8"/>
        <v>1001-1500</v>
      </c>
      <c r="AH22" s="30">
        <f t="shared" si="9"/>
        <v>671</v>
      </c>
      <c r="AI22" s="30">
        <f t="shared" si="10"/>
        <v>0.19523099850968703</v>
      </c>
      <c r="AJ22" t="str">
        <f t="shared" si="12"/>
        <v>0-5 hrs</v>
      </c>
      <c r="AK22" t="str">
        <f t="shared" si="15"/>
        <v>Moderate Enagaged</v>
      </c>
    </row>
    <row r="23" spans="1:37" x14ac:dyDescent="0.25">
      <c r="A23">
        <v>1169</v>
      </c>
      <c r="B23" t="s">
        <v>109</v>
      </c>
      <c r="C23" s="1">
        <v>45525</v>
      </c>
      <c r="D23" s="1">
        <v>45629</v>
      </c>
      <c r="E23" s="33">
        <v>11.99</v>
      </c>
      <c r="F23">
        <v>285</v>
      </c>
      <c r="G23" t="s">
        <v>33</v>
      </c>
      <c r="H23">
        <v>3</v>
      </c>
      <c r="I23">
        <v>1</v>
      </c>
      <c r="J23" t="b">
        <v>0</v>
      </c>
      <c r="K23">
        <v>13</v>
      </c>
      <c r="L23">
        <v>103</v>
      </c>
      <c r="M23" t="s">
        <v>59</v>
      </c>
      <c r="N23" t="s">
        <v>49</v>
      </c>
      <c r="O23" t="s">
        <v>50</v>
      </c>
      <c r="P23">
        <v>11</v>
      </c>
      <c r="Q23">
        <v>3.7</v>
      </c>
      <c r="R23" t="b">
        <v>0</v>
      </c>
      <c r="S23" t="s">
        <v>28</v>
      </c>
      <c r="T23">
        <v>2390</v>
      </c>
      <c r="U23" t="s">
        <v>57</v>
      </c>
      <c r="V23" t="s">
        <v>52</v>
      </c>
      <c r="W23" t="s">
        <v>53</v>
      </c>
      <c r="X23" s="10">
        <f t="shared" si="0"/>
        <v>9.4827586206896547E-2</v>
      </c>
      <c r="Y23" s="10" t="str">
        <f t="shared" si="11"/>
        <v>0%-10%</v>
      </c>
      <c r="Z23" t="str">
        <f t="shared" si="1"/>
        <v>Low</v>
      </c>
      <c r="AA23" t="str">
        <f t="shared" si="2"/>
        <v>0-100</v>
      </c>
      <c r="AB23" t="str">
        <f t="shared" si="3"/>
        <v>101-150</v>
      </c>
      <c r="AC23" t="str">
        <f t="shared" si="4"/>
        <v>SOUTH</v>
      </c>
      <c r="AD23" t="str">
        <f t="shared" si="5"/>
        <v>Multiple Device</v>
      </c>
      <c r="AE23" t="str">
        <f t="shared" si="6"/>
        <v>251-300</v>
      </c>
      <c r="AF23" s="24" t="str">
        <f t="shared" si="7"/>
        <v>11-15 days</v>
      </c>
      <c r="AG23" t="str">
        <f t="shared" si="8"/>
        <v>2001-2500</v>
      </c>
      <c r="AH23" s="30">
        <f t="shared" si="9"/>
        <v>104</v>
      </c>
      <c r="AI23" s="30">
        <f t="shared" si="10"/>
        <v>2.7403846153846154</v>
      </c>
      <c r="AJ23" t="str">
        <f t="shared" si="12"/>
        <v>0-5 hrs</v>
      </c>
      <c r="AK23" t="str">
        <f t="shared" si="15"/>
        <v>Low Engaged</v>
      </c>
    </row>
    <row r="24" spans="1:37" x14ac:dyDescent="0.25">
      <c r="A24">
        <v>1175</v>
      </c>
      <c r="B24" t="s">
        <v>325</v>
      </c>
      <c r="C24" s="1">
        <v>45363</v>
      </c>
      <c r="D24" s="1">
        <v>45617</v>
      </c>
      <c r="E24" s="33">
        <v>15.99</v>
      </c>
      <c r="F24">
        <v>325</v>
      </c>
      <c r="G24" t="s">
        <v>62</v>
      </c>
      <c r="H24">
        <v>3</v>
      </c>
      <c r="I24">
        <v>6</v>
      </c>
      <c r="J24" t="b">
        <v>1</v>
      </c>
      <c r="K24">
        <v>412</v>
      </c>
      <c r="L24">
        <v>117</v>
      </c>
      <c r="M24" t="s">
        <v>63</v>
      </c>
      <c r="N24" t="s">
        <v>49</v>
      </c>
      <c r="O24" t="s">
        <v>27</v>
      </c>
      <c r="P24">
        <v>48</v>
      </c>
      <c r="Q24">
        <v>4</v>
      </c>
      <c r="R24" t="b">
        <v>1</v>
      </c>
      <c r="S24" t="s">
        <v>28</v>
      </c>
      <c r="T24">
        <v>2050</v>
      </c>
      <c r="U24" t="s">
        <v>65</v>
      </c>
      <c r="V24" t="s">
        <v>36</v>
      </c>
      <c r="W24" t="s">
        <v>75</v>
      </c>
      <c r="X24" s="10">
        <f t="shared" si="0"/>
        <v>9.0737240075614373E-2</v>
      </c>
      <c r="Y24" s="10" t="str">
        <f t="shared" si="11"/>
        <v>0%-10%</v>
      </c>
      <c r="Z24" t="str">
        <f t="shared" si="1"/>
        <v>Low</v>
      </c>
      <c r="AA24" t="str">
        <f t="shared" si="2"/>
        <v>401-500</v>
      </c>
      <c r="AB24" t="str">
        <f t="shared" si="3"/>
        <v>101-150</v>
      </c>
      <c r="AC24" t="str">
        <f t="shared" si="4"/>
        <v>NORTH</v>
      </c>
      <c r="AD24" t="str">
        <f t="shared" si="5"/>
        <v>Multiple Device</v>
      </c>
      <c r="AE24" t="str">
        <f t="shared" si="6"/>
        <v>301-350</v>
      </c>
      <c r="AF24" s="24" t="str">
        <f t="shared" si="7"/>
        <v>21-30 days</v>
      </c>
      <c r="AG24" t="str">
        <f t="shared" si="8"/>
        <v>2001-2500</v>
      </c>
      <c r="AH24" s="30">
        <f t="shared" si="9"/>
        <v>254</v>
      </c>
      <c r="AI24" s="30">
        <f t="shared" si="10"/>
        <v>1.2795275590551181</v>
      </c>
      <c r="AJ24" t="str">
        <f t="shared" si="12"/>
        <v>0-5 hrs</v>
      </c>
      <c r="AK24" t="str">
        <f t="shared" si="15"/>
        <v>Low Engaged</v>
      </c>
    </row>
    <row r="25" spans="1:37" x14ac:dyDescent="0.25">
      <c r="A25">
        <v>1179</v>
      </c>
      <c r="B25" t="s">
        <v>242</v>
      </c>
      <c r="C25" s="1">
        <v>45450</v>
      </c>
      <c r="D25" s="1">
        <v>45644</v>
      </c>
      <c r="E25" s="33">
        <v>11.99</v>
      </c>
      <c r="F25">
        <v>221</v>
      </c>
      <c r="G25" t="s">
        <v>79</v>
      </c>
      <c r="H25">
        <v>4</v>
      </c>
      <c r="I25">
        <v>1</v>
      </c>
      <c r="J25" t="b">
        <v>1</v>
      </c>
      <c r="K25">
        <v>603</v>
      </c>
      <c r="L25">
        <v>141</v>
      </c>
      <c r="M25" t="s">
        <v>63</v>
      </c>
      <c r="N25" t="s">
        <v>64</v>
      </c>
      <c r="O25" t="s">
        <v>27</v>
      </c>
      <c r="P25">
        <v>44</v>
      </c>
      <c r="Q25">
        <v>3.3</v>
      </c>
      <c r="R25" t="b">
        <v>1</v>
      </c>
      <c r="S25" t="s">
        <v>28</v>
      </c>
      <c r="T25">
        <v>1363</v>
      </c>
      <c r="U25" t="s">
        <v>29</v>
      </c>
      <c r="V25" t="s">
        <v>30</v>
      </c>
      <c r="W25" t="s">
        <v>75</v>
      </c>
      <c r="X25" s="10">
        <f t="shared" si="0"/>
        <v>5.9139784946236562E-2</v>
      </c>
      <c r="Y25" s="10" t="str">
        <f t="shared" si="11"/>
        <v>0%-10%</v>
      </c>
      <c r="Z25" t="str">
        <f t="shared" si="1"/>
        <v>Low</v>
      </c>
      <c r="AA25" t="str">
        <f t="shared" si="2"/>
        <v>601-700</v>
      </c>
      <c r="AB25" t="str">
        <f t="shared" si="3"/>
        <v>101-150</v>
      </c>
      <c r="AC25" t="str">
        <f t="shared" si="4"/>
        <v>NORTH</v>
      </c>
      <c r="AD25" t="str">
        <f t="shared" si="5"/>
        <v>Multiple Device</v>
      </c>
      <c r="AE25" t="str">
        <f t="shared" si="6"/>
        <v>201-250</v>
      </c>
      <c r="AF25" s="24" t="str">
        <f t="shared" si="7"/>
        <v>0-1 days</v>
      </c>
      <c r="AG25" t="str">
        <f t="shared" si="8"/>
        <v>1001-1500</v>
      </c>
      <c r="AH25" s="30">
        <f t="shared" si="9"/>
        <v>194</v>
      </c>
      <c r="AI25" s="30">
        <f t="shared" si="10"/>
        <v>1.1391752577319587</v>
      </c>
      <c r="AJ25" t="str">
        <f t="shared" si="12"/>
        <v>0-5 hrs</v>
      </c>
      <c r="AK25" t="str">
        <f t="shared" si="15"/>
        <v>Low Engaged</v>
      </c>
    </row>
    <row r="26" spans="1:37" x14ac:dyDescent="0.25">
      <c r="A26">
        <v>1185</v>
      </c>
      <c r="B26" t="s">
        <v>219</v>
      </c>
      <c r="C26" s="1">
        <v>44956</v>
      </c>
      <c r="D26" s="1">
        <v>45641</v>
      </c>
      <c r="E26" s="33">
        <v>15.99</v>
      </c>
      <c r="F26">
        <v>247</v>
      </c>
      <c r="G26" t="s">
        <v>79</v>
      </c>
      <c r="H26">
        <v>2</v>
      </c>
      <c r="I26">
        <v>2</v>
      </c>
      <c r="J26" t="b">
        <v>0</v>
      </c>
      <c r="K26">
        <v>943</v>
      </c>
      <c r="L26">
        <v>42</v>
      </c>
      <c r="M26" t="s">
        <v>44</v>
      </c>
      <c r="N26" t="s">
        <v>26</v>
      </c>
      <c r="O26" t="s">
        <v>50</v>
      </c>
      <c r="P26">
        <v>85</v>
      </c>
      <c r="Q26">
        <v>3.5</v>
      </c>
      <c r="R26" t="b">
        <v>1</v>
      </c>
      <c r="S26" t="s">
        <v>28</v>
      </c>
      <c r="T26">
        <v>4517</v>
      </c>
      <c r="U26" t="s">
        <v>29</v>
      </c>
      <c r="V26" t="s">
        <v>30</v>
      </c>
      <c r="W26" t="s">
        <v>37</v>
      </c>
      <c r="X26" s="10">
        <f t="shared" si="0"/>
        <v>8.6294416243654817E-2</v>
      </c>
      <c r="Y26" s="10" t="str">
        <f t="shared" si="11"/>
        <v>0%-10%</v>
      </c>
      <c r="Z26" t="str">
        <f t="shared" si="1"/>
        <v>Low</v>
      </c>
      <c r="AA26" t="str">
        <f t="shared" si="2"/>
        <v>901-1000</v>
      </c>
      <c r="AB26" t="str">
        <f t="shared" si="3"/>
        <v>0-50</v>
      </c>
      <c r="AC26" t="str">
        <f t="shared" si="4"/>
        <v>NORTH</v>
      </c>
      <c r="AD26" t="str">
        <f t="shared" si="5"/>
        <v>Multiple Device</v>
      </c>
      <c r="AE26" t="str">
        <f t="shared" si="6"/>
        <v>201-250</v>
      </c>
      <c r="AF26" s="24" t="str">
        <f t="shared" si="7"/>
        <v>2-3 days</v>
      </c>
      <c r="AG26" t="str">
        <f t="shared" si="8"/>
        <v>Above 4500</v>
      </c>
      <c r="AH26" s="30">
        <f t="shared" si="9"/>
        <v>685</v>
      </c>
      <c r="AI26" s="30">
        <f t="shared" si="10"/>
        <v>0.3605839416058394</v>
      </c>
      <c r="AJ26" t="str">
        <f t="shared" si="12"/>
        <v>0-5 hrs</v>
      </c>
      <c r="AK26" t="str">
        <f t="shared" si="15"/>
        <v>Low Engaged</v>
      </c>
    </row>
    <row r="27" spans="1:37" x14ac:dyDescent="0.25">
      <c r="A27">
        <v>1194</v>
      </c>
      <c r="B27" t="s">
        <v>220</v>
      </c>
      <c r="C27" s="1">
        <v>45585</v>
      </c>
      <c r="D27" s="1">
        <v>45628</v>
      </c>
      <c r="E27" s="33">
        <v>7.99</v>
      </c>
      <c r="F27">
        <v>11</v>
      </c>
      <c r="G27" t="s">
        <v>55</v>
      </c>
      <c r="H27">
        <v>4</v>
      </c>
      <c r="I27">
        <v>6</v>
      </c>
      <c r="J27" t="b">
        <v>0</v>
      </c>
      <c r="K27">
        <v>246</v>
      </c>
      <c r="L27">
        <v>96</v>
      </c>
      <c r="M27" t="s">
        <v>74</v>
      </c>
      <c r="N27" t="s">
        <v>26</v>
      </c>
      <c r="O27" t="s">
        <v>50</v>
      </c>
      <c r="P27">
        <v>56</v>
      </c>
      <c r="Q27">
        <v>4.5999999999999996</v>
      </c>
      <c r="R27" t="b">
        <v>1</v>
      </c>
      <c r="S27" t="s">
        <v>28</v>
      </c>
      <c r="T27">
        <v>3807</v>
      </c>
      <c r="U27" t="s">
        <v>57</v>
      </c>
      <c r="V27" t="s">
        <v>68</v>
      </c>
      <c r="W27" t="s">
        <v>53</v>
      </c>
      <c r="X27" s="10">
        <f t="shared" si="0"/>
        <v>0.16374269005847952</v>
      </c>
      <c r="Y27" s="10" t="str">
        <f t="shared" si="11"/>
        <v>11%-30%</v>
      </c>
      <c r="Z27" t="str">
        <f t="shared" si="1"/>
        <v>Moderate</v>
      </c>
      <c r="AA27" t="str">
        <f t="shared" si="2"/>
        <v>201-300</v>
      </c>
      <c r="AB27" t="str">
        <f t="shared" si="3"/>
        <v>51-100</v>
      </c>
      <c r="AC27" t="str">
        <f t="shared" si="4"/>
        <v>NORTH</v>
      </c>
      <c r="AD27" t="str">
        <f t="shared" si="5"/>
        <v>Multiple Device</v>
      </c>
      <c r="AE27" t="str">
        <f t="shared" si="6"/>
        <v>0-50</v>
      </c>
      <c r="AF27" s="24" t="str">
        <f t="shared" si="7"/>
        <v>16-20 days</v>
      </c>
      <c r="AG27" t="str">
        <f t="shared" si="8"/>
        <v>3501-4000</v>
      </c>
      <c r="AH27" s="30">
        <f t="shared" si="9"/>
        <v>43</v>
      </c>
      <c r="AI27" s="30">
        <f t="shared" si="10"/>
        <v>0.2558139534883721</v>
      </c>
      <c r="AJ27" t="str">
        <f t="shared" si="12"/>
        <v>0-5 hrs</v>
      </c>
      <c r="AK27" t="str">
        <f t="shared" si="15"/>
        <v>Low Engaged</v>
      </c>
    </row>
    <row r="28" spans="1:37" x14ac:dyDescent="0.25">
      <c r="A28">
        <v>1214</v>
      </c>
      <c r="B28" t="s">
        <v>208</v>
      </c>
      <c r="C28" s="1">
        <v>45085</v>
      </c>
      <c r="D28" s="1">
        <v>45637</v>
      </c>
      <c r="E28" s="33">
        <v>11.99</v>
      </c>
      <c r="F28">
        <v>281</v>
      </c>
      <c r="G28" t="s">
        <v>24</v>
      </c>
      <c r="H28">
        <v>5</v>
      </c>
      <c r="I28">
        <v>6</v>
      </c>
      <c r="J28" t="b">
        <v>1</v>
      </c>
      <c r="K28">
        <v>945</v>
      </c>
      <c r="L28">
        <v>108</v>
      </c>
      <c r="M28" t="s">
        <v>63</v>
      </c>
      <c r="N28" t="s">
        <v>26</v>
      </c>
      <c r="O28" t="s">
        <v>56</v>
      </c>
      <c r="P28">
        <v>98</v>
      </c>
      <c r="Q28">
        <v>3.8</v>
      </c>
      <c r="R28" t="b">
        <v>1</v>
      </c>
      <c r="S28" t="s">
        <v>28</v>
      </c>
      <c r="T28">
        <v>110</v>
      </c>
      <c r="U28" t="s">
        <v>57</v>
      </c>
      <c r="V28" t="s">
        <v>52</v>
      </c>
      <c r="W28" t="s">
        <v>75</v>
      </c>
      <c r="X28" s="10">
        <f t="shared" si="0"/>
        <v>9.306742640075974E-2</v>
      </c>
      <c r="Y28" s="10" t="str">
        <f t="shared" si="11"/>
        <v>0%-10%</v>
      </c>
      <c r="Z28" t="str">
        <f t="shared" si="1"/>
        <v>Low</v>
      </c>
      <c r="AA28" t="str">
        <f t="shared" si="2"/>
        <v>901-1000</v>
      </c>
      <c r="AB28" t="str">
        <f t="shared" si="3"/>
        <v>101-150</v>
      </c>
      <c r="AC28" t="str">
        <f t="shared" si="4"/>
        <v>NORTH</v>
      </c>
      <c r="AD28" t="str">
        <f t="shared" si="5"/>
        <v>Multiple Device</v>
      </c>
      <c r="AE28" t="str">
        <f t="shared" si="6"/>
        <v>251-300</v>
      </c>
      <c r="AF28" s="24" t="str">
        <f t="shared" si="7"/>
        <v>7-10 days</v>
      </c>
      <c r="AG28" t="str">
        <f t="shared" si="8"/>
        <v>0-500</v>
      </c>
      <c r="AH28" s="30">
        <f t="shared" si="9"/>
        <v>552</v>
      </c>
      <c r="AI28" s="30">
        <f t="shared" si="10"/>
        <v>0.50905797101449279</v>
      </c>
      <c r="AJ28" t="str">
        <f t="shared" si="12"/>
        <v>0-5 hrs</v>
      </c>
      <c r="AK28" t="str">
        <f t="shared" si="13"/>
        <v>Moderate Enagaged</v>
      </c>
    </row>
    <row r="29" spans="1:37" x14ac:dyDescent="0.25">
      <c r="A29">
        <v>1215</v>
      </c>
      <c r="B29" t="s">
        <v>212</v>
      </c>
      <c r="C29" s="1">
        <v>45155</v>
      </c>
      <c r="D29" s="1">
        <v>45623</v>
      </c>
      <c r="E29" s="33">
        <v>7.99</v>
      </c>
      <c r="F29">
        <v>421</v>
      </c>
      <c r="G29" t="s">
        <v>46</v>
      </c>
      <c r="H29">
        <v>3</v>
      </c>
      <c r="I29">
        <v>1</v>
      </c>
      <c r="J29" t="b">
        <v>1</v>
      </c>
      <c r="K29">
        <v>668</v>
      </c>
      <c r="L29">
        <v>17</v>
      </c>
      <c r="M29" t="s">
        <v>39</v>
      </c>
      <c r="N29" t="s">
        <v>49</v>
      </c>
      <c r="O29" t="s">
        <v>50</v>
      </c>
      <c r="P29">
        <v>7</v>
      </c>
      <c r="Q29">
        <v>4</v>
      </c>
      <c r="R29" t="b">
        <v>1</v>
      </c>
      <c r="S29" t="s">
        <v>28</v>
      </c>
      <c r="T29">
        <v>2780</v>
      </c>
      <c r="U29" t="s">
        <v>65</v>
      </c>
      <c r="V29" t="s">
        <v>36</v>
      </c>
      <c r="W29" t="s">
        <v>37</v>
      </c>
      <c r="X29" s="10">
        <f t="shared" si="0"/>
        <v>1.0218978102189781E-2</v>
      </c>
      <c r="Y29" s="10" t="str">
        <f t="shared" si="11"/>
        <v>0%-10%</v>
      </c>
      <c r="Z29" t="str">
        <f t="shared" si="1"/>
        <v>Low</v>
      </c>
      <c r="AA29" t="str">
        <f t="shared" si="2"/>
        <v>601-700</v>
      </c>
      <c r="AB29" t="str">
        <f t="shared" si="3"/>
        <v>0-50</v>
      </c>
      <c r="AC29" t="str">
        <f t="shared" si="4"/>
        <v>WEST</v>
      </c>
      <c r="AD29" t="str">
        <f t="shared" si="5"/>
        <v>Multiple Device</v>
      </c>
      <c r="AE29" t="str">
        <f t="shared" si="6"/>
        <v>401-450</v>
      </c>
      <c r="AF29" s="24" t="str">
        <f t="shared" si="7"/>
        <v>More than 30days</v>
      </c>
      <c r="AG29" t="str">
        <f t="shared" si="8"/>
        <v>2501-3000</v>
      </c>
      <c r="AH29" s="30">
        <f t="shared" si="9"/>
        <v>468</v>
      </c>
      <c r="AI29" s="30">
        <f t="shared" si="10"/>
        <v>0.8995726495726496</v>
      </c>
      <c r="AJ29" t="str">
        <f t="shared" si="12"/>
        <v>0-5 hrs</v>
      </c>
      <c r="AK29" t="str">
        <f t="shared" si="13"/>
        <v>High Enagaged</v>
      </c>
    </row>
    <row r="30" spans="1:37" x14ac:dyDescent="0.25">
      <c r="A30">
        <v>1222</v>
      </c>
      <c r="B30" t="s">
        <v>107</v>
      </c>
      <c r="C30" s="1">
        <v>45170</v>
      </c>
      <c r="D30" s="1">
        <v>45634</v>
      </c>
      <c r="E30" s="33">
        <v>15.99</v>
      </c>
      <c r="F30">
        <v>382</v>
      </c>
      <c r="G30" t="s">
        <v>79</v>
      </c>
      <c r="H30">
        <v>2</v>
      </c>
      <c r="I30">
        <v>2</v>
      </c>
      <c r="J30" t="b">
        <v>0</v>
      </c>
      <c r="K30">
        <v>49</v>
      </c>
      <c r="L30">
        <v>45</v>
      </c>
      <c r="M30" t="s">
        <v>39</v>
      </c>
      <c r="N30" t="s">
        <v>26</v>
      </c>
      <c r="O30" t="s">
        <v>27</v>
      </c>
      <c r="P30">
        <v>63</v>
      </c>
      <c r="Q30">
        <v>4</v>
      </c>
      <c r="R30" t="b">
        <v>1</v>
      </c>
      <c r="S30" t="s">
        <v>28</v>
      </c>
      <c r="T30">
        <v>1581</v>
      </c>
      <c r="U30" t="s">
        <v>51</v>
      </c>
      <c r="V30" t="s">
        <v>30</v>
      </c>
      <c r="W30" t="s">
        <v>53</v>
      </c>
      <c r="X30" s="10">
        <f t="shared" si="0"/>
        <v>0.67021276595744683</v>
      </c>
      <c r="Y30" s="10" t="str">
        <f t="shared" si="11"/>
        <v>Above 30%</v>
      </c>
      <c r="Z30" t="str">
        <f t="shared" si="1"/>
        <v>High</v>
      </c>
      <c r="AA30" t="str">
        <f t="shared" si="2"/>
        <v>0-100</v>
      </c>
      <c r="AB30" t="str">
        <f t="shared" si="3"/>
        <v>0-50</v>
      </c>
      <c r="AC30" t="str">
        <f t="shared" si="4"/>
        <v>WEST</v>
      </c>
      <c r="AD30" t="str">
        <f t="shared" si="5"/>
        <v>Multiple Device</v>
      </c>
      <c r="AE30" t="str">
        <f t="shared" si="6"/>
        <v>351-400</v>
      </c>
      <c r="AF30" s="24" t="str">
        <f t="shared" si="7"/>
        <v>7-10 days</v>
      </c>
      <c r="AG30" t="str">
        <f t="shared" si="8"/>
        <v>1501-2000</v>
      </c>
      <c r="AH30" s="30">
        <f t="shared" si="9"/>
        <v>464</v>
      </c>
      <c r="AI30" s="30">
        <f t="shared" si="10"/>
        <v>0.82327586206896552</v>
      </c>
      <c r="AJ30" t="str">
        <f t="shared" si="12"/>
        <v>0-5 hrs</v>
      </c>
      <c r="AK30" t="str">
        <f t="shared" ref="AK30:AK38" si="16">IF(F30&gt;400,"High Enagaged",IF(AND(F30&lt;=200,F30&gt;100),"Moderate Enagaged","Low Engaged"))</f>
        <v>Low Engaged</v>
      </c>
    </row>
    <row r="31" spans="1:37" x14ac:dyDescent="0.25">
      <c r="A31">
        <v>1228</v>
      </c>
      <c r="B31" t="s">
        <v>171</v>
      </c>
      <c r="C31" s="1">
        <v>45014</v>
      </c>
      <c r="D31" s="1">
        <v>45640</v>
      </c>
      <c r="E31" s="33">
        <v>7.99</v>
      </c>
      <c r="F31">
        <v>299</v>
      </c>
      <c r="G31" t="s">
        <v>55</v>
      </c>
      <c r="H31">
        <v>3</v>
      </c>
      <c r="I31">
        <v>1</v>
      </c>
      <c r="J31" t="b">
        <v>0</v>
      </c>
      <c r="K31">
        <v>488</v>
      </c>
      <c r="L31">
        <v>135</v>
      </c>
      <c r="M31" t="s">
        <v>63</v>
      </c>
      <c r="N31" t="s">
        <v>40</v>
      </c>
      <c r="O31" t="s">
        <v>34</v>
      </c>
      <c r="P31">
        <v>100</v>
      </c>
      <c r="Q31">
        <v>4.8</v>
      </c>
      <c r="R31" t="b">
        <v>0</v>
      </c>
      <c r="S31" t="s">
        <v>28</v>
      </c>
      <c r="T31">
        <v>2385</v>
      </c>
      <c r="U31" t="s">
        <v>35</v>
      </c>
      <c r="V31" t="s">
        <v>60</v>
      </c>
      <c r="W31" t="s">
        <v>75</v>
      </c>
      <c r="X31" s="10">
        <f t="shared" si="0"/>
        <v>0.16051364365971107</v>
      </c>
      <c r="Y31" s="10" t="str">
        <f t="shared" si="11"/>
        <v>11%-30%</v>
      </c>
      <c r="Z31" t="str">
        <f t="shared" si="1"/>
        <v>Moderate</v>
      </c>
      <c r="AA31" t="str">
        <f t="shared" si="2"/>
        <v>401-500</v>
      </c>
      <c r="AB31" t="str">
        <f t="shared" si="3"/>
        <v>101-150</v>
      </c>
      <c r="AC31" t="str">
        <f t="shared" si="4"/>
        <v>NORTH</v>
      </c>
      <c r="AD31" t="str">
        <f t="shared" si="5"/>
        <v>Multiple Device</v>
      </c>
      <c r="AE31" t="str">
        <f t="shared" si="6"/>
        <v>251-300</v>
      </c>
      <c r="AF31" s="24" t="str">
        <f t="shared" si="7"/>
        <v>4-6 days</v>
      </c>
      <c r="AG31" t="str">
        <f t="shared" si="8"/>
        <v>2001-2500</v>
      </c>
      <c r="AH31" s="30">
        <f t="shared" si="9"/>
        <v>626</v>
      </c>
      <c r="AI31" s="30">
        <f t="shared" si="10"/>
        <v>0.47763578274760382</v>
      </c>
      <c r="AJ31" t="str">
        <f t="shared" si="12"/>
        <v>0-5 hrs</v>
      </c>
      <c r="AK31" t="str">
        <f t="shared" si="16"/>
        <v>Low Engaged</v>
      </c>
    </row>
    <row r="32" spans="1:37" x14ac:dyDescent="0.25">
      <c r="A32">
        <v>1235</v>
      </c>
      <c r="B32" t="s">
        <v>80</v>
      </c>
      <c r="C32" s="1">
        <v>45230</v>
      </c>
      <c r="D32" s="1">
        <v>45623</v>
      </c>
      <c r="E32" s="33">
        <v>15.99</v>
      </c>
      <c r="F32">
        <v>100</v>
      </c>
      <c r="G32" t="s">
        <v>46</v>
      </c>
      <c r="H32">
        <v>2</v>
      </c>
      <c r="I32">
        <v>6</v>
      </c>
      <c r="J32" t="b">
        <v>1</v>
      </c>
      <c r="K32">
        <v>103</v>
      </c>
      <c r="L32">
        <v>36</v>
      </c>
      <c r="M32" t="s">
        <v>48</v>
      </c>
      <c r="N32" t="s">
        <v>40</v>
      </c>
      <c r="O32" t="s">
        <v>41</v>
      </c>
      <c r="P32">
        <v>68</v>
      </c>
      <c r="Q32">
        <v>3.7</v>
      </c>
      <c r="R32" t="b">
        <v>0</v>
      </c>
      <c r="S32" t="s">
        <v>28</v>
      </c>
      <c r="T32">
        <v>3003</v>
      </c>
      <c r="U32" t="s">
        <v>65</v>
      </c>
      <c r="V32" t="s">
        <v>68</v>
      </c>
      <c r="W32" t="s">
        <v>31</v>
      </c>
      <c r="X32" s="10">
        <f t="shared" si="0"/>
        <v>0.48920863309352519</v>
      </c>
      <c r="Y32" s="10" t="str">
        <f t="shared" si="11"/>
        <v>Above 30%</v>
      </c>
      <c r="Z32" t="str">
        <f t="shared" si="1"/>
        <v>High</v>
      </c>
      <c r="AA32" t="str">
        <f t="shared" si="2"/>
        <v>101-200</v>
      </c>
      <c r="AB32" t="str">
        <f t="shared" si="3"/>
        <v>0-50</v>
      </c>
      <c r="AC32" t="str">
        <f t="shared" si="4"/>
        <v>EAST</v>
      </c>
      <c r="AD32" t="str">
        <f t="shared" si="5"/>
        <v>Multiple Device</v>
      </c>
      <c r="AE32" t="str">
        <f t="shared" si="6"/>
        <v>51-100</v>
      </c>
      <c r="AF32" s="24" t="str">
        <f t="shared" si="7"/>
        <v>More than 30days</v>
      </c>
      <c r="AG32" t="str">
        <f t="shared" si="8"/>
        <v>3001-3500</v>
      </c>
      <c r="AH32" s="30">
        <f t="shared" si="9"/>
        <v>393</v>
      </c>
      <c r="AI32" s="30">
        <f t="shared" si="10"/>
        <v>0.2544529262086514</v>
      </c>
      <c r="AJ32" t="str">
        <f t="shared" si="12"/>
        <v>0-5 hrs</v>
      </c>
      <c r="AK32" t="str">
        <f t="shared" si="16"/>
        <v>Low Engaged</v>
      </c>
    </row>
    <row r="33" spans="1:37" x14ac:dyDescent="0.25">
      <c r="A33">
        <v>1253</v>
      </c>
      <c r="B33" t="s">
        <v>109</v>
      </c>
      <c r="C33" s="1">
        <v>45482</v>
      </c>
      <c r="D33" s="1">
        <v>45631</v>
      </c>
      <c r="E33" s="33">
        <v>11.99</v>
      </c>
      <c r="F33">
        <v>280</v>
      </c>
      <c r="G33" t="s">
        <v>55</v>
      </c>
      <c r="H33">
        <v>1</v>
      </c>
      <c r="I33">
        <v>1</v>
      </c>
      <c r="J33" t="b">
        <v>1</v>
      </c>
      <c r="K33">
        <v>702</v>
      </c>
      <c r="L33">
        <v>58</v>
      </c>
      <c r="M33" t="s">
        <v>74</v>
      </c>
      <c r="N33" t="s">
        <v>26</v>
      </c>
      <c r="O33" t="s">
        <v>67</v>
      </c>
      <c r="P33">
        <v>13</v>
      </c>
      <c r="Q33">
        <v>3.2</v>
      </c>
      <c r="R33" t="b">
        <v>0</v>
      </c>
      <c r="S33" t="s">
        <v>28</v>
      </c>
      <c r="T33">
        <v>4116</v>
      </c>
      <c r="U33" t="s">
        <v>29</v>
      </c>
      <c r="V33" t="s">
        <v>60</v>
      </c>
      <c r="W33" t="s">
        <v>75</v>
      </c>
      <c r="X33" s="10">
        <f t="shared" si="0"/>
        <v>1.7105263157894738E-2</v>
      </c>
      <c r="Y33" s="10" t="str">
        <f t="shared" si="11"/>
        <v>0%-10%</v>
      </c>
      <c r="Z33" t="str">
        <f t="shared" si="1"/>
        <v>Low</v>
      </c>
      <c r="AA33" t="str">
        <f t="shared" si="2"/>
        <v>701-800</v>
      </c>
      <c r="AB33" t="str">
        <f t="shared" si="3"/>
        <v>51-100</v>
      </c>
      <c r="AC33" t="str">
        <f t="shared" si="4"/>
        <v>NORTH</v>
      </c>
      <c r="AD33" t="str">
        <f t="shared" si="5"/>
        <v>Single Device</v>
      </c>
      <c r="AE33" t="str">
        <f t="shared" si="6"/>
        <v>251-300</v>
      </c>
      <c r="AF33" s="24" t="str">
        <f t="shared" si="7"/>
        <v>11-15 days</v>
      </c>
      <c r="AG33" t="str">
        <f t="shared" si="8"/>
        <v>4001-4500</v>
      </c>
      <c r="AH33" s="30">
        <f t="shared" si="9"/>
        <v>149</v>
      </c>
      <c r="AI33" s="30">
        <f t="shared" si="10"/>
        <v>1.8791946308724832</v>
      </c>
      <c r="AJ33" t="str">
        <f t="shared" si="12"/>
        <v>0-5 hrs</v>
      </c>
      <c r="AK33" t="str">
        <f t="shared" si="16"/>
        <v>Low Engaged</v>
      </c>
    </row>
    <row r="34" spans="1:37" x14ac:dyDescent="0.25">
      <c r="A34">
        <v>1255</v>
      </c>
      <c r="B34" t="s">
        <v>89</v>
      </c>
      <c r="C34" s="1">
        <v>45053</v>
      </c>
      <c r="D34" s="1">
        <v>45636</v>
      </c>
      <c r="E34" s="33">
        <v>11.99</v>
      </c>
      <c r="F34">
        <v>82</v>
      </c>
      <c r="G34" t="s">
        <v>46</v>
      </c>
      <c r="H34">
        <v>4</v>
      </c>
      <c r="I34">
        <v>3</v>
      </c>
      <c r="J34" t="b">
        <v>1</v>
      </c>
      <c r="K34">
        <v>264</v>
      </c>
      <c r="L34">
        <v>115</v>
      </c>
      <c r="M34" t="s">
        <v>48</v>
      </c>
      <c r="N34" t="s">
        <v>64</v>
      </c>
      <c r="O34" t="s">
        <v>67</v>
      </c>
      <c r="P34">
        <v>30</v>
      </c>
      <c r="Q34">
        <v>4.7</v>
      </c>
      <c r="R34" t="b">
        <v>1</v>
      </c>
      <c r="S34" t="s">
        <v>28</v>
      </c>
      <c r="T34">
        <v>1870</v>
      </c>
      <c r="U34" t="s">
        <v>51</v>
      </c>
      <c r="V34" t="s">
        <v>52</v>
      </c>
      <c r="W34" t="s">
        <v>75</v>
      </c>
      <c r="X34" s="10">
        <f t="shared" si="0"/>
        <v>7.9155672823219003E-2</v>
      </c>
      <c r="Y34" s="10" t="str">
        <f t="shared" si="11"/>
        <v>0%-10%</v>
      </c>
      <c r="Z34" t="str">
        <f t="shared" si="1"/>
        <v>Low</v>
      </c>
      <c r="AA34" t="str">
        <f t="shared" si="2"/>
        <v>201-300</v>
      </c>
      <c r="AB34" t="str">
        <f t="shared" si="3"/>
        <v>101-150</v>
      </c>
      <c r="AC34" t="str">
        <f t="shared" si="4"/>
        <v>EAST</v>
      </c>
      <c r="AD34" t="str">
        <f t="shared" si="5"/>
        <v>Multiple Device</v>
      </c>
      <c r="AE34" t="str">
        <f t="shared" si="6"/>
        <v>51-100</v>
      </c>
      <c r="AF34" s="24" t="str">
        <f t="shared" si="7"/>
        <v>7-10 days</v>
      </c>
      <c r="AG34" t="str">
        <f t="shared" si="8"/>
        <v>1501-2000</v>
      </c>
      <c r="AH34" s="30">
        <f t="shared" si="9"/>
        <v>583</v>
      </c>
      <c r="AI34" s="30">
        <f t="shared" si="10"/>
        <v>0.14065180102915953</v>
      </c>
      <c r="AJ34" t="str">
        <f t="shared" si="12"/>
        <v>0-5 hrs</v>
      </c>
      <c r="AK34" t="str">
        <f t="shared" si="16"/>
        <v>Low Engaged</v>
      </c>
    </row>
    <row r="35" spans="1:37" x14ac:dyDescent="0.25">
      <c r="A35">
        <v>1257</v>
      </c>
      <c r="B35" t="s">
        <v>167</v>
      </c>
      <c r="C35" s="1">
        <v>44965</v>
      </c>
      <c r="D35" s="1">
        <v>45634</v>
      </c>
      <c r="E35" s="33">
        <v>7.99</v>
      </c>
      <c r="F35">
        <v>245</v>
      </c>
      <c r="G35" t="s">
        <v>24</v>
      </c>
      <c r="H35">
        <v>3</v>
      </c>
      <c r="I35">
        <v>4</v>
      </c>
      <c r="J35" t="b">
        <v>0</v>
      </c>
      <c r="K35">
        <v>831</v>
      </c>
      <c r="L35">
        <v>15</v>
      </c>
      <c r="M35" t="s">
        <v>39</v>
      </c>
      <c r="N35" t="s">
        <v>26</v>
      </c>
      <c r="O35" t="s">
        <v>34</v>
      </c>
      <c r="P35">
        <v>64</v>
      </c>
      <c r="Q35">
        <v>4.9000000000000004</v>
      </c>
      <c r="R35" t="b">
        <v>0</v>
      </c>
      <c r="S35" t="s">
        <v>28</v>
      </c>
      <c r="T35">
        <v>212</v>
      </c>
      <c r="U35" t="s">
        <v>65</v>
      </c>
      <c r="V35" t="s">
        <v>60</v>
      </c>
      <c r="W35" t="s">
        <v>75</v>
      </c>
      <c r="X35" s="10">
        <f t="shared" si="0"/>
        <v>7.5650118203309691E-2</v>
      </c>
      <c r="Y35" s="10" t="str">
        <f t="shared" si="11"/>
        <v>0%-10%</v>
      </c>
      <c r="Z35" t="str">
        <f t="shared" si="1"/>
        <v>Low</v>
      </c>
      <c r="AA35" t="str">
        <f t="shared" si="2"/>
        <v>801-900</v>
      </c>
      <c r="AB35" t="str">
        <f t="shared" si="3"/>
        <v>0-50</v>
      </c>
      <c r="AC35" t="str">
        <f t="shared" si="4"/>
        <v>WEST</v>
      </c>
      <c r="AD35" t="str">
        <f t="shared" si="5"/>
        <v>Multiple Device</v>
      </c>
      <c r="AE35" t="str">
        <f t="shared" si="6"/>
        <v>201-250</v>
      </c>
      <c r="AF35" s="24" t="str">
        <f t="shared" si="7"/>
        <v>7-10 days</v>
      </c>
      <c r="AG35" t="str">
        <f t="shared" si="8"/>
        <v>0-500</v>
      </c>
      <c r="AH35" s="30">
        <f t="shared" si="9"/>
        <v>669</v>
      </c>
      <c r="AI35" s="30">
        <f t="shared" si="10"/>
        <v>0.36621823617339311</v>
      </c>
      <c r="AJ35" t="str">
        <f t="shared" si="12"/>
        <v>0-5 hrs</v>
      </c>
      <c r="AK35" t="str">
        <f t="shared" si="16"/>
        <v>Low Engaged</v>
      </c>
    </row>
    <row r="36" spans="1:37" x14ac:dyDescent="0.25">
      <c r="A36">
        <v>1260</v>
      </c>
      <c r="B36" t="s">
        <v>267</v>
      </c>
      <c r="C36" s="1">
        <v>45363</v>
      </c>
      <c r="D36" s="1">
        <v>45629</v>
      </c>
      <c r="E36" s="33">
        <v>7.99</v>
      </c>
      <c r="F36">
        <v>217</v>
      </c>
      <c r="G36" t="s">
        <v>46</v>
      </c>
      <c r="H36">
        <v>5</v>
      </c>
      <c r="I36">
        <v>2</v>
      </c>
      <c r="J36" t="b">
        <v>0</v>
      </c>
      <c r="K36">
        <v>669</v>
      </c>
      <c r="L36">
        <v>155</v>
      </c>
      <c r="M36" t="s">
        <v>63</v>
      </c>
      <c r="N36" t="s">
        <v>40</v>
      </c>
      <c r="O36" t="s">
        <v>41</v>
      </c>
      <c r="P36">
        <v>40</v>
      </c>
      <c r="Q36">
        <v>4.8</v>
      </c>
      <c r="R36" t="b">
        <v>1</v>
      </c>
      <c r="S36" t="s">
        <v>28</v>
      </c>
      <c r="T36">
        <v>2390</v>
      </c>
      <c r="U36" t="s">
        <v>65</v>
      </c>
      <c r="V36" t="s">
        <v>30</v>
      </c>
      <c r="W36" t="s">
        <v>31</v>
      </c>
      <c r="X36" s="10">
        <f t="shared" si="0"/>
        <v>4.8543689320388349E-2</v>
      </c>
      <c r="Y36" s="10" t="str">
        <f t="shared" si="11"/>
        <v>0%-10%</v>
      </c>
      <c r="Z36" t="str">
        <f t="shared" si="1"/>
        <v>Low</v>
      </c>
      <c r="AA36" t="str">
        <f t="shared" si="2"/>
        <v>601-700</v>
      </c>
      <c r="AB36" t="str">
        <f t="shared" si="3"/>
        <v>151-200</v>
      </c>
      <c r="AC36" t="str">
        <f t="shared" si="4"/>
        <v>NORTH</v>
      </c>
      <c r="AD36" t="str">
        <f t="shared" si="5"/>
        <v>Multiple Device</v>
      </c>
      <c r="AE36" t="str">
        <f t="shared" si="6"/>
        <v>201-250</v>
      </c>
      <c r="AF36" s="24" t="str">
        <f t="shared" si="7"/>
        <v>11-15 days</v>
      </c>
      <c r="AG36" t="str">
        <f t="shared" si="8"/>
        <v>2001-2500</v>
      </c>
      <c r="AH36" s="30">
        <f t="shared" si="9"/>
        <v>266</v>
      </c>
      <c r="AI36" s="30">
        <f t="shared" si="10"/>
        <v>0.81578947368421051</v>
      </c>
      <c r="AJ36" t="str">
        <f t="shared" si="12"/>
        <v>0-5 hrs</v>
      </c>
      <c r="AK36" t="str">
        <f t="shared" si="16"/>
        <v>Low Engaged</v>
      </c>
    </row>
    <row r="37" spans="1:37" x14ac:dyDescent="0.25">
      <c r="A37">
        <v>1269</v>
      </c>
      <c r="B37" t="s">
        <v>397</v>
      </c>
      <c r="C37" s="1">
        <v>44935</v>
      </c>
      <c r="D37" s="1">
        <v>45625</v>
      </c>
      <c r="E37" s="33">
        <v>15.99</v>
      </c>
      <c r="F37">
        <v>29</v>
      </c>
      <c r="G37" t="s">
        <v>24</v>
      </c>
      <c r="H37">
        <v>3</v>
      </c>
      <c r="I37">
        <v>2</v>
      </c>
      <c r="J37" t="b">
        <v>0</v>
      </c>
      <c r="K37">
        <v>404</v>
      </c>
      <c r="L37">
        <v>177</v>
      </c>
      <c r="M37" t="s">
        <v>25</v>
      </c>
      <c r="N37" t="s">
        <v>64</v>
      </c>
      <c r="O37" t="s">
        <v>50</v>
      </c>
      <c r="P37">
        <v>81</v>
      </c>
      <c r="Q37">
        <v>4.4000000000000004</v>
      </c>
      <c r="R37" t="b">
        <v>0</v>
      </c>
      <c r="S37" t="s">
        <v>28</v>
      </c>
      <c r="T37">
        <v>4127</v>
      </c>
      <c r="U37" t="s">
        <v>65</v>
      </c>
      <c r="V37" t="s">
        <v>52</v>
      </c>
      <c r="W37" t="s">
        <v>37</v>
      </c>
      <c r="X37" s="10">
        <f t="shared" si="0"/>
        <v>0.13941480206540446</v>
      </c>
      <c r="Y37" s="10" t="str">
        <f t="shared" si="11"/>
        <v>11%-30%</v>
      </c>
      <c r="Z37" t="str">
        <f t="shared" si="1"/>
        <v>Moderate</v>
      </c>
      <c r="AA37" t="str">
        <f t="shared" si="2"/>
        <v>401-500</v>
      </c>
      <c r="AB37" t="str">
        <f t="shared" si="3"/>
        <v>151-200</v>
      </c>
      <c r="AC37" t="str">
        <f t="shared" si="4"/>
        <v>WEST</v>
      </c>
      <c r="AD37" t="str">
        <f t="shared" si="5"/>
        <v>Multiple Device</v>
      </c>
      <c r="AE37" t="str">
        <f t="shared" si="6"/>
        <v>0-50</v>
      </c>
      <c r="AF37" s="24" t="str">
        <f t="shared" si="7"/>
        <v>16-20 days</v>
      </c>
      <c r="AG37" t="str">
        <f t="shared" si="8"/>
        <v>4001-4500</v>
      </c>
      <c r="AH37" s="30">
        <f t="shared" si="9"/>
        <v>690</v>
      </c>
      <c r="AI37" s="30">
        <f t="shared" si="10"/>
        <v>4.2028985507246375E-2</v>
      </c>
      <c r="AJ37" t="str">
        <f t="shared" si="12"/>
        <v>0-5 hrs</v>
      </c>
      <c r="AK37" t="str">
        <f t="shared" si="16"/>
        <v>Low Engaged</v>
      </c>
    </row>
    <row r="38" spans="1:37" x14ac:dyDescent="0.25">
      <c r="A38">
        <v>1272</v>
      </c>
      <c r="B38" t="s">
        <v>176</v>
      </c>
      <c r="C38" s="1">
        <v>45490</v>
      </c>
      <c r="D38" s="1">
        <v>45616</v>
      </c>
      <c r="E38" s="33">
        <v>15.99</v>
      </c>
      <c r="F38">
        <v>163</v>
      </c>
      <c r="G38" t="s">
        <v>62</v>
      </c>
      <c r="H38">
        <v>5</v>
      </c>
      <c r="I38">
        <v>1</v>
      </c>
      <c r="J38" t="b">
        <v>0</v>
      </c>
      <c r="K38">
        <v>683</v>
      </c>
      <c r="L38">
        <v>108</v>
      </c>
      <c r="M38" t="s">
        <v>44</v>
      </c>
      <c r="N38" t="s">
        <v>64</v>
      </c>
      <c r="O38" t="s">
        <v>41</v>
      </c>
      <c r="P38">
        <v>10</v>
      </c>
      <c r="Q38">
        <v>4.2</v>
      </c>
      <c r="R38" t="b">
        <v>0</v>
      </c>
      <c r="S38" t="s">
        <v>28</v>
      </c>
      <c r="T38">
        <v>809</v>
      </c>
      <c r="U38" t="s">
        <v>29</v>
      </c>
      <c r="V38" t="s">
        <v>68</v>
      </c>
      <c r="W38" t="s">
        <v>37</v>
      </c>
      <c r="X38" s="10">
        <f t="shared" si="0"/>
        <v>1.2642225031605562E-2</v>
      </c>
      <c r="Y38" s="10" t="str">
        <f t="shared" si="11"/>
        <v>0%-10%</v>
      </c>
      <c r="Z38" t="str">
        <f t="shared" si="1"/>
        <v>Low</v>
      </c>
      <c r="AA38" t="str">
        <f t="shared" si="2"/>
        <v>601-700</v>
      </c>
      <c r="AB38" t="str">
        <f t="shared" si="3"/>
        <v>101-150</v>
      </c>
      <c r="AC38" t="str">
        <f t="shared" si="4"/>
        <v>NORTH</v>
      </c>
      <c r="AD38" t="str">
        <f t="shared" si="5"/>
        <v>Multiple Device</v>
      </c>
      <c r="AE38" t="str">
        <f t="shared" si="6"/>
        <v>151-200</v>
      </c>
      <c r="AF38" s="24" t="str">
        <f t="shared" si="7"/>
        <v>More than 30days</v>
      </c>
      <c r="AG38" t="str">
        <f t="shared" si="8"/>
        <v>501-1000</v>
      </c>
      <c r="AH38" s="30">
        <f t="shared" si="9"/>
        <v>126</v>
      </c>
      <c r="AI38" s="30">
        <f t="shared" si="10"/>
        <v>1.2936507936507937</v>
      </c>
      <c r="AJ38" t="str">
        <f t="shared" si="12"/>
        <v>0-5 hrs</v>
      </c>
      <c r="AK38" t="str">
        <f t="shared" si="16"/>
        <v>Moderate Enagaged</v>
      </c>
    </row>
    <row r="39" spans="1:37" x14ac:dyDescent="0.25">
      <c r="A39">
        <v>1282</v>
      </c>
      <c r="B39" t="s">
        <v>88</v>
      </c>
      <c r="C39" s="1">
        <v>45636</v>
      </c>
      <c r="D39" s="1">
        <v>45623</v>
      </c>
      <c r="E39" s="33">
        <v>15.99</v>
      </c>
      <c r="F39">
        <v>432</v>
      </c>
      <c r="G39" t="s">
        <v>55</v>
      </c>
      <c r="H39">
        <v>4</v>
      </c>
      <c r="I39">
        <v>3</v>
      </c>
      <c r="J39" t="b">
        <v>1</v>
      </c>
      <c r="K39">
        <v>666</v>
      </c>
      <c r="L39">
        <v>76</v>
      </c>
      <c r="M39" t="s">
        <v>59</v>
      </c>
      <c r="N39" t="s">
        <v>64</v>
      </c>
      <c r="O39" t="s">
        <v>67</v>
      </c>
      <c r="P39">
        <v>92</v>
      </c>
      <c r="Q39">
        <v>4.5999999999999996</v>
      </c>
      <c r="R39" t="b">
        <v>0</v>
      </c>
      <c r="S39" t="s">
        <v>28</v>
      </c>
      <c r="T39">
        <v>4020</v>
      </c>
      <c r="U39" t="s">
        <v>65</v>
      </c>
      <c r="V39" t="s">
        <v>60</v>
      </c>
      <c r="W39" t="s">
        <v>31</v>
      </c>
      <c r="X39" s="10">
        <f t="shared" si="0"/>
        <v>0.12398921832884097</v>
      </c>
      <c r="Y39" s="10" t="str">
        <f t="shared" si="11"/>
        <v>11%-30%</v>
      </c>
      <c r="Z39" t="str">
        <f t="shared" si="1"/>
        <v>Moderate</v>
      </c>
      <c r="AA39" t="str">
        <f t="shared" si="2"/>
        <v>601-700</v>
      </c>
      <c r="AB39" t="str">
        <f t="shared" si="3"/>
        <v>51-100</v>
      </c>
      <c r="AC39" t="str">
        <f t="shared" si="4"/>
        <v>SOUTH</v>
      </c>
      <c r="AD39" t="str">
        <f t="shared" si="5"/>
        <v>Multiple Device</v>
      </c>
      <c r="AE39" t="str">
        <f t="shared" si="6"/>
        <v>401-450</v>
      </c>
      <c r="AF39" s="24" t="str">
        <f t="shared" si="7"/>
        <v>More than 30days</v>
      </c>
      <c r="AG39" t="str">
        <f t="shared" si="8"/>
        <v>4001-4500</v>
      </c>
      <c r="AH39" s="30">
        <f t="shared" si="9"/>
        <v>-13</v>
      </c>
      <c r="AI39" s="30">
        <f t="shared" si="10"/>
        <v>33.230769230769234</v>
      </c>
      <c r="AJ39" t="str">
        <f t="shared" si="12"/>
        <v>Above 20 hrs</v>
      </c>
      <c r="AK39" t="str">
        <f t="shared" si="13"/>
        <v>High Enagaged</v>
      </c>
    </row>
    <row r="40" spans="1:37" x14ac:dyDescent="0.25">
      <c r="A40">
        <v>1284</v>
      </c>
      <c r="B40" t="s">
        <v>109</v>
      </c>
      <c r="C40" s="1">
        <v>45630</v>
      </c>
      <c r="D40" s="1">
        <v>45627</v>
      </c>
      <c r="E40" s="33">
        <v>7.99</v>
      </c>
      <c r="F40">
        <v>405</v>
      </c>
      <c r="G40" t="s">
        <v>62</v>
      </c>
      <c r="H40">
        <v>4</v>
      </c>
      <c r="I40">
        <v>3</v>
      </c>
      <c r="J40" t="b">
        <v>1</v>
      </c>
      <c r="K40">
        <v>695</v>
      </c>
      <c r="L40">
        <v>85</v>
      </c>
      <c r="M40" t="s">
        <v>59</v>
      </c>
      <c r="N40" t="s">
        <v>49</v>
      </c>
      <c r="O40" t="s">
        <v>67</v>
      </c>
      <c r="P40">
        <v>42</v>
      </c>
      <c r="Q40">
        <v>3.7</v>
      </c>
      <c r="R40" t="b">
        <v>0</v>
      </c>
      <c r="S40" t="s">
        <v>28</v>
      </c>
      <c r="T40">
        <v>2395</v>
      </c>
      <c r="U40" t="s">
        <v>57</v>
      </c>
      <c r="V40" t="s">
        <v>36</v>
      </c>
      <c r="W40" t="s">
        <v>53</v>
      </c>
      <c r="X40" s="10">
        <f t="shared" si="0"/>
        <v>5.3846153846153849E-2</v>
      </c>
      <c r="Y40" s="10" t="str">
        <f t="shared" si="11"/>
        <v>0%-10%</v>
      </c>
      <c r="Z40" t="str">
        <f t="shared" si="1"/>
        <v>Low</v>
      </c>
      <c r="AA40" t="str">
        <f t="shared" si="2"/>
        <v>601-700</v>
      </c>
      <c r="AB40" t="str">
        <f t="shared" si="3"/>
        <v>51-100</v>
      </c>
      <c r="AC40" t="str">
        <f t="shared" si="4"/>
        <v>SOUTH</v>
      </c>
      <c r="AD40" t="str">
        <f t="shared" si="5"/>
        <v>Multiple Device</v>
      </c>
      <c r="AE40" t="str">
        <f t="shared" si="6"/>
        <v>401-450</v>
      </c>
      <c r="AF40" s="24" t="str">
        <f t="shared" si="7"/>
        <v>16-20 days</v>
      </c>
      <c r="AG40" t="str">
        <f t="shared" si="8"/>
        <v>2001-2500</v>
      </c>
      <c r="AH40" s="30">
        <f t="shared" si="9"/>
        <v>-3</v>
      </c>
      <c r="AI40" s="30">
        <f t="shared" si="10"/>
        <v>135</v>
      </c>
      <c r="AJ40" t="str">
        <f t="shared" si="12"/>
        <v>Above 20 hrs</v>
      </c>
      <c r="AK40" t="str">
        <f t="shared" si="13"/>
        <v>High Enagaged</v>
      </c>
    </row>
    <row r="41" spans="1:37" x14ac:dyDescent="0.25">
      <c r="A41">
        <v>1300</v>
      </c>
      <c r="B41" t="s">
        <v>348</v>
      </c>
      <c r="C41" s="1">
        <v>45104</v>
      </c>
      <c r="D41" s="1">
        <v>45642</v>
      </c>
      <c r="E41" s="33">
        <v>11.99</v>
      </c>
      <c r="F41">
        <v>303</v>
      </c>
      <c r="G41" t="s">
        <v>79</v>
      </c>
      <c r="H41">
        <v>3</v>
      </c>
      <c r="I41">
        <v>6</v>
      </c>
      <c r="J41" t="b">
        <v>1</v>
      </c>
      <c r="K41">
        <v>780</v>
      </c>
      <c r="L41">
        <v>128</v>
      </c>
      <c r="M41" t="s">
        <v>74</v>
      </c>
      <c r="N41" t="s">
        <v>40</v>
      </c>
      <c r="O41" t="s">
        <v>56</v>
      </c>
      <c r="P41">
        <v>12</v>
      </c>
      <c r="Q41">
        <v>4.5999999999999996</v>
      </c>
      <c r="R41" t="b">
        <v>1</v>
      </c>
      <c r="S41" t="s">
        <v>28</v>
      </c>
      <c r="T41">
        <v>2615</v>
      </c>
      <c r="U41" t="s">
        <v>35</v>
      </c>
      <c r="V41" t="s">
        <v>30</v>
      </c>
      <c r="W41" t="s">
        <v>53</v>
      </c>
      <c r="X41" s="10">
        <f t="shared" si="0"/>
        <v>1.3215859030837005E-2</v>
      </c>
      <c r="Y41" s="10" t="str">
        <f t="shared" si="11"/>
        <v>0%-10%</v>
      </c>
      <c r="Z41" t="str">
        <f t="shared" si="1"/>
        <v>Low</v>
      </c>
      <c r="AA41" t="str">
        <f t="shared" si="2"/>
        <v>701-800</v>
      </c>
      <c r="AB41" t="str">
        <f t="shared" si="3"/>
        <v>101-150</v>
      </c>
      <c r="AC41" t="str">
        <f t="shared" si="4"/>
        <v>NORTH</v>
      </c>
      <c r="AD41" t="str">
        <f t="shared" si="5"/>
        <v>Multiple Device</v>
      </c>
      <c r="AE41" t="str">
        <f t="shared" si="6"/>
        <v>301-350</v>
      </c>
      <c r="AF41" s="24" t="str">
        <f t="shared" si="7"/>
        <v>2-3 days</v>
      </c>
      <c r="AG41" t="str">
        <f t="shared" si="8"/>
        <v>2501-3000</v>
      </c>
      <c r="AH41" s="30">
        <f t="shared" si="9"/>
        <v>538</v>
      </c>
      <c r="AI41" s="30">
        <f t="shared" si="10"/>
        <v>0.56319702602230481</v>
      </c>
      <c r="AJ41" t="str">
        <f t="shared" si="12"/>
        <v>0-5 hrs</v>
      </c>
      <c r="AK41" t="str">
        <f t="shared" ref="AK41:AK45" si="17">IF(F41&gt;400,"High Enagaged",IF(AND(F41&lt;=200,F41&gt;100),"Moderate Enagaged","Low Engaged"))</f>
        <v>Low Engaged</v>
      </c>
    </row>
    <row r="42" spans="1:37" x14ac:dyDescent="0.25">
      <c r="A42">
        <v>1303</v>
      </c>
      <c r="B42" t="s">
        <v>100</v>
      </c>
      <c r="C42" s="1">
        <v>45094</v>
      </c>
      <c r="D42" s="1">
        <v>45630</v>
      </c>
      <c r="E42" s="33">
        <v>11.99</v>
      </c>
      <c r="F42">
        <v>264</v>
      </c>
      <c r="G42" t="s">
        <v>79</v>
      </c>
      <c r="H42">
        <v>2</v>
      </c>
      <c r="I42">
        <v>1</v>
      </c>
      <c r="J42" t="b">
        <v>1</v>
      </c>
      <c r="K42">
        <v>744</v>
      </c>
      <c r="L42">
        <v>33</v>
      </c>
      <c r="M42" t="s">
        <v>59</v>
      </c>
      <c r="N42" t="s">
        <v>64</v>
      </c>
      <c r="O42" t="s">
        <v>56</v>
      </c>
      <c r="P42">
        <v>29</v>
      </c>
      <c r="Q42">
        <v>4.9000000000000004</v>
      </c>
      <c r="R42" t="b">
        <v>1</v>
      </c>
      <c r="S42" t="s">
        <v>28</v>
      </c>
      <c r="T42">
        <v>804</v>
      </c>
      <c r="U42" t="s">
        <v>35</v>
      </c>
      <c r="V42" t="s">
        <v>36</v>
      </c>
      <c r="W42" t="s">
        <v>37</v>
      </c>
      <c r="X42" s="10">
        <f t="shared" si="0"/>
        <v>3.7323037323037322E-2</v>
      </c>
      <c r="Y42" s="10" t="str">
        <f t="shared" si="11"/>
        <v>0%-10%</v>
      </c>
      <c r="Z42" t="str">
        <f t="shared" si="1"/>
        <v>Low</v>
      </c>
      <c r="AA42" t="str">
        <f t="shared" si="2"/>
        <v>701-800</v>
      </c>
      <c r="AB42" t="str">
        <f t="shared" si="3"/>
        <v>0-50</v>
      </c>
      <c r="AC42" t="str">
        <f t="shared" si="4"/>
        <v>SOUTH</v>
      </c>
      <c r="AD42" t="str">
        <f t="shared" si="5"/>
        <v>Multiple Device</v>
      </c>
      <c r="AE42" t="str">
        <f t="shared" si="6"/>
        <v>251-300</v>
      </c>
      <c r="AF42" s="24" t="str">
        <f t="shared" si="7"/>
        <v>11-15 days</v>
      </c>
      <c r="AG42" t="str">
        <f t="shared" si="8"/>
        <v>501-1000</v>
      </c>
      <c r="AH42" s="30">
        <f t="shared" si="9"/>
        <v>536</v>
      </c>
      <c r="AI42" s="30">
        <f t="shared" si="10"/>
        <v>0.4925373134328358</v>
      </c>
      <c r="AJ42" t="str">
        <f t="shared" si="12"/>
        <v>0-5 hrs</v>
      </c>
      <c r="AK42" t="str">
        <f t="shared" si="17"/>
        <v>Low Engaged</v>
      </c>
    </row>
    <row r="43" spans="1:37" x14ac:dyDescent="0.25">
      <c r="A43">
        <v>1333</v>
      </c>
      <c r="B43" t="s">
        <v>82</v>
      </c>
      <c r="C43" s="1">
        <v>45398</v>
      </c>
      <c r="D43" s="1">
        <v>45615</v>
      </c>
      <c r="E43" s="33">
        <v>15.99</v>
      </c>
      <c r="F43">
        <v>300</v>
      </c>
      <c r="G43" t="s">
        <v>43</v>
      </c>
      <c r="H43">
        <v>5</v>
      </c>
      <c r="I43">
        <v>4</v>
      </c>
      <c r="J43" t="b">
        <v>1</v>
      </c>
      <c r="K43">
        <v>819</v>
      </c>
      <c r="L43">
        <v>143</v>
      </c>
      <c r="M43" t="s">
        <v>39</v>
      </c>
      <c r="N43" t="s">
        <v>49</v>
      </c>
      <c r="O43" t="s">
        <v>34</v>
      </c>
      <c r="P43">
        <v>23</v>
      </c>
      <c r="Q43">
        <v>5</v>
      </c>
      <c r="R43" t="b">
        <v>0</v>
      </c>
      <c r="S43" t="s">
        <v>28</v>
      </c>
      <c r="T43">
        <v>2547</v>
      </c>
      <c r="U43" t="s">
        <v>35</v>
      </c>
      <c r="V43" t="s">
        <v>60</v>
      </c>
      <c r="W43" t="s">
        <v>37</v>
      </c>
      <c r="X43" s="10">
        <f t="shared" si="0"/>
        <v>2.390852390852391E-2</v>
      </c>
      <c r="Y43" s="10" t="str">
        <f t="shared" si="11"/>
        <v>0%-10%</v>
      </c>
      <c r="Z43" t="str">
        <f t="shared" si="1"/>
        <v>Low</v>
      </c>
      <c r="AA43" t="str">
        <f t="shared" si="2"/>
        <v>801-900</v>
      </c>
      <c r="AB43" t="str">
        <f t="shared" si="3"/>
        <v>101-150</v>
      </c>
      <c r="AC43" t="str">
        <f t="shared" si="4"/>
        <v>WEST</v>
      </c>
      <c r="AD43" t="str">
        <f t="shared" si="5"/>
        <v>Multiple Device</v>
      </c>
      <c r="AE43" t="str">
        <f t="shared" si="6"/>
        <v>251-300</v>
      </c>
      <c r="AF43" s="24" t="str">
        <f t="shared" si="7"/>
        <v>More than 30days</v>
      </c>
      <c r="AG43" t="str">
        <f t="shared" si="8"/>
        <v>2501-3000</v>
      </c>
      <c r="AH43" s="30">
        <f t="shared" si="9"/>
        <v>217</v>
      </c>
      <c r="AI43" s="30">
        <f t="shared" si="10"/>
        <v>1.3824884792626728</v>
      </c>
      <c r="AJ43" t="str">
        <f t="shared" si="12"/>
        <v>0-5 hrs</v>
      </c>
      <c r="AK43" t="str">
        <f t="shared" si="17"/>
        <v>Low Engaged</v>
      </c>
    </row>
    <row r="44" spans="1:37" x14ac:dyDescent="0.25">
      <c r="A44">
        <v>1336</v>
      </c>
      <c r="B44" t="s">
        <v>108</v>
      </c>
      <c r="C44" s="1">
        <v>45407</v>
      </c>
      <c r="D44" s="1">
        <v>45636</v>
      </c>
      <c r="E44" s="33">
        <v>11.99</v>
      </c>
      <c r="F44">
        <v>164</v>
      </c>
      <c r="G44" t="s">
        <v>43</v>
      </c>
      <c r="H44">
        <v>3</v>
      </c>
      <c r="I44">
        <v>3</v>
      </c>
      <c r="J44" t="b">
        <v>1</v>
      </c>
      <c r="K44">
        <v>79</v>
      </c>
      <c r="L44">
        <v>130</v>
      </c>
      <c r="M44" t="s">
        <v>39</v>
      </c>
      <c r="N44" t="s">
        <v>26</v>
      </c>
      <c r="O44" t="s">
        <v>67</v>
      </c>
      <c r="P44">
        <v>47</v>
      </c>
      <c r="Q44">
        <v>3.9</v>
      </c>
      <c r="R44" t="b">
        <v>0</v>
      </c>
      <c r="S44" t="s">
        <v>28</v>
      </c>
      <c r="T44">
        <v>3925</v>
      </c>
      <c r="U44" t="s">
        <v>57</v>
      </c>
      <c r="V44" t="s">
        <v>68</v>
      </c>
      <c r="W44" t="s">
        <v>53</v>
      </c>
      <c r="X44" s="10">
        <f t="shared" si="0"/>
        <v>0.22488038277511962</v>
      </c>
      <c r="Y44" s="10" t="str">
        <f t="shared" si="11"/>
        <v>11%-30%</v>
      </c>
      <c r="Z44" t="str">
        <f t="shared" si="1"/>
        <v>Moderate</v>
      </c>
      <c r="AA44" t="str">
        <f t="shared" si="2"/>
        <v>0-100</v>
      </c>
      <c r="AB44" t="str">
        <f t="shared" si="3"/>
        <v>101-150</v>
      </c>
      <c r="AC44" t="str">
        <f t="shared" si="4"/>
        <v>WEST</v>
      </c>
      <c r="AD44" t="str">
        <f t="shared" si="5"/>
        <v>Multiple Device</v>
      </c>
      <c r="AE44" t="str">
        <f t="shared" si="6"/>
        <v>151-200</v>
      </c>
      <c r="AF44" s="24" t="str">
        <f t="shared" si="7"/>
        <v>7-10 days</v>
      </c>
      <c r="AG44" t="str">
        <f t="shared" si="8"/>
        <v>3501-4000</v>
      </c>
      <c r="AH44" s="30">
        <f t="shared" si="9"/>
        <v>229</v>
      </c>
      <c r="AI44" s="30">
        <f t="shared" si="10"/>
        <v>0.71615720524017468</v>
      </c>
      <c r="AJ44" t="str">
        <f t="shared" si="12"/>
        <v>0-5 hrs</v>
      </c>
      <c r="AK44" t="str">
        <f t="shared" si="17"/>
        <v>Moderate Enagaged</v>
      </c>
    </row>
    <row r="45" spans="1:37" x14ac:dyDescent="0.25">
      <c r="A45">
        <v>1337</v>
      </c>
      <c r="B45" t="s">
        <v>341</v>
      </c>
      <c r="C45" s="1">
        <v>45036</v>
      </c>
      <c r="D45" s="1">
        <v>45642</v>
      </c>
      <c r="E45" s="33">
        <v>7.99</v>
      </c>
      <c r="F45">
        <v>103</v>
      </c>
      <c r="G45" t="s">
        <v>79</v>
      </c>
      <c r="H45">
        <v>2</v>
      </c>
      <c r="I45">
        <v>1</v>
      </c>
      <c r="J45" t="b">
        <v>0</v>
      </c>
      <c r="K45">
        <v>474</v>
      </c>
      <c r="L45">
        <v>2</v>
      </c>
      <c r="M45" t="s">
        <v>63</v>
      </c>
      <c r="N45" t="s">
        <v>26</v>
      </c>
      <c r="O45" t="s">
        <v>34</v>
      </c>
      <c r="P45">
        <v>31</v>
      </c>
      <c r="Q45">
        <v>3.5</v>
      </c>
      <c r="R45" t="b">
        <v>0</v>
      </c>
      <c r="S45" t="s">
        <v>28</v>
      </c>
      <c r="T45">
        <v>4537</v>
      </c>
      <c r="U45" t="s">
        <v>51</v>
      </c>
      <c r="V45" t="s">
        <v>52</v>
      </c>
      <c r="W45" t="s">
        <v>75</v>
      </c>
      <c r="X45" s="10">
        <f t="shared" si="0"/>
        <v>6.5126050420168072E-2</v>
      </c>
      <c r="Y45" s="10" t="str">
        <f t="shared" si="11"/>
        <v>0%-10%</v>
      </c>
      <c r="Z45" t="str">
        <f t="shared" si="1"/>
        <v>Low</v>
      </c>
      <c r="AA45" t="str">
        <f t="shared" si="2"/>
        <v>401-500</v>
      </c>
      <c r="AB45" t="str">
        <f t="shared" si="3"/>
        <v>0-50</v>
      </c>
      <c r="AC45" t="str">
        <f t="shared" si="4"/>
        <v>NORTH</v>
      </c>
      <c r="AD45" t="str">
        <f t="shared" si="5"/>
        <v>Multiple Device</v>
      </c>
      <c r="AE45" t="str">
        <f t="shared" si="6"/>
        <v>101-150</v>
      </c>
      <c r="AF45" s="24" t="str">
        <f t="shared" si="7"/>
        <v>2-3 days</v>
      </c>
      <c r="AG45" t="str">
        <f t="shared" si="8"/>
        <v>Above 4500</v>
      </c>
      <c r="AH45" s="30">
        <f t="shared" si="9"/>
        <v>606</v>
      </c>
      <c r="AI45" s="30">
        <f t="shared" si="10"/>
        <v>0.16996699669966997</v>
      </c>
      <c r="AJ45" t="str">
        <f t="shared" si="12"/>
        <v>0-5 hrs</v>
      </c>
      <c r="AK45" t="str">
        <f t="shared" si="17"/>
        <v>Moderate Enagaged</v>
      </c>
    </row>
    <row r="46" spans="1:37" x14ac:dyDescent="0.25">
      <c r="A46">
        <v>1338</v>
      </c>
      <c r="B46" t="s">
        <v>105</v>
      </c>
      <c r="C46" s="1">
        <v>45011</v>
      </c>
      <c r="D46" s="1">
        <v>45628</v>
      </c>
      <c r="E46" s="33">
        <v>15.99</v>
      </c>
      <c r="F46">
        <v>309</v>
      </c>
      <c r="G46" t="s">
        <v>79</v>
      </c>
      <c r="H46">
        <v>5</v>
      </c>
      <c r="I46">
        <v>4</v>
      </c>
      <c r="J46" t="b">
        <v>0</v>
      </c>
      <c r="K46">
        <v>174</v>
      </c>
      <c r="L46">
        <v>172</v>
      </c>
      <c r="M46" t="s">
        <v>59</v>
      </c>
      <c r="N46" t="s">
        <v>64</v>
      </c>
      <c r="O46" t="s">
        <v>56</v>
      </c>
      <c r="P46">
        <v>71</v>
      </c>
      <c r="Q46">
        <v>3.1</v>
      </c>
      <c r="R46" t="b">
        <v>1</v>
      </c>
      <c r="S46" t="s">
        <v>28</v>
      </c>
      <c r="T46">
        <v>106</v>
      </c>
      <c r="U46" t="s">
        <v>51</v>
      </c>
      <c r="V46" t="s">
        <v>68</v>
      </c>
      <c r="W46" t="s">
        <v>53</v>
      </c>
      <c r="X46" s="10">
        <f t="shared" si="0"/>
        <v>0.20520231213872833</v>
      </c>
      <c r="Y46" s="10" t="str">
        <f t="shared" si="11"/>
        <v>11%-30%</v>
      </c>
      <c r="Z46" t="str">
        <f t="shared" si="1"/>
        <v>Moderate</v>
      </c>
      <c r="AA46" t="str">
        <f t="shared" si="2"/>
        <v>101-200</v>
      </c>
      <c r="AB46" t="str">
        <f t="shared" si="3"/>
        <v>151-200</v>
      </c>
      <c r="AC46" t="str">
        <f t="shared" si="4"/>
        <v>SOUTH</v>
      </c>
      <c r="AD46" t="str">
        <f t="shared" si="5"/>
        <v>Multiple Device</v>
      </c>
      <c r="AE46" t="str">
        <f t="shared" si="6"/>
        <v>301-350</v>
      </c>
      <c r="AF46" s="24" t="str">
        <f t="shared" si="7"/>
        <v>16-20 days</v>
      </c>
      <c r="AG46" t="str">
        <f t="shared" si="8"/>
        <v>0-500</v>
      </c>
      <c r="AH46" s="30">
        <f t="shared" si="9"/>
        <v>617</v>
      </c>
      <c r="AI46" s="30">
        <f t="shared" si="10"/>
        <v>0.50081037277147489</v>
      </c>
      <c r="AJ46" t="str">
        <f t="shared" si="12"/>
        <v>0-5 hrs</v>
      </c>
      <c r="AK46" t="str">
        <f t="shared" si="13"/>
        <v>Moderate Enagaged</v>
      </c>
    </row>
    <row r="47" spans="1:37" x14ac:dyDescent="0.25">
      <c r="A47">
        <v>1354</v>
      </c>
      <c r="B47" t="s">
        <v>117</v>
      </c>
      <c r="C47" s="1">
        <v>45101</v>
      </c>
      <c r="D47" s="1">
        <v>45633</v>
      </c>
      <c r="E47" s="33">
        <v>7.99</v>
      </c>
      <c r="F47">
        <v>36</v>
      </c>
      <c r="G47" t="s">
        <v>43</v>
      </c>
      <c r="H47">
        <v>1</v>
      </c>
      <c r="I47">
        <v>6</v>
      </c>
      <c r="J47" t="b">
        <v>0</v>
      </c>
      <c r="K47">
        <v>214</v>
      </c>
      <c r="L47">
        <v>114</v>
      </c>
      <c r="M47" t="s">
        <v>48</v>
      </c>
      <c r="N47" t="s">
        <v>26</v>
      </c>
      <c r="O47" t="s">
        <v>50</v>
      </c>
      <c r="P47">
        <v>39</v>
      </c>
      <c r="Q47">
        <v>4.9000000000000004</v>
      </c>
      <c r="R47" t="b">
        <v>0</v>
      </c>
      <c r="S47" t="s">
        <v>28</v>
      </c>
      <c r="T47">
        <v>1110</v>
      </c>
      <c r="U47" t="s">
        <v>65</v>
      </c>
      <c r="V47" t="s">
        <v>52</v>
      </c>
      <c r="W47" t="s">
        <v>75</v>
      </c>
      <c r="X47" s="10">
        <f t="shared" si="0"/>
        <v>0.11890243902439024</v>
      </c>
      <c r="Y47" s="10" t="str">
        <f t="shared" si="11"/>
        <v>11%-30%</v>
      </c>
      <c r="Z47" t="str">
        <f t="shared" si="1"/>
        <v>Moderate</v>
      </c>
      <c r="AA47" t="str">
        <f t="shared" si="2"/>
        <v>201-300</v>
      </c>
      <c r="AB47" t="str">
        <f t="shared" si="3"/>
        <v>101-150</v>
      </c>
      <c r="AC47" t="str">
        <f t="shared" si="4"/>
        <v>EAST</v>
      </c>
      <c r="AD47" t="str">
        <f t="shared" si="5"/>
        <v>Single Device</v>
      </c>
      <c r="AE47" t="str">
        <f t="shared" si="6"/>
        <v>0-50</v>
      </c>
      <c r="AF47" s="24" t="str">
        <f t="shared" si="7"/>
        <v>11-15 days</v>
      </c>
      <c r="AG47" t="str">
        <f t="shared" si="8"/>
        <v>1001-1500</v>
      </c>
      <c r="AH47" s="30">
        <f t="shared" si="9"/>
        <v>532</v>
      </c>
      <c r="AI47" s="30">
        <f t="shared" si="10"/>
        <v>6.7669172932330823E-2</v>
      </c>
      <c r="AJ47" t="str">
        <f t="shared" si="12"/>
        <v>0-5 hrs</v>
      </c>
      <c r="AK47" t="str">
        <f t="shared" ref="AK47:AK51" si="18">IF(F47&gt;400,"High Enagaged",IF(AND(F47&lt;=200,F47&gt;100),"Moderate Enagaged","Low Engaged"))</f>
        <v>Low Engaged</v>
      </c>
    </row>
    <row r="48" spans="1:37" x14ac:dyDescent="0.25">
      <c r="A48">
        <v>1364</v>
      </c>
      <c r="B48" t="s">
        <v>109</v>
      </c>
      <c r="C48" s="1">
        <v>45134</v>
      </c>
      <c r="D48" s="1">
        <v>45628</v>
      </c>
      <c r="E48" s="33">
        <v>11.99</v>
      </c>
      <c r="F48">
        <v>113</v>
      </c>
      <c r="G48" t="s">
        <v>55</v>
      </c>
      <c r="H48">
        <v>1</v>
      </c>
      <c r="I48">
        <v>1</v>
      </c>
      <c r="J48" t="b">
        <v>0</v>
      </c>
      <c r="K48">
        <v>970</v>
      </c>
      <c r="L48">
        <v>159</v>
      </c>
      <c r="M48" t="s">
        <v>44</v>
      </c>
      <c r="N48" t="s">
        <v>49</v>
      </c>
      <c r="O48" t="s">
        <v>34</v>
      </c>
      <c r="P48">
        <v>96</v>
      </c>
      <c r="Q48">
        <v>4.9000000000000004</v>
      </c>
      <c r="R48" t="b">
        <v>1</v>
      </c>
      <c r="S48" t="s">
        <v>28</v>
      </c>
      <c r="T48">
        <v>3398</v>
      </c>
      <c r="U48" t="s">
        <v>57</v>
      </c>
      <c r="V48" t="s">
        <v>30</v>
      </c>
      <c r="W48" t="s">
        <v>31</v>
      </c>
      <c r="X48" s="10">
        <f t="shared" si="0"/>
        <v>8.5031000885739588E-2</v>
      </c>
      <c r="Y48" s="10" t="str">
        <f t="shared" si="11"/>
        <v>0%-10%</v>
      </c>
      <c r="Z48" t="str">
        <f t="shared" si="1"/>
        <v>Low</v>
      </c>
      <c r="AA48" t="str">
        <f t="shared" si="2"/>
        <v>901-1000</v>
      </c>
      <c r="AB48" t="str">
        <f t="shared" si="3"/>
        <v>151-200</v>
      </c>
      <c r="AC48" t="str">
        <f t="shared" si="4"/>
        <v>NORTH</v>
      </c>
      <c r="AD48" t="str">
        <f t="shared" si="5"/>
        <v>Single Device</v>
      </c>
      <c r="AE48" t="str">
        <f t="shared" si="6"/>
        <v>101-150</v>
      </c>
      <c r="AF48" s="24" t="str">
        <f t="shared" si="7"/>
        <v>16-20 days</v>
      </c>
      <c r="AG48" t="str">
        <f t="shared" si="8"/>
        <v>3001-3500</v>
      </c>
      <c r="AH48" s="30">
        <f t="shared" si="9"/>
        <v>494</v>
      </c>
      <c r="AI48" s="30">
        <f t="shared" si="10"/>
        <v>0.22874493927125505</v>
      </c>
      <c r="AJ48" t="str">
        <f t="shared" si="12"/>
        <v>0-5 hrs</v>
      </c>
      <c r="AK48" t="str">
        <f t="shared" si="18"/>
        <v>Moderate Enagaged</v>
      </c>
    </row>
    <row r="49" spans="1:37" x14ac:dyDescent="0.25">
      <c r="A49">
        <v>1373</v>
      </c>
      <c r="B49" t="s">
        <v>104</v>
      </c>
      <c r="C49" s="1">
        <v>44998</v>
      </c>
      <c r="D49" s="1">
        <v>45638</v>
      </c>
      <c r="E49" s="33">
        <v>7.99</v>
      </c>
      <c r="F49">
        <v>301</v>
      </c>
      <c r="G49" t="s">
        <v>24</v>
      </c>
      <c r="H49">
        <v>2</v>
      </c>
      <c r="I49">
        <v>5</v>
      </c>
      <c r="J49" t="b">
        <v>0</v>
      </c>
      <c r="K49">
        <v>89</v>
      </c>
      <c r="L49">
        <v>55</v>
      </c>
      <c r="M49" t="s">
        <v>25</v>
      </c>
      <c r="N49" t="s">
        <v>49</v>
      </c>
      <c r="O49" t="s">
        <v>67</v>
      </c>
      <c r="P49">
        <v>54</v>
      </c>
      <c r="Q49">
        <v>4.2</v>
      </c>
      <c r="R49" t="b">
        <v>1</v>
      </c>
      <c r="S49" t="s">
        <v>28</v>
      </c>
      <c r="T49">
        <v>756</v>
      </c>
      <c r="U49" t="s">
        <v>57</v>
      </c>
      <c r="V49" t="s">
        <v>68</v>
      </c>
      <c r="W49" t="s">
        <v>31</v>
      </c>
      <c r="X49" s="10">
        <f t="shared" si="0"/>
        <v>0.375</v>
      </c>
      <c r="Y49" s="10" t="str">
        <f t="shared" si="11"/>
        <v>Above 30%</v>
      </c>
      <c r="Z49" t="str">
        <f t="shared" si="1"/>
        <v>High</v>
      </c>
      <c r="AA49" t="str">
        <f t="shared" si="2"/>
        <v>0-100</v>
      </c>
      <c r="AB49" t="str">
        <f t="shared" si="3"/>
        <v>51-100</v>
      </c>
      <c r="AC49" t="str">
        <f t="shared" si="4"/>
        <v>WEST</v>
      </c>
      <c r="AD49" t="str">
        <f t="shared" si="5"/>
        <v>Multiple Device</v>
      </c>
      <c r="AE49" t="str">
        <f t="shared" si="6"/>
        <v>301-350</v>
      </c>
      <c r="AF49" s="24" t="str">
        <f t="shared" si="7"/>
        <v>4-6 days</v>
      </c>
      <c r="AG49" t="str">
        <f t="shared" si="8"/>
        <v>501-1000</v>
      </c>
      <c r="AH49" s="30">
        <f t="shared" si="9"/>
        <v>640</v>
      </c>
      <c r="AI49" s="30">
        <f t="shared" si="10"/>
        <v>0.47031250000000002</v>
      </c>
      <c r="AJ49" t="str">
        <f t="shared" si="12"/>
        <v>0-5 hrs</v>
      </c>
      <c r="AK49" t="str">
        <f t="shared" si="18"/>
        <v>Low Engaged</v>
      </c>
    </row>
    <row r="50" spans="1:37" x14ac:dyDescent="0.25">
      <c r="A50">
        <v>1379</v>
      </c>
      <c r="B50" t="s">
        <v>154</v>
      </c>
      <c r="C50" s="1">
        <v>45035</v>
      </c>
      <c r="D50" s="1">
        <v>45631</v>
      </c>
      <c r="E50" s="33">
        <v>11.99</v>
      </c>
      <c r="F50">
        <v>44</v>
      </c>
      <c r="G50" t="s">
        <v>33</v>
      </c>
      <c r="H50">
        <v>5</v>
      </c>
      <c r="I50">
        <v>4</v>
      </c>
      <c r="J50" t="b">
        <v>1</v>
      </c>
      <c r="K50">
        <v>432</v>
      </c>
      <c r="L50">
        <v>73</v>
      </c>
      <c r="M50" t="s">
        <v>44</v>
      </c>
      <c r="N50" t="s">
        <v>26</v>
      </c>
      <c r="O50" t="s">
        <v>56</v>
      </c>
      <c r="P50">
        <v>88</v>
      </c>
      <c r="Q50">
        <v>4.5999999999999996</v>
      </c>
      <c r="R50" t="b">
        <v>0</v>
      </c>
      <c r="S50" t="s">
        <v>28</v>
      </c>
      <c r="T50">
        <v>1690</v>
      </c>
      <c r="U50" t="s">
        <v>57</v>
      </c>
      <c r="V50" t="s">
        <v>30</v>
      </c>
      <c r="W50" t="s">
        <v>37</v>
      </c>
      <c r="X50" s="10">
        <f t="shared" si="0"/>
        <v>0.17425742574257425</v>
      </c>
      <c r="Y50" s="10" t="str">
        <f t="shared" si="11"/>
        <v>11%-30%</v>
      </c>
      <c r="Z50" t="str">
        <f t="shared" si="1"/>
        <v>Moderate</v>
      </c>
      <c r="AA50" t="str">
        <f t="shared" si="2"/>
        <v>401-500</v>
      </c>
      <c r="AB50" t="str">
        <f t="shared" si="3"/>
        <v>51-100</v>
      </c>
      <c r="AC50" t="str">
        <f t="shared" si="4"/>
        <v>NORTH</v>
      </c>
      <c r="AD50" t="str">
        <f t="shared" si="5"/>
        <v>Multiple Device</v>
      </c>
      <c r="AE50" t="str">
        <f t="shared" si="6"/>
        <v>0-50</v>
      </c>
      <c r="AF50" s="24" t="str">
        <f t="shared" si="7"/>
        <v>11-15 days</v>
      </c>
      <c r="AG50" t="str">
        <f t="shared" si="8"/>
        <v>1501-2000</v>
      </c>
      <c r="AH50" s="30">
        <f t="shared" si="9"/>
        <v>596</v>
      </c>
      <c r="AI50" s="30">
        <f t="shared" si="10"/>
        <v>7.3825503355704702E-2</v>
      </c>
      <c r="AJ50" t="str">
        <f t="shared" si="12"/>
        <v>0-5 hrs</v>
      </c>
      <c r="AK50" t="str">
        <f t="shared" si="18"/>
        <v>Low Engaged</v>
      </c>
    </row>
    <row r="51" spans="1:37" x14ac:dyDescent="0.25">
      <c r="A51">
        <v>1385</v>
      </c>
      <c r="B51" t="s">
        <v>366</v>
      </c>
      <c r="C51" s="1">
        <v>45568</v>
      </c>
      <c r="D51" s="1">
        <v>45636</v>
      </c>
      <c r="E51" s="33">
        <v>11.99</v>
      </c>
      <c r="F51">
        <v>292</v>
      </c>
      <c r="G51" t="s">
        <v>33</v>
      </c>
      <c r="H51">
        <v>4</v>
      </c>
      <c r="I51">
        <v>3</v>
      </c>
      <c r="J51" t="b">
        <v>0</v>
      </c>
      <c r="K51">
        <v>198</v>
      </c>
      <c r="L51">
        <v>195</v>
      </c>
      <c r="M51" t="s">
        <v>39</v>
      </c>
      <c r="N51" t="s">
        <v>49</v>
      </c>
      <c r="O51" t="s">
        <v>56</v>
      </c>
      <c r="P51">
        <v>55</v>
      </c>
      <c r="Q51">
        <v>4.9000000000000004</v>
      </c>
      <c r="R51" t="b">
        <v>1</v>
      </c>
      <c r="S51" t="s">
        <v>28</v>
      </c>
      <c r="T51">
        <v>1367</v>
      </c>
      <c r="U51" t="s">
        <v>65</v>
      </c>
      <c r="V51" t="s">
        <v>30</v>
      </c>
      <c r="W51" t="s">
        <v>31</v>
      </c>
      <c r="X51" s="10">
        <f t="shared" si="0"/>
        <v>0.13994910941475827</v>
      </c>
      <c r="Y51" s="10" t="str">
        <f t="shared" si="11"/>
        <v>11%-30%</v>
      </c>
      <c r="Z51" t="str">
        <f t="shared" si="1"/>
        <v>Moderate</v>
      </c>
      <c r="AA51" t="str">
        <f t="shared" si="2"/>
        <v>101-200</v>
      </c>
      <c r="AB51" t="str">
        <f t="shared" si="3"/>
        <v>151-200</v>
      </c>
      <c r="AC51" t="str">
        <f t="shared" si="4"/>
        <v>WEST</v>
      </c>
      <c r="AD51" t="str">
        <f t="shared" si="5"/>
        <v>Multiple Device</v>
      </c>
      <c r="AE51" t="str">
        <f t="shared" si="6"/>
        <v>251-300</v>
      </c>
      <c r="AF51" s="24" t="str">
        <f t="shared" si="7"/>
        <v>7-10 days</v>
      </c>
      <c r="AG51" t="str">
        <f t="shared" si="8"/>
        <v>1001-1500</v>
      </c>
      <c r="AH51" s="30">
        <f t="shared" si="9"/>
        <v>68</v>
      </c>
      <c r="AI51" s="30">
        <f t="shared" si="10"/>
        <v>4.2941176470588234</v>
      </c>
      <c r="AJ51" t="str">
        <f t="shared" si="12"/>
        <v>0-5 hrs</v>
      </c>
      <c r="AK51" t="str">
        <f t="shared" si="18"/>
        <v>Low Engaged</v>
      </c>
    </row>
    <row r="52" spans="1:37" x14ac:dyDescent="0.25">
      <c r="A52">
        <v>1388</v>
      </c>
      <c r="B52" t="s">
        <v>109</v>
      </c>
      <c r="C52" s="1">
        <v>45310</v>
      </c>
      <c r="D52" s="1">
        <v>45636</v>
      </c>
      <c r="E52" s="33">
        <v>15.99</v>
      </c>
      <c r="F52">
        <v>412</v>
      </c>
      <c r="G52" t="s">
        <v>79</v>
      </c>
      <c r="H52">
        <v>3</v>
      </c>
      <c r="I52">
        <v>3</v>
      </c>
      <c r="J52" t="b">
        <v>1</v>
      </c>
      <c r="K52">
        <v>999</v>
      </c>
      <c r="L52">
        <v>127</v>
      </c>
      <c r="M52" t="s">
        <v>25</v>
      </c>
      <c r="N52" t="s">
        <v>64</v>
      </c>
      <c r="O52" t="s">
        <v>27</v>
      </c>
      <c r="P52">
        <v>4</v>
      </c>
      <c r="Q52">
        <v>4</v>
      </c>
      <c r="R52" t="b">
        <v>0</v>
      </c>
      <c r="S52" t="s">
        <v>28</v>
      </c>
      <c r="T52">
        <v>1258</v>
      </c>
      <c r="U52" t="s">
        <v>35</v>
      </c>
      <c r="V52" t="s">
        <v>52</v>
      </c>
      <c r="W52" t="s">
        <v>31</v>
      </c>
      <c r="X52" s="10">
        <f t="shared" si="0"/>
        <v>3.552397868561279E-3</v>
      </c>
      <c r="Y52" s="10" t="str">
        <f t="shared" si="11"/>
        <v>0%-10%</v>
      </c>
      <c r="Z52" t="str">
        <f t="shared" si="1"/>
        <v>Low</v>
      </c>
      <c r="AA52" t="str">
        <f t="shared" si="2"/>
        <v>901-1000</v>
      </c>
      <c r="AB52" t="str">
        <f t="shared" si="3"/>
        <v>101-150</v>
      </c>
      <c r="AC52" t="str">
        <f t="shared" si="4"/>
        <v>WEST</v>
      </c>
      <c r="AD52" t="str">
        <f t="shared" si="5"/>
        <v>Multiple Device</v>
      </c>
      <c r="AE52" t="str">
        <f t="shared" si="6"/>
        <v>401-450</v>
      </c>
      <c r="AF52" s="24" t="str">
        <f t="shared" si="7"/>
        <v>7-10 days</v>
      </c>
      <c r="AG52" t="str">
        <f t="shared" si="8"/>
        <v>1001-1500</v>
      </c>
      <c r="AH52" s="30">
        <f t="shared" si="9"/>
        <v>326</v>
      </c>
      <c r="AI52" s="30">
        <f t="shared" si="10"/>
        <v>1.2638036809815951</v>
      </c>
      <c r="AJ52" t="str">
        <f t="shared" si="12"/>
        <v>0-5 hrs</v>
      </c>
      <c r="AK52" t="str">
        <f t="shared" si="13"/>
        <v>High Enagaged</v>
      </c>
    </row>
    <row r="53" spans="1:37" x14ac:dyDescent="0.25">
      <c r="A53">
        <v>1390</v>
      </c>
      <c r="B53" t="s">
        <v>345</v>
      </c>
      <c r="C53" s="1">
        <v>45501</v>
      </c>
      <c r="D53" s="1">
        <v>45625</v>
      </c>
      <c r="E53" s="33">
        <v>11.99</v>
      </c>
      <c r="F53">
        <v>326</v>
      </c>
      <c r="G53" t="s">
        <v>55</v>
      </c>
      <c r="H53">
        <v>4</v>
      </c>
      <c r="I53">
        <v>1</v>
      </c>
      <c r="J53" t="b">
        <v>0</v>
      </c>
      <c r="K53">
        <v>439</v>
      </c>
      <c r="L53">
        <v>88</v>
      </c>
      <c r="M53" t="s">
        <v>74</v>
      </c>
      <c r="N53" t="s">
        <v>40</v>
      </c>
      <c r="O53" t="s">
        <v>56</v>
      </c>
      <c r="P53">
        <v>3</v>
      </c>
      <c r="Q53">
        <v>3.3</v>
      </c>
      <c r="R53" t="b">
        <v>1</v>
      </c>
      <c r="S53" t="s">
        <v>28</v>
      </c>
      <c r="T53">
        <v>3499</v>
      </c>
      <c r="U53" t="s">
        <v>51</v>
      </c>
      <c r="V53" t="s">
        <v>36</v>
      </c>
      <c r="W53" t="s">
        <v>75</v>
      </c>
      <c r="X53" s="10">
        <f t="shared" si="0"/>
        <v>5.6925996204933585E-3</v>
      </c>
      <c r="Y53" s="10" t="str">
        <f t="shared" si="11"/>
        <v>0%-10%</v>
      </c>
      <c r="Z53" t="str">
        <f t="shared" si="1"/>
        <v>Low</v>
      </c>
      <c r="AA53" t="str">
        <f t="shared" si="2"/>
        <v>401-500</v>
      </c>
      <c r="AB53" t="str">
        <f t="shared" si="3"/>
        <v>51-100</v>
      </c>
      <c r="AC53" t="str">
        <f t="shared" si="4"/>
        <v>NORTH</v>
      </c>
      <c r="AD53" t="str">
        <f t="shared" si="5"/>
        <v>Multiple Device</v>
      </c>
      <c r="AE53" t="str">
        <f t="shared" si="6"/>
        <v>301-350</v>
      </c>
      <c r="AF53" s="24" t="str">
        <f t="shared" si="7"/>
        <v>16-20 days</v>
      </c>
      <c r="AG53" t="str">
        <f t="shared" si="8"/>
        <v>3001-3500</v>
      </c>
      <c r="AH53" s="30">
        <f t="shared" si="9"/>
        <v>124</v>
      </c>
      <c r="AI53" s="30">
        <f t="shared" si="10"/>
        <v>2.629032258064516</v>
      </c>
      <c r="AJ53" t="str">
        <f t="shared" si="12"/>
        <v>0-5 hrs</v>
      </c>
      <c r="AK53" t="str">
        <f>IF(F53&gt;400,"High Enagaged",IF(AND(F53&lt;=200,F53&gt;100),"Moderate Enagaged","Low Engaged"))</f>
        <v>Low Engaged</v>
      </c>
    </row>
    <row r="54" spans="1:37" x14ac:dyDescent="0.25">
      <c r="A54">
        <v>1393</v>
      </c>
      <c r="B54" t="s">
        <v>165</v>
      </c>
      <c r="C54" s="1">
        <v>44943</v>
      </c>
      <c r="D54" s="1">
        <v>45629</v>
      </c>
      <c r="E54" s="33">
        <v>7.99</v>
      </c>
      <c r="F54">
        <v>418</v>
      </c>
      <c r="G54" t="s">
        <v>24</v>
      </c>
      <c r="H54">
        <v>3</v>
      </c>
      <c r="I54">
        <v>4</v>
      </c>
      <c r="J54" t="b">
        <v>1</v>
      </c>
      <c r="K54">
        <v>701</v>
      </c>
      <c r="L54">
        <v>125</v>
      </c>
      <c r="M54" t="s">
        <v>48</v>
      </c>
      <c r="N54" t="s">
        <v>40</v>
      </c>
      <c r="O54" t="s">
        <v>27</v>
      </c>
      <c r="P54">
        <v>68</v>
      </c>
      <c r="Q54">
        <v>4.8</v>
      </c>
      <c r="R54" t="b">
        <v>1</v>
      </c>
      <c r="S54" t="s">
        <v>28</v>
      </c>
      <c r="T54">
        <v>4873</v>
      </c>
      <c r="U54" t="s">
        <v>65</v>
      </c>
      <c r="V54" t="s">
        <v>36</v>
      </c>
      <c r="W54" t="s">
        <v>37</v>
      </c>
      <c r="X54" s="10">
        <f t="shared" si="0"/>
        <v>8.2324455205811137E-2</v>
      </c>
      <c r="Y54" s="10" t="str">
        <f t="shared" si="11"/>
        <v>0%-10%</v>
      </c>
      <c r="Z54" t="str">
        <f t="shared" si="1"/>
        <v>Low</v>
      </c>
      <c r="AA54" t="str">
        <f t="shared" si="2"/>
        <v>701-800</v>
      </c>
      <c r="AB54" t="str">
        <f t="shared" si="3"/>
        <v>101-150</v>
      </c>
      <c r="AC54" t="str">
        <f t="shared" si="4"/>
        <v>EAST</v>
      </c>
      <c r="AD54" t="str">
        <f t="shared" si="5"/>
        <v>Multiple Device</v>
      </c>
      <c r="AE54" t="str">
        <f t="shared" si="6"/>
        <v>401-450</v>
      </c>
      <c r="AF54" s="24" t="str">
        <f t="shared" si="7"/>
        <v>11-15 days</v>
      </c>
      <c r="AG54" t="str">
        <f t="shared" si="8"/>
        <v>Above 4500</v>
      </c>
      <c r="AH54" s="30">
        <f t="shared" si="9"/>
        <v>686</v>
      </c>
      <c r="AI54" s="30">
        <f t="shared" si="10"/>
        <v>0.60932944606413997</v>
      </c>
      <c r="AJ54" t="str">
        <f t="shared" si="12"/>
        <v>0-5 hrs</v>
      </c>
      <c r="AK54" t="str">
        <f t="shared" si="13"/>
        <v>High Enagaged</v>
      </c>
    </row>
    <row r="55" spans="1:37" x14ac:dyDescent="0.25">
      <c r="A55">
        <v>1408</v>
      </c>
      <c r="B55" t="s">
        <v>172</v>
      </c>
      <c r="C55" s="1">
        <v>44949</v>
      </c>
      <c r="D55" s="1">
        <v>45616</v>
      </c>
      <c r="E55" s="33">
        <v>11.99</v>
      </c>
      <c r="F55">
        <v>233</v>
      </c>
      <c r="G55" t="s">
        <v>33</v>
      </c>
      <c r="H55">
        <v>5</v>
      </c>
      <c r="I55">
        <v>6</v>
      </c>
      <c r="J55" t="b">
        <v>1</v>
      </c>
      <c r="K55">
        <v>186</v>
      </c>
      <c r="L55">
        <v>129</v>
      </c>
      <c r="M55" t="s">
        <v>48</v>
      </c>
      <c r="N55" t="s">
        <v>40</v>
      </c>
      <c r="O55" t="s">
        <v>27</v>
      </c>
      <c r="P55">
        <v>38</v>
      </c>
      <c r="Q55">
        <v>4</v>
      </c>
      <c r="R55" t="b">
        <v>1</v>
      </c>
      <c r="S55" t="s">
        <v>28</v>
      </c>
      <c r="T55">
        <v>3953</v>
      </c>
      <c r="U55" t="s">
        <v>57</v>
      </c>
      <c r="V55" t="s">
        <v>30</v>
      </c>
      <c r="W55" t="s">
        <v>37</v>
      </c>
      <c r="X55" s="10">
        <f t="shared" si="0"/>
        <v>0.12063492063492064</v>
      </c>
      <c r="Y55" s="10" t="str">
        <f t="shared" si="11"/>
        <v>11%-30%</v>
      </c>
      <c r="Z55" t="str">
        <f t="shared" si="1"/>
        <v>Moderate</v>
      </c>
      <c r="AA55" t="str">
        <f t="shared" si="2"/>
        <v>101-200</v>
      </c>
      <c r="AB55" t="str">
        <f t="shared" si="3"/>
        <v>101-150</v>
      </c>
      <c r="AC55" t="str">
        <f t="shared" si="4"/>
        <v>EAST</v>
      </c>
      <c r="AD55" t="str">
        <f t="shared" si="5"/>
        <v>Multiple Device</v>
      </c>
      <c r="AE55" t="str">
        <f t="shared" si="6"/>
        <v>201-250</v>
      </c>
      <c r="AF55" s="24" t="str">
        <f t="shared" si="7"/>
        <v>21-30 days</v>
      </c>
      <c r="AG55" t="str">
        <f t="shared" si="8"/>
        <v>3501-4000</v>
      </c>
      <c r="AH55" s="30">
        <f t="shared" si="9"/>
        <v>667</v>
      </c>
      <c r="AI55" s="30">
        <f t="shared" si="10"/>
        <v>0.34932533733133431</v>
      </c>
      <c r="AJ55" t="str">
        <f t="shared" si="12"/>
        <v>0-5 hrs</v>
      </c>
      <c r="AK55" t="str">
        <f>IF(F55&gt;400,"High Enagaged",IF(AND(F55&lt;=200,F55&gt;100),"Moderate Enagaged","Low Engaged"))</f>
        <v>Low Engaged</v>
      </c>
    </row>
    <row r="56" spans="1:37" x14ac:dyDescent="0.25">
      <c r="A56">
        <v>1413</v>
      </c>
      <c r="B56" t="s">
        <v>78</v>
      </c>
      <c r="C56" s="1">
        <v>44915</v>
      </c>
      <c r="D56" s="1">
        <v>45626</v>
      </c>
      <c r="E56" s="33">
        <v>11.99</v>
      </c>
      <c r="F56">
        <v>408</v>
      </c>
      <c r="G56" t="s">
        <v>43</v>
      </c>
      <c r="H56">
        <v>3</v>
      </c>
      <c r="I56">
        <v>5</v>
      </c>
      <c r="J56" t="b">
        <v>1</v>
      </c>
      <c r="K56">
        <v>418</v>
      </c>
      <c r="L56">
        <v>198</v>
      </c>
      <c r="M56" t="s">
        <v>25</v>
      </c>
      <c r="N56" t="s">
        <v>26</v>
      </c>
      <c r="O56" t="s">
        <v>50</v>
      </c>
      <c r="P56">
        <v>0</v>
      </c>
      <c r="Q56">
        <v>3</v>
      </c>
      <c r="R56" t="b">
        <v>0</v>
      </c>
      <c r="S56" t="s">
        <v>28</v>
      </c>
      <c r="T56">
        <v>1428</v>
      </c>
      <c r="U56" t="s">
        <v>29</v>
      </c>
      <c r="V56" t="s">
        <v>52</v>
      </c>
      <c r="W56" t="s">
        <v>75</v>
      </c>
      <c r="X56" s="10">
        <f t="shared" si="0"/>
        <v>0</v>
      </c>
      <c r="Y56" s="10" t="str">
        <f t="shared" si="11"/>
        <v>0%-10%</v>
      </c>
      <c r="Z56" t="str">
        <f t="shared" si="1"/>
        <v>Low</v>
      </c>
      <c r="AA56" t="str">
        <f t="shared" si="2"/>
        <v>401-500</v>
      </c>
      <c r="AB56" t="str">
        <f t="shared" si="3"/>
        <v>151-200</v>
      </c>
      <c r="AC56" t="str">
        <f t="shared" si="4"/>
        <v>WEST</v>
      </c>
      <c r="AD56" t="str">
        <f t="shared" si="5"/>
        <v>Multiple Device</v>
      </c>
      <c r="AE56" t="str">
        <f t="shared" si="6"/>
        <v>401-450</v>
      </c>
      <c r="AF56" s="24" t="str">
        <f t="shared" si="7"/>
        <v>16-20 days</v>
      </c>
      <c r="AG56" t="str">
        <f t="shared" si="8"/>
        <v>1001-1500</v>
      </c>
      <c r="AH56" s="30">
        <f t="shared" si="9"/>
        <v>711</v>
      </c>
      <c r="AI56" s="30">
        <f t="shared" si="10"/>
        <v>0.57383966244725737</v>
      </c>
      <c r="AJ56" t="str">
        <f t="shared" si="12"/>
        <v>0-5 hrs</v>
      </c>
      <c r="AK56" t="str">
        <f t="shared" si="13"/>
        <v>High Enagaged</v>
      </c>
    </row>
    <row r="57" spans="1:37" x14ac:dyDescent="0.25">
      <c r="A57">
        <v>1419</v>
      </c>
      <c r="B57" t="s">
        <v>93</v>
      </c>
      <c r="C57" s="1">
        <v>45110</v>
      </c>
      <c r="D57" s="1">
        <v>45642</v>
      </c>
      <c r="E57" s="33">
        <v>11.99</v>
      </c>
      <c r="F57">
        <v>406</v>
      </c>
      <c r="G57" t="s">
        <v>43</v>
      </c>
      <c r="H57">
        <v>2</v>
      </c>
      <c r="I57">
        <v>6</v>
      </c>
      <c r="J57" t="b">
        <v>0</v>
      </c>
      <c r="K57">
        <v>983</v>
      </c>
      <c r="L57">
        <v>113</v>
      </c>
      <c r="M57" t="s">
        <v>48</v>
      </c>
      <c r="N57" t="s">
        <v>64</v>
      </c>
      <c r="O57" t="s">
        <v>34</v>
      </c>
      <c r="P57">
        <v>78</v>
      </c>
      <c r="Q57">
        <v>3.1</v>
      </c>
      <c r="R57" t="b">
        <v>0</v>
      </c>
      <c r="S57" t="s">
        <v>28</v>
      </c>
      <c r="T57">
        <v>4245</v>
      </c>
      <c r="U57" t="s">
        <v>29</v>
      </c>
      <c r="V57" t="s">
        <v>36</v>
      </c>
      <c r="W57" t="s">
        <v>37</v>
      </c>
      <c r="X57" s="10">
        <f t="shared" si="0"/>
        <v>7.1167883211678828E-2</v>
      </c>
      <c r="Y57" s="10" t="str">
        <f t="shared" si="11"/>
        <v>0%-10%</v>
      </c>
      <c r="Z57" t="str">
        <f t="shared" si="1"/>
        <v>Low</v>
      </c>
      <c r="AA57" t="str">
        <f t="shared" si="2"/>
        <v>901-1000</v>
      </c>
      <c r="AB57" t="str">
        <f t="shared" si="3"/>
        <v>101-150</v>
      </c>
      <c r="AC57" t="str">
        <f t="shared" si="4"/>
        <v>EAST</v>
      </c>
      <c r="AD57" t="str">
        <f t="shared" si="5"/>
        <v>Multiple Device</v>
      </c>
      <c r="AE57" t="str">
        <f t="shared" si="6"/>
        <v>401-450</v>
      </c>
      <c r="AF57" s="24" t="str">
        <f t="shared" si="7"/>
        <v>2-3 days</v>
      </c>
      <c r="AG57" t="str">
        <f t="shared" si="8"/>
        <v>4001-4500</v>
      </c>
      <c r="AH57" s="30">
        <f t="shared" si="9"/>
        <v>532</v>
      </c>
      <c r="AI57" s="30">
        <f t="shared" si="10"/>
        <v>0.76315789473684215</v>
      </c>
      <c r="AJ57" t="str">
        <f t="shared" si="12"/>
        <v>0-5 hrs</v>
      </c>
      <c r="AK57" t="str">
        <f t="shared" si="13"/>
        <v>High Enagaged</v>
      </c>
    </row>
    <row r="58" spans="1:37" x14ac:dyDescent="0.25">
      <c r="A58">
        <v>1420</v>
      </c>
      <c r="B58" t="s">
        <v>132</v>
      </c>
      <c r="C58" s="1">
        <v>45568</v>
      </c>
      <c r="D58" s="1">
        <v>45631</v>
      </c>
      <c r="E58" s="33">
        <v>7.99</v>
      </c>
      <c r="F58">
        <v>346</v>
      </c>
      <c r="G58" t="s">
        <v>46</v>
      </c>
      <c r="H58">
        <v>5</v>
      </c>
      <c r="I58">
        <v>5</v>
      </c>
      <c r="J58" t="b">
        <v>1</v>
      </c>
      <c r="K58">
        <v>732</v>
      </c>
      <c r="L58">
        <v>144</v>
      </c>
      <c r="M58" t="s">
        <v>74</v>
      </c>
      <c r="N58" t="s">
        <v>26</v>
      </c>
      <c r="O58" t="s">
        <v>67</v>
      </c>
      <c r="P58">
        <v>73</v>
      </c>
      <c r="Q58">
        <v>4.9000000000000004</v>
      </c>
      <c r="R58" t="b">
        <v>0</v>
      </c>
      <c r="S58" t="s">
        <v>28</v>
      </c>
      <c r="T58">
        <v>3633</v>
      </c>
      <c r="U58" t="s">
        <v>65</v>
      </c>
      <c r="V58" t="s">
        <v>68</v>
      </c>
      <c r="W58" t="s">
        <v>31</v>
      </c>
      <c r="X58" s="10">
        <f t="shared" si="0"/>
        <v>8.3333333333333329E-2</v>
      </c>
      <c r="Y58" s="10" t="str">
        <f t="shared" si="11"/>
        <v>0%-10%</v>
      </c>
      <c r="Z58" t="str">
        <f t="shared" si="1"/>
        <v>Low</v>
      </c>
      <c r="AA58" t="str">
        <f t="shared" si="2"/>
        <v>701-800</v>
      </c>
      <c r="AB58" t="str">
        <f t="shared" si="3"/>
        <v>101-150</v>
      </c>
      <c r="AC58" t="str">
        <f t="shared" si="4"/>
        <v>NORTH</v>
      </c>
      <c r="AD58" t="str">
        <f t="shared" si="5"/>
        <v>Multiple Device</v>
      </c>
      <c r="AE58" t="str">
        <f t="shared" si="6"/>
        <v>301-350</v>
      </c>
      <c r="AF58" s="24" t="str">
        <f t="shared" si="7"/>
        <v>11-15 days</v>
      </c>
      <c r="AG58" t="str">
        <f t="shared" si="8"/>
        <v>3501-4000</v>
      </c>
      <c r="AH58" s="30">
        <f t="shared" si="9"/>
        <v>63</v>
      </c>
      <c r="AI58" s="30">
        <f t="shared" si="10"/>
        <v>5.4920634920634921</v>
      </c>
      <c r="AJ58" t="str">
        <f t="shared" si="12"/>
        <v>6-10 hrs</v>
      </c>
      <c r="AK58" t="str">
        <f t="shared" ref="AK58:AK59" si="19">IF(F58&gt;400,"High Enagaged",IF(AND(F58&lt;=200,F58&gt;100),"Moderate Enagaged","Low Engaged"))</f>
        <v>Low Engaged</v>
      </c>
    </row>
    <row r="59" spans="1:37" x14ac:dyDescent="0.25">
      <c r="A59">
        <v>1425</v>
      </c>
      <c r="B59" t="s">
        <v>364</v>
      </c>
      <c r="C59" s="1">
        <v>45537</v>
      </c>
      <c r="D59" s="1">
        <v>45621</v>
      </c>
      <c r="E59" s="33">
        <v>7.99</v>
      </c>
      <c r="F59">
        <v>50</v>
      </c>
      <c r="G59" t="s">
        <v>24</v>
      </c>
      <c r="H59">
        <v>2</v>
      </c>
      <c r="I59">
        <v>3</v>
      </c>
      <c r="J59" t="b">
        <v>1</v>
      </c>
      <c r="K59">
        <v>502</v>
      </c>
      <c r="L59">
        <v>5</v>
      </c>
      <c r="M59" t="s">
        <v>48</v>
      </c>
      <c r="N59" t="s">
        <v>40</v>
      </c>
      <c r="O59" t="s">
        <v>27</v>
      </c>
      <c r="P59">
        <v>96</v>
      </c>
      <c r="Q59">
        <v>4.4000000000000004</v>
      </c>
      <c r="R59" t="b">
        <v>1</v>
      </c>
      <c r="S59" t="s">
        <v>28</v>
      </c>
      <c r="T59">
        <v>1917</v>
      </c>
      <c r="U59" t="s">
        <v>65</v>
      </c>
      <c r="V59" t="s">
        <v>68</v>
      </c>
      <c r="W59" t="s">
        <v>75</v>
      </c>
      <c r="X59" s="10">
        <f t="shared" si="0"/>
        <v>0.1893491124260355</v>
      </c>
      <c r="Y59" s="10" t="str">
        <f t="shared" si="11"/>
        <v>11%-30%</v>
      </c>
      <c r="Z59" t="str">
        <f t="shared" si="1"/>
        <v>Moderate</v>
      </c>
      <c r="AA59" t="str">
        <f t="shared" si="2"/>
        <v>501-600</v>
      </c>
      <c r="AB59" t="str">
        <f t="shared" si="3"/>
        <v>0-50</v>
      </c>
      <c r="AC59" t="str">
        <f t="shared" si="4"/>
        <v>EAST</v>
      </c>
      <c r="AD59" t="str">
        <f t="shared" si="5"/>
        <v>Multiple Device</v>
      </c>
      <c r="AE59" t="str">
        <f t="shared" si="6"/>
        <v>0-50</v>
      </c>
      <c r="AF59" s="24" t="str">
        <f t="shared" si="7"/>
        <v>More than 30days</v>
      </c>
      <c r="AG59" t="str">
        <f t="shared" si="8"/>
        <v>1501-2000</v>
      </c>
      <c r="AH59" s="30">
        <f t="shared" si="9"/>
        <v>84</v>
      </c>
      <c r="AI59" s="30">
        <f t="shared" si="10"/>
        <v>0.59523809523809523</v>
      </c>
      <c r="AJ59" t="str">
        <f t="shared" si="12"/>
        <v>0-5 hrs</v>
      </c>
      <c r="AK59" t="str">
        <f t="shared" si="19"/>
        <v>Low Engaged</v>
      </c>
    </row>
    <row r="60" spans="1:37" x14ac:dyDescent="0.25">
      <c r="A60">
        <v>1433</v>
      </c>
      <c r="B60" t="s">
        <v>70</v>
      </c>
      <c r="C60" s="1">
        <v>45353</v>
      </c>
      <c r="D60" s="1">
        <v>45616</v>
      </c>
      <c r="E60" s="33">
        <v>15.99</v>
      </c>
      <c r="F60">
        <v>160</v>
      </c>
      <c r="G60" t="s">
        <v>33</v>
      </c>
      <c r="H60">
        <v>5</v>
      </c>
      <c r="I60">
        <v>6</v>
      </c>
      <c r="J60" t="b">
        <v>1</v>
      </c>
      <c r="K60">
        <v>391</v>
      </c>
      <c r="L60">
        <v>132</v>
      </c>
      <c r="M60" t="s">
        <v>39</v>
      </c>
      <c r="N60" t="s">
        <v>40</v>
      </c>
      <c r="O60" t="s">
        <v>34</v>
      </c>
      <c r="P60">
        <v>57</v>
      </c>
      <c r="Q60">
        <v>3</v>
      </c>
      <c r="R60" t="b">
        <v>0</v>
      </c>
      <c r="S60" t="s">
        <v>28</v>
      </c>
      <c r="T60">
        <v>185</v>
      </c>
      <c r="U60" t="s">
        <v>57</v>
      </c>
      <c r="V60" t="s">
        <v>30</v>
      </c>
      <c r="W60" t="s">
        <v>31</v>
      </c>
      <c r="X60" s="10">
        <f t="shared" si="0"/>
        <v>0.10898661567877629</v>
      </c>
      <c r="Y60" s="10" t="str">
        <f t="shared" si="11"/>
        <v>11%-30%</v>
      </c>
      <c r="Z60" t="str">
        <f t="shared" si="1"/>
        <v>Moderate</v>
      </c>
      <c r="AA60" t="str">
        <f t="shared" si="2"/>
        <v>301-400</v>
      </c>
      <c r="AB60" t="str">
        <f t="shared" si="3"/>
        <v>101-150</v>
      </c>
      <c r="AC60" t="str">
        <f t="shared" si="4"/>
        <v>WEST</v>
      </c>
      <c r="AD60" t="str">
        <f t="shared" si="5"/>
        <v>Multiple Device</v>
      </c>
      <c r="AE60" t="str">
        <f t="shared" si="6"/>
        <v>151-200</v>
      </c>
      <c r="AF60" s="24" t="str">
        <f t="shared" si="7"/>
        <v>More than 30days</v>
      </c>
      <c r="AG60" t="str">
        <f t="shared" si="8"/>
        <v>0-500</v>
      </c>
      <c r="AH60" s="30">
        <f t="shared" si="9"/>
        <v>263</v>
      </c>
      <c r="AI60" s="30">
        <f t="shared" si="10"/>
        <v>0.60836501901140683</v>
      </c>
      <c r="AJ60" t="str">
        <f t="shared" si="12"/>
        <v>0-5 hrs</v>
      </c>
      <c r="AK60" t="str">
        <f t="shared" si="13"/>
        <v>Moderate Enagaged</v>
      </c>
    </row>
    <row r="61" spans="1:37" x14ac:dyDescent="0.25">
      <c r="A61">
        <v>1443</v>
      </c>
      <c r="B61" t="s">
        <v>228</v>
      </c>
      <c r="C61" s="1">
        <v>45098</v>
      </c>
      <c r="D61" s="1">
        <v>45643</v>
      </c>
      <c r="E61" s="33">
        <v>11.99</v>
      </c>
      <c r="F61">
        <v>91</v>
      </c>
      <c r="G61" t="s">
        <v>33</v>
      </c>
      <c r="H61">
        <v>1</v>
      </c>
      <c r="I61">
        <v>2</v>
      </c>
      <c r="J61" t="b">
        <v>0</v>
      </c>
      <c r="K61">
        <v>377</v>
      </c>
      <c r="L61">
        <v>14</v>
      </c>
      <c r="M61" t="s">
        <v>25</v>
      </c>
      <c r="N61" t="s">
        <v>49</v>
      </c>
      <c r="O61" t="s">
        <v>34</v>
      </c>
      <c r="P61">
        <v>53</v>
      </c>
      <c r="Q61">
        <v>4.5999999999999996</v>
      </c>
      <c r="R61" t="b">
        <v>0</v>
      </c>
      <c r="S61" t="s">
        <v>28</v>
      </c>
      <c r="T61">
        <v>228</v>
      </c>
      <c r="U61" t="s">
        <v>65</v>
      </c>
      <c r="V61" t="s">
        <v>68</v>
      </c>
      <c r="W61" t="s">
        <v>31</v>
      </c>
      <c r="X61" s="10">
        <f t="shared" si="0"/>
        <v>0.13554987212276215</v>
      </c>
      <c r="Y61" s="10" t="str">
        <f t="shared" si="11"/>
        <v>11%-30%</v>
      </c>
      <c r="Z61" t="str">
        <f t="shared" si="1"/>
        <v>Moderate</v>
      </c>
      <c r="AA61" t="str">
        <f t="shared" si="2"/>
        <v>301-400</v>
      </c>
      <c r="AB61" t="str">
        <f t="shared" si="3"/>
        <v>0-50</v>
      </c>
      <c r="AC61" t="str">
        <f t="shared" si="4"/>
        <v>WEST</v>
      </c>
      <c r="AD61" t="str">
        <f t="shared" si="5"/>
        <v>Single Device</v>
      </c>
      <c r="AE61" t="str">
        <f t="shared" si="6"/>
        <v>51-100</v>
      </c>
      <c r="AF61" s="24" t="str">
        <f t="shared" si="7"/>
        <v>0-1 days</v>
      </c>
      <c r="AG61" t="str">
        <f t="shared" si="8"/>
        <v>0-500</v>
      </c>
      <c r="AH61" s="30">
        <f t="shared" si="9"/>
        <v>545</v>
      </c>
      <c r="AI61" s="30">
        <f t="shared" si="10"/>
        <v>0.16697247706422019</v>
      </c>
      <c r="AJ61" t="str">
        <f t="shared" si="12"/>
        <v>0-5 hrs</v>
      </c>
      <c r="AK61" t="str">
        <f t="shared" ref="AK61:AK62" si="20">IF(F61&gt;400,"High Enagaged",IF(AND(F61&lt;=200,F61&gt;100),"Moderate Enagaged","Low Engaged"))</f>
        <v>Low Engaged</v>
      </c>
    </row>
    <row r="62" spans="1:37" x14ac:dyDescent="0.25">
      <c r="A62">
        <v>1481</v>
      </c>
      <c r="B62" t="s">
        <v>47</v>
      </c>
      <c r="C62" s="1">
        <v>44977</v>
      </c>
      <c r="D62" s="1">
        <v>45627</v>
      </c>
      <c r="E62" s="33">
        <v>7.99</v>
      </c>
      <c r="F62">
        <v>180</v>
      </c>
      <c r="G62" t="s">
        <v>46</v>
      </c>
      <c r="H62">
        <v>3</v>
      </c>
      <c r="I62">
        <v>4</v>
      </c>
      <c r="J62" t="b">
        <v>0</v>
      </c>
      <c r="K62">
        <v>936</v>
      </c>
      <c r="L62">
        <v>166</v>
      </c>
      <c r="M62" t="s">
        <v>44</v>
      </c>
      <c r="N62" t="s">
        <v>40</v>
      </c>
      <c r="O62" t="s">
        <v>56</v>
      </c>
      <c r="P62">
        <v>71</v>
      </c>
      <c r="Q62">
        <v>4.9000000000000004</v>
      </c>
      <c r="R62" t="b">
        <v>1</v>
      </c>
      <c r="S62" t="s">
        <v>28</v>
      </c>
      <c r="T62">
        <v>4566</v>
      </c>
      <c r="U62" t="s">
        <v>29</v>
      </c>
      <c r="V62" t="s">
        <v>60</v>
      </c>
      <c r="W62" t="s">
        <v>53</v>
      </c>
      <c r="X62" s="10">
        <f t="shared" si="0"/>
        <v>6.4428312159709622E-2</v>
      </c>
      <c r="Y62" s="10" t="str">
        <f t="shared" si="11"/>
        <v>0%-10%</v>
      </c>
      <c r="Z62" t="str">
        <f t="shared" si="1"/>
        <v>Low</v>
      </c>
      <c r="AA62" t="str">
        <f t="shared" si="2"/>
        <v>901-1000</v>
      </c>
      <c r="AB62" t="str">
        <f t="shared" si="3"/>
        <v>151-200</v>
      </c>
      <c r="AC62" t="str">
        <f t="shared" si="4"/>
        <v>NORTH</v>
      </c>
      <c r="AD62" t="str">
        <f t="shared" si="5"/>
        <v>Multiple Device</v>
      </c>
      <c r="AE62" t="str">
        <f t="shared" si="6"/>
        <v>151-200</v>
      </c>
      <c r="AF62" s="24" t="str">
        <f t="shared" si="7"/>
        <v>16-20 days</v>
      </c>
      <c r="AG62" t="str">
        <f t="shared" si="8"/>
        <v>Above 4500</v>
      </c>
      <c r="AH62" s="30">
        <f t="shared" si="9"/>
        <v>650</v>
      </c>
      <c r="AI62" s="30">
        <f t="shared" si="10"/>
        <v>0.27692307692307694</v>
      </c>
      <c r="AJ62" t="str">
        <f t="shared" si="12"/>
        <v>0-5 hrs</v>
      </c>
      <c r="AK62" t="str">
        <f t="shared" si="20"/>
        <v>Moderate Enagaged</v>
      </c>
    </row>
    <row r="63" spans="1:37" x14ac:dyDescent="0.25">
      <c r="A63">
        <v>1495</v>
      </c>
      <c r="B63" t="s">
        <v>261</v>
      </c>
      <c r="C63" s="1">
        <v>45523</v>
      </c>
      <c r="D63" s="1">
        <v>45618</v>
      </c>
      <c r="E63" s="33">
        <v>15.99</v>
      </c>
      <c r="F63">
        <v>254</v>
      </c>
      <c r="G63" t="s">
        <v>79</v>
      </c>
      <c r="H63">
        <v>3</v>
      </c>
      <c r="I63">
        <v>2</v>
      </c>
      <c r="J63" t="b">
        <v>0</v>
      </c>
      <c r="K63">
        <v>544</v>
      </c>
      <c r="L63">
        <v>89</v>
      </c>
      <c r="M63" t="s">
        <v>74</v>
      </c>
      <c r="N63" t="s">
        <v>40</v>
      </c>
      <c r="O63" t="s">
        <v>56</v>
      </c>
      <c r="P63">
        <v>97</v>
      </c>
      <c r="Q63">
        <v>3.1</v>
      </c>
      <c r="R63" t="b">
        <v>0</v>
      </c>
      <c r="S63" t="s">
        <v>28</v>
      </c>
      <c r="T63">
        <v>144</v>
      </c>
      <c r="U63" t="s">
        <v>29</v>
      </c>
      <c r="V63" t="s">
        <v>36</v>
      </c>
      <c r="W63" t="s">
        <v>31</v>
      </c>
      <c r="X63" s="10">
        <f t="shared" si="0"/>
        <v>0.15323854660347552</v>
      </c>
      <c r="Y63" s="10" t="str">
        <f t="shared" si="11"/>
        <v>11%-30%</v>
      </c>
      <c r="Z63" t="str">
        <f t="shared" si="1"/>
        <v>Moderate</v>
      </c>
      <c r="AA63" t="str">
        <f t="shared" si="2"/>
        <v>501-600</v>
      </c>
      <c r="AB63" t="str">
        <f t="shared" si="3"/>
        <v>51-100</v>
      </c>
      <c r="AC63" t="str">
        <f t="shared" si="4"/>
        <v>NORTH</v>
      </c>
      <c r="AD63" t="str">
        <f t="shared" si="5"/>
        <v>Multiple Device</v>
      </c>
      <c r="AE63" t="str">
        <f t="shared" si="6"/>
        <v>251-300</v>
      </c>
      <c r="AF63" s="24" t="str">
        <f t="shared" si="7"/>
        <v>21-30 days</v>
      </c>
      <c r="AG63" t="str">
        <f t="shared" si="8"/>
        <v>0-500</v>
      </c>
      <c r="AH63" s="30">
        <f t="shared" si="9"/>
        <v>95</v>
      </c>
      <c r="AI63" s="30">
        <f t="shared" si="10"/>
        <v>2.6736842105263157</v>
      </c>
      <c r="AJ63" t="str">
        <f t="shared" si="12"/>
        <v>0-5 hrs</v>
      </c>
      <c r="AK63" t="str">
        <f t="shared" si="13"/>
        <v>Moderate Enagaged</v>
      </c>
    </row>
    <row r="64" spans="1:37" x14ac:dyDescent="0.25">
      <c r="A64">
        <v>1528</v>
      </c>
      <c r="B64" t="s">
        <v>226</v>
      </c>
      <c r="C64" s="1">
        <v>44936</v>
      </c>
      <c r="D64" s="1">
        <v>45615</v>
      </c>
      <c r="E64" s="33">
        <v>11.99</v>
      </c>
      <c r="F64">
        <v>25</v>
      </c>
      <c r="G64" t="s">
        <v>33</v>
      </c>
      <c r="H64">
        <v>3</v>
      </c>
      <c r="I64">
        <v>5</v>
      </c>
      <c r="J64" t="b">
        <v>1</v>
      </c>
      <c r="K64">
        <v>232</v>
      </c>
      <c r="L64">
        <v>196</v>
      </c>
      <c r="M64" t="s">
        <v>44</v>
      </c>
      <c r="N64" t="s">
        <v>40</v>
      </c>
      <c r="O64" t="s">
        <v>50</v>
      </c>
      <c r="P64">
        <v>48</v>
      </c>
      <c r="Q64">
        <v>3.2</v>
      </c>
      <c r="R64" t="b">
        <v>0</v>
      </c>
      <c r="S64" t="s">
        <v>28</v>
      </c>
      <c r="T64">
        <v>2805</v>
      </c>
      <c r="U64" t="s">
        <v>51</v>
      </c>
      <c r="V64" t="s">
        <v>52</v>
      </c>
      <c r="W64" t="s">
        <v>53</v>
      </c>
      <c r="X64" s="10">
        <f t="shared" si="0"/>
        <v>0.11214953271028037</v>
      </c>
      <c r="Y64" s="10" t="str">
        <f t="shared" si="11"/>
        <v>11%-30%</v>
      </c>
      <c r="Z64" t="str">
        <f t="shared" si="1"/>
        <v>Moderate</v>
      </c>
      <c r="AA64" t="str">
        <f t="shared" si="2"/>
        <v>201-300</v>
      </c>
      <c r="AB64" t="str">
        <f t="shared" si="3"/>
        <v>151-200</v>
      </c>
      <c r="AC64" t="str">
        <f t="shared" si="4"/>
        <v>NORTH</v>
      </c>
      <c r="AD64" t="str">
        <f t="shared" si="5"/>
        <v>Multiple Device</v>
      </c>
      <c r="AE64" t="str">
        <f t="shared" si="6"/>
        <v>0-50</v>
      </c>
      <c r="AF64" s="24" t="str">
        <f t="shared" si="7"/>
        <v>More than 30days</v>
      </c>
      <c r="AG64" t="str">
        <f t="shared" si="8"/>
        <v>2501-3000</v>
      </c>
      <c r="AH64" s="30">
        <f t="shared" si="9"/>
        <v>679</v>
      </c>
      <c r="AI64" s="30">
        <f t="shared" si="10"/>
        <v>3.6818851251840944E-2</v>
      </c>
      <c r="AJ64" t="str">
        <f t="shared" si="12"/>
        <v>0-5 hrs</v>
      </c>
      <c r="AK64" t="str">
        <f t="shared" ref="AK64:AK81" si="21">IF(F64&gt;400,"High Enagaged",IF(AND(F64&lt;=200,F64&gt;100),"Moderate Enagaged","Low Engaged"))</f>
        <v>Low Engaged</v>
      </c>
    </row>
    <row r="65" spans="1:37" x14ac:dyDescent="0.25">
      <c r="A65">
        <v>1534</v>
      </c>
      <c r="B65" t="s">
        <v>47</v>
      </c>
      <c r="C65" s="1">
        <v>45495</v>
      </c>
      <c r="D65" s="1">
        <v>45644</v>
      </c>
      <c r="E65" s="33">
        <v>7.99</v>
      </c>
      <c r="F65">
        <v>116</v>
      </c>
      <c r="G65" t="s">
        <v>24</v>
      </c>
      <c r="H65">
        <v>1</v>
      </c>
      <c r="I65">
        <v>4</v>
      </c>
      <c r="J65" t="b">
        <v>0</v>
      </c>
      <c r="K65">
        <v>799</v>
      </c>
      <c r="L65">
        <v>137</v>
      </c>
      <c r="M65" t="s">
        <v>25</v>
      </c>
      <c r="N65" t="s">
        <v>49</v>
      </c>
      <c r="O65" t="s">
        <v>41</v>
      </c>
      <c r="P65">
        <v>78</v>
      </c>
      <c r="Q65">
        <v>4.5999999999999996</v>
      </c>
      <c r="R65" t="b">
        <v>1</v>
      </c>
      <c r="S65" t="s">
        <v>28</v>
      </c>
      <c r="T65">
        <v>4518</v>
      </c>
      <c r="U65" t="s">
        <v>35</v>
      </c>
      <c r="V65" t="s">
        <v>68</v>
      </c>
      <c r="W65" t="s">
        <v>37</v>
      </c>
      <c r="X65" s="10">
        <f t="shared" si="0"/>
        <v>8.3333333333333329E-2</v>
      </c>
      <c r="Y65" s="10" t="str">
        <f t="shared" si="11"/>
        <v>0%-10%</v>
      </c>
      <c r="Z65" t="str">
        <f t="shared" si="1"/>
        <v>Low</v>
      </c>
      <c r="AA65" t="str">
        <f t="shared" si="2"/>
        <v>701-800</v>
      </c>
      <c r="AB65" t="str">
        <f t="shared" si="3"/>
        <v>101-150</v>
      </c>
      <c r="AC65" t="str">
        <f t="shared" si="4"/>
        <v>WEST</v>
      </c>
      <c r="AD65" t="str">
        <f t="shared" si="5"/>
        <v>Single Device</v>
      </c>
      <c r="AE65" t="str">
        <f t="shared" si="6"/>
        <v>101-150</v>
      </c>
      <c r="AF65" s="24" t="str">
        <f t="shared" si="7"/>
        <v>0-1 days</v>
      </c>
      <c r="AG65" t="str">
        <f t="shared" si="8"/>
        <v>Above 4500</v>
      </c>
      <c r="AH65" s="30">
        <f t="shared" si="9"/>
        <v>149</v>
      </c>
      <c r="AI65" s="30">
        <f t="shared" si="10"/>
        <v>0.77852348993288589</v>
      </c>
      <c r="AJ65" t="str">
        <f t="shared" si="12"/>
        <v>0-5 hrs</v>
      </c>
      <c r="AK65" t="str">
        <f t="shared" si="21"/>
        <v>Moderate Enagaged</v>
      </c>
    </row>
    <row r="66" spans="1:37" x14ac:dyDescent="0.25">
      <c r="A66">
        <v>1539</v>
      </c>
      <c r="B66" t="s">
        <v>66</v>
      </c>
      <c r="C66" s="1">
        <v>45533</v>
      </c>
      <c r="D66" s="1">
        <v>45625</v>
      </c>
      <c r="E66" s="33">
        <v>15.99</v>
      </c>
      <c r="F66">
        <v>348</v>
      </c>
      <c r="G66" t="s">
        <v>33</v>
      </c>
      <c r="H66">
        <v>1</v>
      </c>
      <c r="I66">
        <v>5</v>
      </c>
      <c r="J66" t="b">
        <v>1</v>
      </c>
      <c r="K66">
        <v>266</v>
      </c>
      <c r="L66">
        <v>94</v>
      </c>
      <c r="M66" t="s">
        <v>59</v>
      </c>
      <c r="N66" t="s">
        <v>40</v>
      </c>
      <c r="O66" t="s">
        <v>56</v>
      </c>
      <c r="P66">
        <v>82</v>
      </c>
      <c r="Q66">
        <v>4.3</v>
      </c>
      <c r="R66" t="b">
        <v>1</v>
      </c>
      <c r="S66" t="s">
        <v>28</v>
      </c>
      <c r="T66">
        <v>2356</v>
      </c>
      <c r="U66" t="s">
        <v>57</v>
      </c>
      <c r="V66" t="s">
        <v>60</v>
      </c>
      <c r="W66" t="s">
        <v>53</v>
      </c>
      <c r="X66" s="10">
        <f t="shared" ref="X66:X129" si="22">P66/(K66+L66)</f>
        <v>0.22777777777777777</v>
      </c>
      <c r="Y66" s="10" t="str">
        <f t="shared" si="11"/>
        <v>11%-30%</v>
      </c>
      <c r="Z66" t="str">
        <f t="shared" ref="Z66:Z129" si="23">IF(P66/(K66+L66)&gt;0.3, "High",IF(P66/(K66+L66)&lt;=0.1,"Low","Moderate"))</f>
        <v>Moderate</v>
      </c>
      <c r="AA66" t="str">
        <f t="shared" ref="AA66:AA129" si="24">IF(K66&gt;900,"901-1000",IF(AND(K66&lt;=900,K66&gt;800),"801-900",IF(AND(K66&lt;=800,K66&gt;700),"701-800",IF(AND(K66&lt;=700,K66&gt;600),"601-700",IF(AND(K66&lt;=600,K66&gt;500),"501-600",IF(AND(K66&lt;=500,K66&gt;400),"401-500",IF(AND(K66&lt;=400,K66&gt;300),"301-400",IF(AND(K66&lt;=300,K66&gt;200),"201-300",IF(AND(K66&lt;=200,K66&gt;100),"101-200","0-100")))))))))</f>
        <v>201-300</v>
      </c>
      <c r="AB66" t="str">
        <f t="shared" ref="AB66:AB129" si="25">IF(L66&gt;200,"Above 200",IF(AND(L66&lt;=200,L66&gt;150),"151-200",IF(AND(L66&lt;=150,L66&gt;100),"101-150",IF(AND(L66&lt;=100,L66&gt;50),"51-100","0-50"))))</f>
        <v>51-100</v>
      </c>
      <c r="AC66" t="str">
        <f t="shared" ref="AC66:AC129" si="26">IF(M66="GERMANY","NORTH",IF(M66="INDIA","EAST",IF(M66="USA","WEST",IF(M66="FRANCE","NORTH",IF(M66="CANADA","WEST",IF(M66="UK","NORTH",IF(M66="AUSTRALIA","SOUTH","")))))))</f>
        <v>SOUTH</v>
      </c>
      <c r="AD66" t="str">
        <f t="shared" ref="AD66:AD129" si="27">IF(H66=1,"Single Device","Multiple Device")</f>
        <v>Single Device</v>
      </c>
      <c r="AE66" t="str">
        <f t="shared" ref="AE66:AE129" si="28">IF(AND(F66&lt;=500,F66&gt;450),"451-500",IF(AND(F66&lt;=450,F66&gt;400),"401-450",IF(AND(F66&lt;=400,F66&gt;350),"351-400",IF(AND(F66&lt;=350,F66&gt;300),"301-350",IF(AND(F66&lt;=300,F66&gt;250),"251-300",IF(AND(F66&lt;=250,F66&gt;200),"201-250",IF(AND(F66&lt;=200,F66&gt;150),"151-200",IF(AND(F66&lt;=150,F66&gt;100),"101-150",IF(AND(F66&lt;=100,F66&gt;50),"51-100","0-50")))))))))</f>
        <v>301-350</v>
      </c>
      <c r="AF66" s="24" t="str">
        <f t="shared" ref="AF66:AF129" si="29">IF(MAX($D$2:$D$1001)-D66&lt;=1,"0-1 days",IF(AND(MAX($D$2:$D$1001)-D66&gt;1,MAX($D$2:$D$1001)-D66&lt;=3),"2-3 days",IF(AND(MAX($D$2:$D$1001)-D66&gt;3,MAX($D$2:$D$1001)-D66&lt;=6),"4-6 days",IF(AND(MAX($D$2:$D$1001)-D66&gt;6,MAX($D$2:$D$1001)-D66&lt;=10),"7-10 days",IF(AND(MAX($D$2:$D$1001)-D66&gt;10,MAX($D$2:$D$1001)-D66&lt;=15),"11-15 days",IF(AND(MAX($D$2:$D$1001)-D66&gt;15,MAX($D$2:$D$1001)-D66&lt;=20),"16-20 days",IF(AND(MAX($D$2:$D$1001)-D85&gt;20,MAX($D$2:$D$1001)-D66&lt;=30),"21-30 days","More than 30days")))))))</f>
        <v>16-20 days</v>
      </c>
      <c r="AG66" t="str">
        <f t="shared" ref="AG66:AG129" si="30">IF(T66&gt;4500,"Above 4500",IF(AND(T66&lt;=4500,T66&gt;4000),"4001-4500",IF(AND(T66&lt;=4000,T66&gt;3500),"3501-4000",IF(AND(T66&lt;=3500,T66&gt;3000),"3001-3500",IF(AND(T66&lt;=3000,T66&gt;2500),"2501-3000",IF(AND(T66&lt;=2500,T66&gt;2000),"2001-2500",IF(AND(T66&lt;=2000,T66&gt;1500),"1501-2000",IF(AND(T66&lt;=1500,T66&gt;1000),"1001-1500",IF(AND(T66&lt;=1000,T66&gt;500),"501-1000","0-500")))))))))</f>
        <v>2001-2500</v>
      </c>
      <c r="AH66" s="30">
        <f t="shared" si="9"/>
        <v>92</v>
      </c>
      <c r="AI66" s="30">
        <f t="shared" ref="AI66:AI129" si="31">IFERROR(IF(F66/AH66&gt;0,F66/AH66,-(F66/AH66)),F66-(F66-1))</f>
        <v>3.7826086956521738</v>
      </c>
      <c r="AJ66" t="str">
        <f t="shared" si="12"/>
        <v>0-5 hrs</v>
      </c>
      <c r="AK66" t="str">
        <f t="shared" si="21"/>
        <v>Low Engaged</v>
      </c>
    </row>
    <row r="67" spans="1:37" x14ac:dyDescent="0.25">
      <c r="A67">
        <v>1570</v>
      </c>
      <c r="B67" t="s">
        <v>99</v>
      </c>
      <c r="C67" s="1">
        <v>45125</v>
      </c>
      <c r="D67" s="1">
        <v>45618</v>
      </c>
      <c r="E67" s="33">
        <v>11.99</v>
      </c>
      <c r="F67">
        <v>97</v>
      </c>
      <c r="G67" t="s">
        <v>79</v>
      </c>
      <c r="H67">
        <v>1</v>
      </c>
      <c r="I67">
        <v>2</v>
      </c>
      <c r="J67" t="b">
        <v>0</v>
      </c>
      <c r="K67">
        <v>836</v>
      </c>
      <c r="L67">
        <v>122</v>
      </c>
      <c r="M67" t="s">
        <v>44</v>
      </c>
      <c r="N67" t="s">
        <v>40</v>
      </c>
      <c r="O67" t="s">
        <v>50</v>
      </c>
      <c r="P67">
        <v>65</v>
      </c>
      <c r="Q67">
        <v>4.3</v>
      </c>
      <c r="R67" t="b">
        <v>1</v>
      </c>
      <c r="S67" t="s">
        <v>28</v>
      </c>
      <c r="T67">
        <v>4511</v>
      </c>
      <c r="U67" t="s">
        <v>29</v>
      </c>
      <c r="V67" t="s">
        <v>52</v>
      </c>
      <c r="W67" t="s">
        <v>53</v>
      </c>
      <c r="X67" s="10">
        <f t="shared" si="22"/>
        <v>6.7849686847599164E-2</v>
      </c>
      <c r="Y67" s="10" t="str">
        <f t="shared" ref="Y67:Y130" si="32">IF(P67/(K67+L67)&gt;0.3,"Above 30%",IF(P67/(K67+L67)&lt;=0.1,"0%-10%","11%-30%"))</f>
        <v>0%-10%</v>
      </c>
      <c r="Z67" t="str">
        <f t="shared" si="23"/>
        <v>Low</v>
      </c>
      <c r="AA67" t="str">
        <f t="shared" si="24"/>
        <v>801-900</v>
      </c>
      <c r="AB67" t="str">
        <f t="shared" si="25"/>
        <v>101-150</v>
      </c>
      <c r="AC67" t="str">
        <f t="shared" si="26"/>
        <v>NORTH</v>
      </c>
      <c r="AD67" t="str">
        <f t="shared" si="27"/>
        <v>Single Device</v>
      </c>
      <c r="AE67" t="str">
        <f t="shared" si="28"/>
        <v>51-100</v>
      </c>
      <c r="AF67" s="24" t="str">
        <f t="shared" si="29"/>
        <v>21-30 days</v>
      </c>
      <c r="AG67" t="str">
        <f t="shared" si="30"/>
        <v>Above 4500</v>
      </c>
      <c r="AH67" s="30">
        <f t="shared" ref="AH67:AH130" si="33">D67-C67</f>
        <v>493</v>
      </c>
      <c r="AI67" s="30">
        <f t="shared" si="31"/>
        <v>0.19675456389452334</v>
      </c>
      <c r="AJ67" t="str">
        <f t="shared" ref="AJ67:AJ130" si="34">IF(AI67&gt;20,"Above 20 hrs",IF(AND(AI67&lt;=20,AI67&gt;15),"15-20 hrs",IF(AND(AI67&lt;=15,AI67&gt;10),"11-15 hrs",IF(AND(AI67&lt;=10,AI67&gt;5),"6-10 hrs","0-5 hrs"))))</f>
        <v>0-5 hrs</v>
      </c>
      <c r="AK67" t="str">
        <f t="shared" si="21"/>
        <v>Low Engaged</v>
      </c>
    </row>
    <row r="68" spans="1:37" x14ac:dyDescent="0.25">
      <c r="A68">
        <v>1575</v>
      </c>
      <c r="B68" t="s">
        <v>108</v>
      </c>
      <c r="C68" s="1">
        <v>45203</v>
      </c>
      <c r="D68" s="1">
        <v>45637</v>
      </c>
      <c r="E68" s="33">
        <v>11.99</v>
      </c>
      <c r="F68">
        <v>71</v>
      </c>
      <c r="G68" t="s">
        <v>62</v>
      </c>
      <c r="H68">
        <v>5</v>
      </c>
      <c r="I68">
        <v>4</v>
      </c>
      <c r="J68" t="b">
        <v>1</v>
      </c>
      <c r="K68">
        <v>666</v>
      </c>
      <c r="L68">
        <v>100</v>
      </c>
      <c r="M68" t="s">
        <v>59</v>
      </c>
      <c r="N68" t="s">
        <v>49</v>
      </c>
      <c r="O68" t="s">
        <v>41</v>
      </c>
      <c r="P68">
        <v>97</v>
      </c>
      <c r="Q68">
        <v>3.1</v>
      </c>
      <c r="R68" t="b">
        <v>0</v>
      </c>
      <c r="S68" t="s">
        <v>28</v>
      </c>
      <c r="T68">
        <v>3630</v>
      </c>
      <c r="U68" t="s">
        <v>35</v>
      </c>
      <c r="V68" t="s">
        <v>60</v>
      </c>
      <c r="W68" t="s">
        <v>31</v>
      </c>
      <c r="X68" s="10">
        <f t="shared" si="22"/>
        <v>0.12663185378590078</v>
      </c>
      <c r="Y68" s="10" t="str">
        <f t="shared" si="32"/>
        <v>11%-30%</v>
      </c>
      <c r="Z68" t="str">
        <f t="shared" si="23"/>
        <v>Moderate</v>
      </c>
      <c r="AA68" t="str">
        <f t="shared" si="24"/>
        <v>601-700</v>
      </c>
      <c r="AB68" t="str">
        <f t="shared" si="25"/>
        <v>51-100</v>
      </c>
      <c r="AC68" t="str">
        <f t="shared" si="26"/>
        <v>SOUTH</v>
      </c>
      <c r="AD68" t="str">
        <f t="shared" si="27"/>
        <v>Multiple Device</v>
      </c>
      <c r="AE68" t="str">
        <f t="shared" si="28"/>
        <v>51-100</v>
      </c>
      <c r="AF68" s="24" t="str">
        <f t="shared" si="29"/>
        <v>7-10 days</v>
      </c>
      <c r="AG68" t="str">
        <f t="shared" si="30"/>
        <v>3501-4000</v>
      </c>
      <c r="AH68" s="30">
        <f t="shared" si="33"/>
        <v>434</v>
      </c>
      <c r="AI68" s="30">
        <f t="shared" si="31"/>
        <v>0.16359447004608296</v>
      </c>
      <c r="AJ68" t="str">
        <f t="shared" si="34"/>
        <v>0-5 hrs</v>
      </c>
      <c r="AK68" t="str">
        <f t="shared" si="21"/>
        <v>Low Engaged</v>
      </c>
    </row>
    <row r="69" spans="1:37" x14ac:dyDescent="0.25">
      <c r="A69">
        <v>1576</v>
      </c>
      <c r="B69" t="s">
        <v>113</v>
      </c>
      <c r="C69" s="1">
        <v>45004</v>
      </c>
      <c r="D69" s="1">
        <v>45616</v>
      </c>
      <c r="E69" s="33">
        <v>11.99</v>
      </c>
      <c r="F69">
        <v>385</v>
      </c>
      <c r="G69" t="s">
        <v>33</v>
      </c>
      <c r="H69">
        <v>4</v>
      </c>
      <c r="I69">
        <v>1</v>
      </c>
      <c r="J69" t="b">
        <v>1</v>
      </c>
      <c r="K69">
        <v>390</v>
      </c>
      <c r="L69">
        <v>163</v>
      </c>
      <c r="M69" t="s">
        <v>59</v>
      </c>
      <c r="N69" t="s">
        <v>64</v>
      </c>
      <c r="O69" t="s">
        <v>67</v>
      </c>
      <c r="P69">
        <v>43</v>
      </c>
      <c r="Q69">
        <v>3.3</v>
      </c>
      <c r="R69" t="b">
        <v>0</v>
      </c>
      <c r="S69" t="s">
        <v>28</v>
      </c>
      <c r="T69">
        <v>3574</v>
      </c>
      <c r="U69" t="s">
        <v>51</v>
      </c>
      <c r="V69" t="s">
        <v>36</v>
      </c>
      <c r="W69" t="s">
        <v>75</v>
      </c>
      <c r="X69" s="10">
        <f t="shared" si="22"/>
        <v>7.7757685352622063E-2</v>
      </c>
      <c r="Y69" s="10" t="str">
        <f t="shared" si="32"/>
        <v>0%-10%</v>
      </c>
      <c r="Z69" t="str">
        <f t="shared" si="23"/>
        <v>Low</v>
      </c>
      <c r="AA69" t="str">
        <f t="shared" si="24"/>
        <v>301-400</v>
      </c>
      <c r="AB69" t="str">
        <f t="shared" si="25"/>
        <v>151-200</v>
      </c>
      <c r="AC69" t="str">
        <f t="shared" si="26"/>
        <v>SOUTH</v>
      </c>
      <c r="AD69" t="str">
        <f t="shared" si="27"/>
        <v>Multiple Device</v>
      </c>
      <c r="AE69" t="str">
        <f t="shared" si="28"/>
        <v>351-400</v>
      </c>
      <c r="AF69" s="24" t="str">
        <f t="shared" si="29"/>
        <v>21-30 days</v>
      </c>
      <c r="AG69" t="str">
        <f t="shared" si="30"/>
        <v>3501-4000</v>
      </c>
      <c r="AH69" s="30">
        <f t="shared" si="33"/>
        <v>612</v>
      </c>
      <c r="AI69" s="30">
        <f t="shared" si="31"/>
        <v>0.62908496732026142</v>
      </c>
      <c r="AJ69" t="str">
        <f t="shared" si="34"/>
        <v>0-5 hrs</v>
      </c>
      <c r="AK69" t="str">
        <f t="shared" si="21"/>
        <v>Low Engaged</v>
      </c>
    </row>
    <row r="70" spans="1:37" x14ac:dyDescent="0.25">
      <c r="A70">
        <v>1609</v>
      </c>
      <c r="B70" t="s">
        <v>121</v>
      </c>
      <c r="C70" s="1">
        <v>45029</v>
      </c>
      <c r="D70" s="1">
        <v>45643</v>
      </c>
      <c r="E70" s="33">
        <v>7.99</v>
      </c>
      <c r="F70">
        <v>87</v>
      </c>
      <c r="G70" t="s">
        <v>55</v>
      </c>
      <c r="H70">
        <v>4</v>
      </c>
      <c r="I70">
        <v>4</v>
      </c>
      <c r="J70" t="b">
        <v>0</v>
      </c>
      <c r="K70">
        <v>571</v>
      </c>
      <c r="L70">
        <v>54</v>
      </c>
      <c r="M70" t="s">
        <v>39</v>
      </c>
      <c r="N70" t="s">
        <v>49</v>
      </c>
      <c r="O70" t="s">
        <v>34</v>
      </c>
      <c r="P70">
        <v>57</v>
      </c>
      <c r="Q70">
        <v>4.2</v>
      </c>
      <c r="R70" t="b">
        <v>0</v>
      </c>
      <c r="S70" t="s">
        <v>28</v>
      </c>
      <c r="T70">
        <v>344</v>
      </c>
      <c r="U70" t="s">
        <v>51</v>
      </c>
      <c r="V70" t="s">
        <v>68</v>
      </c>
      <c r="W70" t="s">
        <v>53</v>
      </c>
      <c r="X70" s="10">
        <f t="shared" si="22"/>
        <v>9.1200000000000003E-2</v>
      </c>
      <c r="Y70" s="10" t="str">
        <f t="shared" si="32"/>
        <v>0%-10%</v>
      </c>
      <c r="Z70" t="str">
        <f t="shared" si="23"/>
        <v>Low</v>
      </c>
      <c r="AA70" t="str">
        <f t="shared" si="24"/>
        <v>501-600</v>
      </c>
      <c r="AB70" t="str">
        <f t="shared" si="25"/>
        <v>51-100</v>
      </c>
      <c r="AC70" t="str">
        <f t="shared" si="26"/>
        <v>WEST</v>
      </c>
      <c r="AD70" t="str">
        <f t="shared" si="27"/>
        <v>Multiple Device</v>
      </c>
      <c r="AE70" t="str">
        <f t="shared" si="28"/>
        <v>51-100</v>
      </c>
      <c r="AF70" s="24" t="str">
        <f t="shared" si="29"/>
        <v>0-1 days</v>
      </c>
      <c r="AG70" t="str">
        <f t="shared" si="30"/>
        <v>0-500</v>
      </c>
      <c r="AH70" s="30">
        <f t="shared" si="33"/>
        <v>614</v>
      </c>
      <c r="AI70" s="30">
        <f t="shared" si="31"/>
        <v>0.14169381107491857</v>
      </c>
      <c r="AJ70" t="str">
        <f t="shared" si="34"/>
        <v>0-5 hrs</v>
      </c>
      <c r="AK70" t="str">
        <f t="shared" si="21"/>
        <v>Low Engaged</v>
      </c>
    </row>
    <row r="71" spans="1:37" x14ac:dyDescent="0.25">
      <c r="A71">
        <v>1612</v>
      </c>
      <c r="B71" t="s">
        <v>276</v>
      </c>
      <c r="C71" s="1">
        <v>45069</v>
      </c>
      <c r="D71" s="1">
        <v>45630</v>
      </c>
      <c r="E71" s="33">
        <v>7.99</v>
      </c>
      <c r="F71">
        <v>197</v>
      </c>
      <c r="G71" t="s">
        <v>24</v>
      </c>
      <c r="H71">
        <v>1</v>
      </c>
      <c r="I71">
        <v>2</v>
      </c>
      <c r="J71" t="b">
        <v>1</v>
      </c>
      <c r="K71">
        <v>409</v>
      </c>
      <c r="L71">
        <v>22</v>
      </c>
      <c r="M71" t="s">
        <v>48</v>
      </c>
      <c r="N71" t="s">
        <v>40</v>
      </c>
      <c r="O71" t="s">
        <v>34</v>
      </c>
      <c r="P71">
        <v>64</v>
      </c>
      <c r="Q71">
        <v>4.3</v>
      </c>
      <c r="R71" t="b">
        <v>1</v>
      </c>
      <c r="S71" t="s">
        <v>28</v>
      </c>
      <c r="T71">
        <v>1925</v>
      </c>
      <c r="U71" t="s">
        <v>65</v>
      </c>
      <c r="V71" t="s">
        <v>30</v>
      </c>
      <c r="W71" t="s">
        <v>53</v>
      </c>
      <c r="X71" s="10">
        <f t="shared" si="22"/>
        <v>0.14849187935034802</v>
      </c>
      <c r="Y71" s="10" t="str">
        <f t="shared" si="32"/>
        <v>11%-30%</v>
      </c>
      <c r="Z71" t="str">
        <f t="shared" si="23"/>
        <v>Moderate</v>
      </c>
      <c r="AA71" t="str">
        <f t="shared" si="24"/>
        <v>401-500</v>
      </c>
      <c r="AB71" t="str">
        <f t="shared" si="25"/>
        <v>0-50</v>
      </c>
      <c r="AC71" t="str">
        <f t="shared" si="26"/>
        <v>EAST</v>
      </c>
      <c r="AD71" t="str">
        <f t="shared" si="27"/>
        <v>Single Device</v>
      </c>
      <c r="AE71" t="str">
        <f t="shared" si="28"/>
        <v>151-200</v>
      </c>
      <c r="AF71" s="24" t="str">
        <f t="shared" si="29"/>
        <v>11-15 days</v>
      </c>
      <c r="AG71" t="str">
        <f t="shared" si="30"/>
        <v>1501-2000</v>
      </c>
      <c r="AH71" s="30">
        <f t="shared" si="33"/>
        <v>561</v>
      </c>
      <c r="AI71" s="30">
        <f t="shared" si="31"/>
        <v>0.35115864527629231</v>
      </c>
      <c r="AJ71" t="str">
        <f t="shared" si="34"/>
        <v>0-5 hrs</v>
      </c>
      <c r="AK71" t="str">
        <f t="shared" si="21"/>
        <v>Moderate Enagaged</v>
      </c>
    </row>
    <row r="72" spans="1:37" x14ac:dyDescent="0.25">
      <c r="A72">
        <v>1635</v>
      </c>
      <c r="B72" t="s">
        <v>258</v>
      </c>
      <c r="C72" s="1">
        <v>45282</v>
      </c>
      <c r="D72" s="1">
        <v>45631</v>
      </c>
      <c r="E72" s="33">
        <v>15.99</v>
      </c>
      <c r="F72">
        <v>321</v>
      </c>
      <c r="G72" t="s">
        <v>43</v>
      </c>
      <c r="H72">
        <v>1</v>
      </c>
      <c r="I72">
        <v>5</v>
      </c>
      <c r="J72" t="b">
        <v>1</v>
      </c>
      <c r="K72">
        <v>276</v>
      </c>
      <c r="L72">
        <v>182</v>
      </c>
      <c r="M72" t="s">
        <v>59</v>
      </c>
      <c r="N72" t="s">
        <v>64</v>
      </c>
      <c r="O72" t="s">
        <v>41</v>
      </c>
      <c r="P72">
        <v>52</v>
      </c>
      <c r="Q72">
        <v>4.9000000000000004</v>
      </c>
      <c r="R72" t="b">
        <v>1</v>
      </c>
      <c r="S72" t="s">
        <v>28</v>
      </c>
      <c r="T72">
        <v>1013</v>
      </c>
      <c r="U72" t="s">
        <v>51</v>
      </c>
      <c r="V72" t="s">
        <v>30</v>
      </c>
      <c r="W72" t="s">
        <v>75</v>
      </c>
      <c r="X72" s="10">
        <f t="shared" si="22"/>
        <v>0.11353711790393013</v>
      </c>
      <c r="Y72" s="10" t="str">
        <f t="shared" si="32"/>
        <v>11%-30%</v>
      </c>
      <c r="Z72" t="str">
        <f t="shared" si="23"/>
        <v>Moderate</v>
      </c>
      <c r="AA72" t="str">
        <f t="shared" si="24"/>
        <v>201-300</v>
      </c>
      <c r="AB72" t="str">
        <f t="shared" si="25"/>
        <v>151-200</v>
      </c>
      <c r="AC72" t="str">
        <f t="shared" si="26"/>
        <v>SOUTH</v>
      </c>
      <c r="AD72" t="str">
        <f t="shared" si="27"/>
        <v>Single Device</v>
      </c>
      <c r="AE72" t="str">
        <f t="shared" si="28"/>
        <v>301-350</v>
      </c>
      <c r="AF72" s="24" t="str">
        <f t="shared" si="29"/>
        <v>11-15 days</v>
      </c>
      <c r="AG72" t="str">
        <f t="shared" si="30"/>
        <v>1001-1500</v>
      </c>
      <c r="AH72" s="30">
        <f t="shared" si="33"/>
        <v>349</v>
      </c>
      <c r="AI72" s="30">
        <f t="shared" si="31"/>
        <v>0.91977077363896853</v>
      </c>
      <c r="AJ72" t="str">
        <f t="shared" si="34"/>
        <v>0-5 hrs</v>
      </c>
      <c r="AK72" t="str">
        <f t="shared" si="21"/>
        <v>Low Engaged</v>
      </c>
    </row>
    <row r="73" spans="1:37" x14ac:dyDescent="0.25">
      <c r="A73">
        <v>1636</v>
      </c>
      <c r="B73" t="s">
        <v>104</v>
      </c>
      <c r="C73" s="1">
        <v>45073</v>
      </c>
      <c r="D73" s="1">
        <v>45632</v>
      </c>
      <c r="E73" s="33">
        <v>11.99</v>
      </c>
      <c r="F73">
        <v>102</v>
      </c>
      <c r="G73" t="s">
        <v>79</v>
      </c>
      <c r="H73">
        <v>5</v>
      </c>
      <c r="I73">
        <v>2</v>
      </c>
      <c r="J73" t="b">
        <v>0</v>
      </c>
      <c r="K73">
        <v>989</v>
      </c>
      <c r="L73">
        <v>44</v>
      </c>
      <c r="M73" t="s">
        <v>59</v>
      </c>
      <c r="N73" t="s">
        <v>64</v>
      </c>
      <c r="O73" t="s">
        <v>56</v>
      </c>
      <c r="P73">
        <v>63</v>
      </c>
      <c r="Q73">
        <v>4.8</v>
      </c>
      <c r="R73" t="b">
        <v>0</v>
      </c>
      <c r="S73" t="s">
        <v>28</v>
      </c>
      <c r="T73">
        <v>3118</v>
      </c>
      <c r="U73" t="s">
        <v>35</v>
      </c>
      <c r="V73" t="s">
        <v>30</v>
      </c>
      <c r="W73" t="s">
        <v>31</v>
      </c>
      <c r="X73" s="10">
        <f t="shared" si="22"/>
        <v>6.0987415295256538E-2</v>
      </c>
      <c r="Y73" s="10" t="str">
        <f t="shared" si="32"/>
        <v>0%-10%</v>
      </c>
      <c r="Z73" t="str">
        <f t="shared" si="23"/>
        <v>Low</v>
      </c>
      <c r="AA73" t="str">
        <f t="shared" si="24"/>
        <v>901-1000</v>
      </c>
      <c r="AB73" t="str">
        <f t="shared" si="25"/>
        <v>0-50</v>
      </c>
      <c r="AC73" t="str">
        <f t="shared" si="26"/>
        <v>SOUTH</v>
      </c>
      <c r="AD73" t="str">
        <f t="shared" si="27"/>
        <v>Multiple Device</v>
      </c>
      <c r="AE73" t="str">
        <f t="shared" si="28"/>
        <v>101-150</v>
      </c>
      <c r="AF73" s="24" t="str">
        <f t="shared" si="29"/>
        <v>11-15 days</v>
      </c>
      <c r="AG73" t="str">
        <f t="shared" si="30"/>
        <v>3001-3500</v>
      </c>
      <c r="AH73" s="30">
        <f t="shared" si="33"/>
        <v>559</v>
      </c>
      <c r="AI73" s="30">
        <f t="shared" si="31"/>
        <v>0.18246869409660108</v>
      </c>
      <c r="AJ73" t="str">
        <f t="shared" si="34"/>
        <v>0-5 hrs</v>
      </c>
      <c r="AK73" t="str">
        <f t="shared" si="21"/>
        <v>Moderate Enagaged</v>
      </c>
    </row>
    <row r="74" spans="1:37" x14ac:dyDescent="0.25">
      <c r="A74">
        <v>1637</v>
      </c>
      <c r="B74" t="s">
        <v>89</v>
      </c>
      <c r="C74" s="1">
        <v>45387</v>
      </c>
      <c r="D74" s="1">
        <v>45615</v>
      </c>
      <c r="E74" s="33">
        <v>15.99</v>
      </c>
      <c r="F74">
        <v>74</v>
      </c>
      <c r="G74" t="s">
        <v>43</v>
      </c>
      <c r="H74">
        <v>4</v>
      </c>
      <c r="I74">
        <v>3</v>
      </c>
      <c r="J74" t="b">
        <v>1</v>
      </c>
      <c r="K74">
        <v>646</v>
      </c>
      <c r="L74">
        <v>38</v>
      </c>
      <c r="M74" t="s">
        <v>44</v>
      </c>
      <c r="N74" t="s">
        <v>64</v>
      </c>
      <c r="O74" t="s">
        <v>27</v>
      </c>
      <c r="P74">
        <v>37</v>
      </c>
      <c r="Q74">
        <v>4.0999999999999996</v>
      </c>
      <c r="R74" t="b">
        <v>0</v>
      </c>
      <c r="S74" t="s">
        <v>28</v>
      </c>
      <c r="T74">
        <v>4111</v>
      </c>
      <c r="U74" t="s">
        <v>65</v>
      </c>
      <c r="V74" t="s">
        <v>60</v>
      </c>
      <c r="W74" t="s">
        <v>31</v>
      </c>
      <c r="X74" s="10">
        <f t="shared" si="22"/>
        <v>5.4093567251461985E-2</v>
      </c>
      <c r="Y74" s="10" t="str">
        <f t="shared" si="32"/>
        <v>0%-10%</v>
      </c>
      <c r="Z74" t="str">
        <f t="shared" si="23"/>
        <v>Low</v>
      </c>
      <c r="AA74" t="str">
        <f t="shared" si="24"/>
        <v>601-700</v>
      </c>
      <c r="AB74" t="str">
        <f t="shared" si="25"/>
        <v>0-50</v>
      </c>
      <c r="AC74" t="str">
        <f t="shared" si="26"/>
        <v>NORTH</v>
      </c>
      <c r="AD74" t="str">
        <f t="shared" si="27"/>
        <v>Multiple Device</v>
      </c>
      <c r="AE74" t="str">
        <f t="shared" si="28"/>
        <v>51-100</v>
      </c>
      <c r="AF74" s="24" t="str">
        <f t="shared" si="29"/>
        <v>More than 30days</v>
      </c>
      <c r="AG74" t="str">
        <f t="shared" si="30"/>
        <v>4001-4500</v>
      </c>
      <c r="AH74" s="30">
        <f t="shared" si="33"/>
        <v>228</v>
      </c>
      <c r="AI74" s="30">
        <f t="shared" si="31"/>
        <v>0.32456140350877194</v>
      </c>
      <c r="AJ74" t="str">
        <f t="shared" si="34"/>
        <v>0-5 hrs</v>
      </c>
      <c r="AK74" t="str">
        <f t="shared" si="21"/>
        <v>Low Engaged</v>
      </c>
    </row>
    <row r="75" spans="1:37" x14ac:dyDescent="0.25">
      <c r="A75">
        <v>1650</v>
      </c>
      <c r="B75" t="s">
        <v>78</v>
      </c>
      <c r="C75" s="1">
        <v>45529</v>
      </c>
      <c r="D75" s="1">
        <v>45619</v>
      </c>
      <c r="E75" s="33">
        <v>15.99</v>
      </c>
      <c r="F75">
        <v>319</v>
      </c>
      <c r="G75" t="s">
        <v>79</v>
      </c>
      <c r="H75">
        <v>2</v>
      </c>
      <c r="I75">
        <v>2</v>
      </c>
      <c r="J75" t="b">
        <v>0</v>
      </c>
      <c r="K75">
        <v>842</v>
      </c>
      <c r="L75">
        <v>145</v>
      </c>
      <c r="M75" t="s">
        <v>74</v>
      </c>
      <c r="N75" t="s">
        <v>64</v>
      </c>
      <c r="O75" t="s">
        <v>41</v>
      </c>
      <c r="P75">
        <v>27</v>
      </c>
      <c r="Q75">
        <v>3.6</v>
      </c>
      <c r="R75" t="b">
        <v>1</v>
      </c>
      <c r="S75" t="s">
        <v>28</v>
      </c>
      <c r="T75">
        <v>256</v>
      </c>
      <c r="U75" t="s">
        <v>51</v>
      </c>
      <c r="V75" t="s">
        <v>30</v>
      </c>
      <c r="W75" t="s">
        <v>75</v>
      </c>
      <c r="X75" s="10">
        <f t="shared" si="22"/>
        <v>2.7355623100303952E-2</v>
      </c>
      <c r="Y75" s="10" t="str">
        <f t="shared" si="32"/>
        <v>0%-10%</v>
      </c>
      <c r="Z75" t="str">
        <f t="shared" si="23"/>
        <v>Low</v>
      </c>
      <c r="AA75" t="str">
        <f t="shared" si="24"/>
        <v>801-900</v>
      </c>
      <c r="AB75" t="str">
        <f t="shared" si="25"/>
        <v>101-150</v>
      </c>
      <c r="AC75" t="str">
        <f t="shared" si="26"/>
        <v>NORTH</v>
      </c>
      <c r="AD75" t="str">
        <f t="shared" si="27"/>
        <v>Multiple Device</v>
      </c>
      <c r="AE75" t="str">
        <f t="shared" si="28"/>
        <v>301-350</v>
      </c>
      <c r="AF75" s="24" t="str">
        <f t="shared" si="29"/>
        <v>More than 30days</v>
      </c>
      <c r="AG75" t="str">
        <f t="shared" si="30"/>
        <v>0-500</v>
      </c>
      <c r="AH75" s="30">
        <f t="shared" si="33"/>
        <v>90</v>
      </c>
      <c r="AI75" s="30">
        <f t="shared" si="31"/>
        <v>3.5444444444444443</v>
      </c>
      <c r="AJ75" t="str">
        <f t="shared" si="34"/>
        <v>0-5 hrs</v>
      </c>
      <c r="AK75" t="str">
        <f t="shared" si="21"/>
        <v>Low Engaged</v>
      </c>
    </row>
    <row r="76" spans="1:37" x14ac:dyDescent="0.25">
      <c r="A76">
        <v>1661</v>
      </c>
      <c r="B76" t="s">
        <v>230</v>
      </c>
      <c r="C76" s="1">
        <v>45032</v>
      </c>
      <c r="D76" s="1">
        <v>45634</v>
      </c>
      <c r="E76" s="33">
        <v>15.99</v>
      </c>
      <c r="F76">
        <v>139</v>
      </c>
      <c r="G76" t="s">
        <v>62</v>
      </c>
      <c r="H76">
        <v>4</v>
      </c>
      <c r="I76">
        <v>5</v>
      </c>
      <c r="J76" t="b">
        <v>1</v>
      </c>
      <c r="K76">
        <v>442</v>
      </c>
      <c r="L76">
        <v>110</v>
      </c>
      <c r="M76" t="s">
        <v>39</v>
      </c>
      <c r="N76" t="s">
        <v>49</v>
      </c>
      <c r="O76" t="s">
        <v>27</v>
      </c>
      <c r="P76">
        <v>91</v>
      </c>
      <c r="Q76">
        <v>4.7</v>
      </c>
      <c r="R76" t="b">
        <v>1</v>
      </c>
      <c r="S76" t="s">
        <v>28</v>
      </c>
      <c r="T76">
        <v>4589</v>
      </c>
      <c r="U76" t="s">
        <v>29</v>
      </c>
      <c r="V76" t="s">
        <v>68</v>
      </c>
      <c r="W76" t="s">
        <v>37</v>
      </c>
      <c r="X76" s="10">
        <f t="shared" si="22"/>
        <v>0.16485507246376813</v>
      </c>
      <c r="Y76" s="10" t="str">
        <f t="shared" si="32"/>
        <v>11%-30%</v>
      </c>
      <c r="Z76" t="str">
        <f t="shared" si="23"/>
        <v>Moderate</v>
      </c>
      <c r="AA76" t="str">
        <f t="shared" si="24"/>
        <v>401-500</v>
      </c>
      <c r="AB76" t="str">
        <f t="shared" si="25"/>
        <v>101-150</v>
      </c>
      <c r="AC76" t="str">
        <f t="shared" si="26"/>
        <v>WEST</v>
      </c>
      <c r="AD76" t="str">
        <f t="shared" si="27"/>
        <v>Multiple Device</v>
      </c>
      <c r="AE76" t="str">
        <f t="shared" si="28"/>
        <v>101-150</v>
      </c>
      <c r="AF76" s="24" t="str">
        <f t="shared" si="29"/>
        <v>7-10 days</v>
      </c>
      <c r="AG76" t="str">
        <f t="shared" si="30"/>
        <v>Above 4500</v>
      </c>
      <c r="AH76" s="30">
        <f t="shared" si="33"/>
        <v>602</v>
      </c>
      <c r="AI76" s="30">
        <f t="shared" si="31"/>
        <v>0.23089700996677742</v>
      </c>
      <c r="AJ76" t="str">
        <f t="shared" si="34"/>
        <v>0-5 hrs</v>
      </c>
      <c r="AK76" t="str">
        <f t="shared" si="21"/>
        <v>Moderate Enagaged</v>
      </c>
    </row>
    <row r="77" spans="1:37" x14ac:dyDescent="0.25">
      <c r="A77">
        <v>1665</v>
      </c>
      <c r="B77" t="s">
        <v>93</v>
      </c>
      <c r="C77" s="1">
        <v>45350</v>
      </c>
      <c r="D77" s="1">
        <v>45643</v>
      </c>
      <c r="E77" s="33">
        <v>11.99</v>
      </c>
      <c r="F77">
        <v>43</v>
      </c>
      <c r="G77" t="s">
        <v>62</v>
      </c>
      <c r="H77">
        <v>5</v>
      </c>
      <c r="I77">
        <v>2</v>
      </c>
      <c r="J77" t="b">
        <v>0</v>
      </c>
      <c r="K77">
        <v>767</v>
      </c>
      <c r="L77">
        <v>83</v>
      </c>
      <c r="M77" t="s">
        <v>59</v>
      </c>
      <c r="N77" t="s">
        <v>64</v>
      </c>
      <c r="O77" t="s">
        <v>34</v>
      </c>
      <c r="P77">
        <v>58</v>
      </c>
      <c r="Q77">
        <v>3</v>
      </c>
      <c r="R77" t="b">
        <v>1</v>
      </c>
      <c r="S77" t="s">
        <v>28</v>
      </c>
      <c r="T77">
        <v>245</v>
      </c>
      <c r="U77" t="s">
        <v>35</v>
      </c>
      <c r="V77" t="s">
        <v>30</v>
      </c>
      <c r="W77" t="s">
        <v>75</v>
      </c>
      <c r="X77" s="10">
        <f t="shared" si="22"/>
        <v>6.8235294117647061E-2</v>
      </c>
      <c r="Y77" s="10" t="str">
        <f t="shared" si="32"/>
        <v>0%-10%</v>
      </c>
      <c r="Z77" t="str">
        <f t="shared" si="23"/>
        <v>Low</v>
      </c>
      <c r="AA77" t="str">
        <f t="shared" si="24"/>
        <v>701-800</v>
      </c>
      <c r="AB77" t="str">
        <f t="shared" si="25"/>
        <v>51-100</v>
      </c>
      <c r="AC77" t="str">
        <f t="shared" si="26"/>
        <v>SOUTH</v>
      </c>
      <c r="AD77" t="str">
        <f t="shared" si="27"/>
        <v>Multiple Device</v>
      </c>
      <c r="AE77" t="str">
        <f t="shared" si="28"/>
        <v>0-50</v>
      </c>
      <c r="AF77" s="24" t="str">
        <f t="shared" si="29"/>
        <v>0-1 days</v>
      </c>
      <c r="AG77" t="str">
        <f t="shared" si="30"/>
        <v>0-500</v>
      </c>
      <c r="AH77" s="30">
        <f t="shared" si="33"/>
        <v>293</v>
      </c>
      <c r="AI77" s="30">
        <f t="shared" si="31"/>
        <v>0.14675767918088736</v>
      </c>
      <c r="AJ77" t="str">
        <f t="shared" si="34"/>
        <v>0-5 hrs</v>
      </c>
      <c r="AK77" t="str">
        <f t="shared" si="21"/>
        <v>Low Engaged</v>
      </c>
    </row>
    <row r="78" spans="1:37" x14ac:dyDescent="0.25">
      <c r="A78">
        <v>1672</v>
      </c>
      <c r="B78" t="s">
        <v>158</v>
      </c>
      <c r="C78" s="1">
        <v>44916</v>
      </c>
      <c r="D78" s="1">
        <v>45624</v>
      </c>
      <c r="E78" s="33">
        <v>15.99</v>
      </c>
      <c r="F78">
        <v>200</v>
      </c>
      <c r="G78" t="s">
        <v>55</v>
      </c>
      <c r="H78">
        <v>4</v>
      </c>
      <c r="I78">
        <v>1</v>
      </c>
      <c r="J78" t="b">
        <v>0</v>
      </c>
      <c r="K78">
        <v>52</v>
      </c>
      <c r="L78">
        <v>8</v>
      </c>
      <c r="M78" t="s">
        <v>74</v>
      </c>
      <c r="N78" t="s">
        <v>49</v>
      </c>
      <c r="O78" t="s">
        <v>67</v>
      </c>
      <c r="P78">
        <v>17</v>
      </c>
      <c r="Q78">
        <v>3.2</v>
      </c>
      <c r="R78" t="b">
        <v>1</v>
      </c>
      <c r="S78" t="s">
        <v>28</v>
      </c>
      <c r="T78">
        <v>3161</v>
      </c>
      <c r="U78" t="s">
        <v>51</v>
      </c>
      <c r="V78" t="s">
        <v>60</v>
      </c>
      <c r="W78" t="s">
        <v>53</v>
      </c>
      <c r="X78" s="10">
        <f t="shared" si="22"/>
        <v>0.28333333333333333</v>
      </c>
      <c r="Y78" s="10" t="str">
        <f t="shared" si="32"/>
        <v>11%-30%</v>
      </c>
      <c r="Z78" t="str">
        <f t="shared" si="23"/>
        <v>Moderate</v>
      </c>
      <c r="AA78" t="str">
        <f t="shared" si="24"/>
        <v>0-100</v>
      </c>
      <c r="AB78" t="str">
        <f t="shared" si="25"/>
        <v>0-50</v>
      </c>
      <c r="AC78" t="str">
        <f t="shared" si="26"/>
        <v>NORTH</v>
      </c>
      <c r="AD78" t="str">
        <f t="shared" si="27"/>
        <v>Multiple Device</v>
      </c>
      <c r="AE78" t="str">
        <f t="shared" si="28"/>
        <v>151-200</v>
      </c>
      <c r="AF78" s="24" t="str">
        <f t="shared" si="29"/>
        <v>16-20 days</v>
      </c>
      <c r="AG78" t="str">
        <f t="shared" si="30"/>
        <v>3001-3500</v>
      </c>
      <c r="AH78" s="30">
        <f t="shared" si="33"/>
        <v>708</v>
      </c>
      <c r="AI78" s="30">
        <f t="shared" si="31"/>
        <v>0.2824858757062147</v>
      </c>
      <c r="AJ78" t="str">
        <f t="shared" si="34"/>
        <v>0-5 hrs</v>
      </c>
      <c r="AK78" t="str">
        <f t="shared" si="21"/>
        <v>Moderate Enagaged</v>
      </c>
    </row>
    <row r="79" spans="1:37" x14ac:dyDescent="0.25">
      <c r="A79">
        <v>1674</v>
      </c>
      <c r="B79" t="s">
        <v>120</v>
      </c>
      <c r="C79" s="1">
        <v>45488</v>
      </c>
      <c r="D79" s="1">
        <v>45641</v>
      </c>
      <c r="E79" s="33">
        <v>11.99</v>
      </c>
      <c r="F79">
        <v>328</v>
      </c>
      <c r="G79" t="s">
        <v>62</v>
      </c>
      <c r="H79">
        <v>2</v>
      </c>
      <c r="I79">
        <v>2</v>
      </c>
      <c r="J79" t="b">
        <v>1</v>
      </c>
      <c r="K79">
        <v>415</v>
      </c>
      <c r="L79">
        <v>162</v>
      </c>
      <c r="M79" t="s">
        <v>44</v>
      </c>
      <c r="N79" t="s">
        <v>26</v>
      </c>
      <c r="O79" t="s">
        <v>67</v>
      </c>
      <c r="P79">
        <v>19</v>
      </c>
      <c r="Q79">
        <v>4.4000000000000004</v>
      </c>
      <c r="R79" t="b">
        <v>1</v>
      </c>
      <c r="S79" t="s">
        <v>28</v>
      </c>
      <c r="T79">
        <v>1311</v>
      </c>
      <c r="U79" t="s">
        <v>29</v>
      </c>
      <c r="V79" t="s">
        <v>30</v>
      </c>
      <c r="W79" t="s">
        <v>53</v>
      </c>
      <c r="X79" s="10">
        <f t="shared" si="22"/>
        <v>3.292894280762565E-2</v>
      </c>
      <c r="Y79" s="10" t="str">
        <f t="shared" si="32"/>
        <v>0%-10%</v>
      </c>
      <c r="Z79" t="str">
        <f t="shared" si="23"/>
        <v>Low</v>
      </c>
      <c r="AA79" t="str">
        <f t="shared" si="24"/>
        <v>401-500</v>
      </c>
      <c r="AB79" t="str">
        <f t="shared" si="25"/>
        <v>151-200</v>
      </c>
      <c r="AC79" t="str">
        <f t="shared" si="26"/>
        <v>NORTH</v>
      </c>
      <c r="AD79" t="str">
        <f t="shared" si="27"/>
        <v>Multiple Device</v>
      </c>
      <c r="AE79" t="str">
        <f t="shared" si="28"/>
        <v>301-350</v>
      </c>
      <c r="AF79" s="24" t="str">
        <f t="shared" si="29"/>
        <v>2-3 days</v>
      </c>
      <c r="AG79" t="str">
        <f t="shared" si="30"/>
        <v>1001-1500</v>
      </c>
      <c r="AH79" s="30">
        <f t="shared" si="33"/>
        <v>153</v>
      </c>
      <c r="AI79" s="30">
        <f t="shared" si="31"/>
        <v>2.1437908496732025</v>
      </c>
      <c r="AJ79" t="str">
        <f t="shared" si="34"/>
        <v>0-5 hrs</v>
      </c>
      <c r="AK79" t="str">
        <f t="shared" si="21"/>
        <v>Low Engaged</v>
      </c>
    </row>
    <row r="80" spans="1:37" x14ac:dyDescent="0.25">
      <c r="A80">
        <v>1687</v>
      </c>
      <c r="B80" t="s">
        <v>92</v>
      </c>
      <c r="C80" s="1">
        <v>45401</v>
      </c>
      <c r="D80" s="1">
        <v>45620</v>
      </c>
      <c r="E80" s="33">
        <v>7.99</v>
      </c>
      <c r="F80">
        <v>44</v>
      </c>
      <c r="G80" t="s">
        <v>24</v>
      </c>
      <c r="H80">
        <v>4</v>
      </c>
      <c r="I80">
        <v>5</v>
      </c>
      <c r="J80" t="b">
        <v>1</v>
      </c>
      <c r="K80">
        <v>190</v>
      </c>
      <c r="L80">
        <v>193</v>
      </c>
      <c r="M80" t="s">
        <v>74</v>
      </c>
      <c r="N80" t="s">
        <v>26</v>
      </c>
      <c r="O80" t="s">
        <v>27</v>
      </c>
      <c r="P80">
        <v>13</v>
      </c>
      <c r="Q80">
        <v>3.1</v>
      </c>
      <c r="R80" t="b">
        <v>0</v>
      </c>
      <c r="S80" t="s">
        <v>28</v>
      </c>
      <c r="T80">
        <v>3</v>
      </c>
      <c r="U80" t="s">
        <v>57</v>
      </c>
      <c r="V80" t="s">
        <v>52</v>
      </c>
      <c r="W80" t="s">
        <v>31</v>
      </c>
      <c r="X80" s="10">
        <f t="shared" si="22"/>
        <v>3.3942558746736295E-2</v>
      </c>
      <c r="Y80" s="10" t="str">
        <f t="shared" si="32"/>
        <v>0%-10%</v>
      </c>
      <c r="Z80" t="str">
        <f t="shared" si="23"/>
        <v>Low</v>
      </c>
      <c r="AA80" t="str">
        <f t="shared" si="24"/>
        <v>101-200</v>
      </c>
      <c r="AB80" t="str">
        <f t="shared" si="25"/>
        <v>151-200</v>
      </c>
      <c r="AC80" t="str">
        <f t="shared" si="26"/>
        <v>NORTH</v>
      </c>
      <c r="AD80" t="str">
        <f t="shared" si="27"/>
        <v>Multiple Device</v>
      </c>
      <c r="AE80" t="str">
        <f t="shared" si="28"/>
        <v>0-50</v>
      </c>
      <c r="AF80" s="24" t="str">
        <f t="shared" si="29"/>
        <v>More than 30days</v>
      </c>
      <c r="AG80" t="str">
        <f t="shared" si="30"/>
        <v>0-500</v>
      </c>
      <c r="AH80" s="30">
        <f t="shared" si="33"/>
        <v>219</v>
      </c>
      <c r="AI80" s="30">
        <f t="shared" si="31"/>
        <v>0.20091324200913241</v>
      </c>
      <c r="AJ80" t="str">
        <f t="shared" si="34"/>
        <v>0-5 hrs</v>
      </c>
      <c r="AK80" t="str">
        <f t="shared" si="21"/>
        <v>Low Engaged</v>
      </c>
    </row>
    <row r="81" spans="1:37" x14ac:dyDescent="0.25">
      <c r="A81">
        <v>1691</v>
      </c>
      <c r="B81" t="s">
        <v>104</v>
      </c>
      <c r="C81" s="1">
        <v>45173</v>
      </c>
      <c r="D81" s="1">
        <v>45633</v>
      </c>
      <c r="E81" s="33">
        <v>11.99</v>
      </c>
      <c r="F81">
        <v>309</v>
      </c>
      <c r="G81" t="s">
        <v>43</v>
      </c>
      <c r="H81">
        <v>4</v>
      </c>
      <c r="I81">
        <v>4</v>
      </c>
      <c r="J81" t="b">
        <v>0</v>
      </c>
      <c r="K81">
        <v>891</v>
      </c>
      <c r="L81">
        <v>93</v>
      </c>
      <c r="M81" t="s">
        <v>39</v>
      </c>
      <c r="N81" t="s">
        <v>64</v>
      </c>
      <c r="O81" t="s">
        <v>50</v>
      </c>
      <c r="P81">
        <v>65</v>
      </c>
      <c r="Q81">
        <v>4</v>
      </c>
      <c r="R81" t="b">
        <v>1</v>
      </c>
      <c r="S81" t="s">
        <v>28</v>
      </c>
      <c r="T81">
        <v>1442</v>
      </c>
      <c r="U81" t="s">
        <v>51</v>
      </c>
      <c r="V81" t="s">
        <v>68</v>
      </c>
      <c r="W81" t="s">
        <v>53</v>
      </c>
      <c r="X81" s="10">
        <f t="shared" si="22"/>
        <v>6.605691056910569E-2</v>
      </c>
      <c r="Y81" s="10" t="str">
        <f t="shared" si="32"/>
        <v>0%-10%</v>
      </c>
      <c r="Z81" t="str">
        <f t="shared" si="23"/>
        <v>Low</v>
      </c>
      <c r="AA81" t="str">
        <f t="shared" si="24"/>
        <v>801-900</v>
      </c>
      <c r="AB81" t="str">
        <f t="shared" si="25"/>
        <v>51-100</v>
      </c>
      <c r="AC81" t="str">
        <f t="shared" si="26"/>
        <v>WEST</v>
      </c>
      <c r="AD81" t="str">
        <f t="shared" si="27"/>
        <v>Multiple Device</v>
      </c>
      <c r="AE81" t="str">
        <f t="shared" si="28"/>
        <v>301-350</v>
      </c>
      <c r="AF81" s="24" t="str">
        <f t="shared" si="29"/>
        <v>11-15 days</v>
      </c>
      <c r="AG81" t="str">
        <f t="shared" si="30"/>
        <v>1001-1500</v>
      </c>
      <c r="AH81" s="30">
        <f t="shared" si="33"/>
        <v>460</v>
      </c>
      <c r="AI81" s="30">
        <f t="shared" si="31"/>
        <v>0.67173913043478262</v>
      </c>
      <c r="AJ81" t="str">
        <f t="shared" si="34"/>
        <v>0-5 hrs</v>
      </c>
      <c r="AK81" t="str">
        <f t="shared" si="21"/>
        <v>Low Engaged</v>
      </c>
    </row>
    <row r="82" spans="1:37" x14ac:dyDescent="0.25">
      <c r="A82">
        <v>1697</v>
      </c>
      <c r="B82" t="s">
        <v>81</v>
      </c>
      <c r="C82" s="1">
        <v>45190</v>
      </c>
      <c r="D82" s="1">
        <v>45623</v>
      </c>
      <c r="E82" s="33">
        <v>7.99</v>
      </c>
      <c r="F82">
        <v>472</v>
      </c>
      <c r="G82" t="s">
        <v>24</v>
      </c>
      <c r="H82">
        <v>5</v>
      </c>
      <c r="I82">
        <v>2</v>
      </c>
      <c r="J82" t="b">
        <v>1</v>
      </c>
      <c r="K82">
        <v>76</v>
      </c>
      <c r="L82">
        <v>157</v>
      </c>
      <c r="M82" t="s">
        <v>25</v>
      </c>
      <c r="N82" t="s">
        <v>40</v>
      </c>
      <c r="O82" t="s">
        <v>67</v>
      </c>
      <c r="P82">
        <v>6</v>
      </c>
      <c r="Q82">
        <v>3.1</v>
      </c>
      <c r="R82" t="b">
        <v>1</v>
      </c>
      <c r="S82" t="s">
        <v>28</v>
      </c>
      <c r="T82">
        <v>1351</v>
      </c>
      <c r="U82" t="s">
        <v>57</v>
      </c>
      <c r="V82" t="s">
        <v>68</v>
      </c>
      <c r="W82" t="s">
        <v>75</v>
      </c>
      <c r="X82" s="10">
        <f t="shared" si="22"/>
        <v>2.575107296137339E-2</v>
      </c>
      <c r="Y82" s="10" t="str">
        <f t="shared" si="32"/>
        <v>0%-10%</v>
      </c>
      <c r="Z82" t="str">
        <f t="shared" si="23"/>
        <v>Low</v>
      </c>
      <c r="AA82" t="str">
        <f t="shared" si="24"/>
        <v>0-100</v>
      </c>
      <c r="AB82" t="str">
        <f t="shared" si="25"/>
        <v>151-200</v>
      </c>
      <c r="AC82" t="str">
        <f t="shared" si="26"/>
        <v>WEST</v>
      </c>
      <c r="AD82" t="str">
        <f t="shared" si="27"/>
        <v>Multiple Device</v>
      </c>
      <c r="AE82" t="str">
        <f t="shared" si="28"/>
        <v>451-500</v>
      </c>
      <c r="AF82" s="24" t="str">
        <f t="shared" si="29"/>
        <v>More than 30days</v>
      </c>
      <c r="AG82" t="str">
        <f t="shared" si="30"/>
        <v>1001-1500</v>
      </c>
      <c r="AH82" s="30">
        <f t="shared" si="33"/>
        <v>433</v>
      </c>
      <c r="AI82" s="30">
        <f t="shared" si="31"/>
        <v>1.0900692840646651</v>
      </c>
      <c r="AJ82" t="str">
        <f t="shared" si="34"/>
        <v>0-5 hrs</v>
      </c>
      <c r="AK82" t="str">
        <f t="shared" ref="AK82:AK130" si="35">IF(F82&gt;400,"High Enagaged",IF(AND(T82&lt;=200,T82&gt;100),"Moderate Enagaged","Low Engaged"))</f>
        <v>High Enagaged</v>
      </c>
    </row>
    <row r="83" spans="1:37" x14ac:dyDescent="0.25">
      <c r="A83">
        <v>1699</v>
      </c>
      <c r="B83" t="s">
        <v>146</v>
      </c>
      <c r="C83" s="1">
        <v>45182</v>
      </c>
      <c r="D83" s="1">
        <v>45637</v>
      </c>
      <c r="E83" s="33">
        <v>15.99</v>
      </c>
      <c r="F83">
        <v>18</v>
      </c>
      <c r="G83" t="s">
        <v>46</v>
      </c>
      <c r="H83">
        <v>4</v>
      </c>
      <c r="I83">
        <v>2</v>
      </c>
      <c r="J83" t="b">
        <v>0</v>
      </c>
      <c r="K83">
        <v>882</v>
      </c>
      <c r="L83">
        <v>1</v>
      </c>
      <c r="M83" t="s">
        <v>74</v>
      </c>
      <c r="N83" t="s">
        <v>49</v>
      </c>
      <c r="O83" t="s">
        <v>50</v>
      </c>
      <c r="P83">
        <v>100</v>
      </c>
      <c r="Q83">
        <v>4.7</v>
      </c>
      <c r="R83" t="b">
        <v>1</v>
      </c>
      <c r="S83" t="s">
        <v>28</v>
      </c>
      <c r="T83">
        <v>3697</v>
      </c>
      <c r="U83" t="s">
        <v>35</v>
      </c>
      <c r="V83" t="s">
        <v>36</v>
      </c>
      <c r="W83" t="s">
        <v>37</v>
      </c>
      <c r="X83" s="10">
        <f t="shared" si="22"/>
        <v>0.11325028312570781</v>
      </c>
      <c r="Y83" s="10" t="str">
        <f t="shared" si="32"/>
        <v>11%-30%</v>
      </c>
      <c r="Z83" t="str">
        <f t="shared" si="23"/>
        <v>Moderate</v>
      </c>
      <c r="AA83" t="str">
        <f t="shared" si="24"/>
        <v>801-900</v>
      </c>
      <c r="AB83" t="str">
        <f t="shared" si="25"/>
        <v>0-50</v>
      </c>
      <c r="AC83" t="str">
        <f t="shared" si="26"/>
        <v>NORTH</v>
      </c>
      <c r="AD83" t="str">
        <f t="shared" si="27"/>
        <v>Multiple Device</v>
      </c>
      <c r="AE83" t="str">
        <f t="shared" si="28"/>
        <v>0-50</v>
      </c>
      <c r="AF83" s="24" t="str">
        <f t="shared" si="29"/>
        <v>7-10 days</v>
      </c>
      <c r="AG83" t="str">
        <f t="shared" si="30"/>
        <v>3501-4000</v>
      </c>
      <c r="AH83" s="30">
        <f t="shared" si="33"/>
        <v>455</v>
      </c>
      <c r="AI83" s="30">
        <f t="shared" si="31"/>
        <v>3.9560439560439559E-2</v>
      </c>
      <c r="AJ83" t="str">
        <f t="shared" si="34"/>
        <v>0-5 hrs</v>
      </c>
      <c r="AK83" t="str">
        <f t="shared" ref="AK83:AK92" si="36">IF(F83&gt;400,"High Enagaged",IF(AND(F83&lt;=200,F83&gt;100),"Moderate Enagaged","Low Engaged"))</f>
        <v>Low Engaged</v>
      </c>
    </row>
    <row r="84" spans="1:37" x14ac:dyDescent="0.25">
      <c r="A84">
        <v>1714</v>
      </c>
      <c r="B84" t="s">
        <v>227</v>
      </c>
      <c r="C84" s="1">
        <v>45167</v>
      </c>
      <c r="D84" s="1">
        <v>45622</v>
      </c>
      <c r="E84" s="33">
        <v>11.99</v>
      </c>
      <c r="F84">
        <v>147</v>
      </c>
      <c r="G84" t="s">
        <v>55</v>
      </c>
      <c r="H84">
        <v>3</v>
      </c>
      <c r="I84">
        <v>1</v>
      </c>
      <c r="J84" t="b">
        <v>1</v>
      </c>
      <c r="K84">
        <v>802</v>
      </c>
      <c r="L84">
        <v>177</v>
      </c>
      <c r="M84" t="s">
        <v>74</v>
      </c>
      <c r="N84" t="s">
        <v>49</v>
      </c>
      <c r="O84" t="s">
        <v>34</v>
      </c>
      <c r="P84">
        <v>21</v>
      </c>
      <c r="Q84">
        <v>3.5</v>
      </c>
      <c r="R84" t="b">
        <v>1</v>
      </c>
      <c r="S84" t="s">
        <v>28</v>
      </c>
      <c r="T84">
        <v>3173</v>
      </c>
      <c r="U84" t="s">
        <v>51</v>
      </c>
      <c r="V84" t="s">
        <v>30</v>
      </c>
      <c r="W84" t="s">
        <v>53</v>
      </c>
      <c r="X84" s="10">
        <f t="shared" si="22"/>
        <v>2.1450459652706845E-2</v>
      </c>
      <c r="Y84" s="10" t="str">
        <f t="shared" si="32"/>
        <v>0%-10%</v>
      </c>
      <c r="Z84" t="str">
        <f t="shared" si="23"/>
        <v>Low</v>
      </c>
      <c r="AA84" t="str">
        <f t="shared" si="24"/>
        <v>801-900</v>
      </c>
      <c r="AB84" t="str">
        <f t="shared" si="25"/>
        <v>151-200</v>
      </c>
      <c r="AC84" t="str">
        <f t="shared" si="26"/>
        <v>NORTH</v>
      </c>
      <c r="AD84" t="str">
        <f t="shared" si="27"/>
        <v>Multiple Device</v>
      </c>
      <c r="AE84" t="str">
        <f t="shared" si="28"/>
        <v>101-150</v>
      </c>
      <c r="AF84" s="24" t="str">
        <f t="shared" si="29"/>
        <v>More than 30days</v>
      </c>
      <c r="AG84" t="str">
        <f t="shared" si="30"/>
        <v>3001-3500</v>
      </c>
      <c r="AH84" s="30">
        <f t="shared" si="33"/>
        <v>455</v>
      </c>
      <c r="AI84" s="30">
        <f t="shared" si="31"/>
        <v>0.32307692307692309</v>
      </c>
      <c r="AJ84" t="str">
        <f t="shared" si="34"/>
        <v>0-5 hrs</v>
      </c>
      <c r="AK84" t="str">
        <f t="shared" si="36"/>
        <v>Moderate Enagaged</v>
      </c>
    </row>
    <row r="85" spans="1:37" x14ac:dyDescent="0.25">
      <c r="A85">
        <v>1715</v>
      </c>
      <c r="B85" t="s">
        <v>165</v>
      </c>
      <c r="C85" s="1">
        <v>45460</v>
      </c>
      <c r="D85" s="1">
        <v>45630</v>
      </c>
      <c r="E85" s="33">
        <v>7.99</v>
      </c>
      <c r="F85">
        <v>87</v>
      </c>
      <c r="G85" t="s">
        <v>33</v>
      </c>
      <c r="H85">
        <v>3</v>
      </c>
      <c r="I85">
        <v>5</v>
      </c>
      <c r="J85" t="b">
        <v>1</v>
      </c>
      <c r="K85">
        <v>753</v>
      </c>
      <c r="L85">
        <v>181</v>
      </c>
      <c r="M85" t="s">
        <v>44</v>
      </c>
      <c r="N85" t="s">
        <v>40</v>
      </c>
      <c r="O85" t="s">
        <v>27</v>
      </c>
      <c r="P85">
        <v>51</v>
      </c>
      <c r="Q85">
        <v>3.1</v>
      </c>
      <c r="R85" t="b">
        <v>1</v>
      </c>
      <c r="S85" t="s">
        <v>28</v>
      </c>
      <c r="T85">
        <v>941</v>
      </c>
      <c r="U85" t="s">
        <v>29</v>
      </c>
      <c r="V85" t="s">
        <v>52</v>
      </c>
      <c r="W85" t="s">
        <v>75</v>
      </c>
      <c r="X85" s="10">
        <f t="shared" si="22"/>
        <v>5.460385438972163E-2</v>
      </c>
      <c r="Y85" s="10" t="str">
        <f t="shared" si="32"/>
        <v>0%-10%</v>
      </c>
      <c r="Z85" t="str">
        <f t="shared" si="23"/>
        <v>Low</v>
      </c>
      <c r="AA85" t="str">
        <f t="shared" si="24"/>
        <v>701-800</v>
      </c>
      <c r="AB85" t="str">
        <f t="shared" si="25"/>
        <v>151-200</v>
      </c>
      <c r="AC85" t="str">
        <f t="shared" si="26"/>
        <v>NORTH</v>
      </c>
      <c r="AD85" t="str">
        <f t="shared" si="27"/>
        <v>Multiple Device</v>
      </c>
      <c r="AE85" t="str">
        <f t="shared" si="28"/>
        <v>51-100</v>
      </c>
      <c r="AF85" s="24" t="str">
        <f t="shared" si="29"/>
        <v>11-15 days</v>
      </c>
      <c r="AG85" t="str">
        <f t="shared" si="30"/>
        <v>501-1000</v>
      </c>
      <c r="AH85" s="30">
        <f t="shared" si="33"/>
        <v>170</v>
      </c>
      <c r="AI85" s="30">
        <f t="shared" si="31"/>
        <v>0.5117647058823529</v>
      </c>
      <c r="AJ85" t="str">
        <f t="shared" si="34"/>
        <v>0-5 hrs</v>
      </c>
      <c r="AK85" t="str">
        <f t="shared" si="36"/>
        <v>Low Engaged</v>
      </c>
    </row>
    <row r="86" spans="1:37" x14ac:dyDescent="0.25">
      <c r="A86">
        <v>1754</v>
      </c>
      <c r="B86" t="s">
        <v>61</v>
      </c>
      <c r="C86" s="1">
        <v>45456</v>
      </c>
      <c r="D86" s="1">
        <v>45616</v>
      </c>
      <c r="E86" s="33">
        <v>15.99</v>
      </c>
      <c r="F86">
        <v>309</v>
      </c>
      <c r="G86" t="s">
        <v>79</v>
      </c>
      <c r="H86">
        <v>5</v>
      </c>
      <c r="I86">
        <v>6</v>
      </c>
      <c r="J86" t="b">
        <v>0</v>
      </c>
      <c r="K86">
        <v>760</v>
      </c>
      <c r="L86">
        <v>72</v>
      </c>
      <c r="M86" t="s">
        <v>74</v>
      </c>
      <c r="N86" t="s">
        <v>49</v>
      </c>
      <c r="O86" t="s">
        <v>67</v>
      </c>
      <c r="P86">
        <v>91</v>
      </c>
      <c r="Q86">
        <v>4.8</v>
      </c>
      <c r="R86" t="b">
        <v>1</v>
      </c>
      <c r="S86" t="s">
        <v>28</v>
      </c>
      <c r="T86">
        <v>2336</v>
      </c>
      <c r="U86" t="s">
        <v>51</v>
      </c>
      <c r="V86" t="s">
        <v>60</v>
      </c>
      <c r="W86" t="s">
        <v>75</v>
      </c>
      <c r="X86" s="10">
        <f t="shared" si="22"/>
        <v>0.109375</v>
      </c>
      <c r="Y86" s="10" t="str">
        <f t="shared" si="32"/>
        <v>11%-30%</v>
      </c>
      <c r="Z86" t="str">
        <f t="shared" si="23"/>
        <v>Moderate</v>
      </c>
      <c r="AA86" t="str">
        <f t="shared" si="24"/>
        <v>701-800</v>
      </c>
      <c r="AB86" t="str">
        <f t="shared" si="25"/>
        <v>51-100</v>
      </c>
      <c r="AC86" t="str">
        <f t="shared" si="26"/>
        <v>NORTH</v>
      </c>
      <c r="AD86" t="str">
        <f t="shared" si="27"/>
        <v>Multiple Device</v>
      </c>
      <c r="AE86" t="str">
        <f t="shared" si="28"/>
        <v>301-350</v>
      </c>
      <c r="AF86" s="24" t="str">
        <f t="shared" si="29"/>
        <v>21-30 days</v>
      </c>
      <c r="AG86" t="str">
        <f t="shared" si="30"/>
        <v>2001-2500</v>
      </c>
      <c r="AH86" s="30">
        <f t="shared" si="33"/>
        <v>160</v>
      </c>
      <c r="AI86" s="30">
        <f t="shared" si="31"/>
        <v>1.9312499999999999</v>
      </c>
      <c r="AJ86" t="str">
        <f t="shared" si="34"/>
        <v>0-5 hrs</v>
      </c>
      <c r="AK86" t="str">
        <f t="shared" si="36"/>
        <v>Low Engaged</v>
      </c>
    </row>
    <row r="87" spans="1:37" x14ac:dyDescent="0.25">
      <c r="A87">
        <v>1765</v>
      </c>
      <c r="B87" t="s">
        <v>267</v>
      </c>
      <c r="C87" s="1">
        <v>45551</v>
      </c>
      <c r="D87" s="1">
        <v>45620</v>
      </c>
      <c r="E87" s="33">
        <v>11.99</v>
      </c>
      <c r="F87">
        <v>28</v>
      </c>
      <c r="G87" t="s">
        <v>46</v>
      </c>
      <c r="H87">
        <v>4</v>
      </c>
      <c r="I87">
        <v>1</v>
      </c>
      <c r="J87" t="b">
        <v>1</v>
      </c>
      <c r="K87">
        <v>990</v>
      </c>
      <c r="L87">
        <v>88</v>
      </c>
      <c r="M87" t="s">
        <v>44</v>
      </c>
      <c r="N87" t="s">
        <v>49</v>
      </c>
      <c r="O87" t="s">
        <v>67</v>
      </c>
      <c r="P87">
        <v>97</v>
      </c>
      <c r="Q87">
        <v>5</v>
      </c>
      <c r="R87" t="b">
        <v>0</v>
      </c>
      <c r="S87" t="s">
        <v>28</v>
      </c>
      <c r="T87">
        <v>1341</v>
      </c>
      <c r="U87" t="s">
        <v>65</v>
      </c>
      <c r="V87" t="s">
        <v>30</v>
      </c>
      <c r="W87" t="s">
        <v>31</v>
      </c>
      <c r="X87" s="10">
        <f t="shared" si="22"/>
        <v>8.9981447124304267E-2</v>
      </c>
      <c r="Y87" s="10" t="str">
        <f t="shared" si="32"/>
        <v>0%-10%</v>
      </c>
      <c r="Z87" t="str">
        <f t="shared" si="23"/>
        <v>Low</v>
      </c>
      <c r="AA87" t="str">
        <f t="shared" si="24"/>
        <v>901-1000</v>
      </c>
      <c r="AB87" t="str">
        <f t="shared" si="25"/>
        <v>51-100</v>
      </c>
      <c r="AC87" t="str">
        <f t="shared" si="26"/>
        <v>NORTH</v>
      </c>
      <c r="AD87" t="str">
        <f t="shared" si="27"/>
        <v>Multiple Device</v>
      </c>
      <c r="AE87" t="str">
        <f t="shared" si="28"/>
        <v>0-50</v>
      </c>
      <c r="AF87" s="24" t="str">
        <f t="shared" si="29"/>
        <v>21-30 days</v>
      </c>
      <c r="AG87" t="str">
        <f t="shared" si="30"/>
        <v>1001-1500</v>
      </c>
      <c r="AH87" s="30">
        <f t="shared" si="33"/>
        <v>69</v>
      </c>
      <c r="AI87" s="30">
        <f t="shared" si="31"/>
        <v>0.40579710144927539</v>
      </c>
      <c r="AJ87" t="str">
        <f t="shared" si="34"/>
        <v>0-5 hrs</v>
      </c>
      <c r="AK87" t="str">
        <f t="shared" si="36"/>
        <v>Low Engaged</v>
      </c>
    </row>
    <row r="88" spans="1:37" x14ac:dyDescent="0.25">
      <c r="A88">
        <v>1776</v>
      </c>
      <c r="B88" t="s">
        <v>141</v>
      </c>
      <c r="C88" s="1">
        <v>45221</v>
      </c>
      <c r="D88" s="1">
        <v>45616</v>
      </c>
      <c r="E88" s="33">
        <v>15.99</v>
      </c>
      <c r="F88">
        <v>15</v>
      </c>
      <c r="G88" t="s">
        <v>62</v>
      </c>
      <c r="H88">
        <v>1</v>
      </c>
      <c r="I88">
        <v>4</v>
      </c>
      <c r="J88" t="b">
        <v>0</v>
      </c>
      <c r="K88">
        <v>687</v>
      </c>
      <c r="L88">
        <v>183</v>
      </c>
      <c r="M88" t="s">
        <v>74</v>
      </c>
      <c r="N88" t="s">
        <v>64</v>
      </c>
      <c r="O88" t="s">
        <v>27</v>
      </c>
      <c r="P88">
        <v>46</v>
      </c>
      <c r="Q88">
        <v>4.2</v>
      </c>
      <c r="R88" t="b">
        <v>1</v>
      </c>
      <c r="S88" t="s">
        <v>28</v>
      </c>
      <c r="T88">
        <v>1250</v>
      </c>
      <c r="U88" t="s">
        <v>35</v>
      </c>
      <c r="V88" t="s">
        <v>68</v>
      </c>
      <c r="W88" t="s">
        <v>31</v>
      </c>
      <c r="X88" s="10">
        <f t="shared" si="22"/>
        <v>5.2873563218390804E-2</v>
      </c>
      <c r="Y88" s="10" t="str">
        <f t="shared" si="32"/>
        <v>0%-10%</v>
      </c>
      <c r="Z88" t="str">
        <f t="shared" si="23"/>
        <v>Low</v>
      </c>
      <c r="AA88" t="str">
        <f t="shared" si="24"/>
        <v>601-700</v>
      </c>
      <c r="AB88" t="str">
        <f t="shared" si="25"/>
        <v>151-200</v>
      </c>
      <c r="AC88" t="str">
        <f t="shared" si="26"/>
        <v>NORTH</v>
      </c>
      <c r="AD88" t="str">
        <f t="shared" si="27"/>
        <v>Single Device</v>
      </c>
      <c r="AE88" t="str">
        <f t="shared" si="28"/>
        <v>0-50</v>
      </c>
      <c r="AF88" s="24" t="str">
        <f t="shared" si="29"/>
        <v>More than 30days</v>
      </c>
      <c r="AG88" t="str">
        <f t="shared" si="30"/>
        <v>1001-1500</v>
      </c>
      <c r="AH88" s="30">
        <f t="shared" si="33"/>
        <v>395</v>
      </c>
      <c r="AI88" s="30">
        <f t="shared" si="31"/>
        <v>3.7974683544303799E-2</v>
      </c>
      <c r="AJ88" t="str">
        <f t="shared" si="34"/>
        <v>0-5 hrs</v>
      </c>
      <c r="AK88" t="str">
        <f t="shared" si="36"/>
        <v>Low Engaged</v>
      </c>
    </row>
    <row r="89" spans="1:37" x14ac:dyDescent="0.25">
      <c r="A89">
        <v>1782</v>
      </c>
      <c r="B89" t="s">
        <v>340</v>
      </c>
      <c r="C89" s="1">
        <v>45047</v>
      </c>
      <c r="D89" s="1">
        <v>45625</v>
      </c>
      <c r="E89" s="33">
        <v>15.99</v>
      </c>
      <c r="F89">
        <v>139</v>
      </c>
      <c r="G89" t="s">
        <v>79</v>
      </c>
      <c r="H89">
        <v>1</v>
      </c>
      <c r="I89">
        <v>4</v>
      </c>
      <c r="J89" t="b">
        <v>1</v>
      </c>
      <c r="K89">
        <v>357</v>
      </c>
      <c r="L89">
        <v>44</v>
      </c>
      <c r="M89" t="s">
        <v>48</v>
      </c>
      <c r="N89" t="s">
        <v>40</v>
      </c>
      <c r="O89" t="s">
        <v>50</v>
      </c>
      <c r="P89">
        <v>67</v>
      </c>
      <c r="Q89">
        <v>4.0999999999999996</v>
      </c>
      <c r="R89" t="b">
        <v>0</v>
      </c>
      <c r="S89" t="s">
        <v>28</v>
      </c>
      <c r="T89">
        <v>1271</v>
      </c>
      <c r="U89" t="s">
        <v>35</v>
      </c>
      <c r="V89" t="s">
        <v>60</v>
      </c>
      <c r="W89" t="s">
        <v>37</v>
      </c>
      <c r="X89" s="10">
        <f t="shared" si="22"/>
        <v>0.16708229426433915</v>
      </c>
      <c r="Y89" s="10" t="str">
        <f t="shared" si="32"/>
        <v>11%-30%</v>
      </c>
      <c r="Z89" t="str">
        <f t="shared" si="23"/>
        <v>Moderate</v>
      </c>
      <c r="AA89" t="str">
        <f t="shared" si="24"/>
        <v>301-400</v>
      </c>
      <c r="AB89" t="str">
        <f t="shared" si="25"/>
        <v>0-50</v>
      </c>
      <c r="AC89" t="str">
        <f t="shared" si="26"/>
        <v>EAST</v>
      </c>
      <c r="AD89" t="str">
        <f t="shared" si="27"/>
        <v>Single Device</v>
      </c>
      <c r="AE89" t="str">
        <f t="shared" si="28"/>
        <v>101-150</v>
      </c>
      <c r="AF89" s="24" t="str">
        <f t="shared" si="29"/>
        <v>16-20 days</v>
      </c>
      <c r="AG89" t="str">
        <f t="shared" si="30"/>
        <v>1001-1500</v>
      </c>
      <c r="AH89" s="30">
        <f t="shared" si="33"/>
        <v>578</v>
      </c>
      <c r="AI89" s="30">
        <f t="shared" si="31"/>
        <v>0.24048442906574394</v>
      </c>
      <c r="AJ89" t="str">
        <f t="shared" si="34"/>
        <v>0-5 hrs</v>
      </c>
      <c r="AK89" t="str">
        <f t="shared" si="36"/>
        <v>Moderate Enagaged</v>
      </c>
    </row>
    <row r="90" spans="1:37" x14ac:dyDescent="0.25">
      <c r="A90">
        <v>1784</v>
      </c>
      <c r="B90" t="s">
        <v>157</v>
      </c>
      <c r="C90" s="1">
        <v>45088</v>
      </c>
      <c r="D90" s="1">
        <v>45642</v>
      </c>
      <c r="E90" s="33">
        <v>15.99</v>
      </c>
      <c r="F90">
        <v>100</v>
      </c>
      <c r="G90" t="s">
        <v>33</v>
      </c>
      <c r="H90">
        <v>5</v>
      </c>
      <c r="I90">
        <v>1</v>
      </c>
      <c r="J90" t="b">
        <v>1</v>
      </c>
      <c r="K90">
        <v>586</v>
      </c>
      <c r="L90">
        <v>32</v>
      </c>
      <c r="M90" t="s">
        <v>74</v>
      </c>
      <c r="N90" t="s">
        <v>49</v>
      </c>
      <c r="O90" t="s">
        <v>27</v>
      </c>
      <c r="P90">
        <v>100</v>
      </c>
      <c r="Q90">
        <v>3.6</v>
      </c>
      <c r="R90" t="b">
        <v>1</v>
      </c>
      <c r="S90" t="s">
        <v>28</v>
      </c>
      <c r="T90">
        <v>2643</v>
      </c>
      <c r="U90" t="s">
        <v>35</v>
      </c>
      <c r="V90" t="s">
        <v>36</v>
      </c>
      <c r="W90" t="s">
        <v>75</v>
      </c>
      <c r="X90" s="10">
        <f t="shared" si="22"/>
        <v>0.16181229773462782</v>
      </c>
      <c r="Y90" s="10" t="str">
        <f t="shared" si="32"/>
        <v>11%-30%</v>
      </c>
      <c r="Z90" t="str">
        <f t="shared" si="23"/>
        <v>Moderate</v>
      </c>
      <c r="AA90" t="str">
        <f t="shared" si="24"/>
        <v>501-600</v>
      </c>
      <c r="AB90" t="str">
        <f t="shared" si="25"/>
        <v>0-50</v>
      </c>
      <c r="AC90" t="str">
        <f t="shared" si="26"/>
        <v>NORTH</v>
      </c>
      <c r="AD90" t="str">
        <f t="shared" si="27"/>
        <v>Multiple Device</v>
      </c>
      <c r="AE90" t="str">
        <f t="shared" si="28"/>
        <v>51-100</v>
      </c>
      <c r="AF90" s="24" t="str">
        <f t="shared" si="29"/>
        <v>2-3 days</v>
      </c>
      <c r="AG90" t="str">
        <f t="shared" si="30"/>
        <v>2501-3000</v>
      </c>
      <c r="AH90" s="30">
        <f t="shared" si="33"/>
        <v>554</v>
      </c>
      <c r="AI90" s="30">
        <f t="shared" si="31"/>
        <v>0.18050541516245489</v>
      </c>
      <c r="AJ90" t="str">
        <f t="shared" si="34"/>
        <v>0-5 hrs</v>
      </c>
      <c r="AK90" t="str">
        <f t="shared" si="36"/>
        <v>Low Engaged</v>
      </c>
    </row>
    <row r="91" spans="1:37" x14ac:dyDescent="0.25">
      <c r="A91">
        <v>1790</v>
      </c>
      <c r="B91" t="s">
        <v>346</v>
      </c>
      <c r="C91" s="1">
        <v>45362</v>
      </c>
      <c r="D91" s="1">
        <v>45627</v>
      </c>
      <c r="E91" s="33">
        <v>11.99</v>
      </c>
      <c r="F91">
        <v>362</v>
      </c>
      <c r="G91" t="s">
        <v>43</v>
      </c>
      <c r="H91">
        <v>2</v>
      </c>
      <c r="I91">
        <v>2</v>
      </c>
      <c r="J91" t="b">
        <v>0</v>
      </c>
      <c r="K91">
        <v>535</v>
      </c>
      <c r="L91">
        <v>200</v>
      </c>
      <c r="M91" t="s">
        <v>63</v>
      </c>
      <c r="N91" t="s">
        <v>40</v>
      </c>
      <c r="O91" t="s">
        <v>27</v>
      </c>
      <c r="P91">
        <v>60</v>
      </c>
      <c r="Q91">
        <v>4.9000000000000004</v>
      </c>
      <c r="R91" t="b">
        <v>1</v>
      </c>
      <c r="S91" t="s">
        <v>28</v>
      </c>
      <c r="T91">
        <v>55</v>
      </c>
      <c r="U91" t="s">
        <v>65</v>
      </c>
      <c r="V91" t="s">
        <v>52</v>
      </c>
      <c r="W91" t="s">
        <v>31</v>
      </c>
      <c r="X91" s="10">
        <f t="shared" si="22"/>
        <v>8.1632653061224483E-2</v>
      </c>
      <c r="Y91" s="10" t="str">
        <f t="shared" si="32"/>
        <v>0%-10%</v>
      </c>
      <c r="Z91" t="str">
        <f t="shared" si="23"/>
        <v>Low</v>
      </c>
      <c r="AA91" t="str">
        <f t="shared" si="24"/>
        <v>501-600</v>
      </c>
      <c r="AB91" t="str">
        <f t="shared" si="25"/>
        <v>151-200</v>
      </c>
      <c r="AC91" t="str">
        <f t="shared" si="26"/>
        <v>NORTH</v>
      </c>
      <c r="AD91" t="str">
        <f t="shared" si="27"/>
        <v>Multiple Device</v>
      </c>
      <c r="AE91" t="str">
        <f t="shared" si="28"/>
        <v>351-400</v>
      </c>
      <c r="AF91" s="24" t="str">
        <f t="shared" si="29"/>
        <v>16-20 days</v>
      </c>
      <c r="AG91" t="str">
        <f t="shared" si="30"/>
        <v>0-500</v>
      </c>
      <c r="AH91" s="30">
        <f t="shared" si="33"/>
        <v>265</v>
      </c>
      <c r="AI91" s="30">
        <f t="shared" si="31"/>
        <v>1.3660377358490565</v>
      </c>
      <c r="AJ91" t="str">
        <f t="shared" si="34"/>
        <v>0-5 hrs</v>
      </c>
      <c r="AK91" t="str">
        <f t="shared" si="36"/>
        <v>Low Engaged</v>
      </c>
    </row>
    <row r="92" spans="1:37" x14ac:dyDescent="0.25">
      <c r="A92">
        <v>1798</v>
      </c>
      <c r="B92" t="s">
        <v>38</v>
      </c>
      <c r="C92" s="1">
        <v>45140</v>
      </c>
      <c r="D92" s="1">
        <v>45640</v>
      </c>
      <c r="E92" s="33">
        <v>11.99</v>
      </c>
      <c r="F92">
        <v>87</v>
      </c>
      <c r="G92" t="s">
        <v>24</v>
      </c>
      <c r="H92">
        <v>2</v>
      </c>
      <c r="I92">
        <v>5</v>
      </c>
      <c r="J92" t="b">
        <v>0</v>
      </c>
      <c r="K92">
        <v>260</v>
      </c>
      <c r="L92">
        <v>127</v>
      </c>
      <c r="M92" t="s">
        <v>39</v>
      </c>
      <c r="N92" t="s">
        <v>40</v>
      </c>
      <c r="O92" t="s">
        <v>41</v>
      </c>
      <c r="P92">
        <v>56</v>
      </c>
      <c r="Q92">
        <v>3.1</v>
      </c>
      <c r="R92" t="b">
        <v>0</v>
      </c>
      <c r="S92" t="s">
        <v>28</v>
      </c>
      <c r="T92">
        <v>1692</v>
      </c>
      <c r="U92" t="s">
        <v>35</v>
      </c>
      <c r="V92" t="s">
        <v>30</v>
      </c>
      <c r="W92" t="s">
        <v>31</v>
      </c>
      <c r="X92" s="10">
        <f t="shared" si="22"/>
        <v>0.14470284237726097</v>
      </c>
      <c r="Y92" s="10" t="str">
        <f t="shared" si="32"/>
        <v>11%-30%</v>
      </c>
      <c r="Z92" t="str">
        <f t="shared" si="23"/>
        <v>Moderate</v>
      </c>
      <c r="AA92" t="str">
        <f t="shared" si="24"/>
        <v>201-300</v>
      </c>
      <c r="AB92" t="str">
        <f t="shared" si="25"/>
        <v>101-150</v>
      </c>
      <c r="AC92" t="str">
        <f t="shared" si="26"/>
        <v>WEST</v>
      </c>
      <c r="AD92" t="str">
        <f t="shared" si="27"/>
        <v>Multiple Device</v>
      </c>
      <c r="AE92" t="str">
        <f t="shared" si="28"/>
        <v>51-100</v>
      </c>
      <c r="AF92" s="24" t="str">
        <f t="shared" si="29"/>
        <v>4-6 days</v>
      </c>
      <c r="AG92" t="str">
        <f t="shared" si="30"/>
        <v>1501-2000</v>
      </c>
      <c r="AH92" s="30">
        <f t="shared" si="33"/>
        <v>500</v>
      </c>
      <c r="AI92" s="30">
        <f t="shared" si="31"/>
        <v>0.17399999999999999</v>
      </c>
      <c r="AJ92" t="str">
        <f t="shared" si="34"/>
        <v>0-5 hrs</v>
      </c>
      <c r="AK92" t="str">
        <f t="shared" si="36"/>
        <v>Low Engaged</v>
      </c>
    </row>
    <row r="93" spans="1:37" x14ac:dyDescent="0.25">
      <c r="A93">
        <v>1801</v>
      </c>
      <c r="B93" t="s">
        <v>118</v>
      </c>
      <c r="C93" s="1">
        <v>45305</v>
      </c>
      <c r="D93" s="1">
        <v>45639</v>
      </c>
      <c r="E93" s="33">
        <v>11.99</v>
      </c>
      <c r="F93">
        <v>419</v>
      </c>
      <c r="G93" t="s">
        <v>55</v>
      </c>
      <c r="H93">
        <v>4</v>
      </c>
      <c r="I93">
        <v>5</v>
      </c>
      <c r="J93" t="b">
        <v>0</v>
      </c>
      <c r="K93">
        <v>386</v>
      </c>
      <c r="L93">
        <v>122</v>
      </c>
      <c r="M93" t="s">
        <v>63</v>
      </c>
      <c r="N93" t="s">
        <v>49</v>
      </c>
      <c r="O93" t="s">
        <v>34</v>
      </c>
      <c r="P93">
        <v>9</v>
      </c>
      <c r="Q93">
        <v>4.5999999999999996</v>
      </c>
      <c r="R93" t="b">
        <v>0</v>
      </c>
      <c r="S93" t="s">
        <v>28</v>
      </c>
      <c r="T93">
        <v>4650</v>
      </c>
      <c r="U93" t="s">
        <v>35</v>
      </c>
      <c r="V93" t="s">
        <v>60</v>
      </c>
      <c r="W93" t="s">
        <v>31</v>
      </c>
      <c r="X93" s="10">
        <f t="shared" si="22"/>
        <v>1.7716535433070866E-2</v>
      </c>
      <c r="Y93" s="10" t="str">
        <f t="shared" si="32"/>
        <v>0%-10%</v>
      </c>
      <c r="Z93" t="str">
        <f t="shared" si="23"/>
        <v>Low</v>
      </c>
      <c r="AA93" t="str">
        <f t="shared" si="24"/>
        <v>301-400</v>
      </c>
      <c r="AB93" t="str">
        <f t="shared" si="25"/>
        <v>101-150</v>
      </c>
      <c r="AC93" t="str">
        <f t="shared" si="26"/>
        <v>NORTH</v>
      </c>
      <c r="AD93" t="str">
        <f t="shared" si="27"/>
        <v>Multiple Device</v>
      </c>
      <c r="AE93" t="str">
        <f t="shared" si="28"/>
        <v>401-450</v>
      </c>
      <c r="AF93" s="24" t="str">
        <f t="shared" si="29"/>
        <v>4-6 days</v>
      </c>
      <c r="AG93" t="str">
        <f t="shared" si="30"/>
        <v>Above 4500</v>
      </c>
      <c r="AH93" s="30">
        <f t="shared" si="33"/>
        <v>334</v>
      </c>
      <c r="AI93" s="30">
        <f t="shared" si="31"/>
        <v>1.2544910179640718</v>
      </c>
      <c r="AJ93" t="str">
        <f t="shared" si="34"/>
        <v>0-5 hrs</v>
      </c>
      <c r="AK93" t="str">
        <f t="shared" si="35"/>
        <v>High Enagaged</v>
      </c>
    </row>
    <row r="94" spans="1:37" x14ac:dyDescent="0.25">
      <c r="A94">
        <v>1805</v>
      </c>
      <c r="B94" t="s">
        <v>72</v>
      </c>
      <c r="C94" s="1">
        <v>44961</v>
      </c>
      <c r="D94" s="1">
        <v>45626</v>
      </c>
      <c r="E94" s="33">
        <v>11.99</v>
      </c>
      <c r="F94">
        <v>349</v>
      </c>
      <c r="G94" t="s">
        <v>62</v>
      </c>
      <c r="H94">
        <v>4</v>
      </c>
      <c r="I94">
        <v>4</v>
      </c>
      <c r="J94" t="b">
        <v>1</v>
      </c>
      <c r="K94">
        <v>386</v>
      </c>
      <c r="L94">
        <v>195</v>
      </c>
      <c r="M94" t="s">
        <v>25</v>
      </c>
      <c r="N94" t="s">
        <v>64</v>
      </c>
      <c r="O94" t="s">
        <v>34</v>
      </c>
      <c r="P94">
        <v>59</v>
      </c>
      <c r="Q94">
        <v>4.5999999999999996</v>
      </c>
      <c r="R94" t="b">
        <v>0</v>
      </c>
      <c r="S94" t="s">
        <v>28</v>
      </c>
      <c r="T94">
        <v>2864</v>
      </c>
      <c r="U94" t="s">
        <v>57</v>
      </c>
      <c r="V94" t="s">
        <v>30</v>
      </c>
      <c r="W94" t="s">
        <v>31</v>
      </c>
      <c r="X94" s="10">
        <f t="shared" si="22"/>
        <v>0.10154905335628227</v>
      </c>
      <c r="Y94" s="10" t="str">
        <f t="shared" si="32"/>
        <v>11%-30%</v>
      </c>
      <c r="Z94" t="str">
        <f t="shared" si="23"/>
        <v>Moderate</v>
      </c>
      <c r="AA94" t="str">
        <f t="shared" si="24"/>
        <v>301-400</v>
      </c>
      <c r="AB94" t="str">
        <f t="shared" si="25"/>
        <v>151-200</v>
      </c>
      <c r="AC94" t="str">
        <f t="shared" si="26"/>
        <v>WEST</v>
      </c>
      <c r="AD94" t="str">
        <f t="shared" si="27"/>
        <v>Multiple Device</v>
      </c>
      <c r="AE94" t="str">
        <f t="shared" si="28"/>
        <v>301-350</v>
      </c>
      <c r="AF94" s="24" t="str">
        <f t="shared" si="29"/>
        <v>16-20 days</v>
      </c>
      <c r="AG94" t="str">
        <f t="shared" si="30"/>
        <v>2501-3000</v>
      </c>
      <c r="AH94" s="30">
        <f t="shared" si="33"/>
        <v>665</v>
      </c>
      <c r="AI94" s="30">
        <f t="shared" si="31"/>
        <v>0.52481203007518795</v>
      </c>
      <c r="AJ94" t="str">
        <f t="shared" si="34"/>
        <v>0-5 hrs</v>
      </c>
      <c r="AK94" t="str">
        <f t="shared" ref="AK94:AK100" si="37">IF(F94&gt;400,"High Enagaged",IF(AND(F94&lt;=200,F94&gt;100),"Moderate Enagaged","Low Engaged"))</f>
        <v>Low Engaged</v>
      </c>
    </row>
    <row r="95" spans="1:37" x14ac:dyDescent="0.25">
      <c r="A95">
        <v>1813</v>
      </c>
      <c r="B95" t="s">
        <v>240</v>
      </c>
      <c r="C95" s="1">
        <v>45464</v>
      </c>
      <c r="D95" s="1">
        <v>45625</v>
      </c>
      <c r="E95" s="33">
        <v>11.99</v>
      </c>
      <c r="F95">
        <v>145</v>
      </c>
      <c r="G95" t="s">
        <v>55</v>
      </c>
      <c r="H95">
        <v>2</v>
      </c>
      <c r="I95">
        <v>4</v>
      </c>
      <c r="J95" t="b">
        <v>0</v>
      </c>
      <c r="K95">
        <v>237</v>
      </c>
      <c r="L95">
        <v>32</v>
      </c>
      <c r="M95" t="s">
        <v>59</v>
      </c>
      <c r="N95" t="s">
        <v>64</v>
      </c>
      <c r="O95" t="s">
        <v>67</v>
      </c>
      <c r="P95">
        <v>39</v>
      </c>
      <c r="Q95">
        <v>4.8</v>
      </c>
      <c r="R95" t="b">
        <v>0</v>
      </c>
      <c r="S95" t="s">
        <v>28</v>
      </c>
      <c r="T95">
        <v>1835</v>
      </c>
      <c r="U95" t="s">
        <v>35</v>
      </c>
      <c r="V95" t="s">
        <v>60</v>
      </c>
      <c r="W95" t="s">
        <v>53</v>
      </c>
      <c r="X95" s="10">
        <f t="shared" si="22"/>
        <v>0.1449814126394052</v>
      </c>
      <c r="Y95" s="10" t="str">
        <f t="shared" si="32"/>
        <v>11%-30%</v>
      </c>
      <c r="Z95" t="str">
        <f t="shared" si="23"/>
        <v>Moderate</v>
      </c>
      <c r="AA95" t="str">
        <f t="shared" si="24"/>
        <v>201-300</v>
      </c>
      <c r="AB95" t="str">
        <f t="shared" si="25"/>
        <v>0-50</v>
      </c>
      <c r="AC95" t="str">
        <f t="shared" si="26"/>
        <v>SOUTH</v>
      </c>
      <c r="AD95" t="str">
        <f t="shared" si="27"/>
        <v>Multiple Device</v>
      </c>
      <c r="AE95" t="str">
        <f t="shared" si="28"/>
        <v>101-150</v>
      </c>
      <c r="AF95" s="24" t="str">
        <f t="shared" si="29"/>
        <v>16-20 days</v>
      </c>
      <c r="AG95" t="str">
        <f t="shared" si="30"/>
        <v>1501-2000</v>
      </c>
      <c r="AH95" s="30">
        <f t="shared" si="33"/>
        <v>161</v>
      </c>
      <c r="AI95" s="30">
        <f t="shared" si="31"/>
        <v>0.90062111801242239</v>
      </c>
      <c r="AJ95" t="str">
        <f t="shared" si="34"/>
        <v>0-5 hrs</v>
      </c>
      <c r="AK95" t="str">
        <f t="shared" si="37"/>
        <v>Moderate Enagaged</v>
      </c>
    </row>
    <row r="96" spans="1:37" x14ac:dyDescent="0.25">
      <c r="A96">
        <v>1831</v>
      </c>
      <c r="B96" t="s">
        <v>72</v>
      </c>
      <c r="C96" s="1">
        <v>45577</v>
      </c>
      <c r="D96" s="1">
        <v>45637</v>
      </c>
      <c r="E96" s="33">
        <v>7.99</v>
      </c>
      <c r="F96">
        <v>53</v>
      </c>
      <c r="G96" t="s">
        <v>43</v>
      </c>
      <c r="H96">
        <v>1</v>
      </c>
      <c r="I96">
        <v>4</v>
      </c>
      <c r="J96" t="b">
        <v>0</v>
      </c>
      <c r="K96">
        <v>685</v>
      </c>
      <c r="L96">
        <v>127</v>
      </c>
      <c r="M96" t="s">
        <v>63</v>
      </c>
      <c r="N96" t="s">
        <v>49</v>
      </c>
      <c r="O96" t="s">
        <v>56</v>
      </c>
      <c r="P96">
        <v>26</v>
      </c>
      <c r="Q96">
        <v>4.0999999999999996</v>
      </c>
      <c r="R96" t="b">
        <v>1</v>
      </c>
      <c r="S96" t="s">
        <v>28</v>
      </c>
      <c r="T96">
        <v>2596</v>
      </c>
      <c r="U96" t="s">
        <v>51</v>
      </c>
      <c r="V96" t="s">
        <v>60</v>
      </c>
      <c r="W96" t="s">
        <v>31</v>
      </c>
      <c r="X96" s="10">
        <f t="shared" si="22"/>
        <v>3.2019704433497539E-2</v>
      </c>
      <c r="Y96" s="10" t="str">
        <f t="shared" si="32"/>
        <v>0%-10%</v>
      </c>
      <c r="Z96" t="str">
        <f t="shared" si="23"/>
        <v>Low</v>
      </c>
      <c r="AA96" t="str">
        <f t="shared" si="24"/>
        <v>601-700</v>
      </c>
      <c r="AB96" t="str">
        <f t="shared" si="25"/>
        <v>101-150</v>
      </c>
      <c r="AC96" t="str">
        <f t="shared" si="26"/>
        <v>NORTH</v>
      </c>
      <c r="AD96" t="str">
        <f t="shared" si="27"/>
        <v>Single Device</v>
      </c>
      <c r="AE96" t="str">
        <f t="shared" si="28"/>
        <v>51-100</v>
      </c>
      <c r="AF96" s="24" t="str">
        <f t="shared" si="29"/>
        <v>7-10 days</v>
      </c>
      <c r="AG96" t="str">
        <f t="shared" si="30"/>
        <v>2501-3000</v>
      </c>
      <c r="AH96" s="30">
        <f t="shared" si="33"/>
        <v>60</v>
      </c>
      <c r="AI96" s="30">
        <f t="shared" si="31"/>
        <v>0.8833333333333333</v>
      </c>
      <c r="AJ96" t="str">
        <f t="shared" si="34"/>
        <v>0-5 hrs</v>
      </c>
      <c r="AK96" t="str">
        <f t="shared" si="37"/>
        <v>Low Engaged</v>
      </c>
    </row>
    <row r="97" spans="1:37" x14ac:dyDescent="0.25">
      <c r="A97">
        <v>1846</v>
      </c>
      <c r="B97" t="s">
        <v>386</v>
      </c>
      <c r="C97" s="1">
        <v>45464</v>
      </c>
      <c r="D97" s="1">
        <v>45633</v>
      </c>
      <c r="E97" s="33">
        <v>15.99</v>
      </c>
      <c r="F97">
        <v>332</v>
      </c>
      <c r="G97" t="s">
        <v>43</v>
      </c>
      <c r="H97">
        <v>1</v>
      </c>
      <c r="I97">
        <v>6</v>
      </c>
      <c r="J97" t="b">
        <v>0</v>
      </c>
      <c r="K97">
        <v>20</v>
      </c>
      <c r="L97">
        <v>128</v>
      </c>
      <c r="M97" t="s">
        <v>59</v>
      </c>
      <c r="N97" t="s">
        <v>49</v>
      </c>
      <c r="O97" t="s">
        <v>56</v>
      </c>
      <c r="P97">
        <v>50</v>
      </c>
      <c r="Q97">
        <v>5</v>
      </c>
      <c r="R97" t="b">
        <v>0</v>
      </c>
      <c r="S97" t="s">
        <v>28</v>
      </c>
      <c r="T97">
        <v>4400</v>
      </c>
      <c r="U97" t="s">
        <v>51</v>
      </c>
      <c r="V97" t="s">
        <v>60</v>
      </c>
      <c r="W97" t="s">
        <v>31</v>
      </c>
      <c r="X97" s="10">
        <f t="shared" si="22"/>
        <v>0.33783783783783783</v>
      </c>
      <c r="Y97" s="10" t="str">
        <f t="shared" si="32"/>
        <v>Above 30%</v>
      </c>
      <c r="Z97" t="str">
        <f t="shared" si="23"/>
        <v>High</v>
      </c>
      <c r="AA97" t="str">
        <f t="shared" si="24"/>
        <v>0-100</v>
      </c>
      <c r="AB97" t="str">
        <f t="shared" si="25"/>
        <v>101-150</v>
      </c>
      <c r="AC97" t="str">
        <f t="shared" si="26"/>
        <v>SOUTH</v>
      </c>
      <c r="AD97" t="str">
        <f t="shared" si="27"/>
        <v>Single Device</v>
      </c>
      <c r="AE97" t="str">
        <f t="shared" si="28"/>
        <v>301-350</v>
      </c>
      <c r="AF97" s="24" t="str">
        <f t="shared" si="29"/>
        <v>11-15 days</v>
      </c>
      <c r="AG97" t="str">
        <f t="shared" si="30"/>
        <v>4001-4500</v>
      </c>
      <c r="AH97" s="30">
        <f t="shared" si="33"/>
        <v>169</v>
      </c>
      <c r="AI97" s="30">
        <f t="shared" si="31"/>
        <v>1.9644970414201184</v>
      </c>
      <c r="AJ97" t="str">
        <f t="shared" si="34"/>
        <v>0-5 hrs</v>
      </c>
      <c r="AK97" t="str">
        <f t="shared" si="37"/>
        <v>Low Engaged</v>
      </c>
    </row>
    <row r="98" spans="1:37" x14ac:dyDescent="0.25">
      <c r="A98">
        <v>1851</v>
      </c>
      <c r="B98" t="s">
        <v>72</v>
      </c>
      <c r="C98" s="1">
        <v>45202</v>
      </c>
      <c r="D98" s="1">
        <v>45637</v>
      </c>
      <c r="E98" s="33">
        <v>11.99</v>
      </c>
      <c r="F98">
        <v>344</v>
      </c>
      <c r="G98" t="s">
        <v>55</v>
      </c>
      <c r="H98">
        <v>3</v>
      </c>
      <c r="I98">
        <v>1</v>
      </c>
      <c r="J98" t="b">
        <v>0</v>
      </c>
      <c r="K98">
        <v>456</v>
      </c>
      <c r="L98">
        <v>196</v>
      </c>
      <c r="M98" t="s">
        <v>74</v>
      </c>
      <c r="N98" t="s">
        <v>49</v>
      </c>
      <c r="O98" t="s">
        <v>41</v>
      </c>
      <c r="P98">
        <v>83</v>
      </c>
      <c r="Q98">
        <v>5</v>
      </c>
      <c r="R98" t="b">
        <v>0</v>
      </c>
      <c r="S98" t="s">
        <v>28</v>
      </c>
      <c r="T98">
        <v>3599</v>
      </c>
      <c r="U98" t="s">
        <v>35</v>
      </c>
      <c r="V98" t="s">
        <v>60</v>
      </c>
      <c r="W98" t="s">
        <v>37</v>
      </c>
      <c r="X98" s="10">
        <f t="shared" si="22"/>
        <v>0.1273006134969325</v>
      </c>
      <c r="Y98" s="10" t="str">
        <f t="shared" si="32"/>
        <v>11%-30%</v>
      </c>
      <c r="Z98" t="str">
        <f t="shared" si="23"/>
        <v>Moderate</v>
      </c>
      <c r="AA98" t="str">
        <f t="shared" si="24"/>
        <v>401-500</v>
      </c>
      <c r="AB98" t="str">
        <f t="shared" si="25"/>
        <v>151-200</v>
      </c>
      <c r="AC98" t="str">
        <f t="shared" si="26"/>
        <v>NORTH</v>
      </c>
      <c r="AD98" t="str">
        <f t="shared" si="27"/>
        <v>Multiple Device</v>
      </c>
      <c r="AE98" t="str">
        <f t="shared" si="28"/>
        <v>301-350</v>
      </c>
      <c r="AF98" s="24" t="str">
        <f t="shared" si="29"/>
        <v>7-10 days</v>
      </c>
      <c r="AG98" t="str">
        <f t="shared" si="30"/>
        <v>3501-4000</v>
      </c>
      <c r="AH98" s="30">
        <f t="shared" si="33"/>
        <v>435</v>
      </c>
      <c r="AI98" s="30">
        <f t="shared" si="31"/>
        <v>0.79080459770114941</v>
      </c>
      <c r="AJ98" t="str">
        <f t="shared" si="34"/>
        <v>0-5 hrs</v>
      </c>
      <c r="AK98" t="str">
        <f t="shared" si="37"/>
        <v>Low Engaged</v>
      </c>
    </row>
    <row r="99" spans="1:37" x14ac:dyDescent="0.25">
      <c r="A99">
        <v>1856</v>
      </c>
      <c r="B99" t="s">
        <v>352</v>
      </c>
      <c r="C99" s="1">
        <v>45192</v>
      </c>
      <c r="D99" s="1">
        <v>45637</v>
      </c>
      <c r="E99" s="33">
        <v>15.99</v>
      </c>
      <c r="F99">
        <v>177</v>
      </c>
      <c r="G99" t="s">
        <v>55</v>
      </c>
      <c r="H99">
        <v>3</v>
      </c>
      <c r="I99">
        <v>2</v>
      </c>
      <c r="J99" t="b">
        <v>1</v>
      </c>
      <c r="K99">
        <v>246</v>
      </c>
      <c r="L99">
        <v>182</v>
      </c>
      <c r="M99" t="s">
        <v>63</v>
      </c>
      <c r="N99" t="s">
        <v>40</v>
      </c>
      <c r="O99" t="s">
        <v>50</v>
      </c>
      <c r="P99">
        <v>89</v>
      </c>
      <c r="Q99">
        <v>3.1</v>
      </c>
      <c r="R99" t="b">
        <v>0</v>
      </c>
      <c r="S99" t="s">
        <v>28</v>
      </c>
      <c r="T99">
        <v>2394</v>
      </c>
      <c r="U99" t="s">
        <v>65</v>
      </c>
      <c r="V99" t="s">
        <v>52</v>
      </c>
      <c r="W99" t="s">
        <v>75</v>
      </c>
      <c r="X99" s="10">
        <f t="shared" si="22"/>
        <v>0.20794392523364486</v>
      </c>
      <c r="Y99" s="10" t="str">
        <f t="shared" si="32"/>
        <v>11%-30%</v>
      </c>
      <c r="Z99" t="str">
        <f t="shared" si="23"/>
        <v>Moderate</v>
      </c>
      <c r="AA99" t="str">
        <f t="shared" si="24"/>
        <v>201-300</v>
      </c>
      <c r="AB99" t="str">
        <f t="shared" si="25"/>
        <v>151-200</v>
      </c>
      <c r="AC99" t="str">
        <f t="shared" si="26"/>
        <v>NORTH</v>
      </c>
      <c r="AD99" t="str">
        <f t="shared" si="27"/>
        <v>Multiple Device</v>
      </c>
      <c r="AE99" t="str">
        <f t="shared" si="28"/>
        <v>151-200</v>
      </c>
      <c r="AF99" s="24" t="str">
        <f t="shared" si="29"/>
        <v>7-10 days</v>
      </c>
      <c r="AG99" t="str">
        <f t="shared" si="30"/>
        <v>2001-2500</v>
      </c>
      <c r="AH99" s="30">
        <f t="shared" si="33"/>
        <v>445</v>
      </c>
      <c r="AI99" s="30">
        <f t="shared" si="31"/>
        <v>0.39775280898876403</v>
      </c>
      <c r="AJ99" t="str">
        <f t="shared" si="34"/>
        <v>0-5 hrs</v>
      </c>
      <c r="AK99" t="str">
        <f t="shared" si="37"/>
        <v>Moderate Enagaged</v>
      </c>
    </row>
    <row r="100" spans="1:37" x14ac:dyDescent="0.25">
      <c r="A100">
        <v>1857</v>
      </c>
      <c r="B100" t="s">
        <v>304</v>
      </c>
      <c r="C100" s="1">
        <v>45447</v>
      </c>
      <c r="D100" s="1">
        <v>45619</v>
      </c>
      <c r="E100" s="33">
        <v>15.99</v>
      </c>
      <c r="F100">
        <v>376</v>
      </c>
      <c r="G100" t="s">
        <v>79</v>
      </c>
      <c r="H100">
        <v>2</v>
      </c>
      <c r="I100">
        <v>2</v>
      </c>
      <c r="J100" t="b">
        <v>0</v>
      </c>
      <c r="K100">
        <v>326</v>
      </c>
      <c r="L100">
        <v>89</v>
      </c>
      <c r="M100" t="s">
        <v>48</v>
      </c>
      <c r="N100" t="s">
        <v>64</v>
      </c>
      <c r="O100" t="s">
        <v>50</v>
      </c>
      <c r="P100">
        <v>84</v>
      </c>
      <c r="Q100">
        <v>4.5999999999999996</v>
      </c>
      <c r="R100" t="b">
        <v>1</v>
      </c>
      <c r="S100" t="s">
        <v>28</v>
      </c>
      <c r="T100">
        <v>424</v>
      </c>
      <c r="U100" t="s">
        <v>57</v>
      </c>
      <c r="V100" t="s">
        <v>68</v>
      </c>
      <c r="W100" t="s">
        <v>31</v>
      </c>
      <c r="X100" s="10">
        <f t="shared" si="22"/>
        <v>0.20240963855421687</v>
      </c>
      <c r="Y100" s="10" t="str">
        <f t="shared" si="32"/>
        <v>11%-30%</v>
      </c>
      <c r="Z100" t="str">
        <f t="shared" si="23"/>
        <v>Moderate</v>
      </c>
      <c r="AA100" t="str">
        <f t="shared" si="24"/>
        <v>301-400</v>
      </c>
      <c r="AB100" t="str">
        <f t="shared" si="25"/>
        <v>51-100</v>
      </c>
      <c r="AC100" t="str">
        <f t="shared" si="26"/>
        <v>EAST</v>
      </c>
      <c r="AD100" t="str">
        <f t="shared" si="27"/>
        <v>Multiple Device</v>
      </c>
      <c r="AE100" t="str">
        <f t="shared" si="28"/>
        <v>351-400</v>
      </c>
      <c r="AF100" s="24" t="str">
        <f t="shared" si="29"/>
        <v>21-30 days</v>
      </c>
      <c r="AG100" t="str">
        <f t="shared" si="30"/>
        <v>0-500</v>
      </c>
      <c r="AH100" s="30">
        <f t="shared" si="33"/>
        <v>172</v>
      </c>
      <c r="AI100" s="30">
        <f t="shared" si="31"/>
        <v>2.1860465116279069</v>
      </c>
      <c r="AJ100" t="str">
        <f t="shared" si="34"/>
        <v>0-5 hrs</v>
      </c>
      <c r="AK100" t="str">
        <f t="shared" si="37"/>
        <v>Low Engaged</v>
      </c>
    </row>
    <row r="101" spans="1:37" x14ac:dyDescent="0.25">
      <c r="A101">
        <v>1897</v>
      </c>
      <c r="B101" t="s">
        <v>193</v>
      </c>
      <c r="C101" s="1">
        <v>45004</v>
      </c>
      <c r="D101" s="1">
        <v>45642</v>
      </c>
      <c r="E101" s="33">
        <v>11.99</v>
      </c>
      <c r="F101">
        <v>97</v>
      </c>
      <c r="G101" t="s">
        <v>55</v>
      </c>
      <c r="H101">
        <v>5</v>
      </c>
      <c r="I101">
        <v>5</v>
      </c>
      <c r="J101" t="b">
        <v>1</v>
      </c>
      <c r="K101">
        <v>737</v>
      </c>
      <c r="L101">
        <v>85</v>
      </c>
      <c r="M101" t="s">
        <v>48</v>
      </c>
      <c r="N101" t="s">
        <v>26</v>
      </c>
      <c r="O101" t="s">
        <v>67</v>
      </c>
      <c r="P101">
        <v>80</v>
      </c>
      <c r="Q101">
        <v>3.6</v>
      </c>
      <c r="R101" t="b">
        <v>1</v>
      </c>
      <c r="S101" t="s">
        <v>28</v>
      </c>
      <c r="T101">
        <v>188</v>
      </c>
      <c r="U101" t="s">
        <v>29</v>
      </c>
      <c r="V101" t="s">
        <v>68</v>
      </c>
      <c r="W101" t="s">
        <v>75</v>
      </c>
      <c r="X101" s="10">
        <f t="shared" si="22"/>
        <v>9.7323600973236016E-2</v>
      </c>
      <c r="Y101" s="10" t="str">
        <f t="shared" si="32"/>
        <v>0%-10%</v>
      </c>
      <c r="Z101" t="str">
        <f t="shared" si="23"/>
        <v>Low</v>
      </c>
      <c r="AA101" t="str">
        <f t="shared" si="24"/>
        <v>701-800</v>
      </c>
      <c r="AB101" t="str">
        <f t="shared" si="25"/>
        <v>51-100</v>
      </c>
      <c r="AC101" t="str">
        <f t="shared" si="26"/>
        <v>EAST</v>
      </c>
      <c r="AD101" t="str">
        <f t="shared" si="27"/>
        <v>Multiple Device</v>
      </c>
      <c r="AE101" t="str">
        <f t="shared" si="28"/>
        <v>51-100</v>
      </c>
      <c r="AF101" s="24" t="str">
        <f t="shared" si="29"/>
        <v>2-3 days</v>
      </c>
      <c r="AG101" t="str">
        <f t="shared" si="30"/>
        <v>0-500</v>
      </c>
      <c r="AH101" s="30">
        <f t="shared" si="33"/>
        <v>638</v>
      </c>
      <c r="AI101" s="30">
        <f t="shared" si="31"/>
        <v>0.15203761755485892</v>
      </c>
      <c r="AJ101" t="str">
        <f t="shared" si="34"/>
        <v>0-5 hrs</v>
      </c>
      <c r="AK101" t="str">
        <f t="shared" si="35"/>
        <v>Moderate Enagaged</v>
      </c>
    </row>
    <row r="102" spans="1:37" x14ac:dyDescent="0.25">
      <c r="A102">
        <v>1912</v>
      </c>
      <c r="B102" t="s">
        <v>182</v>
      </c>
      <c r="C102" s="1">
        <v>45135</v>
      </c>
      <c r="D102" s="1">
        <v>45640</v>
      </c>
      <c r="E102" s="33">
        <v>11.99</v>
      </c>
      <c r="F102">
        <v>348</v>
      </c>
      <c r="G102" t="s">
        <v>79</v>
      </c>
      <c r="H102">
        <v>1</v>
      </c>
      <c r="I102">
        <v>4</v>
      </c>
      <c r="J102" t="b">
        <v>0</v>
      </c>
      <c r="K102">
        <v>792</v>
      </c>
      <c r="L102">
        <v>67</v>
      </c>
      <c r="M102" t="s">
        <v>59</v>
      </c>
      <c r="N102" t="s">
        <v>64</v>
      </c>
      <c r="O102" t="s">
        <v>67</v>
      </c>
      <c r="P102">
        <v>60</v>
      </c>
      <c r="Q102">
        <v>4.0999999999999996</v>
      </c>
      <c r="R102" t="b">
        <v>0</v>
      </c>
      <c r="S102" t="s">
        <v>28</v>
      </c>
      <c r="T102">
        <v>3366</v>
      </c>
      <c r="U102" t="s">
        <v>35</v>
      </c>
      <c r="V102" t="s">
        <v>30</v>
      </c>
      <c r="W102" t="s">
        <v>31</v>
      </c>
      <c r="X102" s="10">
        <f t="shared" si="22"/>
        <v>6.9848661233993012E-2</v>
      </c>
      <c r="Y102" s="10" t="str">
        <f t="shared" si="32"/>
        <v>0%-10%</v>
      </c>
      <c r="Z102" t="str">
        <f t="shared" si="23"/>
        <v>Low</v>
      </c>
      <c r="AA102" t="str">
        <f t="shared" si="24"/>
        <v>701-800</v>
      </c>
      <c r="AB102" t="str">
        <f t="shared" si="25"/>
        <v>51-100</v>
      </c>
      <c r="AC102" t="str">
        <f t="shared" si="26"/>
        <v>SOUTH</v>
      </c>
      <c r="AD102" t="str">
        <f t="shared" si="27"/>
        <v>Single Device</v>
      </c>
      <c r="AE102" t="str">
        <f t="shared" si="28"/>
        <v>301-350</v>
      </c>
      <c r="AF102" s="24" t="str">
        <f t="shared" si="29"/>
        <v>4-6 days</v>
      </c>
      <c r="AG102" t="str">
        <f t="shared" si="30"/>
        <v>3001-3500</v>
      </c>
      <c r="AH102" s="30">
        <f t="shared" si="33"/>
        <v>505</v>
      </c>
      <c r="AI102" s="30">
        <f t="shared" si="31"/>
        <v>0.68910891089108905</v>
      </c>
      <c r="AJ102" t="str">
        <f t="shared" si="34"/>
        <v>0-5 hrs</v>
      </c>
      <c r="AK102" t="str">
        <f t="shared" ref="AK102:AK104" si="38">IF(F102&gt;400,"High Enagaged",IF(AND(F102&lt;=200,F102&gt;100),"Moderate Enagaged","Low Engaged"))</f>
        <v>Low Engaged</v>
      </c>
    </row>
    <row r="103" spans="1:37" x14ac:dyDescent="0.25">
      <c r="A103">
        <v>1922</v>
      </c>
      <c r="B103" t="s">
        <v>81</v>
      </c>
      <c r="C103" s="1">
        <v>45627</v>
      </c>
      <c r="D103" s="1">
        <v>45629</v>
      </c>
      <c r="E103" s="33">
        <v>11.99</v>
      </c>
      <c r="F103">
        <v>35</v>
      </c>
      <c r="G103" t="s">
        <v>46</v>
      </c>
      <c r="H103">
        <v>2</v>
      </c>
      <c r="I103">
        <v>4</v>
      </c>
      <c r="J103" t="b">
        <v>0</v>
      </c>
      <c r="K103">
        <v>821</v>
      </c>
      <c r="L103">
        <v>7</v>
      </c>
      <c r="M103" t="s">
        <v>48</v>
      </c>
      <c r="N103" t="s">
        <v>40</v>
      </c>
      <c r="O103" t="s">
        <v>41</v>
      </c>
      <c r="P103">
        <v>3</v>
      </c>
      <c r="Q103">
        <v>3.3</v>
      </c>
      <c r="R103" t="b">
        <v>0</v>
      </c>
      <c r="S103" t="s">
        <v>28</v>
      </c>
      <c r="T103">
        <v>2785</v>
      </c>
      <c r="U103" t="s">
        <v>51</v>
      </c>
      <c r="V103" t="s">
        <v>30</v>
      </c>
      <c r="W103" t="s">
        <v>75</v>
      </c>
      <c r="X103" s="10">
        <f t="shared" si="22"/>
        <v>3.6231884057971015E-3</v>
      </c>
      <c r="Y103" s="10" t="str">
        <f t="shared" si="32"/>
        <v>0%-10%</v>
      </c>
      <c r="Z103" t="str">
        <f t="shared" si="23"/>
        <v>Low</v>
      </c>
      <c r="AA103" t="str">
        <f t="shared" si="24"/>
        <v>801-900</v>
      </c>
      <c r="AB103" t="str">
        <f t="shared" si="25"/>
        <v>0-50</v>
      </c>
      <c r="AC103" t="str">
        <f t="shared" si="26"/>
        <v>EAST</v>
      </c>
      <c r="AD103" t="str">
        <f t="shared" si="27"/>
        <v>Multiple Device</v>
      </c>
      <c r="AE103" t="str">
        <f t="shared" si="28"/>
        <v>0-50</v>
      </c>
      <c r="AF103" s="24" t="str">
        <f t="shared" si="29"/>
        <v>11-15 days</v>
      </c>
      <c r="AG103" t="str">
        <f t="shared" si="30"/>
        <v>2501-3000</v>
      </c>
      <c r="AH103" s="30">
        <f t="shared" si="33"/>
        <v>2</v>
      </c>
      <c r="AI103" s="30">
        <f t="shared" si="31"/>
        <v>17.5</v>
      </c>
      <c r="AJ103" t="str">
        <f t="shared" si="34"/>
        <v>15-20 hrs</v>
      </c>
      <c r="AK103" t="str">
        <f t="shared" si="38"/>
        <v>Low Engaged</v>
      </c>
    </row>
    <row r="104" spans="1:37" x14ac:dyDescent="0.25">
      <c r="A104">
        <v>1932</v>
      </c>
      <c r="B104" t="s">
        <v>114</v>
      </c>
      <c r="C104" s="1">
        <v>45312</v>
      </c>
      <c r="D104" s="1">
        <v>45643</v>
      </c>
      <c r="E104" s="33">
        <v>7.99</v>
      </c>
      <c r="F104">
        <v>315</v>
      </c>
      <c r="G104" t="s">
        <v>46</v>
      </c>
      <c r="H104">
        <v>1</v>
      </c>
      <c r="I104">
        <v>2</v>
      </c>
      <c r="J104" t="b">
        <v>0</v>
      </c>
      <c r="K104">
        <v>40</v>
      </c>
      <c r="L104">
        <v>188</v>
      </c>
      <c r="M104" t="s">
        <v>74</v>
      </c>
      <c r="N104" t="s">
        <v>40</v>
      </c>
      <c r="O104" t="s">
        <v>67</v>
      </c>
      <c r="P104">
        <v>86</v>
      </c>
      <c r="Q104">
        <v>3.7</v>
      </c>
      <c r="R104" t="b">
        <v>1</v>
      </c>
      <c r="S104" t="s">
        <v>28</v>
      </c>
      <c r="T104">
        <v>4235</v>
      </c>
      <c r="U104" t="s">
        <v>29</v>
      </c>
      <c r="V104" t="s">
        <v>60</v>
      </c>
      <c r="W104" t="s">
        <v>31</v>
      </c>
      <c r="X104" s="10">
        <f t="shared" si="22"/>
        <v>0.37719298245614036</v>
      </c>
      <c r="Y104" s="10" t="str">
        <f t="shared" si="32"/>
        <v>Above 30%</v>
      </c>
      <c r="Z104" t="str">
        <f t="shared" si="23"/>
        <v>High</v>
      </c>
      <c r="AA104" t="str">
        <f t="shared" si="24"/>
        <v>0-100</v>
      </c>
      <c r="AB104" t="str">
        <f t="shared" si="25"/>
        <v>151-200</v>
      </c>
      <c r="AC104" t="str">
        <f t="shared" si="26"/>
        <v>NORTH</v>
      </c>
      <c r="AD104" t="str">
        <f t="shared" si="27"/>
        <v>Single Device</v>
      </c>
      <c r="AE104" t="str">
        <f t="shared" si="28"/>
        <v>301-350</v>
      </c>
      <c r="AF104" s="24" t="str">
        <f t="shared" si="29"/>
        <v>0-1 days</v>
      </c>
      <c r="AG104" t="str">
        <f t="shared" si="30"/>
        <v>4001-4500</v>
      </c>
      <c r="AH104" s="30">
        <f t="shared" si="33"/>
        <v>331</v>
      </c>
      <c r="AI104" s="30">
        <f t="shared" si="31"/>
        <v>0.95166163141993954</v>
      </c>
      <c r="AJ104" t="str">
        <f t="shared" si="34"/>
        <v>0-5 hrs</v>
      </c>
      <c r="AK104" t="str">
        <f t="shared" si="38"/>
        <v>Low Engaged</v>
      </c>
    </row>
    <row r="105" spans="1:37" x14ac:dyDescent="0.25">
      <c r="A105">
        <v>1947</v>
      </c>
      <c r="B105" t="s">
        <v>215</v>
      </c>
      <c r="C105" s="1">
        <v>45536</v>
      </c>
      <c r="D105" s="1">
        <v>45620</v>
      </c>
      <c r="E105" s="33">
        <v>11.99</v>
      </c>
      <c r="F105">
        <v>469</v>
      </c>
      <c r="G105" t="s">
        <v>24</v>
      </c>
      <c r="H105">
        <v>4</v>
      </c>
      <c r="I105">
        <v>6</v>
      </c>
      <c r="J105" t="b">
        <v>1</v>
      </c>
      <c r="K105">
        <v>866</v>
      </c>
      <c r="L105">
        <v>120</v>
      </c>
      <c r="M105" t="s">
        <v>39</v>
      </c>
      <c r="N105" t="s">
        <v>49</v>
      </c>
      <c r="O105" t="s">
        <v>56</v>
      </c>
      <c r="P105">
        <v>92</v>
      </c>
      <c r="Q105">
        <v>3.6</v>
      </c>
      <c r="R105" t="b">
        <v>1</v>
      </c>
      <c r="S105" t="s">
        <v>28</v>
      </c>
      <c r="T105">
        <v>1764</v>
      </c>
      <c r="U105" t="s">
        <v>51</v>
      </c>
      <c r="V105" t="s">
        <v>52</v>
      </c>
      <c r="W105" t="s">
        <v>31</v>
      </c>
      <c r="X105" s="10">
        <f t="shared" si="22"/>
        <v>9.330628803245436E-2</v>
      </c>
      <c r="Y105" s="10" t="str">
        <f t="shared" si="32"/>
        <v>0%-10%</v>
      </c>
      <c r="Z105" t="str">
        <f t="shared" si="23"/>
        <v>Low</v>
      </c>
      <c r="AA105" t="str">
        <f t="shared" si="24"/>
        <v>801-900</v>
      </c>
      <c r="AB105" t="str">
        <f t="shared" si="25"/>
        <v>101-150</v>
      </c>
      <c r="AC105" t="str">
        <f t="shared" si="26"/>
        <v>WEST</v>
      </c>
      <c r="AD105" t="str">
        <f t="shared" si="27"/>
        <v>Multiple Device</v>
      </c>
      <c r="AE105" t="str">
        <f t="shared" si="28"/>
        <v>451-500</v>
      </c>
      <c r="AF105" s="24" t="str">
        <f t="shared" si="29"/>
        <v>More than 30days</v>
      </c>
      <c r="AG105" t="str">
        <f t="shared" si="30"/>
        <v>1501-2000</v>
      </c>
      <c r="AH105" s="30">
        <f t="shared" si="33"/>
        <v>84</v>
      </c>
      <c r="AI105" s="30">
        <f t="shared" si="31"/>
        <v>5.583333333333333</v>
      </c>
      <c r="AJ105" t="str">
        <f t="shared" si="34"/>
        <v>6-10 hrs</v>
      </c>
      <c r="AK105" t="str">
        <f t="shared" si="35"/>
        <v>High Enagaged</v>
      </c>
    </row>
    <row r="106" spans="1:37" x14ac:dyDescent="0.25">
      <c r="A106">
        <v>1953</v>
      </c>
      <c r="B106" t="s">
        <v>368</v>
      </c>
      <c r="C106" s="1">
        <v>45239</v>
      </c>
      <c r="D106" s="1">
        <v>45619</v>
      </c>
      <c r="E106" s="33">
        <v>15.99</v>
      </c>
      <c r="F106">
        <v>39</v>
      </c>
      <c r="G106" t="s">
        <v>33</v>
      </c>
      <c r="H106">
        <v>3</v>
      </c>
      <c r="I106">
        <v>1</v>
      </c>
      <c r="J106" t="b">
        <v>1</v>
      </c>
      <c r="K106">
        <v>791</v>
      </c>
      <c r="L106">
        <v>3</v>
      </c>
      <c r="M106" t="s">
        <v>63</v>
      </c>
      <c r="N106" t="s">
        <v>49</v>
      </c>
      <c r="O106" t="s">
        <v>50</v>
      </c>
      <c r="P106">
        <v>33</v>
      </c>
      <c r="Q106">
        <v>3.1</v>
      </c>
      <c r="R106" t="b">
        <v>1</v>
      </c>
      <c r="S106" t="s">
        <v>28</v>
      </c>
      <c r="T106">
        <v>631</v>
      </c>
      <c r="U106" t="s">
        <v>51</v>
      </c>
      <c r="V106" t="s">
        <v>36</v>
      </c>
      <c r="W106" t="s">
        <v>53</v>
      </c>
      <c r="X106" s="10">
        <f t="shared" si="22"/>
        <v>4.1561712846347604E-2</v>
      </c>
      <c r="Y106" s="10" t="str">
        <f t="shared" si="32"/>
        <v>0%-10%</v>
      </c>
      <c r="Z106" t="str">
        <f t="shared" si="23"/>
        <v>Low</v>
      </c>
      <c r="AA106" t="str">
        <f t="shared" si="24"/>
        <v>701-800</v>
      </c>
      <c r="AB106" t="str">
        <f t="shared" si="25"/>
        <v>0-50</v>
      </c>
      <c r="AC106" t="str">
        <f t="shared" si="26"/>
        <v>NORTH</v>
      </c>
      <c r="AD106" t="str">
        <f t="shared" si="27"/>
        <v>Multiple Device</v>
      </c>
      <c r="AE106" t="str">
        <f t="shared" si="28"/>
        <v>0-50</v>
      </c>
      <c r="AF106" s="24" t="str">
        <f t="shared" si="29"/>
        <v>21-30 days</v>
      </c>
      <c r="AG106" t="str">
        <f t="shared" si="30"/>
        <v>501-1000</v>
      </c>
      <c r="AH106" s="30">
        <f t="shared" si="33"/>
        <v>380</v>
      </c>
      <c r="AI106" s="30">
        <f t="shared" si="31"/>
        <v>0.10263157894736842</v>
      </c>
      <c r="AJ106" t="str">
        <f t="shared" si="34"/>
        <v>0-5 hrs</v>
      </c>
      <c r="AK106" t="str">
        <f t="shared" ref="AK106:AK107" si="39">IF(F106&gt;400,"High Enagaged",IF(AND(F106&lt;=200,F106&gt;100),"Moderate Enagaged","Low Engaged"))</f>
        <v>Low Engaged</v>
      </c>
    </row>
    <row r="107" spans="1:37" x14ac:dyDescent="0.25">
      <c r="A107">
        <v>1970</v>
      </c>
      <c r="B107" t="s">
        <v>109</v>
      </c>
      <c r="C107" s="1">
        <v>45190</v>
      </c>
      <c r="D107" s="1">
        <v>45628</v>
      </c>
      <c r="E107" s="33">
        <v>15.99</v>
      </c>
      <c r="F107">
        <v>119</v>
      </c>
      <c r="G107" t="s">
        <v>43</v>
      </c>
      <c r="H107">
        <v>2</v>
      </c>
      <c r="I107">
        <v>1</v>
      </c>
      <c r="J107" t="b">
        <v>1</v>
      </c>
      <c r="K107">
        <v>385</v>
      </c>
      <c r="L107">
        <v>82</v>
      </c>
      <c r="M107" t="s">
        <v>59</v>
      </c>
      <c r="N107" t="s">
        <v>64</v>
      </c>
      <c r="O107" t="s">
        <v>56</v>
      </c>
      <c r="P107">
        <v>87</v>
      </c>
      <c r="Q107">
        <v>3.3</v>
      </c>
      <c r="R107" t="b">
        <v>0</v>
      </c>
      <c r="S107" t="s">
        <v>28</v>
      </c>
      <c r="T107">
        <v>876</v>
      </c>
      <c r="U107" t="s">
        <v>65</v>
      </c>
      <c r="V107" t="s">
        <v>30</v>
      </c>
      <c r="W107" t="s">
        <v>75</v>
      </c>
      <c r="X107" s="10">
        <f t="shared" si="22"/>
        <v>0.18629550321199143</v>
      </c>
      <c r="Y107" s="10" t="str">
        <f t="shared" si="32"/>
        <v>11%-30%</v>
      </c>
      <c r="Z107" t="str">
        <f t="shared" si="23"/>
        <v>Moderate</v>
      </c>
      <c r="AA107" t="str">
        <f t="shared" si="24"/>
        <v>301-400</v>
      </c>
      <c r="AB107" t="str">
        <f t="shared" si="25"/>
        <v>51-100</v>
      </c>
      <c r="AC107" t="str">
        <f t="shared" si="26"/>
        <v>SOUTH</v>
      </c>
      <c r="AD107" t="str">
        <f t="shared" si="27"/>
        <v>Multiple Device</v>
      </c>
      <c r="AE107" t="str">
        <f t="shared" si="28"/>
        <v>101-150</v>
      </c>
      <c r="AF107" s="24" t="str">
        <f t="shared" si="29"/>
        <v>16-20 days</v>
      </c>
      <c r="AG107" t="str">
        <f t="shared" si="30"/>
        <v>501-1000</v>
      </c>
      <c r="AH107" s="30">
        <f t="shared" si="33"/>
        <v>438</v>
      </c>
      <c r="AI107" s="30">
        <f t="shared" si="31"/>
        <v>0.27168949771689499</v>
      </c>
      <c r="AJ107" t="str">
        <f t="shared" si="34"/>
        <v>0-5 hrs</v>
      </c>
      <c r="AK107" t="str">
        <f t="shared" si="39"/>
        <v>Moderate Enagaged</v>
      </c>
    </row>
    <row r="108" spans="1:37" x14ac:dyDescent="0.25">
      <c r="A108">
        <v>1976</v>
      </c>
      <c r="B108" t="s">
        <v>161</v>
      </c>
      <c r="C108" s="1">
        <v>45585</v>
      </c>
      <c r="D108" s="1">
        <v>45642</v>
      </c>
      <c r="E108" s="33">
        <v>11.99</v>
      </c>
      <c r="F108">
        <v>88</v>
      </c>
      <c r="G108" t="s">
        <v>43</v>
      </c>
      <c r="H108">
        <v>3</v>
      </c>
      <c r="I108">
        <v>1</v>
      </c>
      <c r="J108" t="b">
        <v>0</v>
      </c>
      <c r="K108">
        <v>247</v>
      </c>
      <c r="L108">
        <v>30</v>
      </c>
      <c r="M108" t="s">
        <v>44</v>
      </c>
      <c r="N108" t="s">
        <v>40</v>
      </c>
      <c r="O108" t="s">
        <v>41</v>
      </c>
      <c r="P108">
        <v>46</v>
      </c>
      <c r="Q108">
        <v>4.7</v>
      </c>
      <c r="R108" t="b">
        <v>1</v>
      </c>
      <c r="S108" t="s">
        <v>28</v>
      </c>
      <c r="T108">
        <v>172</v>
      </c>
      <c r="U108" t="s">
        <v>65</v>
      </c>
      <c r="V108" t="s">
        <v>36</v>
      </c>
      <c r="W108" t="s">
        <v>53</v>
      </c>
      <c r="X108" s="10">
        <f t="shared" si="22"/>
        <v>0.16606498194945848</v>
      </c>
      <c r="Y108" s="10" t="str">
        <f t="shared" si="32"/>
        <v>11%-30%</v>
      </c>
      <c r="Z108" t="str">
        <f t="shared" si="23"/>
        <v>Moderate</v>
      </c>
      <c r="AA108" t="str">
        <f t="shared" si="24"/>
        <v>201-300</v>
      </c>
      <c r="AB108" t="str">
        <f t="shared" si="25"/>
        <v>0-50</v>
      </c>
      <c r="AC108" t="str">
        <f t="shared" si="26"/>
        <v>NORTH</v>
      </c>
      <c r="AD108" t="str">
        <f t="shared" si="27"/>
        <v>Multiple Device</v>
      </c>
      <c r="AE108" t="str">
        <f t="shared" si="28"/>
        <v>51-100</v>
      </c>
      <c r="AF108" s="24" t="str">
        <f t="shared" si="29"/>
        <v>2-3 days</v>
      </c>
      <c r="AG108" t="str">
        <f t="shared" si="30"/>
        <v>0-500</v>
      </c>
      <c r="AH108" s="30">
        <f t="shared" si="33"/>
        <v>57</v>
      </c>
      <c r="AI108" s="30">
        <f t="shared" si="31"/>
        <v>1.5438596491228069</v>
      </c>
      <c r="AJ108" t="str">
        <f t="shared" si="34"/>
        <v>0-5 hrs</v>
      </c>
      <c r="AK108" t="str">
        <f t="shared" si="35"/>
        <v>Moderate Enagaged</v>
      </c>
    </row>
    <row r="109" spans="1:37" x14ac:dyDescent="0.25">
      <c r="A109">
        <v>2011</v>
      </c>
      <c r="B109" t="s">
        <v>380</v>
      </c>
      <c r="C109" s="1">
        <v>45060</v>
      </c>
      <c r="D109" s="1">
        <v>45630</v>
      </c>
      <c r="E109" s="33">
        <v>7.99</v>
      </c>
      <c r="F109">
        <v>73</v>
      </c>
      <c r="G109" t="s">
        <v>79</v>
      </c>
      <c r="H109">
        <v>2</v>
      </c>
      <c r="I109">
        <v>1</v>
      </c>
      <c r="J109" t="b">
        <v>1</v>
      </c>
      <c r="K109">
        <v>184</v>
      </c>
      <c r="L109">
        <v>172</v>
      </c>
      <c r="M109" t="s">
        <v>48</v>
      </c>
      <c r="N109" t="s">
        <v>64</v>
      </c>
      <c r="O109" t="s">
        <v>56</v>
      </c>
      <c r="P109">
        <v>41</v>
      </c>
      <c r="Q109">
        <v>4.8</v>
      </c>
      <c r="R109" t="b">
        <v>0</v>
      </c>
      <c r="S109" t="s">
        <v>28</v>
      </c>
      <c r="T109">
        <v>3463</v>
      </c>
      <c r="U109" t="s">
        <v>29</v>
      </c>
      <c r="V109" t="s">
        <v>30</v>
      </c>
      <c r="W109" t="s">
        <v>53</v>
      </c>
      <c r="X109" s="10">
        <f t="shared" si="22"/>
        <v>0.1151685393258427</v>
      </c>
      <c r="Y109" s="10" t="str">
        <f t="shared" si="32"/>
        <v>11%-30%</v>
      </c>
      <c r="Z109" t="str">
        <f t="shared" si="23"/>
        <v>Moderate</v>
      </c>
      <c r="AA109" t="str">
        <f t="shared" si="24"/>
        <v>101-200</v>
      </c>
      <c r="AB109" t="str">
        <f t="shared" si="25"/>
        <v>151-200</v>
      </c>
      <c r="AC109" t="str">
        <f t="shared" si="26"/>
        <v>EAST</v>
      </c>
      <c r="AD109" t="str">
        <f t="shared" si="27"/>
        <v>Multiple Device</v>
      </c>
      <c r="AE109" t="str">
        <f t="shared" si="28"/>
        <v>51-100</v>
      </c>
      <c r="AF109" s="24" t="str">
        <f t="shared" si="29"/>
        <v>11-15 days</v>
      </c>
      <c r="AG109" t="str">
        <f t="shared" si="30"/>
        <v>3001-3500</v>
      </c>
      <c r="AH109" s="30">
        <f t="shared" si="33"/>
        <v>570</v>
      </c>
      <c r="AI109" s="30">
        <f t="shared" si="31"/>
        <v>0.1280701754385965</v>
      </c>
      <c r="AJ109" t="str">
        <f t="shared" si="34"/>
        <v>0-5 hrs</v>
      </c>
      <c r="AK109" t="str">
        <f t="shared" ref="AK109:AK112" si="40">IF(F109&gt;400,"High Enagaged",IF(AND(F109&lt;=200,F109&gt;100),"Moderate Enagaged","Low Engaged"))</f>
        <v>Low Engaged</v>
      </c>
    </row>
    <row r="110" spans="1:37" x14ac:dyDescent="0.25">
      <c r="A110">
        <v>2039</v>
      </c>
      <c r="B110" t="s">
        <v>362</v>
      </c>
      <c r="C110" s="1">
        <v>44928</v>
      </c>
      <c r="D110" s="1">
        <v>45628</v>
      </c>
      <c r="E110" s="33">
        <v>15.99</v>
      </c>
      <c r="F110">
        <v>13</v>
      </c>
      <c r="G110" t="s">
        <v>79</v>
      </c>
      <c r="H110">
        <v>3</v>
      </c>
      <c r="I110">
        <v>5</v>
      </c>
      <c r="J110" t="b">
        <v>0</v>
      </c>
      <c r="K110">
        <v>378</v>
      </c>
      <c r="L110">
        <v>123</v>
      </c>
      <c r="M110" t="s">
        <v>48</v>
      </c>
      <c r="N110" t="s">
        <v>49</v>
      </c>
      <c r="O110" t="s">
        <v>34</v>
      </c>
      <c r="P110">
        <v>3</v>
      </c>
      <c r="Q110">
        <v>4.2</v>
      </c>
      <c r="R110" t="b">
        <v>0</v>
      </c>
      <c r="S110" t="s">
        <v>28</v>
      </c>
      <c r="T110">
        <v>4134</v>
      </c>
      <c r="U110" t="s">
        <v>35</v>
      </c>
      <c r="V110" t="s">
        <v>36</v>
      </c>
      <c r="W110" t="s">
        <v>31</v>
      </c>
      <c r="X110" s="10">
        <f t="shared" si="22"/>
        <v>5.9880239520958087E-3</v>
      </c>
      <c r="Y110" s="10" t="str">
        <f t="shared" si="32"/>
        <v>0%-10%</v>
      </c>
      <c r="Z110" t="str">
        <f t="shared" si="23"/>
        <v>Low</v>
      </c>
      <c r="AA110" t="str">
        <f t="shared" si="24"/>
        <v>301-400</v>
      </c>
      <c r="AB110" t="str">
        <f t="shared" si="25"/>
        <v>101-150</v>
      </c>
      <c r="AC110" t="str">
        <f t="shared" si="26"/>
        <v>EAST</v>
      </c>
      <c r="AD110" t="str">
        <f t="shared" si="27"/>
        <v>Multiple Device</v>
      </c>
      <c r="AE110" t="str">
        <f t="shared" si="28"/>
        <v>0-50</v>
      </c>
      <c r="AF110" s="24" t="str">
        <f t="shared" si="29"/>
        <v>16-20 days</v>
      </c>
      <c r="AG110" t="str">
        <f t="shared" si="30"/>
        <v>4001-4500</v>
      </c>
      <c r="AH110" s="30">
        <f t="shared" si="33"/>
        <v>700</v>
      </c>
      <c r="AI110" s="30">
        <f t="shared" si="31"/>
        <v>1.8571428571428572E-2</v>
      </c>
      <c r="AJ110" t="str">
        <f t="shared" si="34"/>
        <v>0-5 hrs</v>
      </c>
      <c r="AK110" t="str">
        <f t="shared" si="40"/>
        <v>Low Engaged</v>
      </c>
    </row>
    <row r="111" spans="1:37" x14ac:dyDescent="0.25">
      <c r="A111">
        <v>2040</v>
      </c>
      <c r="B111" t="s">
        <v>339</v>
      </c>
      <c r="C111" s="1">
        <v>45576</v>
      </c>
      <c r="D111" s="1">
        <v>45626</v>
      </c>
      <c r="E111" s="33">
        <v>7.99</v>
      </c>
      <c r="F111">
        <v>221</v>
      </c>
      <c r="G111" t="s">
        <v>55</v>
      </c>
      <c r="H111">
        <v>1</v>
      </c>
      <c r="I111">
        <v>3</v>
      </c>
      <c r="J111" t="b">
        <v>1</v>
      </c>
      <c r="K111">
        <v>518</v>
      </c>
      <c r="L111">
        <v>157</v>
      </c>
      <c r="M111" t="s">
        <v>59</v>
      </c>
      <c r="N111" t="s">
        <v>64</v>
      </c>
      <c r="O111" t="s">
        <v>56</v>
      </c>
      <c r="P111">
        <v>4</v>
      </c>
      <c r="Q111">
        <v>3.7</v>
      </c>
      <c r="R111" t="b">
        <v>1</v>
      </c>
      <c r="S111" t="s">
        <v>28</v>
      </c>
      <c r="T111">
        <v>2560</v>
      </c>
      <c r="U111" t="s">
        <v>57</v>
      </c>
      <c r="V111" t="s">
        <v>52</v>
      </c>
      <c r="W111" t="s">
        <v>31</v>
      </c>
      <c r="X111" s="10">
        <f t="shared" si="22"/>
        <v>5.9259259259259256E-3</v>
      </c>
      <c r="Y111" s="10" t="str">
        <f t="shared" si="32"/>
        <v>0%-10%</v>
      </c>
      <c r="Z111" t="str">
        <f t="shared" si="23"/>
        <v>Low</v>
      </c>
      <c r="AA111" t="str">
        <f t="shared" si="24"/>
        <v>501-600</v>
      </c>
      <c r="AB111" t="str">
        <f t="shared" si="25"/>
        <v>151-200</v>
      </c>
      <c r="AC111" t="str">
        <f t="shared" si="26"/>
        <v>SOUTH</v>
      </c>
      <c r="AD111" t="str">
        <f t="shared" si="27"/>
        <v>Single Device</v>
      </c>
      <c r="AE111" t="str">
        <f t="shared" si="28"/>
        <v>201-250</v>
      </c>
      <c r="AF111" s="24" t="str">
        <f t="shared" si="29"/>
        <v>16-20 days</v>
      </c>
      <c r="AG111" t="str">
        <f t="shared" si="30"/>
        <v>2501-3000</v>
      </c>
      <c r="AH111" s="30">
        <f t="shared" si="33"/>
        <v>50</v>
      </c>
      <c r="AI111" s="30">
        <f t="shared" si="31"/>
        <v>4.42</v>
      </c>
      <c r="AJ111" t="str">
        <f t="shared" si="34"/>
        <v>0-5 hrs</v>
      </c>
      <c r="AK111" t="str">
        <f t="shared" si="40"/>
        <v>Low Engaged</v>
      </c>
    </row>
    <row r="112" spans="1:37" x14ac:dyDescent="0.25">
      <c r="A112">
        <v>2057</v>
      </c>
      <c r="B112" t="s">
        <v>334</v>
      </c>
      <c r="C112" s="1">
        <v>45041</v>
      </c>
      <c r="D112" s="1">
        <v>45619</v>
      </c>
      <c r="E112" s="33">
        <v>7.99</v>
      </c>
      <c r="F112">
        <v>185</v>
      </c>
      <c r="G112" t="s">
        <v>55</v>
      </c>
      <c r="H112">
        <v>3</v>
      </c>
      <c r="I112">
        <v>6</v>
      </c>
      <c r="J112" t="b">
        <v>1</v>
      </c>
      <c r="K112">
        <v>804</v>
      </c>
      <c r="L112">
        <v>49</v>
      </c>
      <c r="M112" t="s">
        <v>25</v>
      </c>
      <c r="N112" t="s">
        <v>49</v>
      </c>
      <c r="O112" t="s">
        <v>41</v>
      </c>
      <c r="P112">
        <v>32</v>
      </c>
      <c r="Q112">
        <v>4.0999999999999996</v>
      </c>
      <c r="R112" t="b">
        <v>0</v>
      </c>
      <c r="S112" t="s">
        <v>28</v>
      </c>
      <c r="T112">
        <v>4164</v>
      </c>
      <c r="U112" t="s">
        <v>29</v>
      </c>
      <c r="V112" t="s">
        <v>30</v>
      </c>
      <c r="W112" t="s">
        <v>53</v>
      </c>
      <c r="X112" s="10">
        <f t="shared" si="22"/>
        <v>3.7514654161781943E-2</v>
      </c>
      <c r="Y112" s="10" t="str">
        <f t="shared" si="32"/>
        <v>0%-10%</v>
      </c>
      <c r="Z112" t="str">
        <f t="shared" si="23"/>
        <v>Low</v>
      </c>
      <c r="AA112" t="str">
        <f t="shared" si="24"/>
        <v>801-900</v>
      </c>
      <c r="AB112" t="str">
        <f t="shared" si="25"/>
        <v>0-50</v>
      </c>
      <c r="AC112" t="str">
        <f t="shared" si="26"/>
        <v>WEST</v>
      </c>
      <c r="AD112" t="str">
        <f t="shared" si="27"/>
        <v>Multiple Device</v>
      </c>
      <c r="AE112" t="str">
        <f t="shared" si="28"/>
        <v>151-200</v>
      </c>
      <c r="AF112" s="24" t="str">
        <f t="shared" si="29"/>
        <v>More than 30days</v>
      </c>
      <c r="AG112" t="str">
        <f t="shared" si="30"/>
        <v>4001-4500</v>
      </c>
      <c r="AH112" s="30">
        <f t="shared" si="33"/>
        <v>578</v>
      </c>
      <c r="AI112" s="30">
        <f t="shared" si="31"/>
        <v>0.32006920415224915</v>
      </c>
      <c r="AJ112" t="str">
        <f t="shared" si="34"/>
        <v>0-5 hrs</v>
      </c>
      <c r="AK112" t="str">
        <f t="shared" si="40"/>
        <v>Moderate Enagaged</v>
      </c>
    </row>
    <row r="113" spans="1:37" x14ac:dyDescent="0.25">
      <c r="A113">
        <v>2062</v>
      </c>
      <c r="B113" t="s">
        <v>253</v>
      </c>
      <c r="C113" s="1">
        <v>45467</v>
      </c>
      <c r="D113" s="1">
        <v>45620</v>
      </c>
      <c r="E113" s="33">
        <v>15.99</v>
      </c>
      <c r="F113">
        <v>436</v>
      </c>
      <c r="G113" t="s">
        <v>46</v>
      </c>
      <c r="H113">
        <v>5</v>
      </c>
      <c r="I113">
        <v>6</v>
      </c>
      <c r="J113" t="b">
        <v>1</v>
      </c>
      <c r="K113">
        <v>424</v>
      </c>
      <c r="L113">
        <v>111</v>
      </c>
      <c r="M113" t="s">
        <v>74</v>
      </c>
      <c r="N113" t="s">
        <v>49</v>
      </c>
      <c r="O113" t="s">
        <v>34</v>
      </c>
      <c r="P113">
        <v>64</v>
      </c>
      <c r="Q113">
        <v>3.5</v>
      </c>
      <c r="R113" t="b">
        <v>1</v>
      </c>
      <c r="S113" t="s">
        <v>28</v>
      </c>
      <c r="T113">
        <v>4317</v>
      </c>
      <c r="U113" t="s">
        <v>51</v>
      </c>
      <c r="V113" t="s">
        <v>60</v>
      </c>
      <c r="W113" t="s">
        <v>31</v>
      </c>
      <c r="X113" s="10">
        <f t="shared" si="22"/>
        <v>0.11962616822429907</v>
      </c>
      <c r="Y113" s="10" t="str">
        <f t="shared" si="32"/>
        <v>11%-30%</v>
      </c>
      <c r="Z113" t="str">
        <f t="shared" si="23"/>
        <v>Moderate</v>
      </c>
      <c r="AA113" t="str">
        <f t="shared" si="24"/>
        <v>401-500</v>
      </c>
      <c r="AB113" t="str">
        <f t="shared" si="25"/>
        <v>101-150</v>
      </c>
      <c r="AC113" t="str">
        <f t="shared" si="26"/>
        <v>NORTH</v>
      </c>
      <c r="AD113" t="str">
        <f t="shared" si="27"/>
        <v>Multiple Device</v>
      </c>
      <c r="AE113" t="str">
        <f t="shared" si="28"/>
        <v>401-450</v>
      </c>
      <c r="AF113" s="24" t="str">
        <f t="shared" si="29"/>
        <v>More than 30days</v>
      </c>
      <c r="AG113" t="str">
        <f t="shared" si="30"/>
        <v>4001-4500</v>
      </c>
      <c r="AH113" s="30">
        <f t="shared" si="33"/>
        <v>153</v>
      </c>
      <c r="AI113" s="30">
        <f t="shared" si="31"/>
        <v>2.8496732026143792</v>
      </c>
      <c r="AJ113" t="str">
        <f t="shared" si="34"/>
        <v>0-5 hrs</v>
      </c>
      <c r="AK113" t="str">
        <f t="shared" si="35"/>
        <v>High Enagaged</v>
      </c>
    </row>
    <row r="114" spans="1:37" x14ac:dyDescent="0.25">
      <c r="A114">
        <v>2075</v>
      </c>
      <c r="B114" t="s">
        <v>215</v>
      </c>
      <c r="C114" s="1">
        <v>45593</v>
      </c>
      <c r="D114" s="1">
        <v>45635</v>
      </c>
      <c r="E114" s="33">
        <v>7.99</v>
      </c>
      <c r="F114">
        <v>305</v>
      </c>
      <c r="G114" t="s">
        <v>33</v>
      </c>
      <c r="H114">
        <v>2</v>
      </c>
      <c r="I114">
        <v>3</v>
      </c>
      <c r="J114" t="b">
        <v>1</v>
      </c>
      <c r="K114">
        <v>49</v>
      </c>
      <c r="L114">
        <v>146</v>
      </c>
      <c r="M114" t="s">
        <v>25</v>
      </c>
      <c r="N114" t="s">
        <v>40</v>
      </c>
      <c r="O114" t="s">
        <v>41</v>
      </c>
      <c r="P114">
        <v>48</v>
      </c>
      <c r="Q114">
        <v>4.5999999999999996</v>
      </c>
      <c r="R114" t="b">
        <v>0</v>
      </c>
      <c r="S114" t="s">
        <v>28</v>
      </c>
      <c r="T114">
        <v>4626</v>
      </c>
      <c r="U114" t="s">
        <v>51</v>
      </c>
      <c r="V114" t="s">
        <v>68</v>
      </c>
      <c r="W114" t="s">
        <v>53</v>
      </c>
      <c r="X114" s="10">
        <f t="shared" si="22"/>
        <v>0.24615384615384617</v>
      </c>
      <c r="Y114" s="10" t="str">
        <f t="shared" si="32"/>
        <v>11%-30%</v>
      </c>
      <c r="Z114" t="str">
        <f t="shared" si="23"/>
        <v>Moderate</v>
      </c>
      <c r="AA114" t="str">
        <f t="shared" si="24"/>
        <v>0-100</v>
      </c>
      <c r="AB114" t="str">
        <f t="shared" si="25"/>
        <v>101-150</v>
      </c>
      <c r="AC114" t="str">
        <f t="shared" si="26"/>
        <v>WEST</v>
      </c>
      <c r="AD114" t="str">
        <f t="shared" si="27"/>
        <v>Multiple Device</v>
      </c>
      <c r="AE114" t="str">
        <f t="shared" si="28"/>
        <v>301-350</v>
      </c>
      <c r="AF114" s="24" t="str">
        <f t="shared" si="29"/>
        <v>7-10 days</v>
      </c>
      <c r="AG114" t="str">
        <f t="shared" si="30"/>
        <v>Above 4500</v>
      </c>
      <c r="AH114" s="30">
        <f t="shared" si="33"/>
        <v>42</v>
      </c>
      <c r="AI114" s="30">
        <f t="shared" si="31"/>
        <v>7.2619047619047619</v>
      </c>
      <c r="AJ114" t="str">
        <f t="shared" si="34"/>
        <v>6-10 hrs</v>
      </c>
      <c r="AK114" t="str">
        <f t="shared" ref="AK114:AK115" si="41">IF(F114&gt;400,"High Enagaged",IF(AND(F114&lt;=200,F114&gt;100),"Moderate Enagaged","Low Engaged"))</f>
        <v>Low Engaged</v>
      </c>
    </row>
    <row r="115" spans="1:37" x14ac:dyDescent="0.25">
      <c r="A115">
        <v>2079</v>
      </c>
      <c r="B115" t="s">
        <v>238</v>
      </c>
      <c r="C115" s="1">
        <v>45468</v>
      </c>
      <c r="D115" s="1">
        <v>45628</v>
      </c>
      <c r="E115" s="33">
        <v>11.99</v>
      </c>
      <c r="F115">
        <v>188</v>
      </c>
      <c r="G115" t="s">
        <v>55</v>
      </c>
      <c r="H115">
        <v>2</v>
      </c>
      <c r="I115">
        <v>2</v>
      </c>
      <c r="J115" t="b">
        <v>1</v>
      </c>
      <c r="K115">
        <v>655</v>
      </c>
      <c r="L115">
        <v>16</v>
      </c>
      <c r="M115" t="s">
        <v>25</v>
      </c>
      <c r="N115" t="s">
        <v>26</v>
      </c>
      <c r="O115" t="s">
        <v>56</v>
      </c>
      <c r="P115">
        <v>50</v>
      </c>
      <c r="Q115">
        <v>3.3</v>
      </c>
      <c r="R115" t="b">
        <v>1</v>
      </c>
      <c r="S115" t="s">
        <v>28</v>
      </c>
      <c r="T115">
        <v>1311</v>
      </c>
      <c r="U115" t="s">
        <v>57</v>
      </c>
      <c r="V115" t="s">
        <v>30</v>
      </c>
      <c r="W115" t="s">
        <v>31</v>
      </c>
      <c r="X115" s="10">
        <f t="shared" si="22"/>
        <v>7.4515648286140088E-2</v>
      </c>
      <c r="Y115" s="10" t="str">
        <f t="shared" si="32"/>
        <v>0%-10%</v>
      </c>
      <c r="Z115" t="str">
        <f t="shared" si="23"/>
        <v>Low</v>
      </c>
      <c r="AA115" t="str">
        <f t="shared" si="24"/>
        <v>601-700</v>
      </c>
      <c r="AB115" t="str">
        <f t="shared" si="25"/>
        <v>0-50</v>
      </c>
      <c r="AC115" t="str">
        <f t="shared" si="26"/>
        <v>WEST</v>
      </c>
      <c r="AD115" t="str">
        <f t="shared" si="27"/>
        <v>Multiple Device</v>
      </c>
      <c r="AE115" t="str">
        <f t="shared" si="28"/>
        <v>151-200</v>
      </c>
      <c r="AF115" s="24" t="str">
        <f t="shared" si="29"/>
        <v>16-20 days</v>
      </c>
      <c r="AG115" t="str">
        <f t="shared" si="30"/>
        <v>1001-1500</v>
      </c>
      <c r="AH115" s="30">
        <f t="shared" si="33"/>
        <v>160</v>
      </c>
      <c r="AI115" s="30">
        <f t="shared" si="31"/>
        <v>1.175</v>
      </c>
      <c r="AJ115" t="str">
        <f t="shared" si="34"/>
        <v>0-5 hrs</v>
      </c>
      <c r="AK115" t="str">
        <f t="shared" si="41"/>
        <v>Moderate Enagaged</v>
      </c>
    </row>
    <row r="116" spans="1:37" x14ac:dyDescent="0.25">
      <c r="A116">
        <v>2086</v>
      </c>
      <c r="B116" t="s">
        <v>181</v>
      </c>
      <c r="C116" s="1">
        <v>45058</v>
      </c>
      <c r="D116" s="1">
        <v>45615</v>
      </c>
      <c r="E116" s="33">
        <v>7.99</v>
      </c>
      <c r="F116">
        <v>426</v>
      </c>
      <c r="G116" t="s">
        <v>33</v>
      </c>
      <c r="H116">
        <v>4</v>
      </c>
      <c r="I116">
        <v>1</v>
      </c>
      <c r="J116" t="b">
        <v>0</v>
      </c>
      <c r="K116">
        <v>606</v>
      </c>
      <c r="L116">
        <v>135</v>
      </c>
      <c r="M116" t="s">
        <v>25</v>
      </c>
      <c r="N116" t="s">
        <v>26</v>
      </c>
      <c r="O116" t="s">
        <v>34</v>
      </c>
      <c r="P116">
        <v>50</v>
      </c>
      <c r="Q116">
        <v>3.8</v>
      </c>
      <c r="R116" t="b">
        <v>1</v>
      </c>
      <c r="S116" t="s">
        <v>28</v>
      </c>
      <c r="T116">
        <v>1982</v>
      </c>
      <c r="U116" t="s">
        <v>35</v>
      </c>
      <c r="V116" t="s">
        <v>68</v>
      </c>
      <c r="W116" t="s">
        <v>31</v>
      </c>
      <c r="X116" s="10">
        <f t="shared" si="22"/>
        <v>6.7476383265856948E-2</v>
      </c>
      <c r="Y116" s="10" t="str">
        <f t="shared" si="32"/>
        <v>0%-10%</v>
      </c>
      <c r="Z116" t="str">
        <f t="shared" si="23"/>
        <v>Low</v>
      </c>
      <c r="AA116" t="str">
        <f t="shared" si="24"/>
        <v>601-700</v>
      </c>
      <c r="AB116" t="str">
        <f t="shared" si="25"/>
        <v>101-150</v>
      </c>
      <c r="AC116" t="str">
        <f t="shared" si="26"/>
        <v>WEST</v>
      </c>
      <c r="AD116" t="str">
        <f t="shared" si="27"/>
        <v>Multiple Device</v>
      </c>
      <c r="AE116" t="str">
        <f t="shared" si="28"/>
        <v>401-450</v>
      </c>
      <c r="AF116" s="24" t="str">
        <f t="shared" si="29"/>
        <v>More than 30days</v>
      </c>
      <c r="AG116" t="str">
        <f t="shared" si="30"/>
        <v>1501-2000</v>
      </c>
      <c r="AH116" s="30">
        <f t="shared" si="33"/>
        <v>557</v>
      </c>
      <c r="AI116" s="30">
        <f t="shared" si="31"/>
        <v>0.76481149012567329</v>
      </c>
      <c r="AJ116" t="str">
        <f t="shared" si="34"/>
        <v>0-5 hrs</v>
      </c>
      <c r="AK116" t="str">
        <f t="shared" si="35"/>
        <v>High Enagaged</v>
      </c>
    </row>
    <row r="117" spans="1:37" x14ac:dyDescent="0.25">
      <c r="A117">
        <v>2095</v>
      </c>
      <c r="B117" t="s">
        <v>220</v>
      </c>
      <c r="C117" s="1">
        <v>45517</v>
      </c>
      <c r="D117" s="1">
        <v>45625</v>
      </c>
      <c r="E117" s="33">
        <v>11.99</v>
      </c>
      <c r="F117">
        <v>279</v>
      </c>
      <c r="G117" t="s">
        <v>79</v>
      </c>
      <c r="H117">
        <v>5</v>
      </c>
      <c r="I117">
        <v>5</v>
      </c>
      <c r="J117" t="b">
        <v>1</v>
      </c>
      <c r="K117">
        <v>285</v>
      </c>
      <c r="L117">
        <v>92</v>
      </c>
      <c r="M117" t="s">
        <v>39</v>
      </c>
      <c r="N117" t="s">
        <v>64</v>
      </c>
      <c r="O117" t="s">
        <v>41</v>
      </c>
      <c r="P117">
        <v>81</v>
      </c>
      <c r="Q117">
        <v>4.7</v>
      </c>
      <c r="R117" t="b">
        <v>1</v>
      </c>
      <c r="S117" t="s">
        <v>28</v>
      </c>
      <c r="T117">
        <v>4201</v>
      </c>
      <c r="U117" t="s">
        <v>57</v>
      </c>
      <c r="V117" t="s">
        <v>68</v>
      </c>
      <c r="W117" t="s">
        <v>31</v>
      </c>
      <c r="X117" s="10">
        <f t="shared" si="22"/>
        <v>0.21485411140583555</v>
      </c>
      <c r="Y117" s="10" t="str">
        <f t="shared" si="32"/>
        <v>11%-30%</v>
      </c>
      <c r="Z117" t="str">
        <f t="shared" si="23"/>
        <v>Moderate</v>
      </c>
      <c r="AA117" t="str">
        <f t="shared" si="24"/>
        <v>201-300</v>
      </c>
      <c r="AB117" t="str">
        <f t="shared" si="25"/>
        <v>51-100</v>
      </c>
      <c r="AC117" t="str">
        <f t="shared" si="26"/>
        <v>WEST</v>
      </c>
      <c r="AD117" t="str">
        <f t="shared" si="27"/>
        <v>Multiple Device</v>
      </c>
      <c r="AE117" t="str">
        <f t="shared" si="28"/>
        <v>251-300</v>
      </c>
      <c r="AF117" s="24" t="str">
        <f t="shared" si="29"/>
        <v>16-20 days</v>
      </c>
      <c r="AG117" t="str">
        <f t="shared" si="30"/>
        <v>4001-4500</v>
      </c>
      <c r="AH117" s="30">
        <f t="shared" si="33"/>
        <v>108</v>
      </c>
      <c r="AI117" s="30">
        <f t="shared" si="31"/>
        <v>2.5833333333333335</v>
      </c>
      <c r="AJ117" t="str">
        <f t="shared" si="34"/>
        <v>0-5 hrs</v>
      </c>
      <c r="AK117" t="str">
        <f t="shared" ref="AK117:AK121" si="42">IF(F117&gt;400,"High Enagaged",IF(AND(F117&lt;=200,F117&gt;100),"Moderate Enagaged","Low Engaged"))</f>
        <v>Low Engaged</v>
      </c>
    </row>
    <row r="118" spans="1:37" x14ac:dyDescent="0.25">
      <c r="A118">
        <v>2099</v>
      </c>
      <c r="B118" t="s">
        <v>109</v>
      </c>
      <c r="C118" s="1">
        <v>45493</v>
      </c>
      <c r="D118" s="1">
        <v>45619</v>
      </c>
      <c r="E118" s="33">
        <v>11.99</v>
      </c>
      <c r="F118">
        <v>32</v>
      </c>
      <c r="G118" t="s">
        <v>33</v>
      </c>
      <c r="H118">
        <v>1</v>
      </c>
      <c r="I118">
        <v>6</v>
      </c>
      <c r="J118" t="b">
        <v>1</v>
      </c>
      <c r="K118">
        <v>84</v>
      </c>
      <c r="L118">
        <v>73</v>
      </c>
      <c r="M118" t="s">
        <v>63</v>
      </c>
      <c r="N118" t="s">
        <v>64</v>
      </c>
      <c r="O118" t="s">
        <v>27</v>
      </c>
      <c r="P118">
        <v>59</v>
      </c>
      <c r="Q118">
        <v>3.6</v>
      </c>
      <c r="R118" t="b">
        <v>1</v>
      </c>
      <c r="S118" t="s">
        <v>28</v>
      </c>
      <c r="T118">
        <v>2620</v>
      </c>
      <c r="U118" t="s">
        <v>35</v>
      </c>
      <c r="V118" t="s">
        <v>30</v>
      </c>
      <c r="W118" t="s">
        <v>53</v>
      </c>
      <c r="X118" s="10">
        <f t="shared" si="22"/>
        <v>0.37579617834394907</v>
      </c>
      <c r="Y118" s="10" t="str">
        <f t="shared" si="32"/>
        <v>Above 30%</v>
      </c>
      <c r="Z118" t="str">
        <f t="shared" si="23"/>
        <v>High</v>
      </c>
      <c r="AA118" t="str">
        <f t="shared" si="24"/>
        <v>0-100</v>
      </c>
      <c r="AB118" t="str">
        <f t="shared" si="25"/>
        <v>51-100</v>
      </c>
      <c r="AC118" t="str">
        <f t="shared" si="26"/>
        <v>NORTH</v>
      </c>
      <c r="AD118" t="str">
        <f t="shared" si="27"/>
        <v>Single Device</v>
      </c>
      <c r="AE118" t="str">
        <f t="shared" si="28"/>
        <v>0-50</v>
      </c>
      <c r="AF118" s="24" t="str">
        <f t="shared" si="29"/>
        <v>21-30 days</v>
      </c>
      <c r="AG118" t="str">
        <f t="shared" si="30"/>
        <v>2501-3000</v>
      </c>
      <c r="AH118" s="30">
        <f t="shared" si="33"/>
        <v>126</v>
      </c>
      <c r="AI118" s="30">
        <f t="shared" si="31"/>
        <v>0.25396825396825395</v>
      </c>
      <c r="AJ118" t="str">
        <f t="shared" si="34"/>
        <v>0-5 hrs</v>
      </c>
      <c r="AK118" t="str">
        <f t="shared" si="42"/>
        <v>Low Engaged</v>
      </c>
    </row>
    <row r="119" spans="1:37" x14ac:dyDescent="0.25">
      <c r="A119">
        <v>2146</v>
      </c>
      <c r="B119" t="s">
        <v>165</v>
      </c>
      <c r="C119" s="1">
        <v>45484</v>
      </c>
      <c r="D119" s="1">
        <v>45618</v>
      </c>
      <c r="E119" s="33">
        <v>11.99</v>
      </c>
      <c r="F119">
        <v>388</v>
      </c>
      <c r="G119" t="s">
        <v>55</v>
      </c>
      <c r="H119">
        <v>5</v>
      </c>
      <c r="I119">
        <v>4</v>
      </c>
      <c r="J119" t="b">
        <v>1</v>
      </c>
      <c r="K119">
        <v>380</v>
      </c>
      <c r="L119">
        <v>125</v>
      </c>
      <c r="M119" t="s">
        <v>59</v>
      </c>
      <c r="N119" t="s">
        <v>26</v>
      </c>
      <c r="O119" t="s">
        <v>34</v>
      </c>
      <c r="P119">
        <v>14</v>
      </c>
      <c r="Q119">
        <v>3.2</v>
      </c>
      <c r="R119" t="b">
        <v>0</v>
      </c>
      <c r="S119" t="s">
        <v>28</v>
      </c>
      <c r="T119">
        <v>2381</v>
      </c>
      <c r="U119" t="s">
        <v>65</v>
      </c>
      <c r="V119" t="s">
        <v>36</v>
      </c>
      <c r="W119" t="s">
        <v>75</v>
      </c>
      <c r="X119" s="10">
        <f t="shared" si="22"/>
        <v>2.7722772277227723E-2</v>
      </c>
      <c r="Y119" s="10" t="str">
        <f t="shared" si="32"/>
        <v>0%-10%</v>
      </c>
      <c r="Z119" t="str">
        <f t="shared" si="23"/>
        <v>Low</v>
      </c>
      <c r="AA119" t="str">
        <f t="shared" si="24"/>
        <v>301-400</v>
      </c>
      <c r="AB119" t="str">
        <f t="shared" si="25"/>
        <v>101-150</v>
      </c>
      <c r="AC119" t="str">
        <f t="shared" si="26"/>
        <v>SOUTH</v>
      </c>
      <c r="AD119" t="str">
        <f t="shared" si="27"/>
        <v>Multiple Device</v>
      </c>
      <c r="AE119" t="str">
        <f t="shared" si="28"/>
        <v>351-400</v>
      </c>
      <c r="AF119" s="24" t="str">
        <f t="shared" si="29"/>
        <v>21-30 days</v>
      </c>
      <c r="AG119" t="str">
        <f t="shared" si="30"/>
        <v>2001-2500</v>
      </c>
      <c r="AH119" s="30">
        <f t="shared" si="33"/>
        <v>134</v>
      </c>
      <c r="AI119" s="30">
        <f t="shared" si="31"/>
        <v>2.8955223880597014</v>
      </c>
      <c r="AJ119" t="str">
        <f t="shared" si="34"/>
        <v>0-5 hrs</v>
      </c>
      <c r="AK119" t="str">
        <f t="shared" si="42"/>
        <v>Low Engaged</v>
      </c>
    </row>
    <row r="120" spans="1:37" x14ac:dyDescent="0.25">
      <c r="A120">
        <v>2147</v>
      </c>
      <c r="B120" t="s">
        <v>207</v>
      </c>
      <c r="C120" s="1">
        <v>45303</v>
      </c>
      <c r="D120" s="1">
        <v>45637</v>
      </c>
      <c r="E120" s="33">
        <v>11.99</v>
      </c>
      <c r="F120">
        <v>132</v>
      </c>
      <c r="G120" t="s">
        <v>24</v>
      </c>
      <c r="H120">
        <v>4</v>
      </c>
      <c r="I120">
        <v>6</v>
      </c>
      <c r="J120" t="b">
        <v>1</v>
      </c>
      <c r="K120">
        <v>170</v>
      </c>
      <c r="L120">
        <v>164</v>
      </c>
      <c r="M120" t="s">
        <v>74</v>
      </c>
      <c r="N120" t="s">
        <v>40</v>
      </c>
      <c r="O120" t="s">
        <v>56</v>
      </c>
      <c r="P120">
        <v>71</v>
      </c>
      <c r="Q120">
        <v>3.3</v>
      </c>
      <c r="R120" t="b">
        <v>1</v>
      </c>
      <c r="S120" t="s">
        <v>28</v>
      </c>
      <c r="T120">
        <v>4873</v>
      </c>
      <c r="U120" t="s">
        <v>57</v>
      </c>
      <c r="V120" t="s">
        <v>60</v>
      </c>
      <c r="W120" t="s">
        <v>53</v>
      </c>
      <c r="X120" s="10">
        <f t="shared" si="22"/>
        <v>0.21257485029940121</v>
      </c>
      <c r="Y120" s="10" t="str">
        <f t="shared" si="32"/>
        <v>11%-30%</v>
      </c>
      <c r="Z120" t="str">
        <f t="shared" si="23"/>
        <v>Moderate</v>
      </c>
      <c r="AA120" t="str">
        <f t="shared" si="24"/>
        <v>101-200</v>
      </c>
      <c r="AB120" t="str">
        <f t="shared" si="25"/>
        <v>151-200</v>
      </c>
      <c r="AC120" t="str">
        <f t="shared" si="26"/>
        <v>NORTH</v>
      </c>
      <c r="AD120" t="str">
        <f t="shared" si="27"/>
        <v>Multiple Device</v>
      </c>
      <c r="AE120" t="str">
        <f t="shared" si="28"/>
        <v>101-150</v>
      </c>
      <c r="AF120" s="24" t="str">
        <f t="shared" si="29"/>
        <v>7-10 days</v>
      </c>
      <c r="AG120" t="str">
        <f t="shared" si="30"/>
        <v>Above 4500</v>
      </c>
      <c r="AH120" s="30">
        <f t="shared" si="33"/>
        <v>334</v>
      </c>
      <c r="AI120" s="30">
        <f t="shared" si="31"/>
        <v>0.39520958083832336</v>
      </c>
      <c r="AJ120" t="str">
        <f t="shared" si="34"/>
        <v>0-5 hrs</v>
      </c>
      <c r="AK120" t="str">
        <f t="shared" si="42"/>
        <v>Moderate Enagaged</v>
      </c>
    </row>
    <row r="121" spans="1:37" x14ac:dyDescent="0.25">
      <c r="A121">
        <v>2150</v>
      </c>
      <c r="B121" t="s">
        <v>197</v>
      </c>
      <c r="C121" s="1">
        <v>45394</v>
      </c>
      <c r="D121" s="1">
        <v>45635</v>
      </c>
      <c r="E121" s="33">
        <v>11.99</v>
      </c>
      <c r="F121">
        <v>259</v>
      </c>
      <c r="G121" t="s">
        <v>55</v>
      </c>
      <c r="H121">
        <v>2</v>
      </c>
      <c r="I121">
        <v>1</v>
      </c>
      <c r="J121" t="b">
        <v>0</v>
      </c>
      <c r="K121">
        <v>380</v>
      </c>
      <c r="L121">
        <v>9</v>
      </c>
      <c r="M121" t="s">
        <v>25</v>
      </c>
      <c r="N121" t="s">
        <v>64</v>
      </c>
      <c r="O121" t="s">
        <v>41</v>
      </c>
      <c r="P121">
        <v>49</v>
      </c>
      <c r="Q121">
        <v>3.2</v>
      </c>
      <c r="R121" t="b">
        <v>0</v>
      </c>
      <c r="S121" t="s">
        <v>28</v>
      </c>
      <c r="T121">
        <v>412</v>
      </c>
      <c r="U121" t="s">
        <v>29</v>
      </c>
      <c r="V121" t="s">
        <v>68</v>
      </c>
      <c r="W121" t="s">
        <v>37</v>
      </c>
      <c r="X121" s="10">
        <f t="shared" si="22"/>
        <v>0.12596401028277635</v>
      </c>
      <c r="Y121" s="10" t="str">
        <f t="shared" si="32"/>
        <v>11%-30%</v>
      </c>
      <c r="Z121" t="str">
        <f t="shared" si="23"/>
        <v>Moderate</v>
      </c>
      <c r="AA121" t="str">
        <f t="shared" si="24"/>
        <v>301-400</v>
      </c>
      <c r="AB121" t="str">
        <f t="shared" si="25"/>
        <v>0-50</v>
      </c>
      <c r="AC121" t="str">
        <f t="shared" si="26"/>
        <v>WEST</v>
      </c>
      <c r="AD121" t="str">
        <f t="shared" si="27"/>
        <v>Multiple Device</v>
      </c>
      <c r="AE121" t="str">
        <f t="shared" si="28"/>
        <v>251-300</v>
      </c>
      <c r="AF121" s="24" t="str">
        <f t="shared" si="29"/>
        <v>7-10 days</v>
      </c>
      <c r="AG121" t="str">
        <f t="shared" si="30"/>
        <v>0-500</v>
      </c>
      <c r="AH121" s="30">
        <f t="shared" si="33"/>
        <v>241</v>
      </c>
      <c r="AI121" s="30">
        <f t="shared" si="31"/>
        <v>1.0746887966804979</v>
      </c>
      <c r="AJ121" t="str">
        <f t="shared" si="34"/>
        <v>0-5 hrs</v>
      </c>
      <c r="AK121" t="str">
        <f t="shared" si="42"/>
        <v>Low Engaged</v>
      </c>
    </row>
    <row r="122" spans="1:37" x14ac:dyDescent="0.25">
      <c r="A122">
        <v>2154</v>
      </c>
      <c r="B122" t="s">
        <v>77</v>
      </c>
      <c r="C122" s="1">
        <v>45271</v>
      </c>
      <c r="D122" s="1">
        <v>45631</v>
      </c>
      <c r="E122" s="33">
        <v>7.99</v>
      </c>
      <c r="F122">
        <v>454</v>
      </c>
      <c r="G122" t="s">
        <v>33</v>
      </c>
      <c r="H122">
        <v>5</v>
      </c>
      <c r="I122">
        <v>1</v>
      </c>
      <c r="J122" t="b">
        <v>1</v>
      </c>
      <c r="K122">
        <v>722</v>
      </c>
      <c r="L122">
        <v>98</v>
      </c>
      <c r="M122" t="s">
        <v>44</v>
      </c>
      <c r="N122" t="s">
        <v>49</v>
      </c>
      <c r="O122" t="s">
        <v>41</v>
      </c>
      <c r="P122">
        <v>36</v>
      </c>
      <c r="Q122">
        <v>3.4</v>
      </c>
      <c r="R122" t="b">
        <v>0</v>
      </c>
      <c r="S122" t="s">
        <v>28</v>
      </c>
      <c r="T122">
        <v>4651</v>
      </c>
      <c r="U122" t="s">
        <v>65</v>
      </c>
      <c r="V122" t="s">
        <v>30</v>
      </c>
      <c r="W122" t="s">
        <v>37</v>
      </c>
      <c r="X122" s="10">
        <f t="shared" si="22"/>
        <v>4.3902439024390241E-2</v>
      </c>
      <c r="Y122" s="10" t="str">
        <f t="shared" si="32"/>
        <v>0%-10%</v>
      </c>
      <c r="Z122" t="str">
        <f t="shared" si="23"/>
        <v>Low</v>
      </c>
      <c r="AA122" t="str">
        <f t="shared" si="24"/>
        <v>701-800</v>
      </c>
      <c r="AB122" t="str">
        <f t="shared" si="25"/>
        <v>51-100</v>
      </c>
      <c r="AC122" t="str">
        <f t="shared" si="26"/>
        <v>NORTH</v>
      </c>
      <c r="AD122" t="str">
        <f t="shared" si="27"/>
        <v>Multiple Device</v>
      </c>
      <c r="AE122" t="str">
        <f t="shared" si="28"/>
        <v>451-500</v>
      </c>
      <c r="AF122" s="24" t="str">
        <f t="shared" si="29"/>
        <v>11-15 days</v>
      </c>
      <c r="AG122" t="str">
        <f t="shared" si="30"/>
        <v>Above 4500</v>
      </c>
      <c r="AH122" s="30">
        <f t="shared" si="33"/>
        <v>360</v>
      </c>
      <c r="AI122" s="30">
        <f t="shared" si="31"/>
        <v>1.2611111111111111</v>
      </c>
      <c r="AJ122" t="str">
        <f t="shared" si="34"/>
        <v>0-5 hrs</v>
      </c>
      <c r="AK122" t="str">
        <f t="shared" si="35"/>
        <v>High Enagaged</v>
      </c>
    </row>
    <row r="123" spans="1:37" x14ac:dyDescent="0.25">
      <c r="A123">
        <v>2165</v>
      </c>
      <c r="B123" t="s">
        <v>372</v>
      </c>
      <c r="C123" s="1">
        <v>45465</v>
      </c>
      <c r="D123" s="1">
        <v>45625</v>
      </c>
      <c r="E123" s="33">
        <v>15.99</v>
      </c>
      <c r="F123">
        <v>157</v>
      </c>
      <c r="G123" t="s">
        <v>46</v>
      </c>
      <c r="H123">
        <v>2</v>
      </c>
      <c r="I123">
        <v>2</v>
      </c>
      <c r="J123" t="b">
        <v>0</v>
      </c>
      <c r="K123">
        <v>542</v>
      </c>
      <c r="L123">
        <v>80</v>
      </c>
      <c r="M123" t="s">
        <v>59</v>
      </c>
      <c r="N123" t="s">
        <v>26</v>
      </c>
      <c r="O123" t="s">
        <v>56</v>
      </c>
      <c r="P123">
        <v>53</v>
      </c>
      <c r="Q123">
        <v>4.2</v>
      </c>
      <c r="R123" t="b">
        <v>0</v>
      </c>
      <c r="S123" t="s">
        <v>28</v>
      </c>
      <c r="T123">
        <v>164</v>
      </c>
      <c r="U123" t="s">
        <v>51</v>
      </c>
      <c r="V123" t="s">
        <v>30</v>
      </c>
      <c r="W123" t="s">
        <v>37</v>
      </c>
      <c r="X123" s="10">
        <f t="shared" si="22"/>
        <v>8.5209003215434079E-2</v>
      </c>
      <c r="Y123" s="10" t="str">
        <f t="shared" si="32"/>
        <v>0%-10%</v>
      </c>
      <c r="Z123" t="str">
        <f t="shared" si="23"/>
        <v>Low</v>
      </c>
      <c r="AA123" t="str">
        <f t="shared" si="24"/>
        <v>501-600</v>
      </c>
      <c r="AB123" t="str">
        <f t="shared" si="25"/>
        <v>51-100</v>
      </c>
      <c r="AC123" t="str">
        <f t="shared" si="26"/>
        <v>SOUTH</v>
      </c>
      <c r="AD123" t="str">
        <f t="shared" si="27"/>
        <v>Multiple Device</v>
      </c>
      <c r="AE123" t="str">
        <f t="shared" si="28"/>
        <v>151-200</v>
      </c>
      <c r="AF123" s="24" t="str">
        <f t="shared" si="29"/>
        <v>16-20 days</v>
      </c>
      <c r="AG123" t="str">
        <f t="shared" si="30"/>
        <v>0-500</v>
      </c>
      <c r="AH123" s="30">
        <f t="shared" si="33"/>
        <v>160</v>
      </c>
      <c r="AI123" s="30">
        <f t="shared" si="31"/>
        <v>0.98124999999999996</v>
      </c>
      <c r="AJ123" t="str">
        <f t="shared" si="34"/>
        <v>0-5 hrs</v>
      </c>
      <c r="AK123" t="str">
        <f t="shared" si="35"/>
        <v>Moderate Enagaged</v>
      </c>
    </row>
    <row r="124" spans="1:37" x14ac:dyDescent="0.25">
      <c r="A124">
        <v>2170</v>
      </c>
      <c r="B124" t="s">
        <v>105</v>
      </c>
      <c r="C124" s="1">
        <v>45237</v>
      </c>
      <c r="D124" s="1">
        <v>45641</v>
      </c>
      <c r="E124" s="33">
        <v>15.99</v>
      </c>
      <c r="F124">
        <v>335</v>
      </c>
      <c r="G124" t="s">
        <v>24</v>
      </c>
      <c r="H124">
        <v>2</v>
      </c>
      <c r="I124">
        <v>4</v>
      </c>
      <c r="J124" t="b">
        <v>0</v>
      </c>
      <c r="K124">
        <v>609</v>
      </c>
      <c r="L124">
        <v>181</v>
      </c>
      <c r="M124" t="s">
        <v>39</v>
      </c>
      <c r="N124" t="s">
        <v>26</v>
      </c>
      <c r="O124" t="s">
        <v>27</v>
      </c>
      <c r="P124">
        <v>81</v>
      </c>
      <c r="Q124">
        <v>4.7</v>
      </c>
      <c r="R124" t="b">
        <v>1</v>
      </c>
      <c r="S124" t="s">
        <v>28</v>
      </c>
      <c r="T124">
        <v>3332</v>
      </c>
      <c r="U124" t="s">
        <v>57</v>
      </c>
      <c r="V124" t="s">
        <v>52</v>
      </c>
      <c r="W124" t="s">
        <v>31</v>
      </c>
      <c r="X124" s="10">
        <f t="shared" si="22"/>
        <v>0.10253164556962026</v>
      </c>
      <c r="Y124" s="10" t="str">
        <f t="shared" si="32"/>
        <v>11%-30%</v>
      </c>
      <c r="Z124" t="str">
        <f t="shared" si="23"/>
        <v>Moderate</v>
      </c>
      <c r="AA124" t="str">
        <f t="shared" si="24"/>
        <v>601-700</v>
      </c>
      <c r="AB124" t="str">
        <f t="shared" si="25"/>
        <v>151-200</v>
      </c>
      <c r="AC124" t="str">
        <f t="shared" si="26"/>
        <v>WEST</v>
      </c>
      <c r="AD124" t="str">
        <f t="shared" si="27"/>
        <v>Multiple Device</v>
      </c>
      <c r="AE124" t="str">
        <f t="shared" si="28"/>
        <v>301-350</v>
      </c>
      <c r="AF124" s="24" t="str">
        <f t="shared" si="29"/>
        <v>2-3 days</v>
      </c>
      <c r="AG124" t="str">
        <f t="shared" si="30"/>
        <v>3001-3500</v>
      </c>
      <c r="AH124" s="30">
        <f t="shared" si="33"/>
        <v>404</v>
      </c>
      <c r="AI124" s="30">
        <f t="shared" si="31"/>
        <v>0.82920792079207917</v>
      </c>
      <c r="AJ124" t="str">
        <f t="shared" si="34"/>
        <v>0-5 hrs</v>
      </c>
      <c r="AK124" t="str">
        <f t="shared" ref="AK124:AK129" si="43">IF(F124&gt;400,"High Enagaged",IF(AND(F124&lt;=200,F124&gt;100),"Moderate Enagaged","Low Engaged"))</f>
        <v>Low Engaged</v>
      </c>
    </row>
    <row r="125" spans="1:37" x14ac:dyDescent="0.25">
      <c r="A125">
        <v>2180</v>
      </c>
      <c r="B125" t="s">
        <v>388</v>
      </c>
      <c r="C125" s="1">
        <v>45032</v>
      </c>
      <c r="D125" s="1">
        <v>45620</v>
      </c>
      <c r="E125" s="33">
        <v>7.99</v>
      </c>
      <c r="F125">
        <v>17</v>
      </c>
      <c r="G125" t="s">
        <v>55</v>
      </c>
      <c r="H125">
        <v>5</v>
      </c>
      <c r="I125">
        <v>5</v>
      </c>
      <c r="J125" t="b">
        <v>0</v>
      </c>
      <c r="K125">
        <v>498</v>
      </c>
      <c r="L125">
        <v>67</v>
      </c>
      <c r="M125" t="s">
        <v>44</v>
      </c>
      <c r="N125" t="s">
        <v>26</v>
      </c>
      <c r="O125" t="s">
        <v>41</v>
      </c>
      <c r="P125">
        <v>67</v>
      </c>
      <c r="Q125">
        <v>3</v>
      </c>
      <c r="R125" t="b">
        <v>1</v>
      </c>
      <c r="S125" t="s">
        <v>28</v>
      </c>
      <c r="T125">
        <v>1835</v>
      </c>
      <c r="U125" t="s">
        <v>51</v>
      </c>
      <c r="V125" t="s">
        <v>30</v>
      </c>
      <c r="W125" t="s">
        <v>31</v>
      </c>
      <c r="X125" s="10">
        <f t="shared" si="22"/>
        <v>0.11858407079646018</v>
      </c>
      <c r="Y125" s="10" t="str">
        <f t="shared" si="32"/>
        <v>11%-30%</v>
      </c>
      <c r="Z125" t="str">
        <f t="shared" si="23"/>
        <v>Moderate</v>
      </c>
      <c r="AA125" t="str">
        <f t="shared" si="24"/>
        <v>401-500</v>
      </c>
      <c r="AB125" t="str">
        <f t="shared" si="25"/>
        <v>51-100</v>
      </c>
      <c r="AC125" t="str">
        <f t="shared" si="26"/>
        <v>NORTH</v>
      </c>
      <c r="AD125" t="str">
        <f t="shared" si="27"/>
        <v>Multiple Device</v>
      </c>
      <c r="AE125" t="str">
        <f t="shared" si="28"/>
        <v>0-50</v>
      </c>
      <c r="AF125" s="24" t="str">
        <f t="shared" si="29"/>
        <v>More than 30days</v>
      </c>
      <c r="AG125" t="str">
        <f t="shared" si="30"/>
        <v>1501-2000</v>
      </c>
      <c r="AH125" s="30">
        <f t="shared" si="33"/>
        <v>588</v>
      </c>
      <c r="AI125" s="30">
        <f t="shared" si="31"/>
        <v>2.8911564625850341E-2</v>
      </c>
      <c r="AJ125" t="str">
        <f t="shared" si="34"/>
        <v>0-5 hrs</v>
      </c>
      <c r="AK125" t="str">
        <f t="shared" si="43"/>
        <v>Low Engaged</v>
      </c>
    </row>
    <row r="126" spans="1:37" x14ac:dyDescent="0.25">
      <c r="A126">
        <v>2186</v>
      </c>
      <c r="B126" t="s">
        <v>271</v>
      </c>
      <c r="C126" s="1">
        <v>45623</v>
      </c>
      <c r="D126" s="1">
        <v>45644</v>
      </c>
      <c r="E126" s="33">
        <v>7.99</v>
      </c>
      <c r="F126">
        <v>44</v>
      </c>
      <c r="G126" t="s">
        <v>33</v>
      </c>
      <c r="H126">
        <v>4</v>
      </c>
      <c r="I126">
        <v>4</v>
      </c>
      <c r="J126" t="b">
        <v>0</v>
      </c>
      <c r="K126">
        <v>89</v>
      </c>
      <c r="L126">
        <v>90</v>
      </c>
      <c r="M126" t="s">
        <v>48</v>
      </c>
      <c r="N126" t="s">
        <v>40</v>
      </c>
      <c r="O126" t="s">
        <v>67</v>
      </c>
      <c r="P126">
        <v>48</v>
      </c>
      <c r="Q126">
        <v>5</v>
      </c>
      <c r="R126" t="b">
        <v>1</v>
      </c>
      <c r="S126" t="s">
        <v>28</v>
      </c>
      <c r="T126">
        <v>4633</v>
      </c>
      <c r="U126" t="s">
        <v>65</v>
      </c>
      <c r="V126" t="s">
        <v>30</v>
      </c>
      <c r="W126" t="s">
        <v>31</v>
      </c>
      <c r="X126" s="10">
        <f t="shared" si="22"/>
        <v>0.26815642458100558</v>
      </c>
      <c r="Y126" s="10" t="str">
        <f t="shared" si="32"/>
        <v>11%-30%</v>
      </c>
      <c r="Z126" t="str">
        <f t="shared" si="23"/>
        <v>Moderate</v>
      </c>
      <c r="AA126" t="str">
        <f t="shared" si="24"/>
        <v>0-100</v>
      </c>
      <c r="AB126" t="str">
        <f t="shared" si="25"/>
        <v>51-100</v>
      </c>
      <c r="AC126" t="str">
        <f t="shared" si="26"/>
        <v>EAST</v>
      </c>
      <c r="AD126" t="str">
        <f t="shared" si="27"/>
        <v>Multiple Device</v>
      </c>
      <c r="AE126" t="str">
        <f t="shared" si="28"/>
        <v>0-50</v>
      </c>
      <c r="AF126" s="24" t="str">
        <f t="shared" si="29"/>
        <v>0-1 days</v>
      </c>
      <c r="AG126" t="str">
        <f t="shared" si="30"/>
        <v>Above 4500</v>
      </c>
      <c r="AH126" s="30">
        <f t="shared" si="33"/>
        <v>21</v>
      </c>
      <c r="AI126" s="30">
        <f t="shared" si="31"/>
        <v>2.0952380952380953</v>
      </c>
      <c r="AJ126" t="str">
        <f t="shared" si="34"/>
        <v>0-5 hrs</v>
      </c>
      <c r="AK126" t="str">
        <f t="shared" si="43"/>
        <v>Low Engaged</v>
      </c>
    </row>
    <row r="127" spans="1:37" x14ac:dyDescent="0.25">
      <c r="A127">
        <v>2190</v>
      </c>
      <c r="B127" t="s">
        <v>374</v>
      </c>
      <c r="C127" s="1">
        <v>45291</v>
      </c>
      <c r="D127" s="1">
        <v>45631</v>
      </c>
      <c r="E127" s="33">
        <v>7.99</v>
      </c>
      <c r="F127">
        <v>263</v>
      </c>
      <c r="G127" t="s">
        <v>55</v>
      </c>
      <c r="H127">
        <v>4</v>
      </c>
      <c r="I127">
        <v>1</v>
      </c>
      <c r="J127" t="b">
        <v>1</v>
      </c>
      <c r="K127">
        <v>799</v>
      </c>
      <c r="L127">
        <v>14</v>
      </c>
      <c r="M127" t="s">
        <v>25</v>
      </c>
      <c r="N127" t="s">
        <v>49</v>
      </c>
      <c r="O127" t="s">
        <v>41</v>
      </c>
      <c r="P127">
        <v>32</v>
      </c>
      <c r="Q127">
        <v>3.3</v>
      </c>
      <c r="R127" t="b">
        <v>0</v>
      </c>
      <c r="S127" t="s">
        <v>28</v>
      </c>
      <c r="T127">
        <v>2323</v>
      </c>
      <c r="U127" t="s">
        <v>51</v>
      </c>
      <c r="V127" t="s">
        <v>68</v>
      </c>
      <c r="W127" t="s">
        <v>37</v>
      </c>
      <c r="X127" s="10">
        <f t="shared" si="22"/>
        <v>3.9360393603936041E-2</v>
      </c>
      <c r="Y127" s="10" t="str">
        <f t="shared" si="32"/>
        <v>0%-10%</v>
      </c>
      <c r="Z127" t="str">
        <f t="shared" si="23"/>
        <v>Low</v>
      </c>
      <c r="AA127" t="str">
        <f t="shared" si="24"/>
        <v>701-800</v>
      </c>
      <c r="AB127" t="str">
        <f t="shared" si="25"/>
        <v>0-50</v>
      </c>
      <c r="AC127" t="str">
        <f t="shared" si="26"/>
        <v>WEST</v>
      </c>
      <c r="AD127" t="str">
        <f t="shared" si="27"/>
        <v>Multiple Device</v>
      </c>
      <c r="AE127" t="str">
        <f t="shared" si="28"/>
        <v>251-300</v>
      </c>
      <c r="AF127" s="24" t="str">
        <f t="shared" si="29"/>
        <v>11-15 days</v>
      </c>
      <c r="AG127" t="str">
        <f t="shared" si="30"/>
        <v>2001-2500</v>
      </c>
      <c r="AH127" s="30">
        <f t="shared" si="33"/>
        <v>340</v>
      </c>
      <c r="AI127" s="30">
        <f t="shared" si="31"/>
        <v>0.77352941176470591</v>
      </c>
      <c r="AJ127" t="str">
        <f t="shared" si="34"/>
        <v>0-5 hrs</v>
      </c>
      <c r="AK127" t="str">
        <f t="shared" si="43"/>
        <v>Low Engaged</v>
      </c>
    </row>
    <row r="128" spans="1:37" x14ac:dyDescent="0.25">
      <c r="A128">
        <v>2214</v>
      </c>
      <c r="B128" t="s">
        <v>200</v>
      </c>
      <c r="C128" s="1">
        <v>45586</v>
      </c>
      <c r="D128" s="1">
        <v>45620</v>
      </c>
      <c r="E128" s="33">
        <v>7.99</v>
      </c>
      <c r="F128">
        <v>375</v>
      </c>
      <c r="G128" t="s">
        <v>79</v>
      </c>
      <c r="H128">
        <v>1</v>
      </c>
      <c r="I128">
        <v>1</v>
      </c>
      <c r="J128" t="b">
        <v>1</v>
      </c>
      <c r="K128">
        <v>244</v>
      </c>
      <c r="L128">
        <v>106</v>
      </c>
      <c r="M128" t="s">
        <v>48</v>
      </c>
      <c r="N128" t="s">
        <v>26</v>
      </c>
      <c r="O128" t="s">
        <v>67</v>
      </c>
      <c r="P128">
        <v>16</v>
      </c>
      <c r="Q128">
        <v>3.9</v>
      </c>
      <c r="R128" t="b">
        <v>1</v>
      </c>
      <c r="S128" t="s">
        <v>28</v>
      </c>
      <c r="T128">
        <v>3596</v>
      </c>
      <c r="U128" t="s">
        <v>29</v>
      </c>
      <c r="V128" t="s">
        <v>36</v>
      </c>
      <c r="W128" t="s">
        <v>31</v>
      </c>
      <c r="X128" s="10">
        <f t="shared" si="22"/>
        <v>4.5714285714285714E-2</v>
      </c>
      <c r="Y128" s="10" t="str">
        <f t="shared" si="32"/>
        <v>0%-10%</v>
      </c>
      <c r="Z128" t="str">
        <f t="shared" si="23"/>
        <v>Low</v>
      </c>
      <c r="AA128" t="str">
        <f t="shared" si="24"/>
        <v>201-300</v>
      </c>
      <c r="AB128" t="str">
        <f t="shared" si="25"/>
        <v>101-150</v>
      </c>
      <c r="AC128" t="str">
        <f t="shared" si="26"/>
        <v>EAST</v>
      </c>
      <c r="AD128" t="str">
        <f t="shared" si="27"/>
        <v>Single Device</v>
      </c>
      <c r="AE128" t="str">
        <f t="shared" si="28"/>
        <v>351-400</v>
      </c>
      <c r="AF128" s="24" t="str">
        <f t="shared" si="29"/>
        <v>21-30 days</v>
      </c>
      <c r="AG128" t="str">
        <f t="shared" si="30"/>
        <v>3501-4000</v>
      </c>
      <c r="AH128" s="30">
        <f t="shared" si="33"/>
        <v>34</v>
      </c>
      <c r="AI128" s="30">
        <f t="shared" si="31"/>
        <v>11.029411764705882</v>
      </c>
      <c r="AJ128" t="str">
        <f t="shared" si="34"/>
        <v>11-15 hrs</v>
      </c>
      <c r="AK128" t="str">
        <f t="shared" si="43"/>
        <v>Low Engaged</v>
      </c>
    </row>
    <row r="129" spans="1:37" x14ac:dyDescent="0.25">
      <c r="A129">
        <v>2220</v>
      </c>
      <c r="B129" t="s">
        <v>264</v>
      </c>
      <c r="C129" s="1">
        <v>45220</v>
      </c>
      <c r="D129" s="1">
        <v>45624</v>
      </c>
      <c r="E129" s="33">
        <v>15.99</v>
      </c>
      <c r="F129">
        <v>205</v>
      </c>
      <c r="G129" t="s">
        <v>62</v>
      </c>
      <c r="H129">
        <v>3</v>
      </c>
      <c r="I129">
        <v>1</v>
      </c>
      <c r="J129" t="b">
        <v>1</v>
      </c>
      <c r="K129">
        <v>792</v>
      </c>
      <c r="L129">
        <v>103</v>
      </c>
      <c r="M129" t="s">
        <v>63</v>
      </c>
      <c r="N129" t="s">
        <v>26</v>
      </c>
      <c r="O129" t="s">
        <v>41</v>
      </c>
      <c r="P129">
        <v>24</v>
      </c>
      <c r="Q129">
        <v>3.9</v>
      </c>
      <c r="R129" t="b">
        <v>1</v>
      </c>
      <c r="S129" t="s">
        <v>28</v>
      </c>
      <c r="T129">
        <v>2695</v>
      </c>
      <c r="U129" t="s">
        <v>57</v>
      </c>
      <c r="V129" t="s">
        <v>68</v>
      </c>
      <c r="W129" t="s">
        <v>37</v>
      </c>
      <c r="X129" s="10">
        <f t="shared" si="22"/>
        <v>2.6815642458100558E-2</v>
      </c>
      <c r="Y129" s="10" t="str">
        <f t="shared" si="32"/>
        <v>0%-10%</v>
      </c>
      <c r="Z129" t="str">
        <f t="shared" si="23"/>
        <v>Low</v>
      </c>
      <c r="AA129" t="str">
        <f t="shared" si="24"/>
        <v>701-800</v>
      </c>
      <c r="AB129" t="str">
        <f t="shared" si="25"/>
        <v>101-150</v>
      </c>
      <c r="AC129" t="str">
        <f t="shared" si="26"/>
        <v>NORTH</v>
      </c>
      <c r="AD129" t="str">
        <f t="shared" si="27"/>
        <v>Multiple Device</v>
      </c>
      <c r="AE129" t="str">
        <f t="shared" si="28"/>
        <v>201-250</v>
      </c>
      <c r="AF129" s="24" t="str">
        <f t="shared" si="29"/>
        <v>16-20 days</v>
      </c>
      <c r="AG129" t="str">
        <f t="shared" si="30"/>
        <v>2501-3000</v>
      </c>
      <c r="AH129" s="30">
        <f t="shared" si="33"/>
        <v>404</v>
      </c>
      <c r="AI129" s="30">
        <f t="shared" si="31"/>
        <v>0.50742574257425743</v>
      </c>
      <c r="AJ129" t="str">
        <f t="shared" si="34"/>
        <v>0-5 hrs</v>
      </c>
      <c r="AK129" t="str">
        <f t="shared" si="43"/>
        <v>Low Engaged</v>
      </c>
    </row>
    <row r="130" spans="1:37" x14ac:dyDescent="0.25">
      <c r="A130">
        <v>2237</v>
      </c>
      <c r="B130" t="s">
        <v>160</v>
      </c>
      <c r="C130" s="1">
        <v>45085</v>
      </c>
      <c r="D130" s="1">
        <v>45644</v>
      </c>
      <c r="E130" s="33">
        <v>7.99</v>
      </c>
      <c r="F130">
        <v>435</v>
      </c>
      <c r="G130" t="s">
        <v>62</v>
      </c>
      <c r="H130">
        <v>2</v>
      </c>
      <c r="I130">
        <v>1</v>
      </c>
      <c r="J130" t="b">
        <v>0</v>
      </c>
      <c r="K130">
        <v>163</v>
      </c>
      <c r="L130">
        <v>69</v>
      </c>
      <c r="M130" t="s">
        <v>48</v>
      </c>
      <c r="N130" t="s">
        <v>26</v>
      </c>
      <c r="O130" t="s">
        <v>34</v>
      </c>
      <c r="P130">
        <v>24</v>
      </c>
      <c r="Q130">
        <v>4.8</v>
      </c>
      <c r="R130" t="b">
        <v>1</v>
      </c>
      <c r="S130" t="s">
        <v>28</v>
      </c>
      <c r="T130">
        <v>3815</v>
      </c>
      <c r="U130" t="s">
        <v>57</v>
      </c>
      <c r="V130" t="s">
        <v>30</v>
      </c>
      <c r="W130" t="s">
        <v>75</v>
      </c>
      <c r="X130" s="10">
        <f t="shared" ref="X130:X193" si="44">P130/(K130+L130)</f>
        <v>0.10344827586206896</v>
      </c>
      <c r="Y130" s="10" t="str">
        <f t="shared" si="32"/>
        <v>11%-30%</v>
      </c>
      <c r="Z130" t="str">
        <f t="shared" ref="Z130:Z193" si="45">IF(P130/(K130+L130)&gt;0.3, "High",IF(P130/(K130+L130)&lt;=0.1,"Low","Moderate"))</f>
        <v>Moderate</v>
      </c>
      <c r="AA130" t="str">
        <f t="shared" ref="AA130:AA193" si="46">IF(K130&gt;900,"901-1000",IF(AND(K130&lt;=900,K130&gt;800),"801-900",IF(AND(K130&lt;=800,K130&gt;700),"701-800",IF(AND(K130&lt;=700,K130&gt;600),"601-700",IF(AND(K130&lt;=600,K130&gt;500),"501-600",IF(AND(K130&lt;=500,K130&gt;400),"401-500",IF(AND(K130&lt;=400,K130&gt;300),"301-400",IF(AND(K130&lt;=300,K130&gt;200),"201-300",IF(AND(K130&lt;=200,K130&gt;100),"101-200","0-100")))))))))</f>
        <v>101-200</v>
      </c>
      <c r="AB130" t="str">
        <f t="shared" ref="AB130:AB193" si="47">IF(L130&gt;200,"Above 200",IF(AND(L130&lt;=200,L130&gt;150),"151-200",IF(AND(L130&lt;=150,L130&gt;100),"101-150",IF(AND(L130&lt;=100,L130&gt;50),"51-100","0-50"))))</f>
        <v>51-100</v>
      </c>
      <c r="AC130" t="str">
        <f t="shared" ref="AC130:AC193" si="48">IF(M130="GERMANY","NORTH",IF(M130="INDIA","EAST",IF(M130="USA","WEST",IF(M130="FRANCE","NORTH",IF(M130="CANADA","WEST",IF(M130="UK","NORTH",IF(M130="AUSTRALIA","SOUTH","")))))))</f>
        <v>EAST</v>
      </c>
      <c r="AD130" t="str">
        <f t="shared" ref="AD130:AD193" si="49">IF(H130=1,"Single Device","Multiple Device")</f>
        <v>Multiple Device</v>
      </c>
      <c r="AE130" t="str">
        <f t="shared" ref="AE130:AE193" si="50">IF(AND(F130&lt;=500,F130&gt;450),"451-500",IF(AND(F130&lt;=450,F130&gt;400),"401-450",IF(AND(F130&lt;=400,F130&gt;350),"351-400",IF(AND(F130&lt;=350,F130&gt;300),"301-350",IF(AND(F130&lt;=300,F130&gt;250),"251-300",IF(AND(F130&lt;=250,F130&gt;200),"201-250",IF(AND(F130&lt;=200,F130&gt;150),"151-200",IF(AND(F130&lt;=150,F130&gt;100),"101-150",IF(AND(F130&lt;=100,F130&gt;50),"51-100","0-50")))))))))</f>
        <v>401-450</v>
      </c>
      <c r="AF130" s="24" t="str">
        <f t="shared" ref="AF130:AF193" si="51">IF(MAX($D$2:$D$1001)-D130&lt;=1,"0-1 days",IF(AND(MAX($D$2:$D$1001)-D130&gt;1,MAX($D$2:$D$1001)-D130&lt;=3),"2-3 days",IF(AND(MAX($D$2:$D$1001)-D130&gt;3,MAX($D$2:$D$1001)-D130&lt;=6),"4-6 days",IF(AND(MAX($D$2:$D$1001)-D130&gt;6,MAX($D$2:$D$1001)-D130&lt;=10),"7-10 days",IF(AND(MAX($D$2:$D$1001)-D130&gt;10,MAX($D$2:$D$1001)-D130&lt;=15),"11-15 days",IF(AND(MAX($D$2:$D$1001)-D130&gt;15,MAX($D$2:$D$1001)-D130&lt;=20),"16-20 days",IF(AND(MAX($D$2:$D$1001)-D149&gt;20,MAX($D$2:$D$1001)-D130&lt;=30),"21-30 days","More than 30days")))))))</f>
        <v>0-1 days</v>
      </c>
      <c r="AG130" t="str">
        <f t="shared" ref="AG130:AG193" si="52">IF(T130&gt;4500,"Above 4500",IF(AND(T130&lt;=4500,T130&gt;4000),"4001-4500",IF(AND(T130&lt;=4000,T130&gt;3500),"3501-4000",IF(AND(T130&lt;=3500,T130&gt;3000),"3001-3500",IF(AND(T130&lt;=3000,T130&gt;2500),"2501-3000",IF(AND(T130&lt;=2500,T130&gt;2000),"2001-2500",IF(AND(T130&lt;=2000,T130&gt;1500),"1501-2000",IF(AND(T130&lt;=1500,T130&gt;1000),"1001-1500",IF(AND(T130&lt;=1000,T130&gt;500),"501-1000","0-500")))))))))</f>
        <v>3501-4000</v>
      </c>
      <c r="AH130" s="30">
        <f t="shared" si="33"/>
        <v>559</v>
      </c>
      <c r="AI130" s="30">
        <f t="shared" ref="AI130:AI193" si="53">IFERROR(IF(F130/AH130&gt;0,F130/AH130,-(F130/AH130)),F130-(F130-1))</f>
        <v>0.77817531305903398</v>
      </c>
      <c r="AJ130" t="str">
        <f t="shared" si="34"/>
        <v>0-5 hrs</v>
      </c>
      <c r="AK130" t="str">
        <f t="shared" si="35"/>
        <v>High Enagaged</v>
      </c>
    </row>
    <row r="131" spans="1:37" x14ac:dyDescent="0.25">
      <c r="A131">
        <v>2243</v>
      </c>
      <c r="B131" t="s">
        <v>202</v>
      </c>
      <c r="C131" s="1">
        <v>45490</v>
      </c>
      <c r="D131" s="1">
        <v>45628</v>
      </c>
      <c r="E131" s="33">
        <v>11.99</v>
      </c>
      <c r="F131">
        <v>490</v>
      </c>
      <c r="G131" t="s">
        <v>62</v>
      </c>
      <c r="H131">
        <v>3</v>
      </c>
      <c r="I131">
        <v>3</v>
      </c>
      <c r="J131" t="b">
        <v>1</v>
      </c>
      <c r="K131">
        <v>123</v>
      </c>
      <c r="L131">
        <v>183</v>
      </c>
      <c r="M131" t="s">
        <v>74</v>
      </c>
      <c r="N131" t="s">
        <v>64</v>
      </c>
      <c r="O131" t="s">
        <v>34</v>
      </c>
      <c r="P131">
        <v>45</v>
      </c>
      <c r="Q131">
        <v>4.4000000000000004</v>
      </c>
      <c r="R131" t="b">
        <v>0</v>
      </c>
      <c r="S131" t="s">
        <v>28</v>
      </c>
      <c r="T131">
        <v>2397</v>
      </c>
      <c r="U131" t="s">
        <v>35</v>
      </c>
      <c r="V131" t="s">
        <v>52</v>
      </c>
      <c r="W131" t="s">
        <v>37</v>
      </c>
      <c r="X131" s="10">
        <f t="shared" si="44"/>
        <v>0.14705882352941177</v>
      </c>
      <c r="Y131" s="10" t="str">
        <f t="shared" ref="Y131:Y194" si="54">IF(P131/(K131+L131)&gt;0.3,"Above 30%",IF(P131/(K131+L131)&lt;=0.1,"0%-10%","11%-30%"))</f>
        <v>11%-30%</v>
      </c>
      <c r="Z131" t="str">
        <f t="shared" si="45"/>
        <v>Moderate</v>
      </c>
      <c r="AA131" t="str">
        <f t="shared" si="46"/>
        <v>101-200</v>
      </c>
      <c r="AB131" t="str">
        <f t="shared" si="47"/>
        <v>151-200</v>
      </c>
      <c r="AC131" t="str">
        <f t="shared" si="48"/>
        <v>NORTH</v>
      </c>
      <c r="AD131" t="str">
        <f t="shared" si="49"/>
        <v>Multiple Device</v>
      </c>
      <c r="AE131" t="str">
        <f t="shared" si="50"/>
        <v>451-500</v>
      </c>
      <c r="AF131" s="24" t="str">
        <f t="shared" si="51"/>
        <v>16-20 days</v>
      </c>
      <c r="AG131" t="str">
        <f t="shared" si="52"/>
        <v>2001-2500</v>
      </c>
      <c r="AH131" s="30">
        <f t="shared" ref="AH131:AH194" si="55">D131-C131</f>
        <v>138</v>
      </c>
      <c r="AI131" s="30">
        <f t="shared" si="53"/>
        <v>3.5507246376811592</v>
      </c>
      <c r="AJ131" t="str">
        <f t="shared" ref="AJ131:AJ194" si="56">IF(AI131&gt;20,"Above 20 hrs",IF(AND(AI131&lt;=20,AI131&gt;15),"15-20 hrs",IF(AND(AI131&lt;=15,AI131&gt;10),"11-15 hrs",IF(AND(AI131&lt;=10,AI131&gt;5),"6-10 hrs","0-5 hrs"))))</f>
        <v>0-5 hrs</v>
      </c>
      <c r="AK131" t="str">
        <f t="shared" ref="AK131:AK188" si="57">IF(F131&gt;400,"High Enagaged",IF(AND(T131&lt;=200,T131&gt;100),"Moderate Enagaged","Low Engaged"))</f>
        <v>High Enagaged</v>
      </c>
    </row>
    <row r="132" spans="1:37" x14ac:dyDescent="0.25">
      <c r="A132">
        <v>2291</v>
      </c>
      <c r="B132" t="s">
        <v>132</v>
      </c>
      <c r="C132" s="1">
        <v>45028</v>
      </c>
      <c r="D132" s="1">
        <v>45627</v>
      </c>
      <c r="E132" s="33">
        <v>7.99</v>
      </c>
      <c r="F132">
        <v>57</v>
      </c>
      <c r="G132" t="s">
        <v>24</v>
      </c>
      <c r="H132">
        <v>2</v>
      </c>
      <c r="I132">
        <v>6</v>
      </c>
      <c r="J132" t="b">
        <v>1</v>
      </c>
      <c r="K132">
        <v>869</v>
      </c>
      <c r="L132">
        <v>107</v>
      </c>
      <c r="M132" t="s">
        <v>59</v>
      </c>
      <c r="N132" t="s">
        <v>49</v>
      </c>
      <c r="O132" t="s">
        <v>50</v>
      </c>
      <c r="P132">
        <v>67</v>
      </c>
      <c r="Q132">
        <v>4.3</v>
      </c>
      <c r="R132" t="b">
        <v>0</v>
      </c>
      <c r="S132" t="s">
        <v>28</v>
      </c>
      <c r="T132">
        <v>4792</v>
      </c>
      <c r="U132" t="s">
        <v>35</v>
      </c>
      <c r="V132" t="s">
        <v>52</v>
      </c>
      <c r="W132" t="s">
        <v>75</v>
      </c>
      <c r="X132" s="10">
        <f t="shared" si="44"/>
        <v>6.8647540983606564E-2</v>
      </c>
      <c r="Y132" s="10" t="str">
        <f t="shared" si="54"/>
        <v>0%-10%</v>
      </c>
      <c r="Z132" t="str">
        <f t="shared" si="45"/>
        <v>Low</v>
      </c>
      <c r="AA132" t="str">
        <f t="shared" si="46"/>
        <v>801-900</v>
      </c>
      <c r="AB132" t="str">
        <f t="shared" si="47"/>
        <v>101-150</v>
      </c>
      <c r="AC132" t="str">
        <f t="shared" si="48"/>
        <v>SOUTH</v>
      </c>
      <c r="AD132" t="str">
        <f t="shared" si="49"/>
        <v>Multiple Device</v>
      </c>
      <c r="AE132" t="str">
        <f t="shared" si="50"/>
        <v>51-100</v>
      </c>
      <c r="AF132" s="24" t="str">
        <f t="shared" si="51"/>
        <v>16-20 days</v>
      </c>
      <c r="AG132" t="str">
        <f t="shared" si="52"/>
        <v>Above 4500</v>
      </c>
      <c r="AH132" s="30">
        <f t="shared" si="55"/>
        <v>599</v>
      </c>
      <c r="AI132" s="30">
        <f t="shared" si="53"/>
        <v>9.515859766277128E-2</v>
      </c>
      <c r="AJ132" t="str">
        <f t="shared" si="56"/>
        <v>0-5 hrs</v>
      </c>
      <c r="AK132" t="str">
        <f>IF(F132&gt;400,"High Enagaged",IF(AND(F132&lt;=200,F132&gt;100),"Moderate Enagaged","Low Engaged"))</f>
        <v>Low Engaged</v>
      </c>
    </row>
    <row r="133" spans="1:37" x14ac:dyDescent="0.25">
      <c r="A133">
        <v>2306</v>
      </c>
      <c r="B133" t="s">
        <v>167</v>
      </c>
      <c r="C133" s="1">
        <v>45057</v>
      </c>
      <c r="D133" s="1">
        <v>45627</v>
      </c>
      <c r="E133" s="33">
        <v>11.99</v>
      </c>
      <c r="F133">
        <v>480</v>
      </c>
      <c r="G133" t="s">
        <v>55</v>
      </c>
      <c r="H133">
        <v>4</v>
      </c>
      <c r="I133">
        <v>6</v>
      </c>
      <c r="J133" t="b">
        <v>1</v>
      </c>
      <c r="K133">
        <v>509</v>
      </c>
      <c r="L133">
        <v>12</v>
      </c>
      <c r="M133" t="s">
        <v>39</v>
      </c>
      <c r="N133" t="s">
        <v>49</v>
      </c>
      <c r="O133" t="s">
        <v>56</v>
      </c>
      <c r="P133">
        <v>43</v>
      </c>
      <c r="Q133">
        <v>3.1</v>
      </c>
      <c r="R133" t="b">
        <v>0</v>
      </c>
      <c r="S133" t="s">
        <v>28</v>
      </c>
      <c r="T133">
        <v>3308</v>
      </c>
      <c r="U133" t="s">
        <v>29</v>
      </c>
      <c r="V133" t="s">
        <v>36</v>
      </c>
      <c r="W133" t="s">
        <v>37</v>
      </c>
      <c r="X133" s="10">
        <f t="shared" si="44"/>
        <v>8.253358925143954E-2</v>
      </c>
      <c r="Y133" s="10" t="str">
        <f t="shared" si="54"/>
        <v>0%-10%</v>
      </c>
      <c r="Z133" t="str">
        <f t="shared" si="45"/>
        <v>Low</v>
      </c>
      <c r="AA133" t="str">
        <f t="shared" si="46"/>
        <v>501-600</v>
      </c>
      <c r="AB133" t="str">
        <f t="shared" si="47"/>
        <v>0-50</v>
      </c>
      <c r="AC133" t="str">
        <f t="shared" si="48"/>
        <v>WEST</v>
      </c>
      <c r="AD133" t="str">
        <f t="shared" si="49"/>
        <v>Multiple Device</v>
      </c>
      <c r="AE133" t="str">
        <f t="shared" si="50"/>
        <v>451-500</v>
      </c>
      <c r="AF133" s="24" t="str">
        <f t="shared" si="51"/>
        <v>16-20 days</v>
      </c>
      <c r="AG133" t="str">
        <f t="shared" si="52"/>
        <v>3001-3500</v>
      </c>
      <c r="AH133" s="30">
        <f t="shared" si="55"/>
        <v>570</v>
      </c>
      <c r="AI133" s="30">
        <f t="shared" si="53"/>
        <v>0.84210526315789469</v>
      </c>
      <c r="AJ133" t="str">
        <f t="shared" si="56"/>
        <v>0-5 hrs</v>
      </c>
      <c r="AK133" t="str">
        <f t="shared" si="57"/>
        <v>High Enagaged</v>
      </c>
    </row>
    <row r="134" spans="1:37" x14ac:dyDescent="0.25">
      <c r="A134">
        <v>2319</v>
      </c>
      <c r="B134" t="s">
        <v>106</v>
      </c>
      <c r="C134" s="1">
        <v>45078</v>
      </c>
      <c r="D134" s="1">
        <v>45616</v>
      </c>
      <c r="E134" s="33">
        <v>15.99</v>
      </c>
      <c r="F134">
        <v>295</v>
      </c>
      <c r="G134" t="s">
        <v>33</v>
      </c>
      <c r="H134">
        <v>5</v>
      </c>
      <c r="I134">
        <v>4</v>
      </c>
      <c r="J134" t="b">
        <v>0</v>
      </c>
      <c r="K134">
        <v>767</v>
      </c>
      <c r="L134">
        <v>190</v>
      </c>
      <c r="M134" t="s">
        <v>74</v>
      </c>
      <c r="N134" t="s">
        <v>49</v>
      </c>
      <c r="O134" t="s">
        <v>50</v>
      </c>
      <c r="P134">
        <v>7</v>
      </c>
      <c r="Q134">
        <v>4.0999999999999996</v>
      </c>
      <c r="R134" t="b">
        <v>0</v>
      </c>
      <c r="S134" t="s">
        <v>28</v>
      </c>
      <c r="T134">
        <v>2559</v>
      </c>
      <c r="U134" t="s">
        <v>29</v>
      </c>
      <c r="V134" t="s">
        <v>30</v>
      </c>
      <c r="W134" t="s">
        <v>37</v>
      </c>
      <c r="X134" s="10">
        <f t="shared" si="44"/>
        <v>7.3145245559038665E-3</v>
      </c>
      <c r="Y134" s="10" t="str">
        <f t="shared" si="54"/>
        <v>0%-10%</v>
      </c>
      <c r="Z134" t="str">
        <f t="shared" si="45"/>
        <v>Low</v>
      </c>
      <c r="AA134" t="str">
        <f t="shared" si="46"/>
        <v>701-800</v>
      </c>
      <c r="AB134" t="str">
        <f t="shared" si="47"/>
        <v>151-200</v>
      </c>
      <c r="AC134" t="str">
        <f t="shared" si="48"/>
        <v>NORTH</v>
      </c>
      <c r="AD134" t="str">
        <f t="shared" si="49"/>
        <v>Multiple Device</v>
      </c>
      <c r="AE134" t="str">
        <f t="shared" si="50"/>
        <v>251-300</v>
      </c>
      <c r="AF134" s="24" t="str">
        <f t="shared" si="51"/>
        <v>More than 30days</v>
      </c>
      <c r="AG134" t="str">
        <f t="shared" si="52"/>
        <v>2501-3000</v>
      </c>
      <c r="AH134" s="30">
        <f t="shared" si="55"/>
        <v>538</v>
      </c>
      <c r="AI134" s="30">
        <f t="shared" si="53"/>
        <v>0.54832713754646845</v>
      </c>
      <c r="AJ134" t="str">
        <f t="shared" si="56"/>
        <v>0-5 hrs</v>
      </c>
      <c r="AK134" t="str">
        <f>IF(F134&gt;400,"High Enagaged",IF(AND(F134&lt;=200,F134&gt;100),"Moderate Enagaged","Low Engaged"))</f>
        <v>Low Engaged</v>
      </c>
    </row>
    <row r="135" spans="1:37" x14ac:dyDescent="0.25">
      <c r="A135">
        <v>2321</v>
      </c>
      <c r="B135" t="s">
        <v>195</v>
      </c>
      <c r="C135" s="1">
        <v>45342</v>
      </c>
      <c r="D135" s="1">
        <v>45640</v>
      </c>
      <c r="E135" s="33">
        <v>15.99</v>
      </c>
      <c r="F135">
        <v>358</v>
      </c>
      <c r="G135" t="s">
        <v>33</v>
      </c>
      <c r="H135">
        <v>3</v>
      </c>
      <c r="I135">
        <v>1</v>
      </c>
      <c r="J135" t="b">
        <v>0</v>
      </c>
      <c r="K135">
        <v>348</v>
      </c>
      <c r="L135">
        <v>49</v>
      </c>
      <c r="M135" t="s">
        <v>74</v>
      </c>
      <c r="N135" t="s">
        <v>40</v>
      </c>
      <c r="O135" t="s">
        <v>27</v>
      </c>
      <c r="P135">
        <v>14</v>
      </c>
      <c r="Q135">
        <v>4.2</v>
      </c>
      <c r="R135" t="b">
        <v>0</v>
      </c>
      <c r="S135" t="s">
        <v>28</v>
      </c>
      <c r="T135">
        <v>111</v>
      </c>
      <c r="U135" t="s">
        <v>35</v>
      </c>
      <c r="V135" t="s">
        <v>30</v>
      </c>
      <c r="W135" t="s">
        <v>53</v>
      </c>
      <c r="X135" s="10">
        <f t="shared" si="44"/>
        <v>3.5264483627204031E-2</v>
      </c>
      <c r="Y135" s="10" t="str">
        <f t="shared" si="54"/>
        <v>0%-10%</v>
      </c>
      <c r="Z135" t="str">
        <f t="shared" si="45"/>
        <v>Low</v>
      </c>
      <c r="AA135" t="str">
        <f t="shared" si="46"/>
        <v>301-400</v>
      </c>
      <c r="AB135" t="str">
        <f t="shared" si="47"/>
        <v>0-50</v>
      </c>
      <c r="AC135" t="str">
        <f t="shared" si="48"/>
        <v>NORTH</v>
      </c>
      <c r="AD135" t="str">
        <f t="shared" si="49"/>
        <v>Multiple Device</v>
      </c>
      <c r="AE135" t="str">
        <f t="shared" si="50"/>
        <v>351-400</v>
      </c>
      <c r="AF135" s="24" t="str">
        <f t="shared" si="51"/>
        <v>4-6 days</v>
      </c>
      <c r="AG135" t="str">
        <f t="shared" si="52"/>
        <v>0-500</v>
      </c>
      <c r="AH135" s="30">
        <f t="shared" si="55"/>
        <v>298</v>
      </c>
      <c r="AI135" s="30">
        <f t="shared" si="53"/>
        <v>1.2013422818791946</v>
      </c>
      <c r="AJ135" t="str">
        <f t="shared" si="56"/>
        <v>0-5 hrs</v>
      </c>
      <c r="AK135" t="str">
        <f t="shared" si="57"/>
        <v>Moderate Enagaged</v>
      </c>
    </row>
    <row r="136" spans="1:37" x14ac:dyDescent="0.25">
      <c r="A136">
        <v>2324</v>
      </c>
      <c r="B136" t="s">
        <v>116</v>
      </c>
      <c r="C136" s="1">
        <v>45620</v>
      </c>
      <c r="D136" s="1">
        <v>45637</v>
      </c>
      <c r="E136" s="33">
        <v>7.99</v>
      </c>
      <c r="F136">
        <v>175</v>
      </c>
      <c r="G136" t="s">
        <v>62</v>
      </c>
      <c r="H136">
        <v>5</v>
      </c>
      <c r="I136">
        <v>6</v>
      </c>
      <c r="J136" t="b">
        <v>1</v>
      </c>
      <c r="K136">
        <v>606</v>
      </c>
      <c r="L136">
        <v>195</v>
      </c>
      <c r="M136" t="s">
        <v>25</v>
      </c>
      <c r="N136" t="s">
        <v>49</v>
      </c>
      <c r="O136" t="s">
        <v>56</v>
      </c>
      <c r="P136">
        <v>95</v>
      </c>
      <c r="Q136">
        <v>4</v>
      </c>
      <c r="R136" t="b">
        <v>0</v>
      </c>
      <c r="S136" t="s">
        <v>28</v>
      </c>
      <c r="T136">
        <v>1155</v>
      </c>
      <c r="U136" t="s">
        <v>65</v>
      </c>
      <c r="V136" t="s">
        <v>30</v>
      </c>
      <c r="W136" t="s">
        <v>31</v>
      </c>
      <c r="X136" s="10">
        <f t="shared" si="44"/>
        <v>0.11860174781523096</v>
      </c>
      <c r="Y136" s="10" t="str">
        <f t="shared" si="54"/>
        <v>11%-30%</v>
      </c>
      <c r="Z136" t="str">
        <f t="shared" si="45"/>
        <v>Moderate</v>
      </c>
      <c r="AA136" t="str">
        <f t="shared" si="46"/>
        <v>601-700</v>
      </c>
      <c r="AB136" t="str">
        <f t="shared" si="47"/>
        <v>151-200</v>
      </c>
      <c r="AC136" t="str">
        <f t="shared" si="48"/>
        <v>WEST</v>
      </c>
      <c r="AD136" t="str">
        <f t="shared" si="49"/>
        <v>Multiple Device</v>
      </c>
      <c r="AE136" t="str">
        <f t="shared" si="50"/>
        <v>151-200</v>
      </c>
      <c r="AF136" s="24" t="str">
        <f t="shared" si="51"/>
        <v>7-10 days</v>
      </c>
      <c r="AG136" t="str">
        <f t="shared" si="52"/>
        <v>1001-1500</v>
      </c>
      <c r="AH136" s="30">
        <f t="shared" si="55"/>
        <v>17</v>
      </c>
      <c r="AI136" s="30">
        <f t="shared" si="53"/>
        <v>10.294117647058824</v>
      </c>
      <c r="AJ136" t="str">
        <f t="shared" si="56"/>
        <v>11-15 hrs</v>
      </c>
      <c r="AK136" t="str">
        <f t="shared" ref="AK136:AK138" si="58">IF(F136&gt;400,"High Enagaged",IF(AND(F136&lt;=200,F136&gt;100),"Moderate Enagaged","Low Engaged"))</f>
        <v>Moderate Enagaged</v>
      </c>
    </row>
    <row r="137" spans="1:37" x14ac:dyDescent="0.25">
      <c r="A137">
        <v>2334</v>
      </c>
      <c r="B137" t="s">
        <v>271</v>
      </c>
      <c r="C137" s="1">
        <v>45348</v>
      </c>
      <c r="D137" s="1">
        <v>45620</v>
      </c>
      <c r="E137" s="33">
        <v>11.99</v>
      </c>
      <c r="F137">
        <v>285</v>
      </c>
      <c r="G137" t="s">
        <v>62</v>
      </c>
      <c r="H137">
        <v>2</v>
      </c>
      <c r="I137">
        <v>4</v>
      </c>
      <c r="J137" t="b">
        <v>0</v>
      </c>
      <c r="K137">
        <v>805</v>
      </c>
      <c r="L137">
        <v>42</v>
      </c>
      <c r="M137" t="s">
        <v>44</v>
      </c>
      <c r="N137" t="s">
        <v>40</v>
      </c>
      <c r="O137" t="s">
        <v>27</v>
      </c>
      <c r="P137">
        <v>90</v>
      </c>
      <c r="Q137">
        <v>4.5</v>
      </c>
      <c r="R137" t="b">
        <v>0</v>
      </c>
      <c r="S137" t="s">
        <v>28</v>
      </c>
      <c r="T137">
        <v>1404</v>
      </c>
      <c r="U137" t="s">
        <v>29</v>
      </c>
      <c r="V137" t="s">
        <v>60</v>
      </c>
      <c r="W137" t="s">
        <v>53</v>
      </c>
      <c r="X137" s="10">
        <f t="shared" si="44"/>
        <v>0.10625737898465171</v>
      </c>
      <c r="Y137" s="10" t="str">
        <f t="shared" si="54"/>
        <v>11%-30%</v>
      </c>
      <c r="Z137" t="str">
        <f t="shared" si="45"/>
        <v>Moderate</v>
      </c>
      <c r="AA137" t="str">
        <f t="shared" si="46"/>
        <v>801-900</v>
      </c>
      <c r="AB137" t="str">
        <f t="shared" si="47"/>
        <v>0-50</v>
      </c>
      <c r="AC137" t="str">
        <f t="shared" si="48"/>
        <v>NORTH</v>
      </c>
      <c r="AD137" t="str">
        <f t="shared" si="49"/>
        <v>Multiple Device</v>
      </c>
      <c r="AE137" t="str">
        <f t="shared" si="50"/>
        <v>251-300</v>
      </c>
      <c r="AF137" s="24" t="str">
        <f t="shared" si="51"/>
        <v>21-30 days</v>
      </c>
      <c r="AG137" t="str">
        <f t="shared" si="52"/>
        <v>1001-1500</v>
      </c>
      <c r="AH137" s="30">
        <f t="shared" si="55"/>
        <v>272</v>
      </c>
      <c r="AI137" s="30">
        <f t="shared" si="53"/>
        <v>1.0477941176470589</v>
      </c>
      <c r="AJ137" t="str">
        <f t="shared" si="56"/>
        <v>0-5 hrs</v>
      </c>
      <c r="AK137" t="str">
        <f t="shared" si="58"/>
        <v>Low Engaged</v>
      </c>
    </row>
    <row r="138" spans="1:37" x14ac:dyDescent="0.25">
      <c r="A138">
        <v>2361</v>
      </c>
      <c r="B138" t="s">
        <v>262</v>
      </c>
      <c r="C138" s="1">
        <v>45003</v>
      </c>
      <c r="D138" s="1">
        <v>45621</v>
      </c>
      <c r="E138" s="33">
        <v>15.99</v>
      </c>
      <c r="F138">
        <v>171</v>
      </c>
      <c r="G138" t="s">
        <v>24</v>
      </c>
      <c r="H138">
        <v>2</v>
      </c>
      <c r="I138">
        <v>3</v>
      </c>
      <c r="J138" t="b">
        <v>0</v>
      </c>
      <c r="K138">
        <v>763</v>
      </c>
      <c r="L138">
        <v>16</v>
      </c>
      <c r="M138" t="s">
        <v>44</v>
      </c>
      <c r="N138" t="s">
        <v>26</v>
      </c>
      <c r="O138" t="s">
        <v>50</v>
      </c>
      <c r="P138">
        <v>17</v>
      </c>
      <c r="Q138">
        <v>3.4</v>
      </c>
      <c r="R138" t="b">
        <v>1</v>
      </c>
      <c r="S138" t="s">
        <v>28</v>
      </c>
      <c r="T138">
        <v>428</v>
      </c>
      <c r="U138" t="s">
        <v>65</v>
      </c>
      <c r="V138" t="s">
        <v>36</v>
      </c>
      <c r="W138" t="s">
        <v>37</v>
      </c>
      <c r="X138" s="10">
        <f t="shared" si="44"/>
        <v>2.1822849807445442E-2</v>
      </c>
      <c r="Y138" s="10" t="str">
        <f t="shared" si="54"/>
        <v>0%-10%</v>
      </c>
      <c r="Z138" t="str">
        <f t="shared" si="45"/>
        <v>Low</v>
      </c>
      <c r="AA138" t="str">
        <f t="shared" si="46"/>
        <v>701-800</v>
      </c>
      <c r="AB138" t="str">
        <f t="shared" si="47"/>
        <v>0-50</v>
      </c>
      <c r="AC138" t="str">
        <f t="shared" si="48"/>
        <v>NORTH</v>
      </c>
      <c r="AD138" t="str">
        <f t="shared" si="49"/>
        <v>Multiple Device</v>
      </c>
      <c r="AE138" t="str">
        <f t="shared" si="50"/>
        <v>151-200</v>
      </c>
      <c r="AF138" s="24" t="str">
        <f t="shared" si="51"/>
        <v>More than 30days</v>
      </c>
      <c r="AG138" t="str">
        <f t="shared" si="52"/>
        <v>0-500</v>
      </c>
      <c r="AH138" s="30">
        <f t="shared" si="55"/>
        <v>618</v>
      </c>
      <c r="AI138" s="30">
        <f t="shared" si="53"/>
        <v>0.27669902912621358</v>
      </c>
      <c r="AJ138" t="str">
        <f t="shared" si="56"/>
        <v>0-5 hrs</v>
      </c>
      <c r="AK138" t="str">
        <f t="shared" si="58"/>
        <v>Moderate Enagaged</v>
      </c>
    </row>
    <row r="139" spans="1:37" x14ac:dyDescent="0.25">
      <c r="A139">
        <v>2363</v>
      </c>
      <c r="B139" t="s">
        <v>248</v>
      </c>
      <c r="C139" s="1">
        <v>45067</v>
      </c>
      <c r="D139" s="1">
        <v>45627</v>
      </c>
      <c r="E139" s="33">
        <v>7.99</v>
      </c>
      <c r="F139">
        <v>411</v>
      </c>
      <c r="G139" t="s">
        <v>46</v>
      </c>
      <c r="H139">
        <v>3</v>
      </c>
      <c r="I139">
        <v>2</v>
      </c>
      <c r="J139" t="b">
        <v>1</v>
      </c>
      <c r="K139">
        <v>412</v>
      </c>
      <c r="L139">
        <v>20</v>
      </c>
      <c r="M139" t="s">
        <v>59</v>
      </c>
      <c r="N139" t="s">
        <v>26</v>
      </c>
      <c r="O139" t="s">
        <v>50</v>
      </c>
      <c r="P139">
        <v>94</v>
      </c>
      <c r="Q139">
        <v>4.7</v>
      </c>
      <c r="R139" t="b">
        <v>1</v>
      </c>
      <c r="S139" t="s">
        <v>28</v>
      </c>
      <c r="T139">
        <v>4632</v>
      </c>
      <c r="U139" t="s">
        <v>29</v>
      </c>
      <c r="V139" t="s">
        <v>36</v>
      </c>
      <c r="W139" t="s">
        <v>37</v>
      </c>
      <c r="X139" s="10">
        <f t="shared" si="44"/>
        <v>0.21759259259259259</v>
      </c>
      <c r="Y139" s="10" t="str">
        <f t="shared" si="54"/>
        <v>11%-30%</v>
      </c>
      <c r="Z139" t="str">
        <f t="shared" si="45"/>
        <v>Moderate</v>
      </c>
      <c r="AA139" t="str">
        <f t="shared" si="46"/>
        <v>401-500</v>
      </c>
      <c r="AB139" t="str">
        <f t="shared" si="47"/>
        <v>0-50</v>
      </c>
      <c r="AC139" t="str">
        <f t="shared" si="48"/>
        <v>SOUTH</v>
      </c>
      <c r="AD139" t="str">
        <f t="shared" si="49"/>
        <v>Multiple Device</v>
      </c>
      <c r="AE139" t="str">
        <f t="shared" si="50"/>
        <v>401-450</v>
      </c>
      <c r="AF139" s="24" t="str">
        <f t="shared" si="51"/>
        <v>16-20 days</v>
      </c>
      <c r="AG139" t="str">
        <f t="shared" si="52"/>
        <v>Above 4500</v>
      </c>
      <c r="AH139" s="30">
        <f t="shared" si="55"/>
        <v>560</v>
      </c>
      <c r="AI139" s="30">
        <f t="shared" si="53"/>
        <v>0.73392857142857137</v>
      </c>
      <c r="AJ139" t="str">
        <f t="shared" si="56"/>
        <v>0-5 hrs</v>
      </c>
      <c r="AK139" t="str">
        <f t="shared" si="57"/>
        <v>High Enagaged</v>
      </c>
    </row>
    <row r="140" spans="1:37" x14ac:dyDescent="0.25">
      <c r="A140">
        <v>2381</v>
      </c>
      <c r="B140" t="s">
        <v>85</v>
      </c>
      <c r="C140" s="1">
        <v>45427</v>
      </c>
      <c r="D140" s="1">
        <v>45641</v>
      </c>
      <c r="E140" s="33">
        <v>7.99</v>
      </c>
      <c r="F140">
        <v>347</v>
      </c>
      <c r="G140" t="s">
        <v>55</v>
      </c>
      <c r="H140">
        <v>2</v>
      </c>
      <c r="I140">
        <v>5</v>
      </c>
      <c r="J140" t="b">
        <v>0</v>
      </c>
      <c r="K140">
        <v>415</v>
      </c>
      <c r="L140">
        <v>194</v>
      </c>
      <c r="M140" t="s">
        <v>25</v>
      </c>
      <c r="N140" t="s">
        <v>49</v>
      </c>
      <c r="O140" t="s">
        <v>34</v>
      </c>
      <c r="P140">
        <v>76</v>
      </c>
      <c r="Q140">
        <v>4.3</v>
      </c>
      <c r="R140" t="b">
        <v>1</v>
      </c>
      <c r="S140" t="s">
        <v>28</v>
      </c>
      <c r="T140">
        <v>1856</v>
      </c>
      <c r="U140" t="s">
        <v>35</v>
      </c>
      <c r="V140" t="s">
        <v>52</v>
      </c>
      <c r="W140" t="s">
        <v>75</v>
      </c>
      <c r="X140" s="10">
        <f t="shared" si="44"/>
        <v>0.12479474548440066</v>
      </c>
      <c r="Y140" s="10" t="str">
        <f t="shared" si="54"/>
        <v>11%-30%</v>
      </c>
      <c r="Z140" t="str">
        <f t="shared" si="45"/>
        <v>Moderate</v>
      </c>
      <c r="AA140" t="str">
        <f t="shared" si="46"/>
        <v>401-500</v>
      </c>
      <c r="AB140" t="str">
        <f t="shared" si="47"/>
        <v>151-200</v>
      </c>
      <c r="AC140" t="str">
        <f t="shared" si="48"/>
        <v>WEST</v>
      </c>
      <c r="AD140" t="str">
        <f t="shared" si="49"/>
        <v>Multiple Device</v>
      </c>
      <c r="AE140" t="str">
        <f t="shared" si="50"/>
        <v>301-350</v>
      </c>
      <c r="AF140" s="24" t="str">
        <f t="shared" si="51"/>
        <v>2-3 days</v>
      </c>
      <c r="AG140" t="str">
        <f t="shared" si="52"/>
        <v>1501-2000</v>
      </c>
      <c r="AH140" s="30">
        <f t="shared" si="55"/>
        <v>214</v>
      </c>
      <c r="AI140" s="30">
        <f t="shared" si="53"/>
        <v>1.6214953271028036</v>
      </c>
      <c r="AJ140" t="str">
        <f t="shared" si="56"/>
        <v>0-5 hrs</v>
      </c>
      <c r="AK140" t="str">
        <f t="shared" ref="AK140:AK151" si="59">IF(F140&gt;400,"High Enagaged",IF(AND(F140&lt;=200,F140&gt;100),"Moderate Enagaged","Low Engaged"))</f>
        <v>Low Engaged</v>
      </c>
    </row>
    <row r="141" spans="1:37" x14ac:dyDescent="0.25">
      <c r="A141">
        <v>2382</v>
      </c>
      <c r="B141" t="s">
        <v>325</v>
      </c>
      <c r="C141" s="1">
        <v>45453</v>
      </c>
      <c r="D141" s="1">
        <v>45635</v>
      </c>
      <c r="E141" s="33">
        <v>15.99</v>
      </c>
      <c r="F141">
        <v>170</v>
      </c>
      <c r="G141" t="s">
        <v>43</v>
      </c>
      <c r="H141">
        <v>1</v>
      </c>
      <c r="I141">
        <v>3</v>
      </c>
      <c r="J141" t="b">
        <v>0</v>
      </c>
      <c r="K141">
        <v>144</v>
      </c>
      <c r="L141">
        <v>142</v>
      </c>
      <c r="M141" t="s">
        <v>48</v>
      </c>
      <c r="N141" t="s">
        <v>64</v>
      </c>
      <c r="O141" t="s">
        <v>27</v>
      </c>
      <c r="P141">
        <v>81</v>
      </c>
      <c r="Q141">
        <v>4.7</v>
      </c>
      <c r="R141" t="b">
        <v>1</v>
      </c>
      <c r="S141" t="s">
        <v>28</v>
      </c>
      <c r="T141">
        <v>421</v>
      </c>
      <c r="U141" t="s">
        <v>57</v>
      </c>
      <c r="V141" t="s">
        <v>36</v>
      </c>
      <c r="W141" t="s">
        <v>75</v>
      </c>
      <c r="X141" s="10">
        <f t="shared" si="44"/>
        <v>0.28321678321678323</v>
      </c>
      <c r="Y141" s="10" t="str">
        <f t="shared" si="54"/>
        <v>11%-30%</v>
      </c>
      <c r="Z141" t="str">
        <f t="shared" si="45"/>
        <v>Moderate</v>
      </c>
      <c r="AA141" t="str">
        <f t="shared" si="46"/>
        <v>101-200</v>
      </c>
      <c r="AB141" t="str">
        <f t="shared" si="47"/>
        <v>101-150</v>
      </c>
      <c r="AC141" t="str">
        <f t="shared" si="48"/>
        <v>EAST</v>
      </c>
      <c r="AD141" t="str">
        <f t="shared" si="49"/>
        <v>Single Device</v>
      </c>
      <c r="AE141" t="str">
        <f t="shared" si="50"/>
        <v>151-200</v>
      </c>
      <c r="AF141" s="24" t="str">
        <f t="shared" si="51"/>
        <v>7-10 days</v>
      </c>
      <c r="AG141" t="str">
        <f t="shared" si="52"/>
        <v>0-500</v>
      </c>
      <c r="AH141" s="30">
        <f t="shared" si="55"/>
        <v>182</v>
      </c>
      <c r="AI141" s="30">
        <f t="shared" si="53"/>
        <v>0.93406593406593408</v>
      </c>
      <c r="AJ141" t="str">
        <f t="shared" si="56"/>
        <v>0-5 hrs</v>
      </c>
      <c r="AK141" t="str">
        <f t="shared" si="59"/>
        <v>Moderate Enagaged</v>
      </c>
    </row>
    <row r="142" spans="1:37" x14ac:dyDescent="0.25">
      <c r="A142">
        <v>2396</v>
      </c>
      <c r="B142" t="s">
        <v>176</v>
      </c>
      <c r="C142" s="1">
        <v>45262</v>
      </c>
      <c r="D142" s="1">
        <v>45621</v>
      </c>
      <c r="E142" s="33">
        <v>11.99</v>
      </c>
      <c r="F142">
        <v>283</v>
      </c>
      <c r="G142" t="s">
        <v>24</v>
      </c>
      <c r="H142">
        <v>3</v>
      </c>
      <c r="I142">
        <v>5</v>
      </c>
      <c r="J142" t="b">
        <v>0</v>
      </c>
      <c r="K142">
        <v>466</v>
      </c>
      <c r="L142">
        <v>139</v>
      </c>
      <c r="M142" t="s">
        <v>44</v>
      </c>
      <c r="N142" t="s">
        <v>26</v>
      </c>
      <c r="O142" t="s">
        <v>27</v>
      </c>
      <c r="P142">
        <v>62</v>
      </c>
      <c r="Q142">
        <v>4</v>
      </c>
      <c r="R142" t="b">
        <v>1</v>
      </c>
      <c r="S142" t="s">
        <v>28</v>
      </c>
      <c r="T142">
        <v>681</v>
      </c>
      <c r="U142" t="s">
        <v>57</v>
      </c>
      <c r="V142" t="s">
        <v>30</v>
      </c>
      <c r="W142" t="s">
        <v>37</v>
      </c>
      <c r="X142" s="10">
        <f t="shared" si="44"/>
        <v>0.10247933884297521</v>
      </c>
      <c r="Y142" s="10" t="str">
        <f t="shared" si="54"/>
        <v>11%-30%</v>
      </c>
      <c r="Z142" t="str">
        <f t="shared" si="45"/>
        <v>Moderate</v>
      </c>
      <c r="AA142" t="str">
        <f t="shared" si="46"/>
        <v>401-500</v>
      </c>
      <c r="AB142" t="str">
        <f t="shared" si="47"/>
        <v>101-150</v>
      </c>
      <c r="AC142" t="str">
        <f t="shared" si="48"/>
        <v>NORTH</v>
      </c>
      <c r="AD142" t="str">
        <f t="shared" si="49"/>
        <v>Multiple Device</v>
      </c>
      <c r="AE142" t="str">
        <f t="shared" si="50"/>
        <v>251-300</v>
      </c>
      <c r="AF142" s="24" t="str">
        <f t="shared" si="51"/>
        <v>More than 30days</v>
      </c>
      <c r="AG142" t="str">
        <f t="shared" si="52"/>
        <v>501-1000</v>
      </c>
      <c r="AH142" s="30">
        <f t="shared" si="55"/>
        <v>359</v>
      </c>
      <c r="AI142" s="30">
        <f t="shared" si="53"/>
        <v>0.78830083565459608</v>
      </c>
      <c r="AJ142" t="str">
        <f t="shared" si="56"/>
        <v>0-5 hrs</v>
      </c>
      <c r="AK142" t="str">
        <f t="shared" si="59"/>
        <v>Low Engaged</v>
      </c>
    </row>
    <row r="143" spans="1:37" x14ac:dyDescent="0.25">
      <c r="A143">
        <v>2400</v>
      </c>
      <c r="B143" t="s">
        <v>99</v>
      </c>
      <c r="C143" s="1">
        <v>45239</v>
      </c>
      <c r="D143" s="1">
        <v>45638</v>
      </c>
      <c r="E143" s="33">
        <v>15.99</v>
      </c>
      <c r="F143">
        <v>110</v>
      </c>
      <c r="G143" t="s">
        <v>55</v>
      </c>
      <c r="H143">
        <v>2</v>
      </c>
      <c r="I143">
        <v>5</v>
      </c>
      <c r="J143" t="b">
        <v>1</v>
      </c>
      <c r="K143">
        <v>684</v>
      </c>
      <c r="L143">
        <v>32</v>
      </c>
      <c r="M143" t="s">
        <v>44</v>
      </c>
      <c r="N143" t="s">
        <v>26</v>
      </c>
      <c r="O143" t="s">
        <v>67</v>
      </c>
      <c r="P143">
        <v>68</v>
      </c>
      <c r="Q143">
        <v>4</v>
      </c>
      <c r="R143" t="b">
        <v>0</v>
      </c>
      <c r="S143" t="s">
        <v>28</v>
      </c>
      <c r="T143">
        <v>53</v>
      </c>
      <c r="U143" t="s">
        <v>57</v>
      </c>
      <c r="V143" t="s">
        <v>36</v>
      </c>
      <c r="W143" t="s">
        <v>31</v>
      </c>
      <c r="X143" s="10">
        <f t="shared" si="44"/>
        <v>9.4972067039106142E-2</v>
      </c>
      <c r="Y143" s="10" t="str">
        <f t="shared" si="54"/>
        <v>0%-10%</v>
      </c>
      <c r="Z143" t="str">
        <f t="shared" si="45"/>
        <v>Low</v>
      </c>
      <c r="AA143" t="str">
        <f t="shared" si="46"/>
        <v>601-700</v>
      </c>
      <c r="AB143" t="str">
        <f t="shared" si="47"/>
        <v>0-50</v>
      </c>
      <c r="AC143" t="str">
        <f t="shared" si="48"/>
        <v>NORTH</v>
      </c>
      <c r="AD143" t="str">
        <f t="shared" si="49"/>
        <v>Multiple Device</v>
      </c>
      <c r="AE143" t="str">
        <f t="shared" si="50"/>
        <v>101-150</v>
      </c>
      <c r="AF143" s="24" t="str">
        <f t="shared" si="51"/>
        <v>4-6 days</v>
      </c>
      <c r="AG143" t="str">
        <f t="shared" si="52"/>
        <v>0-500</v>
      </c>
      <c r="AH143" s="30">
        <f t="shared" si="55"/>
        <v>399</v>
      </c>
      <c r="AI143" s="30">
        <f t="shared" si="53"/>
        <v>0.27568922305764409</v>
      </c>
      <c r="AJ143" t="str">
        <f t="shared" si="56"/>
        <v>0-5 hrs</v>
      </c>
      <c r="AK143" t="str">
        <f t="shared" si="59"/>
        <v>Moderate Enagaged</v>
      </c>
    </row>
    <row r="144" spans="1:37" x14ac:dyDescent="0.25">
      <c r="A144">
        <v>2401</v>
      </c>
      <c r="B144" t="s">
        <v>245</v>
      </c>
      <c r="C144" s="1">
        <v>45571</v>
      </c>
      <c r="D144" s="1">
        <v>45628</v>
      </c>
      <c r="E144" s="33">
        <v>7.99</v>
      </c>
      <c r="F144">
        <v>322</v>
      </c>
      <c r="G144" t="s">
        <v>62</v>
      </c>
      <c r="H144">
        <v>4</v>
      </c>
      <c r="I144">
        <v>6</v>
      </c>
      <c r="J144" t="b">
        <v>0</v>
      </c>
      <c r="K144">
        <v>616</v>
      </c>
      <c r="L144">
        <v>45</v>
      </c>
      <c r="M144" t="s">
        <v>63</v>
      </c>
      <c r="N144" t="s">
        <v>26</v>
      </c>
      <c r="O144" t="s">
        <v>50</v>
      </c>
      <c r="P144">
        <v>22</v>
      </c>
      <c r="Q144">
        <v>4.9000000000000004</v>
      </c>
      <c r="R144" t="b">
        <v>1</v>
      </c>
      <c r="S144" t="s">
        <v>28</v>
      </c>
      <c r="T144">
        <v>4509</v>
      </c>
      <c r="U144" t="s">
        <v>51</v>
      </c>
      <c r="V144" t="s">
        <v>30</v>
      </c>
      <c r="W144" t="s">
        <v>37</v>
      </c>
      <c r="X144" s="10">
        <f t="shared" si="44"/>
        <v>3.3282904689863842E-2</v>
      </c>
      <c r="Y144" s="10" t="str">
        <f t="shared" si="54"/>
        <v>0%-10%</v>
      </c>
      <c r="Z144" t="str">
        <f t="shared" si="45"/>
        <v>Low</v>
      </c>
      <c r="AA144" t="str">
        <f t="shared" si="46"/>
        <v>601-700</v>
      </c>
      <c r="AB144" t="str">
        <f t="shared" si="47"/>
        <v>0-50</v>
      </c>
      <c r="AC144" t="str">
        <f t="shared" si="48"/>
        <v>NORTH</v>
      </c>
      <c r="AD144" t="str">
        <f t="shared" si="49"/>
        <v>Multiple Device</v>
      </c>
      <c r="AE144" t="str">
        <f t="shared" si="50"/>
        <v>301-350</v>
      </c>
      <c r="AF144" s="24" t="str">
        <f t="shared" si="51"/>
        <v>16-20 days</v>
      </c>
      <c r="AG144" t="str">
        <f t="shared" si="52"/>
        <v>Above 4500</v>
      </c>
      <c r="AH144" s="30">
        <f t="shared" si="55"/>
        <v>57</v>
      </c>
      <c r="AI144" s="30">
        <f t="shared" si="53"/>
        <v>5.6491228070175437</v>
      </c>
      <c r="AJ144" t="str">
        <f t="shared" si="56"/>
        <v>6-10 hrs</v>
      </c>
      <c r="AK144" t="str">
        <f t="shared" si="59"/>
        <v>Low Engaged</v>
      </c>
    </row>
    <row r="145" spans="1:37" x14ac:dyDescent="0.25">
      <c r="A145">
        <v>2410</v>
      </c>
      <c r="B145" t="s">
        <v>72</v>
      </c>
      <c r="C145" s="1">
        <v>45637</v>
      </c>
      <c r="D145" s="1">
        <v>45634</v>
      </c>
      <c r="E145" s="33">
        <v>11.99</v>
      </c>
      <c r="F145">
        <v>381</v>
      </c>
      <c r="G145" t="s">
        <v>79</v>
      </c>
      <c r="H145">
        <v>2</v>
      </c>
      <c r="I145">
        <v>3</v>
      </c>
      <c r="J145" t="b">
        <v>1</v>
      </c>
      <c r="K145">
        <v>568</v>
      </c>
      <c r="L145">
        <v>62</v>
      </c>
      <c r="M145" t="s">
        <v>63</v>
      </c>
      <c r="N145" t="s">
        <v>40</v>
      </c>
      <c r="O145" t="s">
        <v>41</v>
      </c>
      <c r="P145">
        <v>50</v>
      </c>
      <c r="Q145">
        <v>4.8</v>
      </c>
      <c r="R145" t="b">
        <v>0</v>
      </c>
      <c r="S145" t="s">
        <v>28</v>
      </c>
      <c r="T145">
        <v>1375</v>
      </c>
      <c r="U145" t="s">
        <v>57</v>
      </c>
      <c r="V145" t="s">
        <v>36</v>
      </c>
      <c r="W145" t="s">
        <v>31</v>
      </c>
      <c r="X145" s="10">
        <f t="shared" si="44"/>
        <v>7.9365079365079361E-2</v>
      </c>
      <c r="Y145" s="10" t="str">
        <f t="shared" si="54"/>
        <v>0%-10%</v>
      </c>
      <c r="Z145" t="str">
        <f t="shared" si="45"/>
        <v>Low</v>
      </c>
      <c r="AA145" t="str">
        <f t="shared" si="46"/>
        <v>501-600</v>
      </c>
      <c r="AB145" t="str">
        <f t="shared" si="47"/>
        <v>51-100</v>
      </c>
      <c r="AC145" t="str">
        <f t="shared" si="48"/>
        <v>NORTH</v>
      </c>
      <c r="AD145" t="str">
        <f t="shared" si="49"/>
        <v>Multiple Device</v>
      </c>
      <c r="AE145" t="str">
        <f t="shared" si="50"/>
        <v>351-400</v>
      </c>
      <c r="AF145" s="24" t="str">
        <f t="shared" si="51"/>
        <v>7-10 days</v>
      </c>
      <c r="AG145" t="str">
        <f t="shared" si="52"/>
        <v>1001-1500</v>
      </c>
      <c r="AH145" s="30">
        <f t="shared" si="55"/>
        <v>-3</v>
      </c>
      <c r="AI145" s="30">
        <f t="shared" si="53"/>
        <v>127</v>
      </c>
      <c r="AJ145" t="str">
        <f t="shared" si="56"/>
        <v>Above 20 hrs</v>
      </c>
      <c r="AK145" t="str">
        <f t="shared" si="59"/>
        <v>Low Engaged</v>
      </c>
    </row>
    <row r="146" spans="1:37" x14ac:dyDescent="0.25">
      <c r="A146">
        <v>2418</v>
      </c>
      <c r="B146" t="s">
        <v>125</v>
      </c>
      <c r="C146" s="1">
        <v>45539</v>
      </c>
      <c r="D146" s="1">
        <v>45615</v>
      </c>
      <c r="E146" s="33">
        <v>15.99</v>
      </c>
      <c r="F146">
        <v>227</v>
      </c>
      <c r="G146" t="s">
        <v>79</v>
      </c>
      <c r="H146">
        <v>1</v>
      </c>
      <c r="I146">
        <v>4</v>
      </c>
      <c r="J146" t="b">
        <v>1</v>
      </c>
      <c r="K146">
        <v>187</v>
      </c>
      <c r="L146">
        <v>48</v>
      </c>
      <c r="M146" t="s">
        <v>25</v>
      </c>
      <c r="N146" t="s">
        <v>49</v>
      </c>
      <c r="O146" t="s">
        <v>67</v>
      </c>
      <c r="P146">
        <v>6</v>
      </c>
      <c r="Q146">
        <v>3.4</v>
      </c>
      <c r="R146" t="b">
        <v>1</v>
      </c>
      <c r="S146" t="s">
        <v>28</v>
      </c>
      <c r="T146">
        <v>3020</v>
      </c>
      <c r="U146" t="s">
        <v>57</v>
      </c>
      <c r="V146" t="s">
        <v>60</v>
      </c>
      <c r="W146" t="s">
        <v>37</v>
      </c>
      <c r="X146" s="10">
        <f t="shared" si="44"/>
        <v>2.553191489361702E-2</v>
      </c>
      <c r="Y146" s="10" t="str">
        <f t="shared" si="54"/>
        <v>0%-10%</v>
      </c>
      <c r="Z146" t="str">
        <f t="shared" si="45"/>
        <v>Low</v>
      </c>
      <c r="AA146" t="str">
        <f t="shared" si="46"/>
        <v>101-200</v>
      </c>
      <c r="AB146" t="str">
        <f t="shared" si="47"/>
        <v>0-50</v>
      </c>
      <c r="AC146" t="str">
        <f t="shared" si="48"/>
        <v>WEST</v>
      </c>
      <c r="AD146" t="str">
        <f t="shared" si="49"/>
        <v>Single Device</v>
      </c>
      <c r="AE146" t="str">
        <f t="shared" si="50"/>
        <v>201-250</v>
      </c>
      <c r="AF146" s="24" t="str">
        <f t="shared" si="51"/>
        <v>More than 30days</v>
      </c>
      <c r="AG146" t="str">
        <f t="shared" si="52"/>
        <v>3001-3500</v>
      </c>
      <c r="AH146" s="30">
        <f t="shared" si="55"/>
        <v>76</v>
      </c>
      <c r="AI146" s="30">
        <f t="shared" si="53"/>
        <v>2.986842105263158</v>
      </c>
      <c r="AJ146" t="str">
        <f t="shared" si="56"/>
        <v>0-5 hrs</v>
      </c>
      <c r="AK146" t="str">
        <f t="shared" si="59"/>
        <v>Low Engaged</v>
      </c>
    </row>
    <row r="147" spans="1:37" x14ac:dyDescent="0.25">
      <c r="A147">
        <v>2428</v>
      </c>
      <c r="B147" t="s">
        <v>214</v>
      </c>
      <c r="C147" s="1">
        <v>45349</v>
      </c>
      <c r="D147" s="1">
        <v>45617</v>
      </c>
      <c r="E147" s="33">
        <v>7.99</v>
      </c>
      <c r="F147">
        <v>180</v>
      </c>
      <c r="G147" t="s">
        <v>62</v>
      </c>
      <c r="H147">
        <v>2</v>
      </c>
      <c r="I147">
        <v>4</v>
      </c>
      <c r="J147" t="b">
        <v>1</v>
      </c>
      <c r="K147">
        <v>297</v>
      </c>
      <c r="L147">
        <v>19</v>
      </c>
      <c r="M147" t="s">
        <v>74</v>
      </c>
      <c r="N147" t="s">
        <v>49</v>
      </c>
      <c r="O147" t="s">
        <v>27</v>
      </c>
      <c r="P147">
        <v>84</v>
      </c>
      <c r="Q147">
        <v>4.9000000000000004</v>
      </c>
      <c r="R147" t="b">
        <v>0</v>
      </c>
      <c r="S147" t="s">
        <v>28</v>
      </c>
      <c r="T147">
        <v>1960</v>
      </c>
      <c r="U147" t="s">
        <v>29</v>
      </c>
      <c r="V147" t="s">
        <v>52</v>
      </c>
      <c r="W147" t="s">
        <v>75</v>
      </c>
      <c r="X147" s="10">
        <f t="shared" si="44"/>
        <v>0.26582278481012656</v>
      </c>
      <c r="Y147" s="10" t="str">
        <f t="shared" si="54"/>
        <v>11%-30%</v>
      </c>
      <c r="Z147" t="str">
        <f t="shared" si="45"/>
        <v>Moderate</v>
      </c>
      <c r="AA147" t="str">
        <f t="shared" si="46"/>
        <v>201-300</v>
      </c>
      <c r="AB147" t="str">
        <f t="shared" si="47"/>
        <v>0-50</v>
      </c>
      <c r="AC147" t="str">
        <f t="shared" si="48"/>
        <v>NORTH</v>
      </c>
      <c r="AD147" t="str">
        <f t="shared" si="49"/>
        <v>Multiple Device</v>
      </c>
      <c r="AE147" t="str">
        <f t="shared" si="50"/>
        <v>151-200</v>
      </c>
      <c r="AF147" s="24" t="str">
        <f t="shared" si="51"/>
        <v>21-30 days</v>
      </c>
      <c r="AG147" t="str">
        <f t="shared" si="52"/>
        <v>1501-2000</v>
      </c>
      <c r="AH147" s="30">
        <f t="shared" si="55"/>
        <v>268</v>
      </c>
      <c r="AI147" s="30">
        <f t="shared" si="53"/>
        <v>0.67164179104477617</v>
      </c>
      <c r="AJ147" t="str">
        <f t="shared" si="56"/>
        <v>0-5 hrs</v>
      </c>
      <c r="AK147" t="str">
        <f t="shared" si="59"/>
        <v>Moderate Enagaged</v>
      </c>
    </row>
    <row r="148" spans="1:37" x14ac:dyDescent="0.25">
      <c r="A148">
        <v>2441</v>
      </c>
      <c r="B148" t="s">
        <v>183</v>
      </c>
      <c r="C148" s="1">
        <v>45074</v>
      </c>
      <c r="D148" s="1">
        <v>45640</v>
      </c>
      <c r="E148" s="33">
        <v>11.99</v>
      </c>
      <c r="F148">
        <v>71</v>
      </c>
      <c r="G148" t="s">
        <v>43</v>
      </c>
      <c r="H148">
        <v>3</v>
      </c>
      <c r="I148">
        <v>2</v>
      </c>
      <c r="J148" t="b">
        <v>1</v>
      </c>
      <c r="K148">
        <v>645</v>
      </c>
      <c r="L148">
        <v>5</v>
      </c>
      <c r="M148" t="s">
        <v>59</v>
      </c>
      <c r="N148" t="s">
        <v>26</v>
      </c>
      <c r="O148" t="s">
        <v>41</v>
      </c>
      <c r="P148">
        <v>66</v>
      </c>
      <c r="Q148">
        <v>3.9</v>
      </c>
      <c r="R148" t="b">
        <v>0</v>
      </c>
      <c r="S148" t="s">
        <v>28</v>
      </c>
      <c r="T148">
        <v>4566</v>
      </c>
      <c r="U148" t="s">
        <v>65</v>
      </c>
      <c r="V148" t="s">
        <v>36</v>
      </c>
      <c r="W148" t="s">
        <v>31</v>
      </c>
      <c r="X148" s="10">
        <f t="shared" si="44"/>
        <v>0.10153846153846154</v>
      </c>
      <c r="Y148" s="10" t="str">
        <f t="shared" si="54"/>
        <v>11%-30%</v>
      </c>
      <c r="Z148" t="str">
        <f t="shared" si="45"/>
        <v>Moderate</v>
      </c>
      <c r="AA148" t="str">
        <f t="shared" si="46"/>
        <v>601-700</v>
      </c>
      <c r="AB148" t="str">
        <f t="shared" si="47"/>
        <v>0-50</v>
      </c>
      <c r="AC148" t="str">
        <f t="shared" si="48"/>
        <v>SOUTH</v>
      </c>
      <c r="AD148" t="str">
        <f t="shared" si="49"/>
        <v>Multiple Device</v>
      </c>
      <c r="AE148" t="str">
        <f t="shared" si="50"/>
        <v>51-100</v>
      </c>
      <c r="AF148" s="24" t="str">
        <f t="shared" si="51"/>
        <v>4-6 days</v>
      </c>
      <c r="AG148" t="str">
        <f t="shared" si="52"/>
        <v>Above 4500</v>
      </c>
      <c r="AH148" s="30">
        <f t="shared" si="55"/>
        <v>566</v>
      </c>
      <c r="AI148" s="30">
        <f t="shared" si="53"/>
        <v>0.12544169611307421</v>
      </c>
      <c r="AJ148" t="str">
        <f t="shared" si="56"/>
        <v>0-5 hrs</v>
      </c>
      <c r="AK148" t="str">
        <f t="shared" si="59"/>
        <v>Low Engaged</v>
      </c>
    </row>
    <row r="149" spans="1:37" x14ac:dyDescent="0.25">
      <c r="A149">
        <v>2457</v>
      </c>
      <c r="B149" t="s">
        <v>121</v>
      </c>
      <c r="C149" s="1">
        <v>45220</v>
      </c>
      <c r="D149" s="1">
        <v>45622</v>
      </c>
      <c r="E149" s="33">
        <v>7.99</v>
      </c>
      <c r="F149">
        <v>192</v>
      </c>
      <c r="G149" t="s">
        <v>62</v>
      </c>
      <c r="H149">
        <v>1</v>
      </c>
      <c r="I149">
        <v>1</v>
      </c>
      <c r="J149" t="b">
        <v>0</v>
      </c>
      <c r="K149">
        <v>786</v>
      </c>
      <c r="L149">
        <v>140</v>
      </c>
      <c r="M149" t="s">
        <v>39</v>
      </c>
      <c r="N149" t="s">
        <v>40</v>
      </c>
      <c r="O149" t="s">
        <v>67</v>
      </c>
      <c r="P149">
        <v>95</v>
      </c>
      <c r="Q149">
        <v>3.4</v>
      </c>
      <c r="R149" t="b">
        <v>0</v>
      </c>
      <c r="S149" t="s">
        <v>28</v>
      </c>
      <c r="T149">
        <v>2925</v>
      </c>
      <c r="U149" t="s">
        <v>65</v>
      </c>
      <c r="V149" t="s">
        <v>36</v>
      </c>
      <c r="W149" t="s">
        <v>31</v>
      </c>
      <c r="X149" s="10">
        <f t="shared" si="44"/>
        <v>0.10259179265658748</v>
      </c>
      <c r="Y149" s="10" t="str">
        <f t="shared" si="54"/>
        <v>11%-30%</v>
      </c>
      <c r="Z149" t="str">
        <f t="shared" si="45"/>
        <v>Moderate</v>
      </c>
      <c r="AA149" t="str">
        <f t="shared" si="46"/>
        <v>701-800</v>
      </c>
      <c r="AB149" t="str">
        <f t="shared" si="47"/>
        <v>101-150</v>
      </c>
      <c r="AC149" t="str">
        <f t="shared" si="48"/>
        <v>WEST</v>
      </c>
      <c r="AD149" t="str">
        <f t="shared" si="49"/>
        <v>Single Device</v>
      </c>
      <c r="AE149" t="str">
        <f t="shared" si="50"/>
        <v>151-200</v>
      </c>
      <c r="AF149" s="24" t="str">
        <f t="shared" si="51"/>
        <v>More than 30days</v>
      </c>
      <c r="AG149" t="str">
        <f t="shared" si="52"/>
        <v>2501-3000</v>
      </c>
      <c r="AH149" s="30">
        <f t="shared" si="55"/>
        <v>402</v>
      </c>
      <c r="AI149" s="30">
        <f t="shared" si="53"/>
        <v>0.47761194029850745</v>
      </c>
      <c r="AJ149" t="str">
        <f t="shared" si="56"/>
        <v>0-5 hrs</v>
      </c>
      <c r="AK149" t="str">
        <f t="shared" si="59"/>
        <v>Moderate Enagaged</v>
      </c>
    </row>
    <row r="150" spans="1:37" x14ac:dyDescent="0.25">
      <c r="A150">
        <v>2466</v>
      </c>
      <c r="B150" t="s">
        <v>252</v>
      </c>
      <c r="C150" s="1">
        <v>45594</v>
      </c>
      <c r="D150" s="1">
        <v>45629</v>
      </c>
      <c r="E150" s="33">
        <v>11.99</v>
      </c>
      <c r="F150">
        <v>344</v>
      </c>
      <c r="G150" t="s">
        <v>46</v>
      </c>
      <c r="H150">
        <v>5</v>
      </c>
      <c r="I150">
        <v>2</v>
      </c>
      <c r="J150" t="b">
        <v>0</v>
      </c>
      <c r="K150">
        <v>142</v>
      </c>
      <c r="L150">
        <v>113</v>
      </c>
      <c r="M150" t="s">
        <v>25</v>
      </c>
      <c r="N150" t="s">
        <v>26</v>
      </c>
      <c r="O150" t="s">
        <v>34</v>
      </c>
      <c r="P150">
        <v>100</v>
      </c>
      <c r="Q150">
        <v>4.5999999999999996</v>
      </c>
      <c r="R150" t="b">
        <v>1</v>
      </c>
      <c r="S150" t="s">
        <v>28</v>
      </c>
      <c r="T150">
        <v>599</v>
      </c>
      <c r="U150" t="s">
        <v>57</v>
      </c>
      <c r="V150" t="s">
        <v>36</v>
      </c>
      <c r="W150" t="s">
        <v>75</v>
      </c>
      <c r="X150" s="10">
        <f t="shared" si="44"/>
        <v>0.39215686274509803</v>
      </c>
      <c r="Y150" s="10" t="str">
        <f t="shared" si="54"/>
        <v>Above 30%</v>
      </c>
      <c r="Z150" t="str">
        <f t="shared" si="45"/>
        <v>High</v>
      </c>
      <c r="AA150" t="str">
        <f t="shared" si="46"/>
        <v>101-200</v>
      </c>
      <c r="AB150" t="str">
        <f t="shared" si="47"/>
        <v>101-150</v>
      </c>
      <c r="AC150" t="str">
        <f t="shared" si="48"/>
        <v>WEST</v>
      </c>
      <c r="AD150" t="str">
        <f t="shared" si="49"/>
        <v>Multiple Device</v>
      </c>
      <c r="AE150" t="str">
        <f t="shared" si="50"/>
        <v>301-350</v>
      </c>
      <c r="AF150" s="24" t="str">
        <f t="shared" si="51"/>
        <v>11-15 days</v>
      </c>
      <c r="AG150" t="str">
        <f t="shared" si="52"/>
        <v>501-1000</v>
      </c>
      <c r="AH150" s="30">
        <f t="shared" si="55"/>
        <v>35</v>
      </c>
      <c r="AI150" s="30">
        <f t="shared" si="53"/>
        <v>9.8285714285714292</v>
      </c>
      <c r="AJ150" t="str">
        <f t="shared" si="56"/>
        <v>6-10 hrs</v>
      </c>
      <c r="AK150" t="str">
        <f t="shared" si="59"/>
        <v>Low Engaged</v>
      </c>
    </row>
    <row r="151" spans="1:37" x14ac:dyDescent="0.25">
      <c r="A151">
        <v>2472</v>
      </c>
      <c r="B151" t="s">
        <v>203</v>
      </c>
      <c r="C151" s="1">
        <v>45248</v>
      </c>
      <c r="D151" s="1">
        <v>45621</v>
      </c>
      <c r="E151" s="33">
        <v>7.99</v>
      </c>
      <c r="F151">
        <v>61</v>
      </c>
      <c r="G151" t="s">
        <v>62</v>
      </c>
      <c r="H151">
        <v>3</v>
      </c>
      <c r="I151">
        <v>4</v>
      </c>
      <c r="J151" t="b">
        <v>0</v>
      </c>
      <c r="K151">
        <v>860</v>
      </c>
      <c r="L151">
        <v>145</v>
      </c>
      <c r="M151" t="s">
        <v>48</v>
      </c>
      <c r="N151" t="s">
        <v>40</v>
      </c>
      <c r="O151" t="s">
        <v>50</v>
      </c>
      <c r="P151">
        <v>82</v>
      </c>
      <c r="Q151">
        <v>4.7</v>
      </c>
      <c r="R151" t="b">
        <v>1</v>
      </c>
      <c r="S151" t="s">
        <v>28</v>
      </c>
      <c r="T151">
        <v>428</v>
      </c>
      <c r="U151" t="s">
        <v>65</v>
      </c>
      <c r="V151" t="s">
        <v>68</v>
      </c>
      <c r="W151" t="s">
        <v>31</v>
      </c>
      <c r="X151" s="10">
        <f t="shared" si="44"/>
        <v>8.1592039800995025E-2</v>
      </c>
      <c r="Y151" s="10" t="str">
        <f t="shared" si="54"/>
        <v>0%-10%</v>
      </c>
      <c r="Z151" t="str">
        <f t="shared" si="45"/>
        <v>Low</v>
      </c>
      <c r="AA151" t="str">
        <f t="shared" si="46"/>
        <v>801-900</v>
      </c>
      <c r="AB151" t="str">
        <f t="shared" si="47"/>
        <v>101-150</v>
      </c>
      <c r="AC151" t="str">
        <f t="shared" si="48"/>
        <v>EAST</v>
      </c>
      <c r="AD151" t="str">
        <f t="shared" si="49"/>
        <v>Multiple Device</v>
      </c>
      <c r="AE151" t="str">
        <f t="shared" si="50"/>
        <v>51-100</v>
      </c>
      <c r="AF151" s="24" t="str">
        <f t="shared" si="51"/>
        <v>21-30 days</v>
      </c>
      <c r="AG151" t="str">
        <f t="shared" si="52"/>
        <v>0-500</v>
      </c>
      <c r="AH151" s="30">
        <f t="shared" si="55"/>
        <v>373</v>
      </c>
      <c r="AI151" s="30">
        <f t="shared" si="53"/>
        <v>0.16353887399463807</v>
      </c>
      <c r="AJ151" t="str">
        <f t="shared" si="56"/>
        <v>0-5 hrs</v>
      </c>
      <c r="AK151" t="str">
        <f t="shared" si="59"/>
        <v>Low Engaged</v>
      </c>
    </row>
    <row r="152" spans="1:37" x14ac:dyDescent="0.25">
      <c r="A152">
        <v>2477</v>
      </c>
      <c r="B152" t="s">
        <v>226</v>
      </c>
      <c r="C152" s="1">
        <v>44998</v>
      </c>
      <c r="D152" s="1">
        <v>45622</v>
      </c>
      <c r="E152" s="33">
        <v>15.99</v>
      </c>
      <c r="F152">
        <v>419</v>
      </c>
      <c r="G152" t="s">
        <v>43</v>
      </c>
      <c r="H152">
        <v>2</v>
      </c>
      <c r="I152">
        <v>6</v>
      </c>
      <c r="J152" t="b">
        <v>1</v>
      </c>
      <c r="K152">
        <v>752</v>
      </c>
      <c r="L152">
        <v>21</v>
      </c>
      <c r="M152" t="s">
        <v>25</v>
      </c>
      <c r="N152" t="s">
        <v>40</v>
      </c>
      <c r="O152" t="s">
        <v>27</v>
      </c>
      <c r="P152">
        <v>94</v>
      </c>
      <c r="Q152">
        <v>3.9</v>
      </c>
      <c r="R152" t="b">
        <v>0</v>
      </c>
      <c r="S152" t="s">
        <v>28</v>
      </c>
      <c r="T152">
        <v>2864</v>
      </c>
      <c r="U152" t="s">
        <v>35</v>
      </c>
      <c r="V152" t="s">
        <v>30</v>
      </c>
      <c r="W152" t="s">
        <v>75</v>
      </c>
      <c r="X152" s="10">
        <f t="shared" si="44"/>
        <v>0.12160413971539456</v>
      </c>
      <c r="Y152" s="10" t="str">
        <f t="shared" si="54"/>
        <v>11%-30%</v>
      </c>
      <c r="Z152" t="str">
        <f t="shared" si="45"/>
        <v>Moderate</v>
      </c>
      <c r="AA152" t="str">
        <f t="shared" si="46"/>
        <v>701-800</v>
      </c>
      <c r="AB152" t="str">
        <f t="shared" si="47"/>
        <v>0-50</v>
      </c>
      <c r="AC152" t="str">
        <f t="shared" si="48"/>
        <v>WEST</v>
      </c>
      <c r="AD152" t="str">
        <f t="shared" si="49"/>
        <v>Multiple Device</v>
      </c>
      <c r="AE152" t="str">
        <f t="shared" si="50"/>
        <v>401-450</v>
      </c>
      <c r="AF152" s="24" t="str">
        <f t="shared" si="51"/>
        <v>More than 30days</v>
      </c>
      <c r="AG152" t="str">
        <f t="shared" si="52"/>
        <v>2501-3000</v>
      </c>
      <c r="AH152" s="30">
        <f t="shared" si="55"/>
        <v>624</v>
      </c>
      <c r="AI152" s="30">
        <f t="shared" si="53"/>
        <v>0.67147435897435892</v>
      </c>
      <c r="AJ152" t="str">
        <f t="shared" si="56"/>
        <v>0-5 hrs</v>
      </c>
      <c r="AK152" t="str">
        <f t="shared" si="57"/>
        <v>High Enagaged</v>
      </c>
    </row>
    <row r="153" spans="1:37" x14ac:dyDescent="0.25">
      <c r="A153">
        <v>2480</v>
      </c>
      <c r="B153" t="s">
        <v>341</v>
      </c>
      <c r="C153" s="1">
        <v>45164</v>
      </c>
      <c r="D153" s="1">
        <v>45643</v>
      </c>
      <c r="E153" s="33">
        <v>15.99</v>
      </c>
      <c r="F153">
        <v>192</v>
      </c>
      <c r="G153" t="s">
        <v>62</v>
      </c>
      <c r="H153">
        <v>5</v>
      </c>
      <c r="I153">
        <v>3</v>
      </c>
      <c r="J153" t="b">
        <v>0</v>
      </c>
      <c r="K153">
        <v>39</v>
      </c>
      <c r="L153">
        <v>18</v>
      </c>
      <c r="M153" t="s">
        <v>44</v>
      </c>
      <c r="N153" t="s">
        <v>64</v>
      </c>
      <c r="O153" t="s">
        <v>34</v>
      </c>
      <c r="P153">
        <v>75</v>
      </c>
      <c r="Q153">
        <v>3.3</v>
      </c>
      <c r="R153" t="b">
        <v>1</v>
      </c>
      <c r="S153" t="s">
        <v>28</v>
      </c>
      <c r="T153">
        <v>3003</v>
      </c>
      <c r="U153" t="s">
        <v>35</v>
      </c>
      <c r="V153" t="s">
        <v>52</v>
      </c>
      <c r="W153" t="s">
        <v>53</v>
      </c>
      <c r="X153" s="10">
        <f t="shared" si="44"/>
        <v>1.3157894736842106</v>
      </c>
      <c r="Y153" s="10" t="str">
        <f t="shared" si="54"/>
        <v>Above 30%</v>
      </c>
      <c r="Z153" t="str">
        <f t="shared" si="45"/>
        <v>High</v>
      </c>
      <c r="AA153" t="str">
        <f t="shared" si="46"/>
        <v>0-100</v>
      </c>
      <c r="AB153" t="str">
        <f t="shared" si="47"/>
        <v>0-50</v>
      </c>
      <c r="AC153" t="str">
        <f t="shared" si="48"/>
        <v>NORTH</v>
      </c>
      <c r="AD153" t="str">
        <f t="shared" si="49"/>
        <v>Multiple Device</v>
      </c>
      <c r="AE153" t="str">
        <f t="shared" si="50"/>
        <v>151-200</v>
      </c>
      <c r="AF153" s="24" t="str">
        <f t="shared" si="51"/>
        <v>0-1 days</v>
      </c>
      <c r="AG153" t="str">
        <f t="shared" si="52"/>
        <v>3001-3500</v>
      </c>
      <c r="AH153" s="30">
        <f t="shared" si="55"/>
        <v>479</v>
      </c>
      <c r="AI153" s="30">
        <f t="shared" si="53"/>
        <v>0.40083507306889354</v>
      </c>
      <c r="AJ153" t="str">
        <f t="shared" si="56"/>
        <v>0-5 hrs</v>
      </c>
      <c r="AK153" t="str">
        <f>IF(F153&gt;400,"High Enagaged",IF(AND(F153&lt;=200,F153&gt;100),"Moderate Enagaged","Low Engaged"))</f>
        <v>Moderate Enagaged</v>
      </c>
    </row>
    <row r="154" spans="1:37" x14ac:dyDescent="0.25">
      <c r="A154">
        <v>2481</v>
      </c>
      <c r="B154" t="s">
        <v>223</v>
      </c>
      <c r="C154" s="1">
        <v>45374</v>
      </c>
      <c r="D154" s="1">
        <v>45616</v>
      </c>
      <c r="E154" s="33">
        <v>7.99</v>
      </c>
      <c r="F154">
        <v>487</v>
      </c>
      <c r="G154" t="s">
        <v>79</v>
      </c>
      <c r="H154">
        <v>2</v>
      </c>
      <c r="I154">
        <v>6</v>
      </c>
      <c r="J154" t="b">
        <v>0</v>
      </c>
      <c r="K154">
        <v>362</v>
      </c>
      <c r="L154">
        <v>130</v>
      </c>
      <c r="M154" t="s">
        <v>74</v>
      </c>
      <c r="N154" t="s">
        <v>64</v>
      </c>
      <c r="O154" t="s">
        <v>56</v>
      </c>
      <c r="P154">
        <v>36</v>
      </c>
      <c r="Q154">
        <v>3.3</v>
      </c>
      <c r="R154" t="b">
        <v>1</v>
      </c>
      <c r="S154" t="s">
        <v>28</v>
      </c>
      <c r="T154">
        <v>274</v>
      </c>
      <c r="U154" t="s">
        <v>51</v>
      </c>
      <c r="V154" t="s">
        <v>60</v>
      </c>
      <c r="W154" t="s">
        <v>53</v>
      </c>
      <c r="X154" s="10">
        <f t="shared" si="44"/>
        <v>7.3170731707317069E-2</v>
      </c>
      <c r="Y154" s="10" t="str">
        <f t="shared" si="54"/>
        <v>0%-10%</v>
      </c>
      <c r="Z154" t="str">
        <f t="shared" si="45"/>
        <v>Low</v>
      </c>
      <c r="AA154" t="str">
        <f t="shared" si="46"/>
        <v>301-400</v>
      </c>
      <c r="AB154" t="str">
        <f t="shared" si="47"/>
        <v>101-150</v>
      </c>
      <c r="AC154" t="str">
        <f t="shared" si="48"/>
        <v>NORTH</v>
      </c>
      <c r="AD154" t="str">
        <f t="shared" si="49"/>
        <v>Multiple Device</v>
      </c>
      <c r="AE154" t="str">
        <f t="shared" si="50"/>
        <v>451-500</v>
      </c>
      <c r="AF154" s="24" t="str">
        <f t="shared" si="51"/>
        <v>More than 30days</v>
      </c>
      <c r="AG154" t="str">
        <f t="shared" si="52"/>
        <v>0-500</v>
      </c>
      <c r="AH154" s="30">
        <f t="shared" si="55"/>
        <v>242</v>
      </c>
      <c r="AI154" s="30">
        <f t="shared" si="53"/>
        <v>2.0123966942148761</v>
      </c>
      <c r="AJ154" t="str">
        <f t="shared" si="56"/>
        <v>0-5 hrs</v>
      </c>
      <c r="AK154" t="str">
        <f t="shared" si="57"/>
        <v>High Enagaged</v>
      </c>
    </row>
    <row r="155" spans="1:37" x14ac:dyDescent="0.25">
      <c r="A155">
        <v>2482</v>
      </c>
      <c r="B155" t="s">
        <v>132</v>
      </c>
      <c r="C155" s="1">
        <v>45011</v>
      </c>
      <c r="D155" s="1">
        <v>45625</v>
      </c>
      <c r="E155" s="33">
        <v>7.99</v>
      </c>
      <c r="F155">
        <v>178</v>
      </c>
      <c r="G155" t="s">
        <v>24</v>
      </c>
      <c r="H155">
        <v>2</v>
      </c>
      <c r="I155">
        <v>2</v>
      </c>
      <c r="J155" t="b">
        <v>1</v>
      </c>
      <c r="K155">
        <v>378</v>
      </c>
      <c r="L155">
        <v>117</v>
      </c>
      <c r="M155" t="s">
        <v>48</v>
      </c>
      <c r="N155" t="s">
        <v>49</v>
      </c>
      <c r="O155" t="s">
        <v>27</v>
      </c>
      <c r="P155">
        <v>63</v>
      </c>
      <c r="Q155">
        <v>4.8</v>
      </c>
      <c r="R155" t="b">
        <v>1</v>
      </c>
      <c r="S155" t="s">
        <v>28</v>
      </c>
      <c r="T155">
        <v>1784</v>
      </c>
      <c r="U155" t="s">
        <v>35</v>
      </c>
      <c r="V155" t="s">
        <v>60</v>
      </c>
      <c r="W155" t="s">
        <v>37</v>
      </c>
      <c r="X155" s="10">
        <f t="shared" si="44"/>
        <v>0.12727272727272726</v>
      </c>
      <c r="Y155" s="10" t="str">
        <f t="shared" si="54"/>
        <v>11%-30%</v>
      </c>
      <c r="Z155" t="str">
        <f t="shared" si="45"/>
        <v>Moderate</v>
      </c>
      <c r="AA155" t="str">
        <f t="shared" si="46"/>
        <v>301-400</v>
      </c>
      <c r="AB155" t="str">
        <f t="shared" si="47"/>
        <v>101-150</v>
      </c>
      <c r="AC155" t="str">
        <f t="shared" si="48"/>
        <v>EAST</v>
      </c>
      <c r="AD155" t="str">
        <f t="shared" si="49"/>
        <v>Multiple Device</v>
      </c>
      <c r="AE155" t="str">
        <f t="shared" si="50"/>
        <v>151-200</v>
      </c>
      <c r="AF155" s="24" t="str">
        <f t="shared" si="51"/>
        <v>16-20 days</v>
      </c>
      <c r="AG155" t="str">
        <f t="shared" si="52"/>
        <v>1501-2000</v>
      </c>
      <c r="AH155" s="30">
        <f t="shared" si="55"/>
        <v>614</v>
      </c>
      <c r="AI155" s="30">
        <f t="shared" si="53"/>
        <v>0.28990228013029318</v>
      </c>
      <c r="AJ155" t="str">
        <f t="shared" si="56"/>
        <v>0-5 hrs</v>
      </c>
      <c r="AK155" t="str">
        <f t="shared" ref="AK155:AK164" si="60">IF(F155&gt;400,"High Enagaged",IF(AND(F155&lt;=200,F155&gt;100),"Moderate Enagaged","Low Engaged"))</f>
        <v>Moderate Enagaged</v>
      </c>
    </row>
    <row r="156" spans="1:37" x14ac:dyDescent="0.25">
      <c r="A156">
        <v>2490</v>
      </c>
      <c r="B156" t="s">
        <v>99</v>
      </c>
      <c r="C156" s="1">
        <v>45156</v>
      </c>
      <c r="D156" s="1">
        <v>45615</v>
      </c>
      <c r="E156" s="33">
        <v>11.99</v>
      </c>
      <c r="F156">
        <v>248</v>
      </c>
      <c r="G156" t="s">
        <v>43</v>
      </c>
      <c r="H156">
        <v>4</v>
      </c>
      <c r="I156">
        <v>1</v>
      </c>
      <c r="J156" t="b">
        <v>1</v>
      </c>
      <c r="K156">
        <v>426</v>
      </c>
      <c r="L156">
        <v>21</v>
      </c>
      <c r="M156" t="s">
        <v>48</v>
      </c>
      <c r="N156" t="s">
        <v>40</v>
      </c>
      <c r="O156" t="s">
        <v>50</v>
      </c>
      <c r="P156">
        <v>99</v>
      </c>
      <c r="Q156">
        <v>4.8</v>
      </c>
      <c r="R156" t="b">
        <v>0</v>
      </c>
      <c r="S156" t="s">
        <v>28</v>
      </c>
      <c r="T156">
        <v>2409</v>
      </c>
      <c r="U156" t="s">
        <v>29</v>
      </c>
      <c r="V156" t="s">
        <v>30</v>
      </c>
      <c r="W156" t="s">
        <v>31</v>
      </c>
      <c r="X156" s="10">
        <f t="shared" si="44"/>
        <v>0.22147651006711411</v>
      </c>
      <c r="Y156" s="10" t="str">
        <f t="shared" si="54"/>
        <v>11%-30%</v>
      </c>
      <c r="Z156" t="str">
        <f t="shared" si="45"/>
        <v>Moderate</v>
      </c>
      <c r="AA156" t="str">
        <f t="shared" si="46"/>
        <v>401-500</v>
      </c>
      <c r="AB156" t="str">
        <f t="shared" si="47"/>
        <v>0-50</v>
      </c>
      <c r="AC156" t="str">
        <f t="shared" si="48"/>
        <v>EAST</v>
      </c>
      <c r="AD156" t="str">
        <f t="shared" si="49"/>
        <v>Multiple Device</v>
      </c>
      <c r="AE156" t="str">
        <f t="shared" si="50"/>
        <v>201-250</v>
      </c>
      <c r="AF156" s="24" t="str">
        <f t="shared" si="51"/>
        <v>21-30 days</v>
      </c>
      <c r="AG156" t="str">
        <f t="shared" si="52"/>
        <v>2001-2500</v>
      </c>
      <c r="AH156" s="30">
        <f t="shared" si="55"/>
        <v>459</v>
      </c>
      <c r="AI156" s="30">
        <f t="shared" si="53"/>
        <v>0.54030501089324623</v>
      </c>
      <c r="AJ156" t="str">
        <f t="shared" si="56"/>
        <v>0-5 hrs</v>
      </c>
      <c r="AK156" t="str">
        <f t="shared" si="60"/>
        <v>Low Engaged</v>
      </c>
    </row>
    <row r="157" spans="1:37" x14ac:dyDescent="0.25">
      <c r="A157">
        <v>2497</v>
      </c>
      <c r="B157" t="s">
        <v>235</v>
      </c>
      <c r="C157" s="1">
        <v>45135</v>
      </c>
      <c r="D157" s="1">
        <v>45626</v>
      </c>
      <c r="E157" s="33">
        <v>7.99</v>
      </c>
      <c r="F157">
        <v>223</v>
      </c>
      <c r="G157" t="s">
        <v>46</v>
      </c>
      <c r="H157">
        <v>1</v>
      </c>
      <c r="I157">
        <v>4</v>
      </c>
      <c r="J157" t="b">
        <v>0</v>
      </c>
      <c r="K157">
        <v>824</v>
      </c>
      <c r="L157">
        <v>125</v>
      </c>
      <c r="M157" t="s">
        <v>44</v>
      </c>
      <c r="N157" t="s">
        <v>49</v>
      </c>
      <c r="O157" t="s">
        <v>27</v>
      </c>
      <c r="P157">
        <v>56</v>
      </c>
      <c r="Q157">
        <v>4.5</v>
      </c>
      <c r="R157" t="b">
        <v>1</v>
      </c>
      <c r="S157" t="s">
        <v>28</v>
      </c>
      <c r="T157">
        <v>99</v>
      </c>
      <c r="U157" t="s">
        <v>51</v>
      </c>
      <c r="V157" t="s">
        <v>52</v>
      </c>
      <c r="W157" t="s">
        <v>37</v>
      </c>
      <c r="X157" s="10">
        <f t="shared" si="44"/>
        <v>5.9009483667017915E-2</v>
      </c>
      <c r="Y157" s="10" t="str">
        <f t="shared" si="54"/>
        <v>0%-10%</v>
      </c>
      <c r="Z157" t="str">
        <f t="shared" si="45"/>
        <v>Low</v>
      </c>
      <c r="AA157" t="str">
        <f t="shared" si="46"/>
        <v>801-900</v>
      </c>
      <c r="AB157" t="str">
        <f t="shared" si="47"/>
        <v>101-150</v>
      </c>
      <c r="AC157" t="str">
        <f t="shared" si="48"/>
        <v>NORTH</v>
      </c>
      <c r="AD157" t="str">
        <f t="shared" si="49"/>
        <v>Single Device</v>
      </c>
      <c r="AE157" t="str">
        <f t="shared" si="50"/>
        <v>201-250</v>
      </c>
      <c r="AF157" s="24" t="str">
        <f t="shared" si="51"/>
        <v>16-20 days</v>
      </c>
      <c r="AG157" t="str">
        <f t="shared" si="52"/>
        <v>0-500</v>
      </c>
      <c r="AH157" s="30">
        <f t="shared" si="55"/>
        <v>491</v>
      </c>
      <c r="AI157" s="30">
        <f t="shared" si="53"/>
        <v>0.45417515274949083</v>
      </c>
      <c r="AJ157" t="str">
        <f t="shared" si="56"/>
        <v>0-5 hrs</v>
      </c>
      <c r="AK157" t="str">
        <f t="shared" si="60"/>
        <v>Low Engaged</v>
      </c>
    </row>
    <row r="158" spans="1:37" x14ac:dyDescent="0.25">
      <c r="A158">
        <v>2498</v>
      </c>
      <c r="B158" t="s">
        <v>261</v>
      </c>
      <c r="C158" s="1">
        <v>45211</v>
      </c>
      <c r="D158" s="1">
        <v>45633</v>
      </c>
      <c r="E158" s="33">
        <v>11.99</v>
      </c>
      <c r="F158">
        <v>285</v>
      </c>
      <c r="G158" t="s">
        <v>79</v>
      </c>
      <c r="H158">
        <v>1</v>
      </c>
      <c r="I158">
        <v>5</v>
      </c>
      <c r="J158" t="b">
        <v>0</v>
      </c>
      <c r="K158">
        <v>634</v>
      </c>
      <c r="L158">
        <v>168</v>
      </c>
      <c r="M158" t="s">
        <v>25</v>
      </c>
      <c r="N158" t="s">
        <v>64</v>
      </c>
      <c r="O158" t="s">
        <v>34</v>
      </c>
      <c r="P158">
        <v>76</v>
      </c>
      <c r="Q158">
        <v>3.3</v>
      </c>
      <c r="R158" t="b">
        <v>1</v>
      </c>
      <c r="S158" t="s">
        <v>28</v>
      </c>
      <c r="T158">
        <v>3151</v>
      </c>
      <c r="U158" t="s">
        <v>35</v>
      </c>
      <c r="V158" t="s">
        <v>60</v>
      </c>
      <c r="W158" t="s">
        <v>75</v>
      </c>
      <c r="X158" s="10">
        <f t="shared" si="44"/>
        <v>9.4763092269326679E-2</v>
      </c>
      <c r="Y158" s="10" t="str">
        <f t="shared" si="54"/>
        <v>0%-10%</v>
      </c>
      <c r="Z158" t="str">
        <f t="shared" si="45"/>
        <v>Low</v>
      </c>
      <c r="AA158" t="str">
        <f t="shared" si="46"/>
        <v>601-700</v>
      </c>
      <c r="AB158" t="str">
        <f t="shared" si="47"/>
        <v>151-200</v>
      </c>
      <c r="AC158" t="str">
        <f t="shared" si="48"/>
        <v>WEST</v>
      </c>
      <c r="AD158" t="str">
        <f t="shared" si="49"/>
        <v>Single Device</v>
      </c>
      <c r="AE158" t="str">
        <f t="shared" si="50"/>
        <v>251-300</v>
      </c>
      <c r="AF158" s="24" t="str">
        <f t="shared" si="51"/>
        <v>11-15 days</v>
      </c>
      <c r="AG158" t="str">
        <f t="shared" si="52"/>
        <v>3001-3500</v>
      </c>
      <c r="AH158" s="30">
        <f t="shared" si="55"/>
        <v>422</v>
      </c>
      <c r="AI158" s="30">
        <f t="shared" si="53"/>
        <v>0.67535545023696686</v>
      </c>
      <c r="AJ158" t="str">
        <f t="shared" si="56"/>
        <v>0-5 hrs</v>
      </c>
      <c r="AK158" t="str">
        <f t="shared" si="60"/>
        <v>Low Engaged</v>
      </c>
    </row>
    <row r="159" spans="1:37" x14ac:dyDescent="0.25">
      <c r="A159">
        <v>2504</v>
      </c>
      <c r="B159" t="s">
        <v>273</v>
      </c>
      <c r="C159" s="1">
        <v>45526</v>
      </c>
      <c r="D159" s="1">
        <v>45641</v>
      </c>
      <c r="E159" s="33">
        <v>11.99</v>
      </c>
      <c r="F159">
        <v>328</v>
      </c>
      <c r="G159" t="s">
        <v>62</v>
      </c>
      <c r="H159">
        <v>4</v>
      </c>
      <c r="I159">
        <v>6</v>
      </c>
      <c r="J159" t="b">
        <v>1</v>
      </c>
      <c r="K159">
        <v>858</v>
      </c>
      <c r="L159">
        <v>159</v>
      </c>
      <c r="M159" t="s">
        <v>44</v>
      </c>
      <c r="N159" t="s">
        <v>26</v>
      </c>
      <c r="O159" t="s">
        <v>34</v>
      </c>
      <c r="P159">
        <v>75</v>
      </c>
      <c r="Q159">
        <v>4.5999999999999996</v>
      </c>
      <c r="R159" t="b">
        <v>1</v>
      </c>
      <c r="S159" t="s">
        <v>28</v>
      </c>
      <c r="T159">
        <v>68</v>
      </c>
      <c r="U159" t="s">
        <v>29</v>
      </c>
      <c r="V159" t="s">
        <v>60</v>
      </c>
      <c r="W159" t="s">
        <v>75</v>
      </c>
      <c r="X159" s="10">
        <f t="shared" si="44"/>
        <v>7.3746312684365781E-2</v>
      </c>
      <c r="Y159" s="10" t="str">
        <f t="shared" si="54"/>
        <v>0%-10%</v>
      </c>
      <c r="Z159" t="str">
        <f t="shared" si="45"/>
        <v>Low</v>
      </c>
      <c r="AA159" t="str">
        <f t="shared" si="46"/>
        <v>801-900</v>
      </c>
      <c r="AB159" t="str">
        <f t="shared" si="47"/>
        <v>151-200</v>
      </c>
      <c r="AC159" t="str">
        <f t="shared" si="48"/>
        <v>NORTH</v>
      </c>
      <c r="AD159" t="str">
        <f t="shared" si="49"/>
        <v>Multiple Device</v>
      </c>
      <c r="AE159" t="str">
        <f t="shared" si="50"/>
        <v>301-350</v>
      </c>
      <c r="AF159" s="24" t="str">
        <f t="shared" si="51"/>
        <v>2-3 days</v>
      </c>
      <c r="AG159" t="str">
        <f t="shared" si="52"/>
        <v>0-500</v>
      </c>
      <c r="AH159" s="30">
        <f t="shared" si="55"/>
        <v>115</v>
      </c>
      <c r="AI159" s="30">
        <f t="shared" si="53"/>
        <v>2.8521739130434782</v>
      </c>
      <c r="AJ159" t="str">
        <f t="shared" si="56"/>
        <v>0-5 hrs</v>
      </c>
      <c r="AK159" t="str">
        <f t="shared" si="60"/>
        <v>Low Engaged</v>
      </c>
    </row>
    <row r="160" spans="1:37" x14ac:dyDescent="0.25">
      <c r="A160">
        <v>2517</v>
      </c>
      <c r="B160" t="s">
        <v>109</v>
      </c>
      <c r="C160" s="1">
        <v>45411</v>
      </c>
      <c r="D160" s="1">
        <v>45627</v>
      </c>
      <c r="E160" s="33">
        <v>7.99</v>
      </c>
      <c r="F160">
        <v>105</v>
      </c>
      <c r="G160" t="s">
        <v>43</v>
      </c>
      <c r="H160">
        <v>2</v>
      </c>
      <c r="I160">
        <v>1</v>
      </c>
      <c r="J160" t="b">
        <v>1</v>
      </c>
      <c r="K160">
        <v>247</v>
      </c>
      <c r="L160">
        <v>104</v>
      </c>
      <c r="M160" t="s">
        <v>74</v>
      </c>
      <c r="N160" t="s">
        <v>26</v>
      </c>
      <c r="O160" t="s">
        <v>50</v>
      </c>
      <c r="P160">
        <v>19</v>
      </c>
      <c r="Q160">
        <v>3.2</v>
      </c>
      <c r="R160" t="b">
        <v>1</v>
      </c>
      <c r="S160" t="s">
        <v>28</v>
      </c>
      <c r="T160">
        <v>3379</v>
      </c>
      <c r="U160" t="s">
        <v>29</v>
      </c>
      <c r="V160" t="s">
        <v>30</v>
      </c>
      <c r="W160" t="s">
        <v>75</v>
      </c>
      <c r="X160" s="10">
        <f t="shared" si="44"/>
        <v>5.4131054131054131E-2</v>
      </c>
      <c r="Y160" s="10" t="str">
        <f t="shared" si="54"/>
        <v>0%-10%</v>
      </c>
      <c r="Z160" t="str">
        <f t="shared" si="45"/>
        <v>Low</v>
      </c>
      <c r="AA160" t="str">
        <f t="shared" si="46"/>
        <v>201-300</v>
      </c>
      <c r="AB160" t="str">
        <f t="shared" si="47"/>
        <v>101-150</v>
      </c>
      <c r="AC160" t="str">
        <f t="shared" si="48"/>
        <v>NORTH</v>
      </c>
      <c r="AD160" t="str">
        <f t="shared" si="49"/>
        <v>Multiple Device</v>
      </c>
      <c r="AE160" t="str">
        <f t="shared" si="50"/>
        <v>101-150</v>
      </c>
      <c r="AF160" s="24" t="str">
        <f t="shared" si="51"/>
        <v>16-20 days</v>
      </c>
      <c r="AG160" t="str">
        <f t="shared" si="52"/>
        <v>3001-3500</v>
      </c>
      <c r="AH160" s="30">
        <f t="shared" si="55"/>
        <v>216</v>
      </c>
      <c r="AI160" s="30">
        <f t="shared" si="53"/>
        <v>0.4861111111111111</v>
      </c>
      <c r="AJ160" t="str">
        <f t="shared" si="56"/>
        <v>0-5 hrs</v>
      </c>
      <c r="AK160" t="str">
        <f t="shared" si="60"/>
        <v>Moderate Enagaged</v>
      </c>
    </row>
    <row r="161" spans="1:37" x14ac:dyDescent="0.25">
      <c r="A161">
        <v>2518</v>
      </c>
      <c r="B161" t="s">
        <v>23</v>
      </c>
      <c r="C161" s="1">
        <v>45061</v>
      </c>
      <c r="D161" s="1">
        <v>45639</v>
      </c>
      <c r="E161" s="33">
        <v>7.99</v>
      </c>
      <c r="F161">
        <v>49</v>
      </c>
      <c r="G161" t="s">
        <v>24</v>
      </c>
      <c r="H161">
        <v>3</v>
      </c>
      <c r="I161">
        <v>6</v>
      </c>
      <c r="J161" t="b">
        <v>1</v>
      </c>
      <c r="K161">
        <v>641</v>
      </c>
      <c r="L161">
        <v>117</v>
      </c>
      <c r="M161" t="s">
        <v>25</v>
      </c>
      <c r="N161" t="s">
        <v>26</v>
      </c>
      <c r="O161" t="s">
        <v>27</v>
      </c>
      <c r="P161">
        <v>84</v>
      </c>
      <c r="Q161">
        <v>3.3</v>
      </c>
      <c r="R161" t="b">
        <v>0</v>
      </c>
      <c r="S161" t="s">
        <v>28</v>
      </c>
      <c r="T161">
        <v>2878</v>
      </c>
      <c r="U161" t="s">
        <v>29</v>
      </c>
      <c r="V161" t="s">
        <v>30</v>
      </c>
      <c r="W161" t="s">
        <v>31</v>
      </c>
      <c r="X161" s="10">
        <f t="shared" si="44"/>
        <v>0.11081794195250659</v>
      </c>
      <c r="Y161" s="10" t="str">
        <f t="shared" si="54"/>
        <v>11%-30%</v>
      </c>
      <c r="Z161" t="str">
        <f t="shared" si="45"/>
        <v>Moderate</v>
      </c>
      <c r="AA161" t="str">
        <f t="shared" si="46"/>
        <v>601-700</v>
      </c>
      <c r="AB161" t="str">
        <f t="shared" si="47"/>
        <v>101-150</v>
      </c>
      <c r="AC161" t="str">
        <f t="shared" si="48"/>
        <v>WEST</v>
      </c>
      <c r="AD161" t="str">
        <f t="shared" si="49"/>
        <v>Multiple Device</v>
      </c>
      <c r="AE161" t="str">
        <f t="shared" si="50"/>
        <v>0-50</v>
      </c>
      <c r="AF161" s="24" t="str">
        <f t="shared" si="51"/>
        <v>4-6 days</v>
      </c>
      <c r="AG161" t="str">
        <f t="shared" si="52"/>
        <v>2501-3000</v>
      </c>
      <c r="AH161" s="30">
        <f t="shared" si="55"/>
        <v>578</v>
      </c>
      <c r="AI161" s="30">
        <f t="shared" si="53"/>
        <v>8.4775086505190306E-2</v>
      </c>
      <c r="AJ161" t="str">
        <f t="shared" si="56"/>
        <v>0-5 hrs</v>
      </c>
      <c r="AK161" t="str">
        <f t="shared" si="60"/>
        <v>Low Engaged</v>
      </c>
    </row>
    <row r="162" spans="1:37" x14ac:dyDescent="0.25">
      <c r="A162">
        <v>2521</v>
      </c>
      <c r="B162" t="s">
        <v>102</v>
      </c>
      <c r="C162" s="1">
        <v>45412</v>
      </c>
      <c r="D162" s="1">
        <v>45623</v>
      </c>
      <c r="E162" s="33">
        <v>15.99</v>
      </c>
      <c r="F162">
        <v>267</v>
      </c>
      <c r="G162" t="s">
        <v>24</v>
      </c>
      <c r="H162">
        <v>4</v>
      </c>
      <c r="I162">
        <v>4</v>
      </c>
      <c r="J162" t="b">
        <v>0</v>
      </c>
      <c r="K162">
        <v>118</v>
      </c>
      <c r="L162">
        <v>6</v>
      </c>
      <c r="M162" t="s">
        <v>25</v>
      </c>
      <c r="N162" t="s">
        <v>64</v>
      </c>
      <c r="O162" t="s">
        <v>56</v>
      </c>
      <c r="P162">
        <v>57</v>
      </c>
      <c r="Q162">
        <v>5</v>
      </c>
      <c r="R162" t="b">
        <v>0</v>
      </c>
      <c r="S162" t="s">
        <v>28</v>
      </c>
      <c r="T162">
        <v>3213</v>
      </c>
      <c r="U162" t="s">
        <v>29</v>
      </c>
      <c r="V162" t="s">
        <v>68</v>
      </c>
      <c r="W162" t="s">
        <v>37</v>
      </c>
      <c r="X162" s="10">
        <f t="shared" si="44"/>
        <v>0.45967741935483869</v>
      </c>
      <c r="Y162" s="10" t="str">
        <f t="shared" si="54"/>
        <v>Above 30%</v>
      </c>
      <c r="Z162" t="str">
        <f t="shared" si="45"/>
        <v>High</v>
      </c>
      <c r="AA162" t="str">
        <f t="shared" si="46"/>
        <v>101-200</v>
      </c>
      <c r="AB162" t="str">
        <f t="shared" si="47"/>
        <v>0-50</v>
      </c>
      <c r="AC162" t="str">
        <f t="shared" si="48"/>
        <v>WEST</v>
      </c>
      <c r="AD162" t="str">
        <f t="shared" si="49"/>
        <v>Multiple Device</v>
      </c>
      <c r="AE162" t="str">
        <f t="shared" si="50"/>
        <v>251-300</v>
      </c>
      <c r="AF162" s="24" t="str">
        <f t="shared" si="51"/>
        <v>21-30 days</v>
      </c>
      <c r="AG162" t="str">
        <f t="shared" si="52"/>
        <v>3001-3500</v>
      </c>
      <c r="AH162" s="30">
        <f t="shared" si="55"/>
        <v>211</v>
      </c>
      <c r="AI162" s="30">
        <f t="shared" si="53"/>
        <v>1.2654028436018958</v>
      </c>
      <c r="AJ162" t="str">
        <f t="shared" si="56"/>
        <v>0-5 hrs</v>
      </c>
      <c r="AK162" t="str">
        <f t="shared" si="60"/>
        <v>Low Engaged</v>
      </c>
    </row>
    <row r="163" spans="1:37" x14ac:dyDescent="0.25">
      <c r="A163">
        <v>2533</v>
      </c>
      <c r="B163" t="s">
        <v>197</v>
      </c>
      <c r="C163" s="1">
        <v>45233</v>
      </c>
      <c r="D163" s="1">
        <v>45619</v>
      </c>
      <c r="E163" s="33">
        <v>15.99</v>
      </c>
      <c r="F163">
        <v>338</v>
      </c>
      <c r="G163" t="s">
        <v>24</v>
      </c>
      <c r="H163">
        <v>4</v>
      </c>
      <c r="I163">
        <v>2</v>
      </c>
      <c r="J163" t="b">
        <v>0</v>
      </c>
      <c r="K163">
        <v>525</v>
      </c>
      <c r="L163">
        <v>140</v>
      </c>
      <c r="M163" t="s">
        <v>59</v>
      </c>
      <c r="N163" t="s">
        <v>49</v>
      </c>
      <c r="O163" t="s">
        <v>67</v>
      </c>
      <c r="P163">
        <v>75</v>
      </c>
      <c r="Q163">
        <v>4.5999999999999996</v>
      </c>
      <c r="R163" t="b">
        <v>1</v>
      </c>
      <c r="S163" t="s">
        <v>28</v>
      </c>
      <c r="T163">
        <v>354</v>
      </c>
      <c r="U163" t="s">
        <v>51</v>
      </c>
      <c r="V163" t="s">
        <v>52</v>
      </c>
      <c r="W163" t="s">
        <v>75</v>
      </c>
      <c r="X163" s="10">
        <f t="shared" si="44"/>
        <v>0.11278195488721804</v>
      </c>
      <c r="Y163" s="10" t="str">
        <f t="shared" si="54"/>
        <v>11%-30%</v>
      </c>
      <c r="Z163" t="str">
        <f t="shared" si="45"/>
        <v>Moderate</v>
      </c>
      <c r="AA163" t="str">
        <f t="shared" si="46"/>
        <v>501-600</v>
      </c>
      <c r="AB163" t="str">
        <f t="shared" si="47"/>
        <v>101-150</v>
      </c>
      <c r="AC163" t="str">
        <f t="shared" si="48"/>
        <v>SOUTH</v>
      </c>
      <c r="AD163" t="str">
        <f t="shared" si="49"/>
        <v>Multiple Device</v>
      </c>
      <c r="AE163" t="str">
        <f t="shared" si="50"/>
        <v>301-350</v>
      </c>
      <c r="AF163" s="24" t="str">
        <f t="shared" si="51"/>
        <v>More than 30days</v>
      </c>
      <c r="AG163" t="str">
        <f t="shared" si="52"/>
        <v>0-500</v>
      </c>
      <c r="AH163" s="30">
        <f t="shared" si="55"/>
        <v>386</v>
      </c>
      <c r="AI163" s="30">
        <f t="shared" si="53"/>
        <v>0.87564766839378239</v>
      </c>
      <c r="AJ163" t="str">
        <f t="shared" si="56"/>
        <v>0-5 hrs</v>
      </c>
      <c r="AK163" t="str">
        <f t="shared" si="60"/>
        <v>Low Engaged</v>
      </c>
    </row>
    <row r="164" spans="1:37" x14ac:dyDescent="0.25">
      <c r="A164">
        <v>2536</v>
      </c>
      <c r="B164" t="s">
        <v>176</v>
      </c>
      <c r="C164" s="1">
        <v>45348</v>
      </c>
      <c r="D164" s="1">
        <v>45640</v>
      </c>
      <c r="E164" s="33">
        <v>15.99</v>
      </c>
      <c r="F164">
        <v>212</v>
      </c>
      <c r="G164" t="s">
        <v>55</v>
      </c>
      <c r="H164">
        <v>2</v>
      </c>
      <c r="I164">
        <v>4</v>
      </c>
      <c r="J164" t="b">
        <v>0</v>
      </c>
      <c r="K164">
        <v>608</v>
      </c>
      <c r="L164">
        <v>96</v>
      </c>
      <c r="M164" t="s">
        <v>74</v>
      </c>
      <c r="N164" t="s">
        <v>64</v>
      </c>
      <c r="O164" t="s">
        <v>41</v>
      </c>
      <c r="P164">
        <v>76</v>
      </c>
      <c r="Q164">
        <v>4</v>
      </c>
      <c r="R164" t="b">
        <v>0</v>
      </c>
      <c r="S164" t="s">
        <v>28</v>
      </c>
      <c r="T164">
        <v>296</v>
      </c>
      <c r="U164" t="s">
        <v>51</v>
      </c>
      <c r="V164" t="s">
        <v>68</v>
      </c>
      <c r="W164" t="s">
        <v>75</v>
      </c>
      <c r="X164" s="10">
        <f t="shared" si="44"/>
        <v>0.10795454545454546</v>
      </c>
      <c r="Y164" s="10" t="str">
        <f t="shared" si="54"/>
        <v>11%-30%</v>
      </c>
      <c r="Z164" t="str">
        <f t="shared" si="45"/>
        <v>Moderate</v>
      </c>
      <c r="AA164" t="str">
        <f t="shared" si="46"/>
        <v>601-700</v>
      </c>
      <c r="AB164" t="str">
        <f t="shared" si="47"/>
        <v>51-100</v>
      </c>
      <c r="AC164" t="str">
        <f t="shared" si="48"/>
        <v>NORTH</v>
      </c>
      <c r="AD164" t="str">
        <f t="shared" si="49"/>
        <v>Multiple Device</v>
      </c>
      <c r="AE164" t="str">
        <f t="shared" si="50"/>
        <v>201-250</v>
      </c>
      <c r="AF164" s="24" t="str">
        <f t="shared" si="51"/>
        <v>4-6 days</v>
      </c>
      <c r="AG164" t="str">
        <f t="shared" si="52"/>
        <v>0-500</v>
      </c>
      <c r="AH164" s="30">
        <f t="shared" si="55"/>
        <v>292</v>
      </c>
      <c r="AI164" s="30">
        <f t="shared" si="53"/>
        <v>0.72602739726027399</v>
      </c>
      <c r="AJ164" t="str">
        <f t="shared" si="56"/>
        <v>0-5 hrs</v>
      </c>
      <c r="AK164" t="str">
        <f t="shared" si="60"/>
        <v>Low Engaged</v>
      </c>
    </row>
    <row r="165" spans="1:37" x14ac:dyDescent="0.25">
      <c r="A165">
        <v>2546</v>
      </c>
      <c r="B165" t="s">
        <v>281</v>
      </c>
      <c r="C165" s="1">
        <v>45063</v>
      </c>
      <c r="D165" s="1">
        <v>45629</v>
      </c>
      <c r="E165" s="33">
        <v>15.99</v>
      </c>
      <c r="F165">
        <v>425</v>
      </c>
      <c r="G165" t="s">
        <v>62</v>
      </c>
      <c r="H165">
        <v>3</v>
      </c>
      <c r="I165">
        <v>6</v>
      </c>
      <c r="J165" t="b">
        <v>0</v>
      </c>
      <c r="K165">
        <v>236</v>
      </c>
      <c r="L165">
        <v>37</v>
      </c>
      <c r="M165" t="s">
        <v>59</v>
      </c>
      <c r="N165" t="s">
        <v>40</v>
      </c>
      <c r="O165" t="s">
        <v>56</v>
      </c>
      <c r="P165">
        <v>49</v>
      </c>
      <c r="Q165">
        <v>4</v>
      </c>
      <c r="R165" t="b">
        <v>0</v>
      </c>
      <c r="S165" t="s">
        <v>28</v>
      </c>
      <c r="T165">
        <v>1201</v>
      </c>
      <c r="U165" t="s">
        <v>29</v>
      </c>
      <c r="V165" t="s">
        <v>36</v>
      </c>
      <c r="W165" t="s">
        <v>37</v>
      </c>
      <c r="X165" s="10">
        <f t="shared" si="44"/>
        <v>0.17948717948717949</v>
      </c>
      <c r="Y165" s="10" t="str">
        <f t="shared" si="54"/>
        <v>11%-30%</v>
      </c>
      <c r="Z165" t="str">
        <f t="shared" si="45"/>
        <v>Moderate</v>
      </c>
      <c r="AA165" t="str">
        <f t="shared" si="46"/>
        <v>201-300</v>
      </c>
      <c r="AB165" t="str">
        <f t="shared" si="47"/>
        <v>0-50</v>
      </c>
      <c r="AC165" t="str">
        <f t="shared" si="48"/>
        <v>SOUTH</v>
      </c>
      <c r="AD165" t="str">
        <f t="shared" si="49"/>
        <v>Multiple Device</v>
      </c>
      <c r="AE165" t="str">
        <f t="shared" si="50"/>
        <v>401-450</v>
      </c>
      <c r="AF165" s="24" t="str">
        <f t="shared" si="51"/>
        <v>11-15 days</v>
      </c>
      <c r="AG165" t="str">
        <f t="shared" si="52"/>
        <v>1001-1500</v>
      </c>
      <c r="AH165" s="30">
        <f t="shared" si="55"/>
        <v>566</v>
      </c>
      <c r="AI165" s="30">
        <f t="shared" si="53"/>
        <v>0.75088339222614842</v>
      </c>
      <c r="AJ165" t="str">
        <f t="shared" si="56"/>
        <v>0-5 hrs</v>
      </c>
      <c r="AK165" t="str">
        <f t="shared" si="57"/>
        <v>High Enagaged</v>
      </c>
    </row>
    <row r="166" spans="1:37" x14ac:dyDescent="0.25">
      <c r="A166">
        <v>2549</v>
      </c>
      <c r="B166" t="s">
        <v>107</v>
      </c>
      <c r="C166" s="1">
        <v>45520</v>
      </c>
      <c r="D166" s="1">
        <v>45622</v>
      </c>
      <c r="E166" s="33">
        <v>11.99</v>
      </c>
      <c r="F166">
        <v>299</v>
      </c>
      <c r="G166" t="s">
        <v>62</v>
      </c>
      <c r="H166">
        <v>4</v>
      </c>
      <c r="I166">
        <v>6</v>
      </c>
      <c r="J166" t="b">
        <v>0</v>
      </c>
      <c r="K166">
        <v>77</v>
      </c>
      <c r="L166">
        <v>191</v>
      </c>
      <c r="M166" t="s">
        <v>59</v>
      </c>
      <c r="N166" t="s">
        <v>64</v>
      </c>
      <c r="O166" t="s">
        <v>56</v>
      </c>
      <c r="P166">
        <v>85</v>
      </c>
      <c r="Q166">
        <v>3.4</v>
      </c>
      <c r="R166" t="b">
        <v>1</v>
      </c>
      <c r="S166" t="s">
        <v>28</v>
      </c>
      <c r="T166">
        <v>4348</v>
      </c>
      <c r="U166" t="s">
        <v>35</v>
      </c>
      <c r="V166" t="s">
        <v>60</v>
      </c>
      <c r="W166" t="s">
        <v>75</v>
      </c>
      <c r="X166" s="10">
        <f t="shared" si="44"/>
        <v>0.31716417910447764</v>
      </c>
      <c r="Y166" s="10" t="str">
        <f t="shared" si="54"/>
        <v>Above 30%</v>
      </c>
      <c r="Z166" t="str">
        <f t="shared" si="45"/>
        <v>High</v>
      </c>
      <c r="AA166" t="str">
        <f t="shared" si="46"/>
        <v>0-100</v>
      </c>
      <c r="AB166" t="str">
        <f t="shared" si="47"/>
        <v>151-200</v>
      </c>
      <c r="AC166" t="str">
        <f t="shared" si="48"/>
        <v>SOUTH</v>
      </c>
      <c r="AD166" t="str">
        <f t="shared" si="49"/>
        <v>Multiple Device</v>
      </c>
      <c r="AE166" t="str">
        <f t="shared" si="50"/>
        <v>251-300</v>
      </c>
      <c r="AF166" s="24" t="str">
        <f t="shared" si="51"/>
        <v>21-30 days</v>
      </c>
      <c r="AG166" t="str">
        <f t="shared" si="52"/>
        <v>4001-4500</v>
      </c>
      <c r="AH166" s="30">
        <f t="shared" si="55"/>
        <v>102</v>
      </c>
      <c r="AI166" s="30">
        <f t="shared" si="53"/>
        <v>2.9313725490196076</v>
      </c>
      <c r="AJ166" t="str">
        <f t="shared" si="56"/>
        <v>0-5 hrs</v>
      </c>
      <c r="AK166" t="str">
        <f t="shared" ref="AK166:AK167" si="61">IF(F166&gt;400,"High Enagaged",IF(AND(F166&lt;=200,F166&gt;100),"Moderate Enagaged","Low Engaged"))</f>
        <v>Low Engaged</v>
      </c>
    </row>
    <row r="167" spans="1:37" x14ac:dyDescent="0.25">
      <c r="A167">
        <v>2565</v>
      </c>
      <c r="B167" t="s">
        <v>131</v>
      </c>
      <c r="C167" s="1">
        <v>45550</v>
      </c>
      <c r="D167" s="1">
        <v>45644</v>
      </c>
      <c r="E167" s="33">
        <v>7.99</v>
      </c>
      <c r="F167">
        <v>231</v>
      </c>
      <c r="G167" t="s">
        <v>62</v>
      </c>
      <c r="H167">
        <v>5</v>
      </c>
      <c r="I167">
        <v>4</v>
      </c>
      <c r="J167" t="b">
        <v>1</v>
      </c>
      <c r="K167">
        <v>356</v>
      </c>
      <c r="L167">
        <v>81</v>
      </c>
      <c r="M167" t="s">
        <v>59</v>
      </c>
      <c r="N167" t="s">
        <v>49</v>
      </c>
      <c r="O167" t="s">
        <v>67</v>
      </c>
      <c r="P167">
        <v>73</v>
      </c>
      <c r="Q167">
        <v>3.4</v>
      </c>
      <c r="R167" t="b">
        <v>0</v>
      </c>
      <c r="S167" t="s">
        <v>28</v>
      </c>
      <c r="T167">
        <v>4465</v>
      </c>
      <c r="U167" t="s">
        <v>65</v>
      </c>
      <c r="V167" t="s">
        <v>68</v>
      </c>
      <c r="W167" t="s">
        <v>31</v>
      </c>
      <c r="X167" s="10">
        <f t="shared" si="44"/>
        <v>0.16704805491990846</v>
      </c>
      <c r="Y167" s="10" t="str">
        <f t="shared" si="54"/>
        <v>11%-30%</v>
      </c>
      <c r="Z167" t="str">
        <f t="shared" si="45"/>
        <v>Moderate</v>
      </c>
      <c r="AA167" t="str">
        <f t="shared" si="46"/>
        <v>301-400</v>
      </c>
      <c r="AB167" t="str">
        <f t="shared" si="47"/>
        <v>51-100</v>
      </c>
      <c r="AC167" t="str">
        <f t="shared" si="48"/>
        <v>SOUTH</v>
      </c>
      <c r="AD167" t="str">
        <f t="shared" si="49"/>
        <v>Multiple Device</v>
      </c>
      <c r="AE167" t="str">
        <f t="shared" si="50"/>
        <v>201-250</v>
      </c>
      <c r="AF167" s="24" t="str">
        <f t="shared" si="51"/>
        <v>0-1 days</v>
      </c>
      <c r="AG167" t="str">
        <f t="shared" si="52"/>
        <v>4001-4500</v>
      </c>
      <c r="AH167" s="30">
        <f t="shared" si="55"/>
        <v>94</v>
      </c>
      <c r="AI167" s="30">
        <f t="shared" si="53"/>
        <v>2.4574468085106385</v>
      </c>
      <c r="AJ167" t="str">
        <f t="shared" si="56"/>
        <v>0-5 hrs</v>
      </c>
      <c r="AK167" t="str">
        <f t="shared" si="61"/>
        <v>Low Engaged</v>
      </c>
    </row>
    <row r="168" spans="1:37" x14ac:dyDescent="0.25">
      <c r="A168">
        <v>2581</v>
      </c>
      <c r="B168" t="s">
        <v>160</v>
      </c>
      <c r="C168" s="1">
        <v>45029</v>
      </c>
      <c r="D168" s="1">
        <v>45628</v>
      </c>
      <c r="E168" s="33">
        <v>15.99</v>
      </c>
      <c r="F168">
        <v>495</v>
      </c>
      <c r="G168" t="s">
        <v>46</v>
      </c>
      <c r="H168">
        <v>1</v>
      </c>
      <c r="I168">
        <v>3</v>
      </c>
      <c r="J168" t="b">
        <v>0</v>
      </c>
      <c r="K168">
        <v>704</v>
      </c>
      <c r="L168">
        <v>53</v>
      </c>
      <c r="M168" t="s">
        <v>44</v>
      </c>
      <c r="N168" t="s">
        <v>49</v>
      </c>
      <c r="O168" t="s">
        <v>56</v>
      </c>
      <c r="P168">
        <v>94</v>
      </c>
      <c r="Q168">
        <v>3.4</v>
      </c>
      <c r="R168" t="b">
        <v>0</v>
      </c>
      <c r="S168" t="s">
        <v>28</v>
      </c>
      <c r="T168">
        <v>944</v>
      </c>
      <c r="U168" t="s">
        <v>65</v>
      </c>
      <c r="V168" t="s">
        <v>68</v>
      </c>
      <c r="W168" t="s">
        <v>37</v>
      </c>
      <c r="X168" s="10">
        <f t="shared" si="44"/>
        <v>0.12417437252311757</v>
      </c>
      <c r="Y168" s="10" t="str">
        <f t="shared" si="54"/>
        <v>11%-30%</v>
      </c>
      <c r="Z168" t="str">
        <f t="shared" si="45"/>
        <v>Moderate</v>
      </c>
      <c r="AA168" t="str">
        <f t="shared" si="46"/>
        <v>701-800</v>
      </c>
      <c r="AB168" t="str">
        <f t="shared" si="47"/>
        <v>51-100</v>
      </c>
      <c r="AC168" t="str">
        <f t="shared" si="48"/>
        <v>NORTH</v>
      </c>
      <c r="AD168" t="str">
        <f t="shared" si="49"/>
        <v>Single Device</v>
      </c>
      <c r="AE168" t="str">
        <f t="shared" si="50"/>
        <v>451-500</v>
      </c>
      <c r="AF168" s="24" t="str">
        <f t="shared" si="51"/>
        <v>16-20 days</v>
      </c>
      <c r="AG168" t="str">
        <f t="shared" si="52"/>
        <v>501-1000</v>
      </c>
      <c r="AH168" s="30">
        <f t="shared" si="55"/>
        <v>599</v>
      </c>
      <c r="AI168" s="30">
        <f t="shared" si="53"/>
        <v>0.82637729549248751</v>
      </c>
      <c r="AJ168" t="str">
        <f t="shared" si="56"/>
        <v>0-5 hrs</v>
      </c>
      <c r="AK168" t="str">
        <f t="shared" si="57"/>
        <v>High Enagaged</v>
      </c>
    </row>
    <row r="169" spans="1:37" x14ac:dyDescent="0.25">
      <c r="A169">
        <v>2593</v>
      </c>
      <c r="B169" t="s">
        <v>94</v>
      </c>
      <c r="C169" s="1">
        <v>44916</v>
      </c>
      <c r="D169" s="1">
        <v>45637</v>
      </c>
      <c r="E169" s="33">
        <v>7.99</v>
      </c>
      <c r="F169">
        <v>311</v>
      </c>
      <c r="G169" t="s">
        <v>55</v>
      </c>
      <c r="H169">
        <v>5</v>
      </c>
      <c r="I169">
        <v>6</v>
      </c>
      <c r="J169" t="b">
        <v>0</v>
      </c>
      <c r="K169">
        <v>587</v>
      </c>
      <c r="L169">
        <v>140</v>
      </c>
      <c r="M169" t="s">
        <v>48</v>
      </c>
      <c r="N169" t="s">
        <v>26</v>
      </c>
      <c r="O169" t="s">
        <v>41</v>
      </c>
      <c r="P169">
        <v>43</v>
      </c>
      <c r="Q169">
        <v>3.6</v>
      </c>
      <c r="R169" t="b">
        <v>1</v>
      </c>
      <c r="S169" t="s">
        <v>28</v>
      </c>
      <c r="T169">
        <v>4635</v>
      </c>
      <c r="U169" t="s">
        <v>29</v>
      </c>
      <c r="V169" t="s">
        <v>52</v>
      </c>
      <c r="W169" t="s">
        <v>75</v>
      </c>
      <c r="X169" s="10">
        <f t="shared" si="44"/>
        <v>5.9147180192572216E-2</v>
      </c>
      <c r="Y169" s="10" t="str">
        <f t="shared" si="54"/>
        <v>0%-10%</v>
      </c>
      <c r="Z169" t="str">
        <f t="shared" si="45"/>
        <v>Low</v>
      </c>
      <c r="AA169" t="str">
        <f t="shared" si="46"/>
        <v>501-600</v>
      </c>
      <c r="AB169" t="str">
        <f t="shared" si="47"/>
        <v>101-150</v>
      </c>
      <c r="AC169" t="str">
        <f t="shared" si="48"/>
        <v>EAST</v>
      </c>
      <c r="AD169" t="str">
        <f t="shared" si="49"/>
        <v>Multiple Device</v>
      </c>
      <c r="AE169" t="str">
        <f t="shared" si="50"/>
        <v>301-350</v>
      </c>
      <c r="AF169" s="24" t="str">
        <f t="shared" si="51"/>
        <v>7-10 days</v>
      </c>
      <c r="AG169" t="str">
        <f t="shared" si="52"/>
        <v>Above 4500</v>
      </c>
      <c r="AH169" s="30">
        <f t="shared" si="55"/>
        <v>721</v>
      </c>
      <c r="AI169" s="30">
        <f t="shared" si="53"/>
        <v>0.43134535367545074</v>
      </c>
      <c r="AJ169" t="str">
        <f t="shared" si="56"/>
        <v>0-5 hrs</v>
      </c>
      <c r="AK169" t="str">
        <f>IF(F169&gt;400,"High Enagaged",IF(AND(F169&lt;=200,F169&gt;100),"Moderate Enagaged","Low Engaged"))</f>
        <v>Low Engaged</v>
      </c>
    </row>
    <row r="170" spans="1:37" x14ac:dyDescent="0.25">
      <c r="A170">
        <v>2603</v>
      </c>
      <c r="B170" t="s">
        <v>365</v>
      </c>
      <c r="C170" s="1">
        <v>45430</v>
      </c>
      <c r="D170" s="1">
        <v>45616</v>
      </c>
      <c r="E170" s="33">
        <v>11.99</v>
      </c>
      <c r="F170">
        <v>416</v>
      </c>
      <c r="G170" t="s">
        <v>79</v>
      </c>
      <c r="H170">
        <v>3</v>
      </c>
      <c r="I170">
        <v>5</v>
      </c>
      <c r="J170" t="b">
        <v>0</v>
      </c>
      <c r="K170">
        <v>97</v>
      </c>
      <c r="L170">
        <v>172</v>
      </c>
      <c r="M170" t="s">
        <v>25</v>
      </c>
      <c r="N170" t="s">
        <v>49</v>
      </c>
      <c r="O170" t="s">
        <v>50</v>
      </c>
      <c r="P170">
        <v>89</v>
      </c>
      <c r="Q170">
        <v>4.3</v>
      </c>
      <c r="R170" t="b">
        <v>1</v>
      </c>
      <c r="S170" t="s">
        <v>28</v>
      </c>
      <c r="T170">
        <v>786</v>
      </c>
      <c r="U170" t="s">
        <v>51</v>
      </c>
      <c r="V170" t="s">
        <v>52</v>
      </c>
      <c r="W170" t="s">
        <v>75</v>
      </c>
      <c r="X170" s="10">
        <f t="shared" si="44"/>
        <v>0.33085501858736061</v>
      </c>
      <c r="Y170" s="10" t="str">
        <f t="shared" si="54"/>
        <v>Above 30%</v>
      </c>
      <c r="Z170" t="str">
        <f t="shared" si="45"/>
        <v>High</v>
      </c>
      <c r="AA170" t="str">
        <f t="shared" si="46"/>
        <v>0-100</v>
      </c>
      <c r="AB170" t="str">
        <f t="shared" si="47"/>
        <v>151-200</v>
      </c>
      <c r="AC170" t="str">
        <f t="shared" si="48"/>
        <v>WEST</v>
      </c>
      <c r="AD170" t="str">
        <f t="shared" si="49"/>
        <v>Multiple Device</v>
      </c>
      <c r="AE170" t="str">
        <f t="shared" si="50"/>
        <v>401-450</v>
      </c>
      <c r="AF170" s="24" t="str">
        <f t="shared" si="51"/>
        <v>More than 30days</v>
      </c>
      <c r="AG170" t="str">
        <f t="shared" si="52"/>
        <v>501-1000</v>
      </c>
      <c r="AH170" s="30">
        <f t="shared" si="55"/>
        <v>186</v>
      </c>
      <c r="AI170" s="30">
        <f t="shared" si="53"/>
        <v>2.236559139784946</v>
      </c>
      <c r="AJ170" t="str">
        <f t="shared" si="56"/>
        <v>0-5 hrs</v>
      </c>
      <c r="AK170" t="str">
        <f t="shared" si="57"/>
        <v>High Enagaged</v>
      </c>
    </row>
    <row r="171" spans="1:37" x14ac:dyDescent="0.25">
      <c r="A171">
        <v>2613</v>
      </c>
      <c r="B171" t="s">
        <v>363</v>
      </c>
      <c r="C171" s="1">
        <v>44964</v>
      </c>
      <c r="D171" s="1">
        <v>45642</v>
      </c>
      <c r="E171" s="33">
        <v>7.99</v>
      </c>
      <c r="F171">
        <v>129</v>
      </c>
      <c r="G171" t="s">
        <v>46</v>
      </c>
      <c r="H171">
        <v>4</v>
      </c>
      <c r="I171">
        <v>5</v>
      </c>
      <c r="J171" t="b">
        <v>0</v>
      </c>
      <c r="K171">
        <v>439</v>
      </c>
      <c r="L171">
        <v>10</v>
      </c>
      <c r="M171" t="s">
        <v>44</v>
      </c>
      <c r="N171" t="s">
        <v>49</v>
      </c>
      <c r="O171" t="s">
        <v>67</v>
      </c>
      <c r="P171">
        <v>11</v>
      </c>
      <c r="Q171">
        <v>3.7</v>
      </c>
      <c r="R171" t="b">
        <v>0</v>
      </c>
      <c r="S171" t="s">
        <v>28</v>
      </c>
      <c r="T171">
        <v>3741</v>
      </c>
      <c r="U171" t="s">
        <v>65</v>
      </c>
      <c r="V171" t="s">
        <v>30</v>
      </c>
      <c r="W171" t="s">
        <v>53</v>
      </c>
      <c r="X171" s="10">
        <f t="shared" si="44"/>
        <v>2.4498886414253896E-2</v>
      </c>
      <c r="Y171" s="10" t="str">
        <f t="shared" si="54"/>
        <v>0%-10%</v>
      </c>
      <c r="Z171" t="str">
        <f t="shared" si="45"/>
        <v>Low</v>
      </c>
      <c r="AA171" t="str">
        <f t="shared" si="46"/>
        <v>401-500</v>
      </c>
      <c r="AB171" t="str">
        <f t="shared" si="47"/>
        <v>0-50</v>
      </c>
      <c r="AC171" t="str">
        <f t="shared" si="48"/>
        <v>NORTH</v>
      </c>
      <c r="AD171" t="str">
        <f t="shared" si="49"/>
        <v>Multiple Device</v>
      </c>
      <c r="AE171" t="str">
        <f t="shared" si="50"/>
        <v>101-150</v>
      </c>
      <c r="AF171" s="24" t="str">
        <f t="shared" si="51"/>
        <v>2-3 days</v>
      </c>
      <c r="AG171" t="str">
        <f t="shared" si="52"/>
        <v>3501-4000</v>
      </c>
      <c r="AH171" s="30">
        <f t="shared" si="55"/>
        <v>678</v>
      </c>
      <c r="AI171" s="30">
        <f t="shared" si="53"/>
        <v>0.19026548672566371</v>
      </c>
      <c r="AJ171" t="str">
        <f t="shared" si="56"/>
        <v>0-5 hrs</v>
      </c>
      <c r="AK171" t="str">
        <f t="shared" ref="AK171:AK176" si="62">IF(F171&gt;400,"High Enagaged",IF(AND(F171&lt;=200,F171&gt;100),"Moderate Enagaged","Low Engaged"))</f>
        <v>Moderate Enagaged</v>
      </c>
    </row>
    <row r="172" spans="1:37" x14ac:dyDescent="0.25">
      <c r="A172">
        <v>2639</v>
      </c>
      <c r="B172" t="s">
        <v>189</v>
      </c>
      <c r="C172" s="1">
        <v>45461</v>
      </c>
      <c r="D172" s="1">
        <v>45633</v>
      </c>
      <c r="E172" s="33">
        <v>11.99</v>
      </c>
      <c r="F172">
        <v>163</v>
      </c>
      <c r="G172" t="s">
        <v>33</v>
      </c>
      <c r="H172">
        <v>5</v>
      </c>
      <c r="I172">
        <v>1</v>
      </c>
      <c r="J172" t="b">
        <v>1</v>
      </c>
      <c r="K172">
        <v>38</v>
      </c>
      <c r="L172">
        <v>53</v>
      </c>
      <c r="M172" t="s">
        <v>59</v>
      </c>
      <c r="N172" t="s">
        <v>40</v>
      </c>
      <c r="O172" t="s">
        <v>56</v>
      </c>
      <c r="P172">
        <v>37</v>
      </c>
      <c r="Q172">
        <v>4.5999999999999996</v>
      </c>
      <c r="R172" t="b">
        <v>0</v>
      </c>
      <c r="S172" t="s">
        <v>28</v>
      </c>
      <c r="T172">
        <v>1934</v>
      </c>
      <c r="U172" t="s">
        <v>29</v>
      </c>
      <c r="V172" t="s">
        <v>30</v>
      </c>
      <c r="W172" t="s">
        <v>37</v>
      </c>
      <c r="X172" s="10">
        <f t="shared" si="44"/>
        <v>0.40659340659340659</v>
      </c>
      <c r="Y172" s="10" t="str">
        <f t="shared" si="54"/>
        <v>Above 30%</v>
      </c>
      <c r="Z172" t="str">
        <f t="shared" si="45"/>
        <v>High</v>
      </c>
      <c r="AA172" t="str">
        <f t="shared" si="46"/>
        <v>0-100</v>
      </c>
      <c r="AB172" t="str">
        <f t="shared" si="47"/>
        <v>51-100</v>
      </c>
      <c r="AC172" t="str">
        <f t="shared" si="48"/>
        <v>SOUTH</v>
      </c>
      <c r="AD172" t="str">
        <f t="shared" si="49"/>
        <v>Multiple Device</v>
      </c>
      <c r="AE172" t="str">
        <f t="shared" si="50"/>
        <v>151-200</v>
      </c>
      <c r="AF172" s="24" t="str">
        <f t="shared" si="51"/>
        <v>11-15 days</v>
      </c>
      <c r="AG172" t="str">
        <f t="shared" si="52"/>
        <v>1501-2000</v>
      </c>
      <c r="AH172" s="30">
        <f t="shared" si="55"/>
        <v>172</v>
      </c>
      <c r="AI172" s="30">
        <f t="shared" si="53"/>
        <v>0.94767441860465118</v>
      </c>
      <c r="AJ172" t="str">
        <f t="shared" si="56"/>
        <v>0-5 hrs</v>
      </c>
      <c r="AK172" t="str">
        <f t="shared" si="62"/>
        <v>Moderate Enagaged</v>
      </c>
    </row>
    <row r="173" spans="1:37" x14ac:dyDescent="0.25">
      <c r="A173">
        <v>2647</v>
      </c>
      <c r="B173" t="s">
        <v>146</v>
      </c>
      <c r="C173" s="1">
        <v>45496</v>
      </c>
      <c r="D173" s="1">
        <v>45643</v>
      </c>
      <c r="E173" s="33">
        <v>7.99</v>
      </c>
      <c r="F173">
        <v>393</v>
      </c>
      <c r="G173" t="s">
        <v>55</v>
      </c>
      <c r="H173">
        <v>4</v>
      </c>
      <c r="I173">
        <v>2</v>
      </c>
      <c r="J173" t="b">
        <v>1</v>
      </c>
      <c r="K173">
        <v>487</v>
      </c>
      <c r="L173">
        <v>105</v>
      </c>
      <c r="M173" t="s">
        <v>39</v>
      </c>
      <c r="N173" t="s">
        <v>26</v>
      </c>
      <c r="O173" t="s">
        <v>67</v>
      </c>
      <c r="P173">
        <v>99</v>
      </c>
      <c r="Q173">
        <v>3.4</v>
      </c>
      <c r="R173" t="b">
        <v>0</v>
      </c>
      <c r="S173" t="s">
        <v>28</v>
      </c>
      <c r="T173">
        <v>2460</v>
      </c>
      <c r="U173" t="s">
        <v>65</v>
      </c>
      <c r="V173" t="s">
        <v>30</v>
      </c>
      <c r="W173" t="s">
        <v>53</v>
      </c>
      <c r="X173" s="10">
        <f t="shared" si="44"/>
        <v>0.16722972972972974</v>
      </c>
      <c r="Y173" s="10" t="str">
        <f t="shared" si="54"/>
        <v>11%-30%</v>
      </c>
      <c r="Z173" t="str">
        <f t="shared" si="45"/>
        <v>Moderate</v>
      </c>
      <c r="AA173" t="str">
        <f t="shared" si="46"/>
        <v>401-500</v>
      </c>
      <c r="AB173" t="str">
        <f t="shared" si="47"/>
        <v>101-150</v>
      </c>
      <c r="AC173" t="str">
        <f t="shared" si="48"/>
        <v>WEST</v>
      </c>
      <c r="AD173" t="str">
        <f t="shared" si="49"/>
        <v>Multiple Device</v>
      </c>
      <c r="AE173" t="str">
        <f t="shared" si="50"/>
        <v>351-400</v>
      </c>
      <c r="AF173" s="24" t="str">
        <f t="shared" si="51"/>
        <v>0-1 days</v>
      </c>
      <c r="AG173" t="str">
        <f t="shared" si="52"/>
        <v>2001-2500</v>
      </c>
      <c r="AH173" s="30">
        <f t="shared" si="55"/>
        <v>147</v>
      </c>
      <c r="AI173" s="30">
        <f t="shared" si="53"/>
        <v>2.6734693877551021</v>
      </c>
      <c r="AJ173" t="str">
        <f t="shared" si="56"/>
        <v>0-5 hrs</v>
      </c>
      <c r="AK173" t="str">
        <f t="shared" si="62"/>
        <v>Low Engaged</v>
      </c>
    </row>
    <row r="174" spans="1:37" x14ac:dyDescent="0.25">
      <c r="A174">
        <v>2660</v>
      </c>
      <c r="B174" t="s">
        <v>186</v>
      </c>
      <c r="C174" s="1">
        <v>44925</v>
      </c>
      <c r="D174" s="1">
        <v>45630</v>
      </c>
      <c r="E174" s="33">
        <v>11.99</v>
      </c>
      <c r="F174">
        <v>351</v>
      </c>
      <c r="G174" t="s">
        <v>55</v>
      </c>
      <c r="H174">
        <v>1</v>
      </c>
      <c r="I174">
        <v>1</v>
      </c>
      <c r="J174" t="b">
        <v>1</v>
      </c>
      <c r="K174">
        <v>80</v>
      </c>
      <c r="L174">
        <v>70</v>
      </c>
      <c r="M174" t="s">
        <v>25</v>
      </c>
      <c r="N174" t="s">
        <v>49</v>
      </c>
      <c r="O174" t="s">
        <v>34</v>
      </c>
      <c r="P174">
        <v>54</v>
      </c>
      <c r="Q174">
        <v>4.5</v>
      </c>
      <c r="R174" t="b">
        <v>1</v>
      </c>
      <c r="S174" t="s">
        <v>28</v>
      </c>
      <c r="T174">
        <v>732</v>
      </c>
      <c r="U174" t="s">
        <v>65</v>
      </c>
      <c r="V174" t="s">
        <v>30</v>
      </c>
      <c r="W174" t="s">
        <v>37</v>
      </c>
      <c r="X174" s="10">
        <f t="shared" si="44"/>
        <v>0.36</v>
      </c>
      <c r="Y174" s="10" t="str">
        <f t="shared" si="54"/>
        <v>Above 30%</v>
      </c>
      <c r="Z174" t="str">
        <f t="shared" si="45"/>
        <v>High</v>
      </c>
      <c r="AA174" t="str">
        <f t="shared" si="46"/>
        <v>0-100</v>
      </c>
      <c r="AB174" t="str">
        <f t="shared" si="47"/>
        <v>51-100</v>
      </c>
      <c r="AC174" t="str">
        <f t="shared" si="48"/>
        <v>WEST</v>
      </c>
      <c r="AD174" t="str">
        <f t="shared" si="49"/>
        <v>Single Device</v>
      </c>
      <c r="AE174" t="str">
        <f t="shared" si="50"/>
        <v>351-400</v>
      </c>
      <c r="AF174" s="24" t="str">
        <f t="shared" si="51"/>
        <v>11-15 days</v>
      </c>
      <c r="AG174" t="str">
        <f t="shared" si="52"/>
        <v>501-1000</v>
      </c>
      <c r="AH174" s="30">
        <f t="shared" si="55"/>
        <v>705</v>
      </c>
      <c r="AI174" s="30">
        <f t="shared" si="53"/>
        <v>0.49787234042553191</v>
      </c>
      <c r="AJ174" t="str">
        <f t="shared" si="56"/>
        <v>0-5 hrs</v>
      </c>
      <c r="AK174" t="str">
        <f t="shared" si="62"/>
        <v>Low Engaged</v>
      </c>
    </row>
    <row r="175" spans="1:37" x14ac:dyDescent="0.25">
      <c r="A175">
        <v>2664</v>
      </c>
      <c r="B175" t="s">
        <v>78</v>
      </c>
      <c r="C175" s="1">
        <v>45214</v>
      </c>
      <c r="D175" s="1">
        <v>45623</v>
      </c>
      <c r="E175" s="33">
        <v>7.99</v>
      </c>
      <c r="F175">
        <v>123</v>
      </c>
      <c r="G175" t="s">
        <v>62</v>
      </c>
      <c r="H175">
        <v>2</v>
      </c>
      <c r="I175">
        <v>3</v>
      </c>
      <c r="J175" t="b">
        <v>1</v>
      </c>
      <c r="K175">
        <v>826</v>
      </c>
      <c r="L175">
        <v>79</v>
      </c>
      <c r="M175" t="s">
        <v>63</v>
      </c>
      <c r="N175" t="s">
        <v>49</v>
      </c>
      <c r="O175" t="s">
        <v>34</v>
      </c>
      <c r="P175">
        <v>34</v>
      </c>
      <c r="Q175">
        <v>3.5</v>
      </c>
      <c r="R175" t="b">
        <v>0</v>
      </c>
      <c r="S175" t="s">
        <v>28</v>
      </c>
      <c r="T175">
        <v>402</v>
      </c>
      <c r="U175" t="s">
        <v>35</v>
      </c>
      <c r="V175" t="s">
        <v>52</v>
      </c>
      <c r="W175" t="s">
        <v>37</v>
      </c>
      <c r="X175" s="10">
        <f t="shared" si="44"/>
        <v>3.7569060773480663E-2</v>
      </c>
      <c r="Y175" s="10" t="str">
        <f t="shared" si="54"/>
        <v>0%-10%</v>
      </c>
      <c r="Z175" t="str">
        <f t="shared" si="45"/>
        <v>Low</v>
      </c>
      <c r="AA175" t="str">
        <f t="shared" si="46"/>
        <v>801-900</v>
      </c>
      <c r="AB175" t="str">
        <f t="shared" si="47"/>
        <v>51-100</v>
      </c>
      <c r="AC175" t="str">
        <f t="shared" si="48"/>
        <v>NORTH</v>
      </c>
      <c r="AD175" t="str">
        <f t="shared" si="49"/>
        <v>Multiple Device</v>
      </c>
      <c r="AE175" t="str">
        <f t="shared" si="50"/>
        <v>101-150</v>
      </c>
      <c r="AF175" s="24" t="str">
        <f t="shared" si="51"/>
        <v>21-30 days</v>
      </c>
      <c r="AG175" t="str">
        <f t="shared" si="52"/>
        <v>0-500</v>
      </c>
      <c r="AH175" s="30">
        <f t="shared" si="55"/>
        <v>409</v>
      </c>
      <c r="AI175" s="30">
        <f t="shared" si="53"/>
        <v>0.30073349633251834</v>
      </c>
      <c r="AJ175" t="str">
        <f t="shared" si="56"/>
        <v>0-5 hrs</v>
      </c>
      <c r="AK175" t="str">
        <f t="shared" si="62"/>
        <v>Moderate Enagaged</v>
      </c>
    </row>
    <row r="176" spans="1:37" x14ac:dyDescent="0.25">
      <c r="A176">
        <v>2675</v>
      </c>
      <c r="B176" t="s">
        <v>384</v>
      </c>
      <c r="C176" s="1">
        <v>44975</v>
      </c>
      <c r="D176" s="1">
        <v>45630</v>
      </c>
      <c r="E176" s="33">
        <v>15.99</v>
      </c>
      <c r="F176">
        <v>28</v>
      </c>
      <c r="G176" t="s">
        <v>46</v>
      </c>
      <c r="H176">
        <v>2</v>
      </c>
      <c r="I176">
        <v>1</v>
      </c>
      <c r="J176" t="b">
        <v>1</v>
      </c>
      <c r="K176">
        <v>666</v>
      </c>
      <c r="L176">
        <v>65</v>
      </c>
      <c r="M176" t="s">
        <v>74</v>
      </c>
      <c r="N176" t="s">
        <v>26</v>
      </c>
      <c r="O176" t="s">
        <v>34</v>
      </c>
      <c r="P176">
        <v>21</v>
      </c>
      <c r="Q176">
        <v>4.3</v>
      </c>
      <c r="R176" t="b">
        <v>0</v>
      </c>
      <c r="S176" t="s">
        <v>28</v>
      </c>
      <c r="T176">
        <v>2538</v>
      </c>
      <c r="U176" t="s">
        <v>35</v>
      </c>
      <c r="V176" t="s">
        <v>52</v>
      </c>
      <c r="W176" t="s">
        <v>31</v>
      </c>
      <c r="X176" s="10">
        <f t="shared" si="44"/>
        <v>2.8727770177838577E-2</v>
      </c>
      <c r="Y176" s="10" t="str">
        <f t="shared" si="54"/>
        <v>0%-10%</v>
      </c>
      <c r="Z176" t="str">
        <f t="shared" si="45"/>
        <v>Low</v>
      </c>
      <c r="AA176" t="str">
        <f t="shared" si="46"/>
        <v>601-700</v>
      </c>
      <c r="AB176" t="str">
        <f t="shared" si="47"/>
        <v>51-100</v>
      </c>
      <c r="AC176" t="str">
        <f t="shared" si="48"/>
        <v>NORTH</v>
      </c>
      <c r="AD176" t="str">
        <f t="shared" si="49"/>
        <v>Multiple Device</v>
      </c>
      <c r="AE176" t="str">
        <f t="shared" si="50"/>
        <v>0-50</v>
      </c>
      <c r="AF176" s="24" t="str">
        <f t="shared" si="51"/>
        <v>11-15 days</v>
      </c>
      <c r="AG176" t="str">
        <f t="shared" si="52"/>
        <v>2501-3000</v>
      </c>
      <c r="AH176" s="30">
        <f t="shared" si="55"/>
        <v>655</v>
      </c>
      <c r="AI176" s="30">
        <f t="shared" si="53"/>
        <v>4.2748091603053436E-2</v>
      </c>
      <c r="AJ176" t="str">
        <f t="shared" si="56"/>
        <v>0-5 hrs</v>
      </c>
      <c r="AK176" t="str">
        <f t="shared" si="62"/>
        <v>Low Engaged</v>
      </c>
    </row>
    <row r="177" spans="1:37" x14ac:dyDescent="0.25">
      <c r="A177">
        <v>2690</v>
      </c>
      <c r="B177" t="s">
        <v>120</v>
      </c>
      <c r="C177" s="1">
        <v>45174</v>
      </c>
      <c r="D177" s="1">
        <v>45625</v>
      </c>
      <c r="E177" s="33">
        <v>15.99</v>
      </c>
      <c r="F177">
        <v>466</v>
      </c>
      <c r="G177" t="s">
        <v>43</v>
      </c>
      <c r="H177">
        <v>3</v>
      </c>
      <c r="I177">
        <v>2</v>
      </c>
      <c r="J177" t="b">
        <v>0</v>
      </c>
      <c r="K177">
        <v>977</v>
      </c>
      <c r="L177">
        <v>94</v>
      </c>
      <c r="M177" t="s">
        <v>74</v>
      </c>
      <c r="N177" t="s">
        <v>64</v>
      </c>
      <c r="O177" t="s">
        <v>41</v>
      </c>
      <c r="P177">
        <v>67</v>
      </c>
      <c r="Q177">
        <v>3.6</v>
      </c>
      <c r="R177" t="b">
        <v>1</v>
      </c>
      <c r="S177" t="s">
        <v>28</v>
      </c>
      <c r="T177">
        <v>4004</v>
      </c>
      <c r="U177" t="s">
        <v>29</v>
      </c>
      <c r="V177" t="s">
        <v>30</v>
      </c>
      <c r="W177" t="s">
        <v>75</v>
      </c>
      <c r="X177" s="10">
        <f t="shared" si="44"/>
        <v>6.2558356676003735E-2</v>
      </c>
      <c r="Y177" s="10" t="str">
        <f t="shared" si="54"/>
        <v>0%-10%</v>
      </c>
      <c r="Z177" t="str">
        <f t="shared" si="45"/>
        <v>Low</v>
      </c>
      <c r="AA177" t="str">
        <f t="shared" si="46"/>
        <v>901-1000</v>
      </c>
      <c r="AB177" t="str">
        <f t="shared" si="47"/>
        <v>51-100</v>
      </c>
      <c r="AC177" t="str">
        <f t="shared" si="48"/>
        <v>NORTH</v>
      </c>
      <c r="AD177" t="str">
        <f t="shared" si="49"/>
        <v>Multiple Device</v>
      </c>
      <c r="AE177" t="str">
        <f t="shared" si="50"/>
        <v>451-500</v>
      </c>
      <c r="AF177" s="24" t="str">
        <f t="shared" si="51"/>
        <v>16-20 days</v>
      </c>
      <c r="AG177" t="str">
        <f t="shared" si="52"/>
        <v>4001-4500</v>
      </c>
      <c r="AH177" s="30">
        <f t="shared" si="55"/>
        <v>451</v>
      </c>
      <c r="AI177" s="30">
        <f t="shared" si="53"/>
        <v>1.0332594235033259</v>
      </c>
      <c r="AJ177" t="str">
        <f t="shared" si="56"/>
        <v>0-5 hrs</v>
      </c>
      <c r="AK177" t="str">
        <f t="shared" si="57"/>
        <v>High Enagaged</v>
      </c>
    </row>
    <row r="178" spans="1:37" x14ac:dyDescent="0.25">
      <c r="A178">
        <v>2697</v>
      </c>
      <c r="B178" t="s">
        <v>118</v>
      </c>
      <c r="C178" s="1">
        <v>45422</v>
      </c>
      <c r="D178" s="1">
        <v>45635</v>
      </c>
      <c r="E178" s="33">
        <v>15.99</v>
      </c>
      <c r="F178">
        <v>423</v>
      </c>
      <c r="G178" t="s">
        <v>33</v>
      </c>
      <c r="H178">
        <v>4</v>
      </c>
      <c r="I178">
        <v>3</v>
      </c>
      <c r="J178" t="b">
        <v>0</v>
      </c>
      <c r="K178">
        <v>648</v>
      </c>
      <c r="L178">
        <v>46</v>
      </c>
      <c r="M178" t="s">
        <v>25</v>
      </c>
      <c r="N178" t="s">
        <v>40</v>
      </c>
      <c r="O178" t="s">
        <v>50</v>
      </c>
      <c r="P178">
        <v>0</v>
      </c>
      <c r="Q178">
        <v>4.5</v>
      </c>
      <c r="R178" t="b">
        <v>0</v>
      </c>
      <c r="S178" t="s">
        <v>28</v>
      </c>
      <c r="T178">
        <v>3859</v>
      </c>
      <c r="U178" t="s">
        <v>29</v>
      </c>
      <c r="V178" t="s">
        <v>68</v>
      </c>
      <c r="W178" t="s">
        <v>31</v>
      </c>
      <c r="X178" s="10">
        <f t="shared" si="44"/>
        <v>0</v>
      </c>
      <c r="Y178" s="10" t="str">
        <f t="shared" si="54"/>
        <v>0%-10%</v>
      </c>
      <c r="Z178" t="str">
        <f t="shared" si="45"/>
        <v>Low</v>
      </c>
      <c r="AA178" t="str">
        <f t="shared" si="46"/>
        <v>601-700</v>
      </c>
      <c r="AB178" t="str">
        <f t="shared" si="47"/>
        <v>0-50</v>
      </c>
      <c r="AC178" t="str">
        <f t="shared" si="48"/>
        <v>WEST</v>
      </c>
      <c r="AD178" t="str">
        <f t="shared" si="49"/>
        <v>Multiple Device</v>
      </c>
      <c r="AE178" t="str">
        <f t="shared" si="50"/>
        <v>401-450</v>
      </c>
      <c r="AF178" s="24" t="str">
        <f t="shared" si="51"/>
        <v>7-10 days</v>
      </c>
      <c r="AG178" t="str">
        <f t="shared" si="52"/>
        <v>3501-4000</v>
      </c>
      <c r="AH178" s="30">
        <f t="shared" si="55"/>
        <v>213</v>
      </c>
      <c r="AI178" s="30">
        <f t="shared" si="53"/>
        <v>1.9859154929577465</v>
      </c>
      <c r="AJ178" t="str">
        <f t="shared" si="56"/>
        <v>0-5 hrs</v>
      </c>
      <c r="AK178" t="str">
        <f t="shared" si="57"/>
        <v>High Enagaged</v>
      </c>
    </row>
    <row r="179" spans="1:37" x14ac:dyDescent="0.25">
      <c r="A179">
        <v>2701</v>
      </c>
      <c r="B179" t="s">
        <v>219</v>
      </c>
      <c r="C179" s="1">
        <v>45417</v>
      </c>
      <c r="D179" s="1">
        <v>45627</v>
      </c>
      <c r="E179" s="33">
        <v>11.99</v>
      </c>
      <c r="F179">
        <v>13</v>
      </c>
      <c r="G179" t="s">
        <v>33</v>
      </c>
      <c r="H179">
        <v>4</v>
      </c>
      <c r="I179">
        <v>6</v>
      </c>
      <c r="J179" t="b">
        <v>1</v>
      </c>
      <c r="K179">
        <v>537</v>
      </c>
      <c r="L179">
        <v>121</v>
      </c>
      <c r="M179" t="s">
        <v>59</v>
      </c>
      <c r="N179" t="s">
        <v>64</v>
      </c>
      <c r="O179" t="s">
        <v>50</v>
      </c>
      <c r="P179">
        <v>17</v>
      </c>
      <c r="Q179">
        <v>3.1</v>
      </c>
      <c r="R179" t="b">
        <v>1</v>
      </c>
      <c r="S179" t="s">
        <v>28</v>
      </c>
      <c r="T179">
        <v>2124</v>
      </c>
      <c r="U179" t="s">
        <v>35</v>
      </c>
      <c r="V179" t="s">
        <v>68</v>
      </c>
      <c r="W179" t="s">
        <v>53</v>
      </c>
      <c r="X179" s="10">
        <f t="shared" si="44"/>
        <v>2.5835866261398176E-2</v>
      </c>
      <c r="Y179" s="10" t="str">
        <f t="shared" si="54"/>
        <v>0%-10%</v>
      </c>
      <c r="Z179" t="str">
        <f t="shared" si="45"/>
        <v>Low</v>
      </c>
      <c r="AA179" t="str">
        <f t="shared" si="46"/>
        <v>501-600</v>
      </c>
      <c r="AB179" t="str">
        <f t="shared" si="47"/>
        <v>101-150</v>
      </c>
      <c r="AC179" t="str">
        <f t="shared" si="48"/>
        <v>SOUTH</v>
      </c>
      <c r="AD179" t="str">
        <f t="shared" si="49"/>
        <v>Multiple Device</v>
      </c>
      <c r="AE179" t="str">
        <f t="shared" si="50"/>
        <v>0-50</v>
      </c>
      <c r="AF179" s="24" t="str">
        <f t="shared" si="51"/>
        <v>16-20 days</v>
      </c>
      <c r="AG179" t="str">
        <f t="shared" si="52"/>
        <v>2001-2500</v>
      </c>
      <c r="AH179" s="30">
        <f t="shared" si="55"/>
        <v>210</v>
      </c>
      <c r="AI179" s="30">
        <f t="shared" si="53"/>
        <v>6.1904761904761907E-2</v>
      </c>
      <c r="AJ179" t="str">
        <f t="shared" si="56"/>
        <v>0-5 hrs</v>
      </c>
      <c r="AK179" t="str">
        <f>IF(F179&gt;400,"High Enagaged",IF(AND(F179&lt;=200,F179&gt;100),"Moderate Enagaged","Low Engaged"))</f>
        <v>Low Engaged</v>
      </c>
    </row>
    <row r="180" spans="1:37" x14ac:dyDescent="0.25">
      <c r="A180">
        <v>2714</v>
      </c>
      <c r="B180" t="s">
        <v>350</v>
      </c>
      <c r="C180" s="1">
        <v>45635</v>
      </c>
      <c r="D180" s="1">
        <v>45624</v>
      </c>
      <c r="E180" s="33">
        <v>11.99</v>
      </c>
      <c r="F180">
        <v>480</v>
      </c>
      <c r="G180" t="s">
        <v>43</v>
      </c>
      <c r="H180">
        <v>4</v>
      </c>
      <c r="I180">
        <v>6</v>
      </c>
      <c r="J180" t="b">
        <v>1</v>
      </c>
      <c r="K180">
        <v>277</v>
      </c>
      <c r="L180">
        <v>25</v>
      </c>
      <c r="M180" t="s">
        <v>63</v>
      </c>
      <c r="N180" t="s">
        <v>49</v>
      </c>
      <c r="O180" t="s">
        <v>67</v>
      </c>
      <c r="P180">
        <v>41</v>
      </c>
      <c r="Q180">
        <v>4.8</v>
      </c>
      <c r="R180" t="b">
        <v>0</v>
      </c>
      <c r="S180" t="s">
        <v>28</v>
      </c>
      <c r="T180">
        <v>3069</v>
      </c>
      <c r="U180" t="s">
        <v>65</v>
      </c>
      <c r="V180" t="s">
        <v>30</v>
      </c>
      <c r="W180" t="s">
        <v>75</v>
      </c>
      <c r="X180" s="10">
        <f t="shared" si="44"/>
        <v>0.13576158940397351</v>
      </c>
      <c r="Y180" s="10" t="str">
        <f t="shared" si="54"/>
        <v>11%-30%</v>
      </c>
      <c r="Z180" t="str">
        <f t="shared" si="45"/>
        <v>Moderate</v>
      </c>
      <c r="AA180" t="str">
        <f t="shared" si="46"/>
        <v>201-300</v>
      </c>
      <c r="AB180" t="str">
        <f t="shared" si="47"/>
        <v>0-50</v>
      </c>
      <c r="AC180" t="str">
        <f t="shared" si="48"/>
        <v>NORTH</v>
      </c>
      <c r="AD180" t="str">
        <f t="shared" si="49"/>
        <v>Multiple Device</v>
      </c>
      <c r="AE180" t="str">
        <f t="shared" si="50"/>
        <v>451-500</v>
      </c>
      <c r="AF180" s="24" t="str">
        <f t="shared" si="51"/>
        <v>16-20 days</v>
      </c>
      <c r="AG180" t="str">
        <f t="shared" si="52"/>
        <v>3001-3500</v>
      </c>
      <c r="AH180" s="30">
        <f t="shared" si="55"/>
        <v>-11</v>
      </c>
      <c r="AI180" s="30">
        <f t="shared" si="53"/>
        <v>43.636363636363633</v>
      </c>
      <c r="AJ180" t="str">
        <f t="shared" si="56"/>
        <v>Above 20 hrs</v>
      </c>
      <c r="AK180" t="str">
        <f t="shared" si="57"/>
        <v>High Enagaged</v>
      </c>
    </row>
    <row r="181" spans="1:37" x14ac:dyDescent="0.25">
      <c r="A181">
        <v>2723</v>
      </c>
      <c r="B181" t="s">
        <v>210</v>
      </c>
      <c r="C181" s="1">
        <v>45170</v>
      </c>
      <c r="D181" s="1">
        <v>45620</v>
      </c>
      <c r="E181" s="33">
        <v>15.99</v>
      </c>
      <c r="F181">
        <v>416</v>
      </c>
      <c r="G181" t="s">
        <v>24</v>
      </c>
      <c r="H181">
        <v>1</v>
      </c>
      <c r="I181">
        <v>2</v>
      </c>
      <c r="J181" t="b">
        <v>1</v>
      </c>
      <c r="K181">
        <v>920</v>
      </c>
      <c r="L181">
        <v>79</v>
      </c>
      <c r="M181" t="s">
        <v>48</v>
      </c>
      <c r="N181" t="s">
        <v>40</v>
      </c>
      <c r="O181" t="s">
        <v>67</v>
      </c>
      <c r="P181">
        <v>20</v>
      </c>
      <c r="Q181">
        <v>4.4000000000000004</v>
      </c>
      <c r="R181" t="b">
        <v>0</v>
      </c>
      <c r="S181" t="s">
        <v>28</v>
      </c>
      <c r="T181">
        <v>3834</v>
      </c>
      <c r="U181" t="s">
        <v>29</v>
      </c>
      <c r="V181" t="s">
        <v>68</v>
      </c>
      <c r="W181" t="s">
        <v>37</v>
      </c>
      <c r="X181" s="10">
        <f t="shared" si="44"/>
        <v>2.002002002002002E-2</v>
      </c>
      <c r="Y181" s="10" t="str">
        <f t="shared" si="54"/>
        <v>0%-10%</v>
      </c>
      <c r="Z181" t="str">
        <f t="shared" si="45"/>
        <v>Low</v>
      </c>
      <c r="AA181" t="str">
        <f t="shared" si="46"/>
        <v>901-1000</v>
      </c>
      <c r="AB181" t="str">
        <f t="shared" si="47"/>
        <v>51-100</v>
      </c>
      <c r="AC181" t="str">
        <f t="shared" si="48"/>
        <v>EAST</v>
      </c>
      <c r="AD181" t="str">
        <f t="shared" si="49"/>
        <v>Single Device</v>
      </c>
      <c r="AE181" t="str">
        <f t="shared" si="50"/>
        <v>401-450</v>
      </c>
      <c r="AF181" s="24" t="str">
        <f t="shared" si="51"/>
        <v>21-30 days</v>
      </c>
      <c r="AG181" t="str">
        <f t="shared" si="52"/>
        <v>3501-4000</v>
      </c>
      <c r="AH181" s="30">
        <f t="shared" si="55"/>
        <v>450</v>
      </c>
      <c r="AI181" s="30">
        <f t="shared" si="53"/>
        <v>0.9244444444444444</v>
      </c>
      <c r="AJ181" t="str">
        <f t="shared" si="56"/>
        <v>0-5 hrs</v>
      </c>
      <c r="AK181" t="str">
        <f t="shared" si="57"/>
        <v>High Enagaged</v>
      </c>
    </row>
    <row r="182" spans="1:37" x14ac:dyDescent="0.25">
      <c r="A182">
        <v>2727</v>
      </c>
      <c r="B182" t="s">
        <v>231</v>
      </c>
      <c r="C182" s="1">
        <v>45320</v>
      </c>
      <c r="D182" s="1">
        <v>45634</v>
      </c>
      <c r="E182" s="33">
        <v>7.99</v>
      </c>
      <c r="F182">
        <v>263</v>
      </c>
      <c r="G182" t="s">
        <v>79</v>
      </c>
      <c r="H182">
        <v>1</v>
      </c>
      <c r="I182">
        <v>4</v>
      </c>
      <c r="J182" t="b">
        <v>1</v>
      </c>
      <c r="K182">
        <v>468</v>
      </c>
      <c r="L182">
        <v>95</v>
      </c>
      <c r="M182" t="s">
        <v>48</v>
      </c>
      <c r="N182" t="s">
        <v>40</v>
      </c>
      <c r="O182" t="s">
        <v>56</v>
      </c>
      <c r="P182">
        <v>87</v>
      </c>
      <c r="Q182">
        <v>3.5</v>
      </c>
      <c r="R182" t="b">
        <v>0</v>
      </c>
      <c r="S182" t="s">
        <v>28</v>
      </c>
      <c r="T182">
        <v>4497</v>
      </c>
      <c r="U182" t="s">
        <v>65</v>
      </c>
      <c r="V182" t="s">
        <v>36</v>
      </c>
      <c r="W182" t="s">
        <v>37</v>
      </c>
      <c r="X182" s="10">
        <f t="shared" si="44"/>
        <v>0.15452930728241562</v>
      </c>
      <c r="Y182" s="10" t="str">
        <f t="shared" si="54"/>
        <v>11%-30%</v>
      </c>
      <c r="Z182" t="str">
        <f t="shared" si="45"/>
        <v>Moderate</v>
      </c>
      <c r="AA182" t="str">
        <f t="shared" si="46"/>
        <v>401-500</v>
      </c>
      <c r="AB182" t="str">
        <f t="shared" si="47"/>
        <v>51-100</v>
      </c>
      <c r="AC182" t="str">
        <f t="shared" si="48"/>
        <v>EAST</v>
      </c>
      <c r="AD182" t="str">
        <f t="shared" si="49"/>
        <v>Single Device</v>
      </c>
      <c r="AE182" t="str">
        <f t="shared" si="50"/>
        <v>251-300</v>
      </c>
      <c r="AF182" s="24" t="str">
        <f t="shared" si="51"/>
        <v>7-10 days</v>
      </c>
      <c r="AG182" t="str">
        <f t="shared" si="52"/>
        <v>4001-4500</v>
      </c>
      <c r="AH182" s="30">
        <f t="shared" si="55"/>
        <v>314</v>
      </c>
      <c r="AI182" s="30">
        <f t="shared" si="53"/>
        <v>0.83757961783439494</v>
      </c>
      <c r="AJ182" t="str">
        <f t="shared" si="56"/>
        <v>0-5 hrs</v>
      </c>
      <c r="AK182" t="str">
        <f t="shared" ref="AK182:AK186" si="63">IF(F182&gt;400,"High Enagaged",IF(AND(F182&lt;=200,F182&gt;100),"Moderate Enagaged","Low Engaged"))</f>
        <v>Low Engaged</v>
      </c>
    </row>
    <row r="183" spans="1:37" x14ac:dyDescent="0.25">
      <c r="A183">
        <v>2731</v>
      </c>
      <c r="B183" t="s">
        <v>342</v>
      </c>
      <c r="C183" s="1">
        <v>45454</v>
      </c>
      <c r="D183" s="1">
        <v>45639</v>
      </c>
      <c r="E183" s="33">
        <v>15.99</v>
      </c>
      <c r="F183">
        <v>267</v>
      </c>
      <c r="G183" t="s">
        <v>79</v>
      </c>
      <c r="H183">
        <v>5</v>
      </c>
      <c r="I183">
        <v>5</v>
      </c>
      <c r="J183" t="b">
        <v>1</v>
      </c>
      <c r="K183">
        <v>890</v>
      </c>
      <c r="L183">
        <v>187</v>
      </c>
      <c r="M183" t="s">
        <v>44</v>
      </c>
      <c r="N183" t="s">
        <v>26</v>
      </c>
      <c r="O183" t="s">
        <v>67</v>
      </c>
      <c r="P183">
        <v>98</v>
      </c>
      <c r="Q183">
        <v>3</v>
      </c>
      <c r="R183" t="b">
        <v>1</v>
      </c>
      <c r="S183" t="s">
        <v>28</v>
      </c>
      <c r="T183">
        <v>3510</v>
      </c>
      <c r="U183" t="s">
        <v>57</v>
      </c>
      <c r="V183" t="s">
        <v>60</v>
      </c>
      <c r="W183" t="s">
        <v>53</v>
      </c>
      <c r="X183" s="10">
        <f t="shared" si="44"/>
        <v>9.0993500464252558E-2</v>
      </c>
      <c r="Y183" s="10" t="str">
        <f t="shared" si="54"/>
        <v>0%-10%</v>
      </c>
      <c r="Z183" t="str">
        <f t="shared" si="45"/>
        <v>Low</v>
      </c>
      <c r="AA183" t="str">
        <f t="shared" si="46"/>
        <v>801-900</v>
      </c>
      <c r="AB183" t="str">
        <f t="shared" si="47"/>
        <v>151-200</v>
      </c>
      <c r="AC183" t="str">
        <f t="shared" si="48"/>
        <v>NORTH</v>
      </c>
      <c r="AD183" t="str">
        <f t="shared" si="49"/>
        <v>Multiple Device</v>
      </c>
      <c r="AE183" t="str">
        <f t="shared" si="50"/>
        <v>251-300</v>
      </c>
      <c r="AF183" s="24" t="str">
        <f t="shared" si="51"/>
        <v>4-6 days</v>
      </c>
      <c r="AG183" t="str">
        <f t="shared" si="52"/>
        <v>3501-4000</v>
      </c>
      <c r="AH183" s="30">
        <f t="shared" si="55"/>
        <v>185</v>
      </c>
      <c r="AI183" s="30">
        <f t="shared" si="53"/>
        <v>1.4432432432432432</v>
      </c>
      <c r="AJ183" t="str">
        <f t="shared" si="56"/>
        <v>0-5 hrs</v>
      </c>
      <c r="AK183" t="str">
        <f t="shared" si="63"/>
        <v>Low Engaged</v>
      </c>
    </row>
    <row r="184" spans="1:37" x14ac:dyDescent="0.25">
      <c r="A184">
        <v>2734</v>
      </c>
      <c r="B184" t="s">
        <v>186</v>
      </c>
      <c r="C184" s="1">
        <v>45449</v>
      </c>
      <c r="D184" s="1">
        <v>45627</v>
      </c>
      <c r="E184" s="33">
        <v>11.99</v>
      </c>
      <c r="F184">
        <v>130</v>
      </c>
      <c r="G184" t="s">
        <v>46</v>
      </c>
      <c r="H184">
        <v>1</v>
      </c>
      <c r="I184">
        <v>1</v>
      </c>
      <c r="J184" t="b">
        <v>1</v>
      </c>
      <c r="K184">
        <v>428</v>
      </c>
      <c r="L184">
        <v>119</v>
      </c>
      <c r="M184" t="s">
        <v>74</v>
      </c>
      <c r="N184" t="s">
        <v>49</v>
      </c>
      <c r="O184" t="s">
        <v>67</v>
      </c>
      <c r="P184">
        <v>53</v>
      </c>
      <c r="Q184">
        <v>4.5</v>
      </c>
      <c r="R184" t="b">
        <v>1</v>
      </c>
      <c r="S184" t="s">
        <v>28</v>
      </c>
      <c r="T184">
        <v>4922</v>
      </c>
      <c r="U184" t="s">
        <v>65</v>
      </c>
      <c r="V184" t="s">
        <v>30</v>
      </c>
      <c r="W184" t="s">
        <v>75</v>
      </c>
      <c r="X184" s="10">
        <f t="shared" si="44"/>
        <v>9.6892138939670927E-2</v>
      </c>
      <c r="Y184" s="10" t="str">
        <f t="shared" si="54"/>
        <v>0%-10%</v>
      </c>
      <c r="Z184" t="str">
        <f t="shared" si="45"/>
        <v>Low</v>
      </c>
      <c r="AA184" t="str">
        <f t="shared" si="46"/>
        <v>401-500</v>
      </c>
      <c r="AB184" t="str">
        <f t="shared" si="47"/>
        <v>101-150</v>
      </c>
      <c r="AC184" t="str">
        <f t="shared" si="48"/>
        <v>NORTH</v>
      </c>
      <c r="AD184" t="str">
        <f t="shared" si="49"/>
        <v>Single Device</v>
      </c>
      <c r="AE184" t="str">
        <f t="shared" si="50"/>
        <v>101-150</v>
      </c>
      <c r="AF184" s="24" t="str">
        <f t="shared" si="51"/>
        <v>16-20 days</v>
      </c>
      <c r="AG184" t="str">
        <f t="shared" si="52"/>
        <v>Above 4500</v>
      </c>
      <c r="AH184" s="30">
        <f t="shared" si="55"/>
        <v>178</v>
      </c>
      <c r="AI184" s="30">
        <f t="shared" si="53"/>
        <v>0.7303370786516854</v>
      </c>
      <c r="AJ184" t="str">
        <f t="shared" si="56"/>
        <v>0-5 hrs</v>
      </c>
      <c r="AK184" t="str">
        <f t="shared" si="63"/>
        <v>Moderate Enagaged</v>
      </c>
    </row>
    <row r="185" spans="1:37" x14ac:dyDescent="0.25">
      <c r="A185">
        <v>2739</v>
      </c>
      <c r="B185" t="s">
        <v>230</v>
      </c>
      <c r="C185" s="1">
        <v>45040</v>
      </c>
      <c r="D185" s="1">
        <v>45616</v>
      </c>
      <c r="E185" s="33">
        <v>15.99</v>
      </c>
      <c r="F185">
        <v>285</v>
      </c>
      <c r="G185" t="s">
        <v>46</v>
      </c>
      <c r="H185">
        <v>1</v>
      </c>
      <c r="I185">
        <v>3</v>
      </c>
      <c r="J185" t="b">
        <v>0</v>
      </c>
      <c r="K185">
        <v>706</v>
      </c>
      <c r="L185">
        <v>22</v>
      </c>
      <c r="M185" t="s">
        <v>44</v>
      </c>
      <c r="N185" t="s">
        <v>26</v>
      </c>
      <c r="O185" t="s">
        <v>41</v>
      </c>
      <c r="P185">
        <v>4</v>
      </c>
      <c r="Q185">
        <v>3.4</v>
      </c>
      <c r="R185" t="b">
        <v>1</v>
      </c>
      <c r="S185" t="s">
        <v>28</v>
      </c>
      <c r="T185">
        <v>368</v>
      </c>
      <c r="U185" t="s">
        <v>35</v>
      </c>
      <c r="V185" t="s">
        <v>36</v>
      </c>
      <c r="W185" t="s">
        <v>31</v>
      </c>
      <c r="X185" s="10">
        <f t="shared" si="44"/>
        <v>5.4945054945054949E-3</v>
      </c>
      <c r="Y185" s="10" t="str">
        <f t="shared" si="54"/>
        <v>0%-10%</v>
      </c>
      <c r="Z185" t="str">
        <f t="shared" si="45"/>
        <v>Low</v>
      </c>
      <c r="AA185" t="str">
        <f t="shared" si="46"/>
        <v>701-800</v>
      </c>
      <c r="AB185" t="str">
        <f t="shared" si="47"/>
        <v>0-50</v>
      </c>
      <c r="AC185" t="str">
        <f t="shared" si="48"/>
        <v>NORTH</v>
      </c>
      <c r="AD185" t="str">
        <f t="shared" si="49"/>
        <v>Single Device</v>
      </c>
      <c r="AE185" t="str">
        <f t="shared" si="50"/>
        <v>251-300</v>
      </c>
      <c r="AF185" s="24" t="str">
        <f t="shared" si="51"/>
        <v>More than 30days</v>
      </c>
      <c r="AG185" t="str">
        <f t="shared" si="52"/>
        <v>0-500</v>
      </c>
      <c r="AH185" s="30">
        <f t="shared" si="55"/>
        <v>576</v>
      </c>
      <c r="AI185" s="30">
        <f t="shared" si="53"/>
        <v>0.49479166666666669</v>
      </c>
      <c r="AJ185" t="str">
        <f t="shared" si="56"/>
        <v>0-5 hrs</v>
      </c>
      <c r="AK185" t="str">
        <f t="shared" si="63"/>
        <v>Low Engaged</v>
      </c>
    </row>
    <row r="186" spans="1:37" x14ac:dyDescent="0.25">
      <c r="A186">
        <v>2766</v>
      </c>
      <c r="B186" t="s">
        <v>317</v>
      </c>
      <c r="C186" s="1">
        <v>44934</v>
      </c>
      <c r="D186" s="1">
        <v>45621</v>
      </c>
      <c r="E186" s="33">
        <v>7.99</v>
      </c>
      <c r="F186">
        <v>187</v>
      </c>
      <c r="G186" t="s">
        <v>46</v>
      </c>
      <c r="H186">
        <v>2</v>
      </c>
      <c r="I186">
        <v>3</v>
      </c>
      <c r="J186" t="b">
        <v>1</v>
      </c>
      <c r="K186">
        <v>697</v>
      </c>
      <c r="L186">
        <v>5</v>
      </c>
      <c r="M186" t="s">
        <v>59</v>
      </c>
      <c r="N186" t="s">
        <v>40</v>
      </c>
      <c r="O186" t="s">
        <v>34</v>
      </c>
      <c r="P186">
        <v>29</v>
      </c>
      <c r="Q186">
        <v>4.5</v>
      </c>
      <c r="R186" t="b">
        <v>0</v>
      </c>
      <c r="S186" t="s">
        <v>28</v>
      </c>
      <c r="T186">
        <v>213</v>
      </c>
      <c r="U186" t="s">
        <v>51</v>
      </c>
      <c r="V186" t="s">
        <v>52</v>
      </c>
      <c r="W186" t="s">
        <v>53</v>
      </c>
      <c r="X186" s="10">
        <f t="shared" si="44"/>
        <v>4.1310541310541307E-2</v>
      </c>
      <c r="Y186" s="10" t="str">
        <f t="shared" si="54"/>
        <v>0%-10%</v>
      </c>
      <c r="Z186" t="str">
        <f t="shared" si="45"/>
        <v>Low</v>
      </c>
      <c r="AA186" t="str">
        <f t="shared" si="46"/>
        <v>601-700</v>
      </c>
      <c r="AB186" t="str">
        <f t="shared" si="47"/>
        <v>0-50</v>
      </c>
      <c r="AC186" t="str">
        <f t="shared" si="48"/>
        <v>SOUTH</v>
      </c>
      <c r="AD186" t="str">
        <f t="shared" si="49"/>
        <v>Multiple Device</v>
      </c>
      <c r="AE186" t="str">
        <f t="shared" si="50"/>
        <v>151-200</v>
      </c>
      <c r="AF186" s="24" t="str">
        <f t="shared" si="51"/>
        <v>More than 30days</v>
      </c>
      <c r="AG186" t="str">
        <f t="shared" si="52"/>
        <v>0-500</v>
      </c>
      <c r="AH186" s="30">
        <f t="shared" si="55"/>
        <v>687</v>
      </c>
      <c r="AI186" s="30">
        <f t="shared" si="53"/>
        <v>0.27219796215429404</v>
      </c>
      <c r="AJ186" t="str">
        <f t="shared" si="56"/>
        <v>0-5 hrs</v>
      </c>
      <c r="AK186" t="str">
        <f t="shared" si="63"/>
        <v>Moderate Enagaged</v>
      </c>
    </row>
    <row r="187" spans="1:37" x14ac:dyDescent="0.25">
      <c r="A187">
        <v>2784</v>
      </c>
      <c r="B187" t="s">
        <v>99</v>
      </c>
      <c r="C187" s="1">
        <v>45250</v>
      </c>
      <c r="D187" s="1">
        <v>45639</v>
      </c>
      <c r="E187" s="33">
        <v>7.99</v>
      </c>
      <c r="F187">
        <v>484</v>
      </c>
      <c r="G187" t="s">
        <v>46</v>
      </c>
      <c r="H187">
        <v>5</v>
      </c>
      <c r="I187">
        <v>2</v>
      </c>
      <c r="J187" t="b">
        <v>1</v>
      </c>
      <c r="K187">
        <v>52</v>
      </c>
      <c r="L187">
        <v>151</v>
      </c>
      <c r="M187" t="s">
        <v>74</v>
      </c>
      <c r="N187" t="s">
        <v>26</v>
      </c>
      <c r="O187" t="s">
        <v>67</v>
      </c>
      <c r="P187">
        <v>15</v>
      </c>
      <c r="Q187">
        <v>3.1</v>
      </c>
      <c r="R187" t="b">
        <v>0</v>
      </c>
      <c r="S187" t="s">
        <v>28</v>
      </c>
      <c r="T187">
        <v>1042</v>
      </c>
      <c r="U187" t="s">
        <v>65</v>
      </c>
      <c r="V187" t="s">
        <v>52</v>
      </c>
      <c r="W187" t="s">
        <v>31</v>
      </c>
      <c r="X187" s="10">
        <f t="shared" si="44"/>
        <v>7.3891625615763554E-2</v>
      </c>
      <c r="Y187" s="10" t="str">
        <f t="shared" si="54"/>
        <v>0%-10%</v>
      </c>
      <c r="Z187" t="str">
        <f t="shared" si="45"/>
        <v>Low</v>
      </c>
      <c r="AA187" t="str">
        <f t="shared" si="46"/>
        <v>0-100</v>
      </c>
      <c r="AB187" t="str">
        <f t="shared" si="47"/>
        <v>151-200</v>
      </c>
      <c r="AC187" t="str">
        <f t="shared" si="48"/>
        <v>NORTH</v>
      </c>
      <c r="AD187" t="str">
        <f t="shared" si="49"/>
        <v>Multiple Device</v>
      </c>
      <c r="AE187" t="str">
        <f t="shared" si="50"/>
        <v>451-500</v>
      </c>
      <c r="AF187" s="24" t="str">
        <f t="shared" si="51"/>
        <v>4-6 days</v>
      </c>
      <c r="AG187" t="str">
        <f t="shared" si="52"/>
        <v>1001-1500</v>
      </c>
      <c r="AH187" s="30">
        <f t="shared" si="55"/>
        <v>389</v>
      </c>
      <c r="AI187" s="30">
        <f t="shared" si="53"/>
        <v>1.244215938303342</v>
      </c>
      <c r="AJ187" t="str">
        <f t="shared" si="56"/>
        <v>0-5 hrs</v>
      </c>
      <c r="AK187" t="str">
        <f t="shared" si="57"/>
        <v>High Enagaged</v>
      </c>
    </row>
    <row r="188" spans="1:37" x14ac:dyDescent="0.25">
      <c r="A188">
        <v>2788</v>
      </c>
      <c r="B188" t="s">
        <v>328</v>
      </c>
      <c r="C188" s="1">
        <v>44966</v>
      </c>
      <c r="D188" s="1">
        <v>45632</v>
      </c>
      <c r="E188" s="33">
        <v>15.99</v>
      </c>
      <c r="F188">
        <v>404</v>
      </c>
      <c r="G188" t="s">
        <v>62</v>
      </c>
      <c r="H188">
        <v>2</v>
      </c>
      <c r="I188">
        <v>2</v>
      </c>
      <c r="J188" t="b">
        <v>0</v>
      </c>
      <c r="K188">
        <v>257</v>
      </c>
      <c r="L188">
        <v>113</v>
      </c>
      <c r="M188" t="s">
        <v>63</v>
      </c>
      <c r="N188" t="s">
        <v>49</v>
      </c>
      <c r="O188" t="s">
        <v>41</v>
      </c>
      <c r="P188">
        <v>60</v>
      </c>
      <c r="Q188">
        <v>3.8</v>
      </c>
      <c r="R188" t="b">
        <v>0</v>
      </c>
      <c r="S188" t="s">
        <v>28</v>
      </c>
      <c r="T188">
        <v>1290</v>
      </c>
      <c r="U188" t="s">
        <v>51</v>
      </c>
      <c r="V188" t="s">
        <v>30</v>
      </c>
      <c r="W188" t="s">
        <v>31</v>
      </c>
      <c r="X188" s="10">
        <f t="shared" si="44"/>
        <v>0.16216216216216217</v>
      </c>
      <c r="Y188" s="10" t="str">
        <f t="shared" si="54"/>
        <v>11%-30%</v>
      </c>
      <c r="Z188" t="str">
        <f t="shared" si="45"/>
        <v>Moderate</v>
      </c>
      <c r="AA188" t="str">
        <f t="shared" si="46"/>
        <v>201-300</v>
      </c>
      <c r="AB188" t="str">
        <f t="shared" si="47"/>
        <v>101-150</v>
      </c>
      <c r="AC188" t="str">
        <f t="shared" si="48"/>
        <v>NORTH</v>
      </c>
      <c r="AD188" t="str">
        <f t="shared" si="49"/>
        <v>Multiple Device</v>
      </c>
      <c r="AE188" t="str">
        <f t="shared" si="50"/>
        <v>401-450</v>
      </c>
      <c r="AF188" s="24" t="str">
        <f t="shared" si="51"/>
        <v>11-15 days</v>
      </c>
      <c r="AG188" t="str">
        <f t="shared" si="52"/>
        <v>1001-1500</v>
      </c>
      <c r="AH188" s="30">
        <f t="shared" si="55"/>
        <v>666</v>
      </c>
      <c r="AI188" s="30">
        <f t="shared" si="53"/>
        <v>0.60660660660660659</v>
      </c>
      <c r="AJ188" t="str">
        <f t="shared" si="56"/>
        <v>0-5 hrs</v>
      </c>
      <c r="AK188" t="str">
        <f t="shared" si="57"/>
        <v>High Enagaged</v>
      </c>
    </row>
    <row r="189" spans="1:37" x14ac:dyDescent="0.25">
      <c r="A189">
        <v>2808</v>
      </c>
      <c r="B189" t="s">
        <v>120</v>
      </c>
      <c r="C189" s="1">
        <v>45242</v>
      </c>
      <c r="D189" s="1">
        <v>45640</v>
      </c>
      <c r="E189" s="33">
        <v>15.99</v>
      </c>
      <c r="F189">
        <v>91</v>
      </c>
      <c r="G189" t="s">
        <v>55</v>
      </c>
      <c r="H189">
        <v>3</v>
      </c>
      <c r="I189">
        <v>6</v>
      </c>
      <c r="J189" t="b">
        <v>0</v>
      </c>
      <c r="K189">
        <v>961</v>
      </c>
      <c r="L189">
        <v>170</v>
      </c>
      <c r="M189" t="s">
        <v>25</v>
      </c>
      <c r="N189" t="s">
        <v>26</v>
      </c>
      <c r="O189" t="s">
        <v>41</v>
      </c>
      <c r="P189">
        <v>87</v>
      </c>
      <c r="Q189">
        <v>4.2</v>
      </c>
      <c r="R189" t="b">
        <v>0</v>
      </c>
      <c r="S189" t="s">
        <v>28</v>
      </c>
      <c r="T189">
        <v>718</v>
      </c>
      <c r="U189" t="s">
        <v>51</v>
      </c>
      <c r="V189" t="s">
        <v>36</v>
      </c>
      <c r="W189" t="s">
        <v>75</v>
      </c>
      <c r="X189" s="10">
        <f t="shared" si="44"/>
        <v>7.6923076923076927E-2</v>
      </c>
      <c r="Y189" s="10" t="str">
        <f t="shared" si="54"/>
        <v>0%-10%</v>
      </c>
      <c r="Z189" t="str">
        <f t="shared" si="45"/>
        <v>Low</v>
      </c>
      <c r="AA189" t="str">
        <f t="shared" si="46"/>
        <v>901-1000</v>
      </c>
      <c r="AB189" t="str">
        <f t="shared" si="47"/>
        <v>151-200</v>
      </c>
      <c r="AC189" t="str">
        <f t="shared" si="48"/>
        <v>WEST</v>
      </c>
      <c r="AD189" t="str">
        <f t="shared" si="49"/>
        <v>Multiple Device</v>
      </c>
      <c r="AE189" t="str">
        <f t="shared" si="50"/>
        <v>51-100</v>
      </c>
      <c r="AF189" s="24" t="str">
        <f t="shared" si="51"/>
        <v>4-6 days</v>
      </c>
      <c r="AG189" t="str">
        <f t="shared" si="52"/>
        <v>501-1000</v>
      </c>
      <c r="AH189" s="30">
        <f t="shared" si="55"/>
        <v>398</v>
      </c>
      <c r="AI189" s="30">
        <f t="shared" si="53"/>
        <v>0.228643216080402</v>
      </c>
      <c r="AJ189" t="str">
        <f t="shared" si="56"/>
        <v>0-5 hrs</v>
      </c>
      <c r="AK189" t="str">
        <f t="shared" ref="AK189:AK194" si="64">IF(F189&gt;400,"High Enagaged",IF(AND(F189&lt;=200,F189&gt;100),"Moderate Enagaged","Low Engaged"))</f>
        <v>Low Engaged</v>
      </c>
    </row>
    <row r="190" spans="1:37" x14ac:dyDescent="0.25">
      <c r="A190">
        <v>2820</v>
      </c>
      <c r="B190" t="s">
        <v>82</v>
      </c>
      <c r="C190" s="1">
        <v>45122</v>
      </c>
      <c r="D190" s="1">
        <v>45627</v>
      </c>
      <c r="E190" s="33">
        <v>7.99</v>
      </c>
      <c r="F190">
        <v>202</v>
      </c>
      <c r="G190" t="s">
        <v>33</v>
      </c>
      <c r="H190">
        <v>1</v>
      </c>
      <c r="I190">
        <v>5</v>
      </c>
      <c r="J190" t="b">
        <v>1</v>
      </c>
      <c r="K190">
        <v>109</v>
      </c>
      <c r="L190">
        <v>41</v>
      </c>
      <c r="M190" t="s">
        <v>25</v>
      </c>
      <c r="N190" t="s">
        <v>64</v>
      </c>
      <c r="O190" t="s">
        <v>50</v>
      </c>
      <c r="P190">
        <v>42</v>
      </c>
      <c r="Q190">
        <v>4.5999999999999996</v>
      </c>
      <c r="R190" t="b">
        <v>0</v>
      </c>
      <c r="S190" t="s">
        <v>28</v>
      </c>
      <c r="T190">
        <v>3607</v>
      </c>
      <c r="U190" t="s">
        <v>35</v>
      </c>
      <c r="V190" t="s">
        <v>30</v>
      </c>
      <c r="W190" t="s">
        <v>31</v>
      </c>
      <c r="X190" s="10">
        <f t="shared" si="44"/>
        <v>0.28000000000000003</v>
      </c>
      <c r="Y190" s="10" t="str">
        <f t="shared" si="54"/>
        <v>11%-30%</v>
      </c>
      <c r="Z190" t="str">
        <f t="shared" si="45"/>
        <v>Moderate</v>
      </c>
      <c r="AA190" t="str">
        <f t="shared" si="46"/>
        <v>101-200</v>
      </c>
      <c r="AB190" t="str">
        <f t="shared" si="47"/>
        <v>0-50</v>
      </c>
      <c r="AC190" t="str">
        <f t="shared" si="48"/>
        <v>WEST</v>
      </c>
      <c r="AD190" t="str">
        <f t="shared" si="49"/>
        <v>Single Device</v>
      </c>
      <c r="AE190" t="str">
        <f t="shared" si="50"/>
        <v>201-250</v>
      </c>
      <c r="AF190" s="24" t="str">
        <f t="shared" si="51"/>
        <v>16-20 days</v>
      </c>
      <c r="AG190" t="str">
        <f t="shared" si="52"/>
        <v>3501-4000</v>
      </c>
      <c r="AH190" s="30">
        <f t="shared" si="55"/>
        <v>505</v>
      </c>
      <c r="AI190" s="30">
        <f t="shared" si="53"/>
        <v>0.4</v>
      </c>
      <c r="AJ190" t="str">
        <f t="shared" si="56"/>
        <v>0-5 hrs</v>
      </c>
      <c r="AK190" t="str">
        <f t="shared" si="64"/>
        <v>Low Engaged</v>
      </c>
    </row>
    <row r="191" spans="1:37" x14ac:dyDescent="0.25">
      <c r="A191">
        <v>2829</v>
      </c>
      <c r="B191" t="s">
        <v>226</v>
      </c>
      <c r="C191" s="1">
        <v>45558</v>
      </c>
      <c r="D191" s="1">
        <v>45635</v>
      </c>
      <c r="E191" s="33">
        <v>15.99</v>
      </c>
      <c r="F191">
        <v>23</v>
      </c>
      <c r="G191" t="s">
        <v>24</v>
      </c>
      <c r="H191">
        <v>2</v>
      </c>
      <c r="I191">
        <v>2</v>
      </c>
      <c r="J191" t="b">
        <v>0</v>
      </c>
      <c r="K191">
        <v>577</v>
      </c>
      <c r="L191">
        <v>131</v>
      </c>
      <c r="M191" t="s">
        <v>74</v>
      </c>
      <c r="N191" t="s">
        <v>49</v>
      </c>
      <c r="O191" t="s">
        <v>34</v>
      </c>
      <c r="P191">
        <v>14</v>
      </c>
      <c r="Q191">
        <v>3.9</v>
      </c>
      <c r="R191" t="b">
        <v>0</v>
      </c>
      <c r="S191" t="s">
        <v>28</v>
      </c>
      <c r="T191">
        <v>4048</v>
      </c>
      <c r="U191" t="s">
        <v>57</v>
      </c>
      <c r="V191" t="s">
        <v>36</v>
      </c>
      <c r="W191" t="s">
        <v>75</v>
      </c>
      <c r="X191" s="10">
        <f t="shared" si="44"/>
        <v>1.977401129943503E-2</v>
      </c>
      <c r="Y191" s="10" t="str">
        <f t="shared" si="54"/>
        <v>0%-10%</v>
      </c>
      <c r="Z191" t="str">
        <f t="shared" si="45"/>
        <v>Low</v>
      </c>
      <c r="AA191" t="str">
        <f t="shared" si="46"/>
        <v>501-600</v>
      </c>
      <c r="AB191" t="str">
        <f t="shared" si="47"/>
        <v>101-150</v>
      </c>
      <c r="AC191" t="str">
        <f t="shared" si="48"/>
        <v>NORTH</v>
      </c>
      <c r="AD191" t="str">
        <f t="shared" si="49"/>
        <v>Multiple Device</v>
      </c>
      <c r="AE191" t="str">
        <f t="shared" si="50"/>
        <v>0-50</v>
      </c>
      <c r="AF191" s="24" t="str">
        <f t="shared" si="51"/>
        <v>7-10 days</v>
      </c>
      <c r="AG191" t="str">
        <f t="shared" si="52"/>
        <v>4001-4500</v>
      </c>
      <c r="AH191" s="30">
        <f t="shared" si="55"/>
        <v>77</v>
      </c>
      <c r="AI191" s="30">
        <f t="shared" si="53"/>
        <v>0.29870129870129869</v>
      </c>
      <c r="AJ191" t="str">
        <f t="shared" si="56"/>
        <v>0-5 hrs</v>
      </c>
      <c r="AK191" t="str">
        <f t="shared" si="64"/>
        <v>Low Engaged</v>
      </c>
    </row>
    <row r="192" spans="1:37" x14ac:dyDescent="0.25">
      <c r="A192">
        <v>2830</v>
      </c>
      <c r="B192" t="s">
        <v>322</v>
      </c>
      <c r="C192" s="1">
        <v>45049</v>
      </c>
      <c r="D192" s="1">
        <v>45634</v>
      </c>
      <c r="E192" s="33">
        <v>11.99</v>
      </c>
      <c r="F192">
        <v>304</v>
      </c>
      <c r="G192" t="s">
        <v>62</v>
      </c>
      <c r="H192">
        <v>1</v>
      </c>
      <c r="I192">
        <v>1</v>
      </c>
      <c r="J192" t="b">
        <v>1</v>
      </c>
      <c r="K192">
        <v>389</v>
      </c>
      <c r="L192">
        <v>137</v>
      </c>
      <c r="M192" t="s">
        <v>48</v>
      </c>
      <c r="N192" t="s">
        <v>64</v>
      </c>
      <c r="O192" t="s">
        <v>67</v>
      </c>
      <c r="P192">
        <v>2</v>
      </c>
      <c r="Q192">
        <v>4.8</v>
      </c>
      <c r="R192" t="b">
        <v>1</v>
      </c>
      <c r="S192" t="s">
        <v>28</v>
      </c>
      <c r="T192">
        <v>4685</v>
      </c>
      <c r="U192" t="s">
        <v>35</v>
      </c>
      <c r="V192" t="s">
        <v>68</v>
      </c>
      <c r="W192" t="s">
        <v>53</v>
      </c>
      <c r="X192" s="10">
        <f t="shared" si="44"/>
        <v>3.8022813688212928E-3</v>
      </c>
      <c r="Y192" s="10" t="str">
        <f t="shared" si="54"/>
        <v>0%-10%</v>
      </c>
      <c r="Z192" t="str">
        <f t="shared" si="45"/>
        <v>Low</v>
      </c>
      <c r="AA192" t="str">
        <f t="shared" si="46"/>
        <v>301-400</v>
      </c>
      <c r="AB192" t="str">
        <f t="shared" si="47"/>
        <v>101-150</v>
      </c>
      <c r="AC192" t="str">
        <f t="shared" si="48"/>
        <v>EAST</v>
      </c>
      <c r="AD192" t="str">
        <f t="shared" si="49"/>
        <v>Single Device</v>
      </c>
      <c r="AE192" t="str">
        <f t="shared" si="50"/>
        <v>301-350</v>
      </c>
      <c r="AF192" s="24" t="str">
        <f t="shared" si="51"/>
        <v>7-10 days</v>
      </c>
      <c r="AG192" t="str">
        <f t="shared" si="52"/>
        <v>Above 4500</v>
      </c>
      <c r="AH192" s="30">
        <f t="shared" si="55"/>
        <v>585</v>
      </c>
      <c r="AI192" s="30">
        <f t="shared" si="53"/>
        <v>0.5196581196581197</v>
      </c>
      <c r="AJ192" t="str">
        <f t="shared" si="56"/>
        <v>0-5 hrs</v>
      </c>
      <c r="AK192" t="str">
        <f t="shared" si="64"/>
        <v>Low Engaged</v>
      </c>
    </row>
    <row r="193" spans="1:37" x14ac:dyDescent="0.25">
      <c r="A193">
        <v>2836</v>
      </c>
      <c r="B193" t="s">
        <v>150</v>
      </c>
      <c r="C193" s="1">
        <v>45329</v>
      </c>
      <c r="D193" s="1">
        <v>45643</v>
      </c>
      <c r="E193" s="33">
        <v>7.99</v>
      </c>
      <c r="F193">
        <v>359</v>
      </c>
      <c r="G193" t="s">
        <v>55</v>
      </c>
      <c r="H193">
        <v>2</v>
      </c>
      <c r="I193">
        <v>6</v>
      </c>
      <c r="J193" t="b">
        <v>0</v>
      </c>
      <c r="K193">
        <v>305</v>
      </c>
      <c r="L193">
        <v>81</v>
      </c>
      <c r="M193" t="s">
        <v>59</v>
      </c>
      <c r="N193" t="s">
        <v>64</v>
      </c>
      <c r="O193" t="s">
        <v>34</v>
      </c>
      <c r="P193">
        <v>28</v>
      </c>
      <c r="Q193">
        <v>3.3</v>
      </c>
      <c r="R193" t="b">
        <v>0</v>
      </c>
      <c r="S193" t="s">
        <v>28</v>
      </c>
      <c r="T193">
        <v>1926</v>
      </c>
      <c r="U193" t="s">
        <v>35</v>
      </c>
      <c r="V193" t="s">
        <v>68</v>
      </c>
      <c r="W193" t="s">
        <v>53</v>
      </c>
      <c r="X193" s="10">
        <f t="shared" si="44"/>
        <v>7.2538860103626937E-2</v>
      </c>
      <c r="Y193" s="10" t="str">
        <f t="shared" si="54"/>
        <v>0%-10%</v>
      </c>
      <c r="Z193" t="str">
        <f t="shared" si="45"/>
        <v>Low</v>
      </c>
      <c r="AA193" t="str">
        <f t="shared" si="46"/>
        <v>301-400</v>
      </c>
      <c r="AB193" t="str">
        <f t="shared" si="47"/>
        <v>51-100</v>
      </c>
      <c r="AC193" t="str">
        <f t="shared" si="48"/>
        <v>SOUTH</v>
      </c>
      <c r="AD193" t="str">
        <f t="shared" si="49"/>
        <v>Multiple Device</v>
      </c>
      <c r="AE193" t="str">
        <f t="shared" si="50"/>
        <v>351-400</v>
      </c>
      <c r="AF193" s="24" t="str">
        <f t="shared" si="51"/>
        <v>0-1 days</v>
      </c>
      <c r="AG193" t="str">
        <f t="shared" si="52"/>
        <v>1501-2000</v>
      </c>
      <c r="AH193" s="30">
        <f t="shared" si="55"/>
        <v>314</v>
      </c>
      <c r="AI193" s="30">
        <f t="shared" si="53"/>
        <v>1.1433121019108281</v>
      </c>
      <c r="AJ193" t="str">
        <f t="shared" si="56"/>
        <v>0-5 hrs</v>
      </c>
      <c r="AK193" t="str">
        <f t="shared" si="64"/>
        <v>Low Engaged</v>
      </c>
    </row>
    <row r="194" spans="1:37" x14ac:dyDescent="0.25">
      <c r="A194">
        <v>2847</v>
      </c>
      <c r="B194" t="s">
        <v>78</v>
      </c>
      <c r="C194" s="1">
        <v>45192</v>
      </c>
      <c r="D194" s="1">
        <v>45623</v>
      </c>
      <c r="E194" s="33">
        <v>15.99</v>
      </c>
      <c r="F194">
        <v>222</v>
      </c>
      <c r="G194" t="s">
        <v>46</v>
      </c>
      <c r="H194">
        <v>1</v>
      </c>
      <c r="I194">
        <v>3</v>
      </c>
      <c r="J194" t="b">
        <v>0</v>
      </c>
      <c r="K194">
        <v>785</v>
      </c>
      <c r="L194">
        <v>147</v>
      </c>
      <c r="M194" t="s">
        <v>74</v>
      </c>
      <c r="N194" t="s">
        <v>49</v>
      </c>
      <c r="O194" t="s">
        <v>41</v>
      </c>
      <c r="P194">
        <v>21</v>
      </c>
      <c r="Q194">
        <v>4.8</v>
      </c>
      <c r="R194" t="b">
        <v>1</v>
      </c>
      <c r="S194" t="s">
        <v>28</v>
      </c>
      <c r="T194">
        <v>4291</v>
      </c>
      <c r="U194" t="s">
        <v>51</v>
      </c>
      <c r="V194" t="s">
        <v>60</v>
      </c>
      <c r="W194" t="s">
        <v>53</v>
      </c>
      <c r="X194" s="10">
        <f t="shared" ref="X194:X257" si="65">P194/(K194+L194)</f>
        <v>2.2532188841201718E-2</v>
      </c>
      <c r="Y194" s="10" t="str">
        <f t="shared" si="54"/>
        <v>0%-10%</v>
      </c>
      <c r="Z194" t="str">
        <f t="shared" ref="Z194:Z257" si="66">IF(P194/(K194+L194)&gt;0.3, "High",IF(P194/(K194+L194)&lt;=0.1,"Low","Moderate"))</f>
        <v>Low</v>
      </c>
      <c r="AA194" t="str">
        <f t="shared" ref="AA194:AA257" si="67">IF(K194&gt;900,"901-1000",IF(AND(K194&lt;=900,K194&gt;800),"801-900",IF(AND(K194&lt;=800,K194&gt;700),"701-800",IF(AND(K194&lt;=700,K194&gt;600),"601-700",IF(AND(K194&lt;=600,K194&gt;500),"501-600",IF(AND(K194&lt;=500,K194&gt;400),"401-500",IF(AND(K194&lt;=400,K194&gt;300),"301-400",IF(AND(K194&lt;=300,K194&gt;200),"201-300",IF(AND(K194&lt;=200,K194&gt;100),"101-200","0-100")))))))))</f>
        <v>701-800</v>
      </c>
      <c r="AB194" t="str">
        <f t="shared" ref="AB194:AB257" si="68">IF(L194&gt;200,"Above 200",IF(AND(L194&lt;=200,L194&gt;150),"151-200",IF(AND(L194&lt;=150,L194&gt;100),"101-150",IF(AND(L194&lt;=100,L194&gt;50),"51-100","0-50"))))</f>
        <v>101-150</v>
      </c>
      <c r="AC194" t="str">
        <f t="shared" ref="AC194:AC257" si="69">IF(M194="GERMANY","NORTH",IF(M194="INDIA","EAST",IF(M194="USA","WEST",IF(M194="FRANCE","NORTH",IF(M194="CANADA","WEST",IF(M194="UK","NORTH",IF(M194="AUSTRALIA","SOUTH","")))))))</f>
        <v>NORTH</v>
      </c>
      <c r="AD194" t="str">
        <f t="shared" ref="AD194:AD257" si="70">IF(H194=1,"Single Device","Multiple Device")</f>
        <v>Single Device</v>
      </c>
      <c r="AE194" t="str">
        <f t="shared" ref="AE194:AE257" si="71">IF(AND(F194&lt;=500,F194&gt;450),"451-500",IF(AND(F194&lt;=450,F194&gt;400),"401-450",IF(AND(F194&lt;=400,F194&gt;350),"351-400",IF(AND(F194&lt;=350,F194&gt;300),"301-350",IF(AND(F194&lt;=300,F194&gt;250),"251-300",IF(AND(F194&lt;=250,F194&gt;200),"201-250",IF(AND(F194&lt;=200,F194&gt;150),"151-200",IF(AND(F194&lt;=150,F194&gt;100),"101-150",IF(AND(F194&lt;=100,F194&gt;50),"51-100","0-50")))))))))</f>
        <v>201-250</v>
      </c>
      <c r="AF194" s="24" t="str">
        <f t="shared" ref="AF194:AF257" si="72">IF(MAX($D$2:$D$1001)-D194&lt;=1,"0-1 days",IF(AND(MAX($D$2:$D$1001)-D194&gt;1,MAX($D$2:$D$1001)-D194&lt;=3),"2-3 days",IF(AND(MAX($D$2:$D$1001)-D194&gt;3,MAX($D$2:$D$1001)-D194&lt;=6),"4-6 days",IF(AND(MAX($D$2:$D$1001)-D194&gt;6,MAX($D$2:$D$1001)-D194&lt;=10),"7-10 days",IF(AND(MAX($D$2:$D$1001)-D194&gt;10,MAX($D$2:$D$1001)-D194&lt;=15),"11-15 days",IF(AND(MAX($D$2:$D$1001)-D194&gt;15,MAX($D$2:$D$1001)-D194&lt;=20),"16-20 days",IF(AND(MAX($D$2:$D$1001)-D213&gt;20,MAX($D$2:$D$1001)-D194&lt;=30),"21-30 days","More than 30days")))))))</f>
        <v>More than 30days</v>
      </c>
      <c r="AG194" t="str">
        <f t="shared" ref="AG194:AG257" si="73">IF(T194&gt;4500,"Above 4500",IF(AND(T194&lt;=4500,T194&gt;4000),"4001-4500",IF(AND(T194&lt;=4000,T194&gt;3500),"3501-4000",IF(AND(T194&lt;=3500,T194&gt;3000),"3001-3500",IF(AND(T194&lt;=3000,T194&gt;2500),"2501-3000",IF(AND(T194&lt;=2500,T194&gt;2000),"2001-2500",IF(AND(T194&lt;=2000,T194&gt;1500),"1501-2000",IF(AND(T194&lt;=1500,T194&gt;1000),"1001-1500",IF(AND(T194&lt;=1000,T194&gt;500),"501-1000","0-500")))))))))</f>
        <v>4001-4500</v>
      </c>
      <c r="AH194" s="30">
        <f t="shared" si="55"/>
        <v>431</v>
      </c>
      <c r="AI194" s="30">
        <f t="shared" ref="AI194:AI257" si="74">IFERROR(IF(F194/AH194&gt;0,F194/AH194,-(F194/AH194)),F194-(F194-1))</f>
        <v>0.51508120649651967</v>
      </c>
      <c r="AJ194" t="str">
        <f t="shared" si="56"/>
        <v>0-5 hrs</v>
      </c>
      <c r="AK194" t="str">
        <f t="shared" si="64"/>
        <v>Low Engaged</v>
      </c>
    </row>
    <row r="195" spans="1:37" x14ac:dyDescent="0.25">
      <c r="A195">
        <v>2851</v>
      </c>
      <c r="B195" t="s">
        <v>87</v>
      </c>
      <c r="C195" s="1">
        <v>45434</v>
      </c>
      <c r="D195" s="1">
        <v>45619</v>
      </c>
      <c r="E195" s="33">
        <v>15.99</v>
      </c>
      <c r="F195">
        <v>415</v>
      </c>
      <c r="G195" t="s">
        <v>79</v>
      </c>
      <c r="H195">
        <v>3</v>
      </c>
      <c r="I195">
        <v>5</v>
      </c>
      <c r="J195" t="b">
        <v>1</v>
      </c>
      <c r="K195">
        <v>769</v>
      </c>
      <c r="L195">
        <v>144</v>
      </c>
      <c r="M195" t="s">
        <v>59</v>
      </c>
      <c r="N195" t="s">
        <v>64</v>
      </c>
      <c r="O195" t="s">
        <v>50</v>
      </c>
      <c r="P195">
        <v>98</v>
      </c>
      <c r="Q195">
        <v>3.9</v>
      </c>
      <c r="R195" t="b">
        <v>0</v>
      </c>
      <c r="S195" t="s">
        <v>28</v>
      </c>
      <c r="T195">
        <v>2759</v>
      </c>
      <c r="U195" t="s">
        <v>65</v>
      </c>
      <c r="V195" t="s">
        <v>30</v>
      </c>
      <c r="W195" t="s">
        <v>37</v>
      </c>
      <c r="X195" s="10">
        <f t="shared" si="65"/>
        <v>0.10733844468784227</v>
      </c>
      <c r="Y195" s="10" t="str">
        <f t="shared" ref="Y195:Y258" si="75">IF(P195/(K195+L195)&gt;0.3,"Above 30%",IF(P195/(K195+L195)&lt;=0.1,"0%-10%","11%-30%"))</f>
        <v>11%-30%</v>
      </c>
      <c r="Z195" t="str">
        <f t="shared" si="66"/>
        <v>Moderate</v>
      </c>
      <c r="AA195" t="str">
        <f t="shared" si="67"/>
        <v>701-800</v>
      </c>
      <c r="AB195" t="str">
        <f t="shared" si="68"/>
        <v>101-150</v>
      </c>
      <c r="AC195" t="str">
        <f t="shared" si="69"/>
        <v>SOUTH</v>
      </c>
      <c r="AD195" t="str">
        <f t="shared" si="70"/>
        <v>Multiple Device</v>
      </c>
      <c r="AE195" t="str">
        <f t="shared" si="71"/>
        <v>401-450</v>
      </c>
      <c r="AF195" s="24" t="str">
        <f t="shared" si="72"/>
        <v>21-30 days</v>
      </c>
      <c r="AG195" t="str">
        <f t="shared" si="73"/>
        <v>2501-3000</v>
      </c>
      <c r="AH195" s="30">
        <f t="shared" ref="AH195:AH258" si="76">D195-C195</f>
        <v>185</v>
      </c>
      <c r="AI195" s="30">
        <f t="shared" si="74"/>
        <v>2.2432432432432434</v>
      </c>
      <c r="AJ195" t="str">
        <f t="shared" ref="AJ195:AJ258" si="77">IF(AI195&gt;20,"Above 20 hrs",IF(AND(AI195&lt;=20,AI195&gt;15),"15-20 hrs",IF(AND(AI195&lt;=15,AI195&gt;10),"11-15 hrs",IF(AND(AI195&lt;=10,AI195&gt;5),"6-10 hrs","0-5 hrs"))))</f>
        <v>0-5 hrs</v>
      </c>
      <c r="AK195" t="str">
        <f t="shared" ref="AK195:AK256" si="78">IF(F195&gt;400,"High Enagaged",IF(AND(T195&lt;=200,T195&gt;100),"Moderate Enagaged","Low Engaged"))</f>
        <v>High Enagaged</v>
      </c>
    </row>
    <row r="196" spans="1:37" x14ac:dyDescent="0.25">
      <c r="A196">
        <v>2854</v>
      </c>
      <c r="B196" t="s">
        <v>45</v>
      </c>
      <c r="C196" s="1">
        <v>45083</v>
      </c>
      <c r="D196" s="1">
        <v>45641</v>
      </c>
      <c r="E196" s="33">
        <v>11.99</v>
      </c>
      <c r="F196">
        <v>386</v>
      </c>
      <c r="G196" t="s">
        <v>46</v>
      </c>
      <c r="H196">
        <v>1</v>
      </c>
      <c r="I196">
        <v>4</v>
      </c>
      <c r="J196" t="b">
        <v>1</v>
      </c>
      <c r="K196">
        <v>230</v>
      </c>
      <c r="L196">
        <v>2</v>
      </c>
      <c r="M196" t="s">
        <v>25</v>
      </c>
      <c r="N196" t="s">
        <v>26</v>
      </c>
      <c r="O196" t="s">
        <v>41</v>
      </c>
      <c r="P196">
        <v>39</v>
      </c>
      <c r="Q196">
        <v>3.7</v>
      </c>
      <c r="R196" t="b">
        <v>0</v>
      </c>
      <c r="S196" t="s">
        <v>28</v>
      </c>
      <c r="T196">
        <v>1823</v>
      </c>
      <c r="U196" t="s">
        <v>35</v>
      </c>
      <c r="V196" t="s">
        <v>36</v>
      </c>
      <c r="W196" t="s">
        <v>31</v>
      </c>
      <c r="X196" s="10">
        <f t="shared" si="65"/>
        <v>0.16810344827586207</v>
      </c>
      <c r="Y196" s="10" t="str">
        <f t="shared" si="75"/>
        <v>11%-30%</v>
      </c>
      <c r="Z196" t="str">
        <f t="shared" si="66"/>
        <v>Moderate</v>
      </c>
      <c r="AA196" t="str">
        <f t="shared" si="67"/>
        <v>201-300</v>
      </c>
      <c r="AB196" t="str">
        <f t="shared" si="68"/>
        <v>0-50</v>
      </c>
      <c r="AC196" t="str">
        <f t="shared" si="69"/>
        <v>WEST</v>
      </c>
      <c r="AD196" t="str">
        <f t="shared" si="70"/>
        <v>Single Device</v>
      </c>
      <c r="AE196" t="str">
        <f t="shared" si="71"/>
        <v>351-400</v>
      </c>
      <c r="AF196" s="24" t="str">
        <f t="shared" si="72"/>
        <v>2-3 days</v>
      </c>
      <c r="AG196" t="str">
        <f t="shared" si="73"/>
        <v>1501-2000</v>
      </c>
      <c r="AH196" s="30">
        <f t="shared" si="76"/>
        <v>558</v>
      </c>
      <c r="AI196" s="30">
        <f t="shared" si="74"/>
        <v>0.69175627240143367</v>
      </c>
      <c r="AJ196" t="str">
        <f t="shared" si="77"/>
        <v>0-5 hrs</v>
      </c>
      <c r="AK196" t="str">
        <f t="shared" ref="AK196:AK202" si="79">IF(F196&gt;400,"High Enagaged",IF(AND(F196&lt;=200,F196&gt;100),"Moderate Enagaged","Low Engaged"))</f>
        <v>Low Engaged</v>
      </c>
    </row>
    <row r="197" spans="1:37" x14ac:dyDescent="0.25">
      <c r="A197">
        <v>2884</v>
      </c>
      <c r="B197" t="s">
        <v>310</v>
      </c>
      <c r="C197" s="1">
        <v>45260</v>
      </c>
      <c r="D197" s="1">
        <v>45641</v>
      </c>
      <c r="E197" s="33">
        <v>15.99</v>
      </c>
      <c r="F197">
        <v>250</v>
      </c>
      <c r="G197" t="s">
        <v>24</v>
      </c>
      <c r="H197">
        <v>4</v>
      </c>
      <c r="I197">
        <v>6</v>
      </c>
      <c r="J197" t="b">
        <v>0</v>
      </c>
      <c r="K197">
        <v>271</v>
      </c>
      <c r="L197">
        <v>50</v>
      </c>
      <c r="M197" t="s">
        <v>63</v>
      </c>
      <c r="N197" t="s">
        <v>64</v>
      </c>
      <c r="O197" t="s">
        <v>27</v>
      </c>
      <c r="P197">
        <v>34</v>
      </c>
      <c r="Q197">
        <v>4.7</v>
      </c>
      <c r="R197" t="b">
        <v>0</v>
      </c>
      <c r="S197" t="s">
        <v>28</v>
      </c>
      <c r="T197">
        <v>4307</v>
      </c>
      <c r="U197" t="s">
        <v>65</v>
      </c>
      <c r="V197" t="s">
        <v>52</v>
      </c>
      <c r="W197" t="s">
        <v>37</v>
      </c>
      <c r="X197" s="10">
        <f t="shared" si="65"/>
        <v>0.1059190031152648</v>
      </c>
      <c r="Y197" s="10" t="str">
        <f t="shared" si="75"/>
        <v>11%-30%</v>
      </c>
      <c r="Z197" t="str">
        <f t="shared" si="66"/>
        <v>Moderate</v>
      </c>
      <c r="AA197" t="str">
        <f t="shared" si="67"/>
        <v>201-300</v>
      </c>
      <c r="AB197" t="str">
        <f t="shared" si="68"/>
        <v>0-50</v>
      </c>
      <c r="AC197" t="str">
        <f t="shared" si="69"/>
        <v>NORTH</v>
      </c>
      <c r="AD197" t="str">
        <f t="shared" si="70"/>
        <v>Multiple Device</v>
      </c>
      <c r="AE197" t="str">
        <f t="shared" si="71"/>
        <v>201-250</v>
      </c>
      <c r="AF197" s="24" t="str">
        <f t="shared" si="72"/>
        <v>2-3 days</v>
      </c>
      <c r="AG197" t="str">
        <f t="shared" si="73"/>
        <v>4001-4500</v>
      </c>
      <c r="AH197" s="30">
        <f t="shared" si="76"/>
        <v>381</v>
      </c>
      <c r="AI197" s="30">
        <f t="shared" si="74"/>
        <v>0.65616797900262469</v>
      </c>
      <c r="AJ197" t="str">
        <f t="shared" si="77"/>
        <v>0-5 hrs</v>
      </c>
      <c r="AK197" t="str">
        <f t="shared" si="79"/>
        <v>Low Engaged</v>
      </c>
    </row>
    <row r="198" spans="1:37" x14ac:dyDescent="0.25">
      <c r="A198">
        <v>2886</v>
      </c>
      <c r="B198" t="s">
        <v>82</v>
      </c>
      <c r="C198" s="1">
        <v>45101</v>
      </c>
      <c r="D198" s="1">
        <v>45622</v>
      </c>
      <c r="E198" s="33">
        <v>15.99</v>
      </c>
      <c r="F198">
        <v>62</v>
      </c>
      <c r="G198" t="s">
        <v>62</v>
      </c>
      <c r="H198">
        <v>5</v>
      </c>
      <c r="I198">
        <v>1</v>
      </c>
      <c r="J198" t="b">
        <v>0</v>
      </c>
      <c r="K198">
        <v>811</v>
      </c>
      <c r="L198">
        <v>109</v>
      </c>
      <c r="M198" t="s">
        <v>63</v>
      </c>
      <c r="N198" t="s">
        <v>64</v>
      </c>
      <c r="O198" t="s">
        <v>34</v>
      </c>
      <c r="P198">
        <v>14</v>
      </c>
      <c r="Q198">
        <v>3.1</v>
      </c>
      <c r="R198" t="b">
        <v>0</v>
      </c>
      <c r="S198" t="s">
        <v>28</v>
      </c>
      <c r="T198">
        <v>3702</v>
      </c>
      <c r="U198" t="s">
        <v>57</v>
      </c>
      <c r="V198" t="s">
        <v>68</v>
      </c>
      <c r="W198" t="s">
        <v>53</v>
      </c>
      <c r="X198" s="10">
        <f t="shared" si="65"/>
        <v>1.5217391304347827E-2</v>
      </c>
      <c r="Y198" s="10" t="str">
        <f t="shared" si="75"/>
        <v>0%-10%</v>
      </c>
      <c r="Z198" t="str">
        <f t="shared" si="66"/>
        <v>Low</v>
      </c>
      <c r="AA198" t="str">
        <f t="shared" si="67"/>
        <v>801-900</v>
      </c>
      <c r="AB198" t="str">
        <f t="shared" si="68"/>
        <v>101-150</v>
      </c>
      <c r="AC198" t="str">
        <f t="shared" si="69"/>
        <v>NORTH</v>
      </c>
      <c r="AD198" t="str">
        <f t="shared" si="70"/>
        <v>Multiple Device</v>
      </c>
      <c r="AE198" t="str">
        <f t="shared" si="71"/>
        <v>51-100</v>
      </c>
      <c r="AF198" s="24" t="str">
        <f t="shared" si="72"/>
        <v>More than 30days</v>
      </c>
      <c r="AG198" t="str">
        <f t="shared" si="73"/>
        <v>3501-4000</v>
      </c>
      <c r="AH198" s="30">
        <f t="shared" si="76"/>
        <v>521</v>
      </c>
      <c r="AI198" s="30">
        <f t="shared" si="74"/>
        <v>0.11900191938579655</v>
      </c>
      <c r="AJ198" t="str">
        <f t="shared" si="77"/>
        <v>0-5 hrs</v>
      </c>
      <c r="AK198" t="str">
        <f t="shared" si="79"/>
        <v>Low Engaged</v>
      </c>
    </row>
    <row r="199" spans="1:37" x14ac:dyDescent="0.25">
      <c r="A199">
        <v>2904</v>
      </c>
      <c r="B199" t="s">
        <v>269</v>
      </c>
      <c r="C199" s="1">
        <v>45339</v>
      </c>
      <c r="D199" s="1">
        <v>45627</v>
      </c>
      <c r="E199" s="33">
        <v>7.99</v>
      </c>
      <c r="F199">
        <v>280</v>
      </c>
      <c r="G199" t="s">
        <v>79</v>
      </c>
      <c r="H199">
        <v>3</v>
      </c>
      <c r="I199">
        <v>1</v>
      </c>
      <c r="J199" t="b">
        <v>0</v>
      </c>
      <c r="K199">
        <v>188</v>
      </c>
      <c r="L199">
        <v>103</v>
      </c>
      <c r="M199" t="s">
        <v>63</v>
      </c>
      <c r="N199" t="s">
        <v>64</v>
      </c>
      <c r="O199" t="s">
        <v>56</v>
      </c>
      <c r="P199">
        <v>80</v>
      </c>
      <c r="Q199">
        <v>4.8</v>
      </c>
      <c r="R199" t="b">
        <v>0</v>
      </c>
      <c r="S199" t="s">
        <v>28</v>
      </c>
      <c r="T199">
        <v>2346</v>
      </c>
      <c r="U199" t="s">
        <v>51</v>
      </c>
      <c r="V199" t="s">
        <v>68</v>
      </c>
      <c r="W199" t="s">
        <v>53</v>
      </c>
      <c r="X199" s="10">
        <f t="shared" si="65"/>
        <v>0.27491408934707906</v>
      </c>
      <c r="Y199" s="10" t="str">
        <f t="shared" si="75"/>
        <v>11%-30%</v>
      </c>
      <c r="Z199" t="str">
        <f t="shared" si="66"/>
        <v>Moderate</v>
      </c>
      <c r="AA199" t="str">
        <f t="shared" si="67"/>
        <v>101-200</v>
      </c>
      <c r="AB199" t="str">
        <f t="shared" si="68"/>
        <v>101-150</v>
      </c>
      <c r="AC199" t="str">
        <f t="shared" si="69"/>
        <v>NORTH</v>
      </c>
      <c r="AD199" t="str">
        <f t="shared" si="70"/>
        <v>Multiple Device</v>
      </c>
      <c r="AE199" t="str">
        <f t="shared" si="71"/>
        <v>251-300</v>
      </c>
      <c r="AF199" s="24" t="str">
        <f t="shared" si="72"/>
        <v>16-20 days</v>
      </c>
      <c r="AG199" t="str">
        <f t="shared" si="73"/>
        <v>2001-2500</v>
      </c>
      <c r="AH199" s="30">
        <f t="shared" si="76"/>
        <v>288</v>
      </c>
      <c r="AI199" s="30">
        <f t="shared" si="74"/>
        <v>0.97222222222222221</v>
      </c>
      <c r="AJ199" t="str">
        <f t="shared" si="77"/>
        <v>0-5 hrs</v>
      </c>
      <c r="AK199" t="str">
        <f t="shared" si="79"/>
        <v>Low Engaged</v>
      </c>
    </row>
    <row r="200" spans="1:37" x14ac:dyDescent="0.25">
      <c r="A200">
        <v>2908</v>
      </c>
      <c r="B200" t="s">
        <v>160</v>
      </c>
      <c r="C200" s="1">
        <v>45561</v>
      </c>
      <c r="D200" s="1">
        <v>45618</v>
      </c>
      <c r="E200" s="33">
        <v>11.99</v>
      </c>
      <c r="F200">
        <v>88</v>
      </c>
      <c r="G200" t="s">
        <v>43</v>
      </c>
      <c r="H200">
        <v>4</v>
      </c>
      <c r="I200">
        <v>2</v>
      </c>
      <c r="J200" t="b">
        <v>1</v>
      </c>
      <c r="K200">
        <v>343</v>
      </c>
      <c r="L200">
        <v>163</v>
      </c>
      <c r="M200" t="s">
        <v>74</v>
      </c>
      <c r="N200" t="s">
        <v>64</v>
      </c>
      <c r="O200" t="s">
        <v>34</v>
      </c>
      <c r="P200">
        <v>89</v>
      </c>
      <c r="Q200">
        <v>5</v>
      </c>
      <c r="R200" t="b">
        <v>1</v>
      </c>
      <c r="S200" t="s">
        <v>28</v>
      </c>
      <c r="T200">
        <v>2914</v>
      </c>
      <c r="U200" t="s">
        <v>51</v>
      </c>
      <c r="V200" t="s">
        <v>68</v>
      </c>
      <c r="W200" t="s">
        <v>37</v>
      </c>
      <c r="X200" s="10">
        <f t="shared" si="65"/>
        <v>0.17588932806324112</v>
      </c>
      <c r="Y200" s="10" t="str">
        <f t="shared" si="75"/>
        <v>11%-30%</v>
      </c>
      <c r="Z200" t="str">
        <f t="shared" si="66"/>
        <v>Moderate</v>
      </c>
      <c r="AA200" t="str">
        <f t="shared" si="67"/>
        <v>301-400</v>
      </c>
      <c r="AB200" t="str">
        <f t="shared" si="68"/>
        <v>151-200</v>
      </c>
      <c r="AC200" t="str">
        <f t="shared" si="69"/>
        <v>NORTH</v>
      </c>
      <c r="AD200" t="str">
        <f t="shared" si="70"/>
        <v>Multiple Device</v>
      </c>
      <c r="AE200" t="str">
        <f t="shared" si="71"/>
        <v>51-100</v>
      </c>
      <c r="AF200" s="24" t="str">
        <f t="shared" si="72"/>
        <v>21-30 days</v>
      </c>
      <c r="AG200" t="str">
        <f t="shared" si="73"/>
        <v>2501-3000</v>
      </c>
      <c r="AH200" s="30">
        <f t="shared" si="76"/>
        <v>57</v>
      </c>
      <c r="AI200" s="30">
        <f t="shared" si="74"/>
        <v>1.5438596491228069</v>
      </c>
      <c r="AJ200" t="str">
        <f t="shared" si="77"/>
        <v>0-5 hrs</v>
      </c>
      <c r="AK200" t="str">
        <f t="shared" si="79"/>
        <v>Low Engaged</v>
      </c>
    </row>
    <row r="201" spans="1:37" x14ac:dyDescent="0.25">
      <c r="A201">
        <v>2914</v>
      </c>
      <c r="B201" t="s">
        <v>322</v>
      </c>
      <c r="C201" s="1">
        <v>45114</v>
      </c>
      <c r="D201" s="1">
        <v>45640</v>
      </c>
      <c r="E201" s="33">
        <v>15.99</v>
      </c>
      <c r="F201">
        <v>316</v>
      </c>
      <c r="G201" t="s">
        <v>62</v>
      </c>
      <c r="H201">
        <v>3</v>
      </c>
      <c r="I201">
        <v>1</v>
      </c>
      <c r="J201" t="b">
        <v>0</v>
      </c>
      <c r="K201">
        <v>734</v>
      </c>
      <c r="L201">
        <v>21</v>
      </c>
      <c r="M201" t="s">
        <v>39</v>
      </c>
      <c r="N201" t="s">
        <v>49</v>
      </c>
      <c r="O201" t="s">
        <v>27</v>
      </c>
      <c r="P201">
        <v>65</v>
      </c>
      <c r="Q201">
        <v>4.5999999999999996</v>
      </c>
      <c r="R201" t="b">
        <v>0</v>
      </c>
      <c r="S201" t="s">
        <v>28</v>
      </c>
      <c r="T201">
        <v>3039</v>
      </c>
      <c r="U201" t="s">
        <v>51</v>
      </c>
      <c r="V201" t="s">
        <v>68</v>
      </c>
      <c r="W201" t="s">
        <v>31</v>
      </c>
      <c r="X201" s="10">
        <f t="shared" si="65"/>
        <v>8.6092715231788075E-2</v>
      </c>
      <c r="Y201" s="10" t="str">
        <f t="shared" si="75"/>
        <v>0%-10%</v>
      </c>
      <c r="Z201" t="str">
        <f t="shared" si="66"/>
        <v>Low</v>
      </c>
      <c r="AA201" t="str">
        <f t="shared" si="67"/>
        <v>701-800</v>
      </c>
      <c r="AB201" t="str">
        <f t="shared" si="68"/>
        <v>0-50</v>
      </c>
      <c r="AC201" t="str">
        <f t="shared" si="69"/>
        <v>WEST</v>
      </c>
      <c r="AD201" t="str">
        <f t="shared" si="70"/>
        <v>Multiple Device</v>
      </c>
      <c r="AE201" t="str">
        <f t="shared" si="71"/>
        <v>301-350</v>
      </c>
      <c r="AF201" s="24" t="str">
        <f t="shared" si="72"/>
        <v>4-6 days</v>
      </c>
      <c r="AG201" t="str">
        <f t="shared" si="73"/>
        <v>3001-3500</v>
      </c>
      <c r="AH201" s="30">
        <f t="shared" si="76"/>
        <v>526</v>
      </c>
      <c r="AI201" s="30">
        <f t="shared" si="74"/>
        <v>0.60076045627376429</v>
      </c>
      <c r="AJ201" t="str">
        <f t="shared" si="77"/>
        <v>0-5 hrs</v>
      </c>
      <c r="AK201" t="str">
        <f t="shared" si="79"/>
        <v>Low Engaged</v>
      </c>
    </row>
    <row r="202" spans="1:37" x14ac:dyDescent="0.25">
      <c r="A202">
        <v>2942</v>
      </c>
      <c r="B202" t="s">
        <v>370</v>
      </c>
      <c r="C202" s="1">
        <v>44966</v>
      </c>
      <c r="D202" s="1">
        <v>45626</v>
      </c>
      <c r="E202" s="33">
        <v>11.99</v>
      </c>
      <c r="F202">
        <v>167</v>
      </c>
      <c r="G202" t="s">
        <v>43</v>
      </c>
      <c r="H202">
        <v>5</v>
      </c>
      <c r="I202">
        <v>5</v>
      </c>
      <c r="J202" t="b">
        <v>0</v>
      </c>
      <c r="K202">
        <v>127</v>
      </c>
      <c r="L202">
        <v>138</v>
      </c>
      <c r="M202" t="s">
        <v>44</v>
      </c>
      <c r="N202" t="s">
        <v>49</v>
      </c>
      <c r="O202" t="s">
        <v>41</v>
      </c>
      <c r="P202">
        <v>66</v>
      </c>
      <c r="Q202">
        <v>4.7</v>
      </c>
      <c r="R202" t="b">
        <v>1</v>
      </c>
      <c r="S202" t="s">
        <v>28</v>
      </c>
      <c r="T202">
        <v>711</v>
      </c>
      <c r="U202" t="s">
        <v>51</v>
      </c>
      <c r="V202" t="s">
        <v>30</v>
      </c>
      <c r="W202" t="s">
        <v>37</v>
      </c>
      <c r="X202" s="10">
        <f t="shared" si="65"/>
        <v>0.24905660377358491</v>
      </c>
      <c r="Y202" s="10" t="str">
        <f t="shared" si="75"/>
        <v>11%-30%</v>
      </c>
      <c r="Z202" t="str">
        <f t="shared" si="66"/>
        <v>Moderate</v>
      </c>
      <c r="AA202" t="str">
        <f t="shared" si="67"/>
        <v>101-200</v>
      </c>
      <c r="AB202" t="str">
        <f t="shared" si="68"/>
        <v>101-150</v>
      </c>
      <c r="AC202" t="str">
        <f t="shared" si="69"/>
        <v>NORTH</v>
      </c>
      <c r="AD202" t="str">
        <f t="shared" si="70"/>
        <v>Multiple Device</v>
      </c>
      <c r="AE202" t="str">
        <f t="shared" si="71"/>
        <v>151-200</v>
      </c>
      <c r="AF202" s="24" t="str">
        <f t="shared" si="72"/>
        <v>16-20 days</v>
      </c>
      <c r="AG202" t="str">
        <f t="shared" si="73"/>
        <v>501-1000</v>
      </c>
      <c r="AH202" s="30">
        <f t="shared" si="76"/>
        <v>660</v>
      </c>
      <c r="AI202" s="30">
        <f t="shared" si="74"/>
        <v>0.25303030303030305</v>
      </c>
      <c r="AJ202" t="str">
        <f t="shared" si="77"/>
        <v>0-5 hrs</v>
      </c>
      <c r="AK202" t="str">
        <f t="shared" si="79"/>
        <v>Moderate Enagaged</v>
      </c>
    </row>
    <row r="203" spans="1:37" x14ac:dyDescent="0.25">
      <c r="A203">
        <v>2960</v>
      </c>
      <c r="B203" t="s">
        <v>108</v>
      </c>
      <c r="C203" s="1">
        <v>45263</v>
      </c>
      <c r="D203" s="1">
        <v>45635</v>
      </c>
      <c r="E203" s="33">
        <v>11.99</v>
      </c>
      <c r="F203">
        <v>416</v>
      </c>
      <c r="G203" t="s">
        <v>43</v>
      </c>
      <c r="H203">
        <v>5</v>
      </c>
      <c r="I203">
        <v>4</v>
      </c>
      <c r="J203" t="b">
        <v>1</v>
      </c>
      <c r="K203">
        <v>964</v>
      </c>
      <c r="L203">
        <v>187</v>
      </c>
      <c r="M203" t="s">
        <v>25</v>
      </c>
      <c r="N203" t="s">
        <v>64</v>
      </c>
      <c r="O203" t="s">
        <v>67</v>
      </c>
      <c r="P203">
        <v>6</v>
      </c>
      <c r="Q203">
        <v>3.2</v>
      </c>
      <c r="R203" t="b">
        <v>0</v>
      </c>
      <c r="S203" t="s">
        <v>28</v>
      </c>
      <c r="T203">
        <v>2554</v>
      </c>
      <c r="U203" t="s">
        <v>51</v>
      </c>
      <c r="V203" t="s">
        <v>30</v>
      </c>
      <c r="W203" t="s">
        <v>31</v>
      </c>
      <c r="X203" s="10">
        <f t="shared" si="65"/>
        <v>5.2128583840139013E-3</v>
      </c>
      <c r="Y203" s="10" t="str">
        <f t="shared" si="75"/>
        <v>0%-10%</v>
      </c>
      <c r="Z203" t="str">
        <f t="shared" si="66"/>
        <v>Low</v>
      </c>
      <c r="AA203" t="str">
        <f t="shared" si="67"/>
        <v>901-1000</v>
      </c>
      <c r="AB203" t="str">
        <f t="shared" si="68"/>
        <v>151-200</v>
      </c>
      <c r="AC203" t="str">
        <f t="shared" si="69"/>
        <v>WEST</v>
      </c>
      <c r="AD203" t="str">
        <f t="shared" si="70"/>
        <v>Multiple Device</v>
      </c>
      <c r="AE203" t="str">
        <f t="shared" si="71"/>
        <v>401-450</v>
      </c>
      <c r="AF203" s="24" t="str">
        <f t="shared" si="72"/>
        <v>7-10 days</v>
      </c>
      <c r="AG203" t="str">
        <f t="shared" si="73"/>
        <v>2501-3000</v>
      </c>
      <c r="AH203" s="30">
        <f t="shared" si="76"/>
        <v>372</v>
      </c>
      <c r="AI203" s="30">
        <f t="shared" si="74"/>
        <v>1.118279569892473</v>
      </c>
      <c r="AJ203" t="str">
        <f t="shared" si="77"/>
        <v>0-5 hrs</v>
      </c>
      <c r="AK203" t="str">
        <f t="shared" si="78"/>
        <v>High Enagaged</v>
      </c>
    </row>
    <row r="204" spans="1:37" x14ac:dyDescent="0.25">
      <c r="A204">
        <v>2981</v>
      </c>
      <c r="B204" t="s">
        <v>393</v>
      </c>
      <c r="C204" s="1">
        <v>45419</v>
      </c>
      <c r="D204" s="1">
        <v>45629</v>
      </c>
      <c r="E204" s="33">
        <v>11.99</v>
      </c>
      <c r="F204">
        <v>482</v>
      </c>
      <c r="G204" t="s">
        <v>43</v>
      </c>
      <c r="H204">
        <v>5</v>
      </c>
      <c r="I204">
        <v>2</v>
      </c>
      <c r="J204" t="b">
        <v>1</v>
      </c>
      <c r="K204">
        <v>665</v>
      </c>
      <c r="L204">
        <v>96</v>
      </c>
      <c r="M204" t="s">
        <v>74</v>
      </c>
      <c r="N204" t="s">
        <v>40</v>
      </c>
      <c r="O204" t="s">
        <v>50</v>
      </c>
      <c r="P204">
        <v>24</v>
      </c>
      <c r="Q204">
        <v>4.7</v>
      </c>
      <c r="R204" t="b">
        <v>1</v>
      </c>
      <c r="S204" t="s">
        <v>28</v>
      </c>
      <c r="T204">
        <v>4851</v>
      </c>
      <c r="U204" t="s">
        <v>29</v>
      </c>
      <c r="V204" t="s">
        <v>52</v>
      </c>
      <c r="W204" t="s">
        <v>75</v>
      </c>
      <c r="X204" s="10">
        <f t="shared" si="65"/>
        <v>3.1537450722733243E-2</v>
      </c>
      <c r="Y204" s="10" t="str">
        <f t="shared" si="75"/>
        <v>0%-10%</v>
      </c>
      <c r="Z204" t="str">
        <f t="shared" si="66"/>
        <v>Low</v>
      </c>
      <c r="AA204" t="str">
        <f t="shared" si="67"/>
        <v>601-700</v>
      </c>
      <c r="AB204" t="str">
        <f t="shared" si="68"/>
        <v>51-100</v>
      </c>
      <c r="AC204" t="str">
        <f t="shared" si="69"/>
        <v>NORTH</v>
      </c>
      <c r="AD204" t="str">
        <f t="shared" si="70"/>
        <v>Multiple Device</v>
      </c>
      <c r="AE204" t="str">
        <f t="shared" si="71"/>
        <v>451-500</v>
      </c>
      <c r="AF204" s="24" t="str">
        <f t="shared" si="72"/>
        <v>11-15 days</v>
      </c>
      <c r="AG204" t="str">
        <f t="shared" si="73"/>
        <v>Above 4500</v>
      </c>
      <c r="AH204" s="30">
        <f t="shared" si="76"/>
        <v>210</v>
      </c>
      <c r="AI204" s="30">
        <f t="shared" si="74"/>
        <v>2.2952380952380951</v>
      </c>
      <c r="AJ204" t="str">
        <f t="shared" si="77"/>
        <v>0-5 hrs</v>
      </c>
      <c r="AK204" t="str">
        <f t="shared" si="78"/>
        <v>High Enagaged</v>
      </c>
    </row>
    <row r="205" spans="1:37" x14ac:dyDescent="0.25">
      <c r="A205">
        <v>2995</v>
      </c>
      <c r="B205" t="s">
        <v>54</v>
      </c>
      <c r="C205" s="1">
        <v>45529</v>
      </c>
      <c r="D205" s="1">
        <v>45636</v>
      </c>
      <c r="E205" s="33">
        <v>7.99</v>
      </c>
      <c r="F205">
        <v>475</v>
      </c>
      <c r="G205" t="s">
        <v>55</v>
      </c>
      <c r="H205">
        <v>5</v>
      </c>
      <c r="I205">
        <v>4</v>
      </c>
      <c r="J205" t="b">
        <v>1</v>
      </c>
      <c r="K205">
        <v>510</v>
      </c>
      <c r="L205">
        <v>143</v>
      </c>
      <c r="M205" t="s">
        <v>25</v>
      </c>
      <c r="N205" t="s">
        <v>49</v>
      </c>
      <c r="O205" t="s">
        <v>56</v>
      </c>
      <c r="P205">
        <v>1</v>
      </c>
      <c r="Q205">
        <v>4.5</v>
      </c>
      <c r="R205" t="b">
        <v>0</v>
      </c>
      <c r="S205" t="s">
        <v>28</v>
      </c>
      <c r="T205">
        <v>755</v>
      </c>
      <c r="U205" t="s">
        <v>57</v>
      </c>
      <c r="V205" t="s">
        <v>30</v>
      </c>
      <c r="W205" t="s">
        <v>31</v>
      </c>
      <c r="X205" s="10">
        <f t="shared" si="65"/>
        <v>1.5313935681470138E-3</v>
      </c>
      <c r="Y205" s="10" t="str">
        <f t="shared" si="75"/>
        <v>0%-10%</v>
      </c>
      <c r="Z205" t="str">
        <f t="shared" si="66"/>
        <v>Low</v>
      </c>
      <c r="AA205" t="str">
        <f t="shared" si="67"/>
        <v>501-600</v>
      </c>
      <c r="AB205" t="str">
        <f t="shared" si="68"/>
        <v>101-150</v>
      </c>
      <c r="AC205" t="str">
        <f t="shared" si="69"/>
        <v>WEST</v>
      </c>
      <c r="AD205" t="str">
        <f t="shared" si="70"/>
        <v>Multiple Device</v>
      </c>
      <c r="AE205" t="str">
        <f t="shared" si="71"/>
        <v>451-500</v>
      </c>
      <c r="AF205" s="24" t="str">
        <f t="shared" si="72"/>
        <v>7-10 days</v>
      </c>
      <c r="AG205" t="str">
        <f t="shared" si="73"/>
        <v>501-1000</v>
      </c>
      <c r="AH205" s="30">
        <f t="shared" si="76"/>
        <v>107</v>
      </c>
      <c r="AI205" s="30">
        <f t="shared" si="74"/>
        <v>4.4392523364485985</v>
      </c>
      <c r="AJ205" t="str">
        <f t="shared" si="77"/>
        <v>0-5 hrs</v>
      </c>
      <c r="AK205" t="str">
        <f t="shared" si="78"/>
        <v>High Enagaged</v>
      </c>
    </row>
    <row r="206" spans="1:37" x14ac:dyDescent="0.25">
      <c r="A206">
        <v>3004</v>
      </c>
      <c r="B206" t="s">
        <v>195</v>
      </c>
      <c r="C206" s="1">
        <v>45587</v>
      </c>
      <c r="D206" s="1">
        <v>45644</v>
      </c>
      <c r="E206" s="33">
        <v>11.99</v>
      </c>
      <c r="F206">
        <v>184</v>
      </c>
      <c r="G206" t="s">
        <v>46</v>
      </c>
      <c r="H206">
        <v>3</v>
      </c>
      <c r="I206">
        <v>4</v>
      </c>
      <c r="J206" t="b">
        <v>0</v>
      </c>
      <c r="K206">
        <v>233</v>
      </c>
      <c r="L206">
        <v>15</v>
      </c>
      <c r="M206" t="s">
        <v>39</v>
      </c>
      <c r="N206" t="s">
        <v>64</v>
      </c>
      <c r="O206" t="s">
        <v>41</v>
      </c>
      <c r="P206">
        <v>28</v>
      </c>
      <c r="Q206">
        <v>3.5</v>
      </c>
      <c r="R206" t="b">
        <v>1</v>
      </c>
      <c r="S206" t="s">
        <v>28</v>
      </c>
      <c r="T206">
        <v>2760</v>
      </c>
      <c r="U206" t="s">
        <v>51</v>
      </c>
      <c r="V206" t="s">
        <v>60</v>
      </c>
      <c r="W206" t="s">
        <v>31</v>
      </c>
      <c r="X206" s="10">
        <f t="shared" si="65"/>
        <v>0.11290322580645161</v>
      </c>
      <c r="Y206" s="10" t="str">
        <f t="shared" si="75"/>
        <v>11%-30%</v>
      </c>
      <c r="Z206" t="str">
        <f t="shared" si="66"/>
        <v>Moderate</v>
      </c>
      <c r="AA206" t="str">
        <f t="shared" si="67"/>
        <v>201-300</v>
      </c>
      <c r="AB206" t="str">
        <f t="shared" si="68"/>
        <v>0-50</v>
      </c>
      <c r="AC206" t="str">
        <f t="shared" si="69"/>
        <v>WEST</v>
      </c>
      <c r="AD206" t="str">
        <f t="shared" si="70"/>
        <v>Multiple Device</v>
      </c>
      <c r="AE206" t="str">
        <f t="shared" si="71"/>
        <v>151-200</v>
      </c>
      <c r="AF206" s="24" t="str">
        <f t="shared" si="72"/>
        <v>0-1 days</v>
      </c>
      <c r="AG206" t="str">
        <f t="shared" si="73"/>
        <v>2501-3000</v>
      </c>
      <c r="AH206" s="30">
        <f t="shared" si="76"/>
        <v>57</v>
      </c>
      <c r="AI206" s="30">
        <f t="shared" si="74"/>
        <v>3.2280701754385963</v>
      </c>
      <c r="AJ206" t="str">
        <f t="shared" si="77"/>
        <v>0-5 hrs</v>
      </c>
      <c r="AK206" t="str">
        <f t="shared" ref="AK206:AK207" si="80">IF(F206&gt;400,"High Enagaged",IF(AND(F206&lt;=200,F206&gt;100),"Moderate Enagaged","Low Engaged"))</f>
        <v>Moderate Enagaged</v>
      </c>
    </row>
    <row r="207" spans="1:37" x14ac:dyDescent="0.25">
      <c r="A207">
        <v>3009</v>
      </c>
      <c r="B207" t="s">
        <v>241</v>
      </c>
      <c r="C207" s="1">
        <v>45559</v>
      </c>
      <c r="D207" s="1">
        <v>45639</v>
      </c>
      <c r="E207" s="33">
        <v>15.99</v>
      </c>
      <c r="F207">
        <v>250</v>
      </c>
      <c r="G207" t="s">
        <v>46</v>
      </c>
      <c r="H207">
        <v>4</v>
      </c>
      <c r="I207">
        <v>3</v>
      </c>
      <c r="J207" t="b">
        <v>0</v>
      </c>
      <c r="K207">
        <v>774</v>
      </c>
      <c r="L207">
        <v>88</v>
      </c>
      <c r="M207" t="s">
        <v>59</v>
      </c>
      <c r="N207" t="s">
        <v>40</v>
      </c>
      <c r="O207" t="s">
        <v>41</v>
      </c>
      <c r="P207">
        <v>64</v>
      </c>
      <c r="Q207">
        <v>3.3</v>
      </c>
      <c r="R207" t="b">
        <v>0</v>
      </c>
      <c r="S207" t="s">
        <v>28</v>
      </c>
      <c r="T207">
        <v>1882</v>
      </c>
      <c r="U207" t="s">
        <v>35</v>
      </c>
      <c r="V207" t="s">
        <v>52</v>
      </c>
      <c r="W207" t="s">
        <v>53</v>
      </c>
      <c r="X207" s="10">
        <f t="shared" si="65"/>
        <v>7.4245939675174011E-2</v>
      </c>
      <c r="Y207" s="10" t="str">
        <f t="shared" si="75"/>
        <v>0%-10%</v>
      </c>
      <c r="Z207" t="str">
        <f t="shared" si="66"/>
        <v>Low</v>
      </c>
      <c r="AA207" t="str">
        <f t="shared" si="67"/>
        <v>701-800</v>
      </c>
      <c r="AB207" t="str">
        <f t="shared" si="68"/>
        <v>51-100</v>
      </c>
      <c r="AC207" t="str">
        <f t="shared" si="69"/>
        <v>SOUTH</v>
      </c>
      <c r="AD207" t="str">
        <f t="shared" si="70"/>
        <v>Multiple Device</v>
      </c>
      <c r="AE207" t="str">
        <f t="shared" si="71"/>
        <v>201-250</v>
      </c>
      <c r="AF207" s="24" t="str">
        <f t="shared" si="72"/>
        <v>4-6 days</v>
      </c>
      <c r="AG207" t="str">
        <f t="shared" si="73"/>
        <v>1501-2000</v>
      </c>
      <c r="AH207" s="30">
        <f t="shared" si="76"/>
        <v>80</v>
      </c>
      <c r="AI207" s="30">
        <f t="shared" si="74"/>
        <v>3.125</v>
      </c>
      <c r="AJ207" t="str">
        <f t="shared" si="77"/>
        <v>0-5 hrs</v>
      </c>
      <c r="AK207" t="str">
        <f t="shared" si="80"/>
        <v>Low Engaged</v>
      </c>
    </row>
    <row r="208" spans="1:37" x14ac:dyDescent="0.25">
      <c r="A208">
        <v>3010</v>
      </c>
      <c r="B208" t="s">
        <v>181</v>
      </c>
      <c r="C208" s="1">
        <v>45599</v>
      </c>
      <c r="D208" s="1">
        <v>45620</v>
      </c>
      <c r="E208" s="33">
        <v>11.99</v>
      </c>
      <c r="F208">
        <v>318</v>
      </c>
      <c r="G208" t="s">
        <v>43</v>
      </c>
      <c r="H208">
        <v>1</v>
      </c>
      <c r="I208">
        <v>5</v>
      </c>
      <c r="J208" t="b">
        <v>0</v>
      </c>
      <c r="K208">
        <v>925</v>
      </c>
      <c r="L208">
        <v>191</v>
      </c>
      <c r="M208" t="s">
        <v>59</v>
      </c>
      <c r="N208" t="s">
        <v>26</v>
      </c>
      <c r="O208" t="s">
        <v>41</v>
      </c>
      <c r="P208">
        <v>38</v>
      </c>
      <c r="Q208">
        <v>4.5999999999999996</v>
      </c>
      <c r="R208" t="b">
        <v>1</v>
      </c>
      <c r="S208" t="s">
        <v>28</v>
      </c>
      <c r="T208">
        <v>167</v>
      </c>
      <c r="U208" t="s">
        <v>65</v>
      </c>
      <c r="V208" t="s">
        <v>36</v>
      </c>
      <c r="W208" t="s">
        <v>75</v>
      </c>
      <c r="X208" s="10">
        <f t="shared" si="65"/>
        <v>3.4050179211469536E-2</v>
      </c>
      <c r="Y208" s="10" t="str">
        <f t="shared" si="75"/>
        <v>0%-10%</v>
      </c>
      <c r="Z208" t="str">
        <f t="shared" si="66"/>
        <v>Low</v>
      </c>
      <c r="AA208" t="str">
        <f t="shared" si="67"/>
        <v>901-1000</v>
      </c>
      <c r="AB208" t="str">
        <f t="shared" si="68"/>
        <v>151-200</v>
      </c>
      <c r="AC208" t="str">
        <f t="shared" si="69"/>
        <v>SOUTH</v>
      </c>
      <c r="AD208" t="str">
        <f t="shared" si="70"/>
        <v>Single Device</v>
      </c>
      <c r="AE208" t="str">
        <f t="shared" si="71"/>
        <v>301-350</v>
      </c>
      <c r="AF208" s="24" t="str">
        <f t="shared" si="72"/>
        <v>More than 30days</v>
      </c>
      <c r="AG208" t="str">
        <f t="shared" si="73"/>
        <v>0-500</v>
      </c>
      <c r="AH208" s="30">
        <f t="shared" si="76"/>
        <v>21</v>
      </c>
      <c r="AI208" s="30">
        <f t="shared" si="74"/>
        <v>15.142857142857142</v>
      </c>
      <c r="AJ208" t="str">
        <f t="shared" si="77"/>
        <v>15-20 hrs</v>
      </c>
      <c r="AK208" t="str">
        <f t="shared" si="78"/>
        <v>Moderate Enagaged</v>
      </c>
    </row>
    <row r="209" spans="1:37" x14ac:dyDescent="0.25">
      <c r="A209">
        <v>3035</v>
      </c>
      <c r="B209" t="s">
        <v>109</v>
      </c>
      <c r="C209" s="1">
        <v>45042</v>
      </c>
      <c r="D209" s="1">
        <v>45620</v>
      </c>
      <c r="E209" s="33">
        <v>15.99</v>
      </c>
      <c r="F209">
        <v>106</v>
      </c>
      <c r="G209" t="s">
        <v>79</v>
      </c>
      <c r="H209">
        <v>3</v>
      </c>
      <c r="I209">
        <v>3</v>
      </c>
      <c r="J209" t="b">
        <v>1</v>
      </c>
      <c r="K209">
        <v>377</v>
      </c>
      <c r="L209">
        <v>31</v>
      </c>
      <c r="M209" t="s">
        <v>63</v>
      </c>
      <c r="N209" t="s">
        <v>49</v>
      </c>
      <c r="O209" t="s">
        <v>56</v>
      </c>
      <c r="P209">
        <v>85</v>
      </c>
      <c r="Q209">
        <v>3.5</v>
      </c>
      <c r="R209" t="b">
        <v>1</v>
      </c>
      <c r="S209" t="s">
        <v>28</v>
      </c>
      <c r="T209">
        <v>613</v>
      </c>
      <c r="U209" t="s">
        <v>35</v>
      </c>
      <c r="V209" t="s">
        <v>68</v>
      </c>
      <c r="W209" t="s">
        <v>31</v>
      </c>
      <c r="X209" s="10">
        <f t="shared" si="65"/>
        <v>0.20833333333333334</v>
      </c>
      <c r="Y209" s="10" t="str">
        <f t="shared" si="75"/>
        <v>11%-30%</v>
      </c>
      <c r="Z209" t="str">
        <f t="shared" si="66"/>
        <v>Moderate</v>
      </c>
      <c r="AA209" t="str">
        <f t="shared" si="67"/>
        <v>301-400</v>
      </c>
      <c r="AB209" t="str">
        <f t="shared" si="68"/>
        <v>0-50</v>
      </c>
      <c r="AC209" t="str">
        <f t="shared" si="69"/>
        <v>NORTH</v>
      </c>
      <c r="AD209" t="str">
        <f t="shared" si="70"/>
        <v>Multiple Device</v>
      </c>
      <c r="AE209" t="str">
        <f t="shared" si="71"/>
        <v>101-150</v>
      </c>
      <c r="AF209" s="24" t="str">
        <f t="shared" si="72"/>
        <v>21-30 days</v>
      </c>
      <c r="AG209" t="str">
        <f t="shared" si="73"/>
        <v>501-1000</v>
      </c>
      <c r="AH209" s="30">
        <f t="shared" si="76"/>
        <v>578</v>
      </c>
      <c r="AI209" s="30">
        <f t="shared" si="74"/>
        <v>0.18339100346020762</v>
      </c>
      <c r="AJ209" t="str">
        <f t="shared" si="77"/>
        <v>0-5 hrs</v>
      </c>
      <c r="AK209" t="str">
        <f t="shared" ref="AK209:AK210" si="81">IF(F209&gt;400,"High Enagaged",IF(AND(F209&lt;=200,F209&gt;100),"Moderate Enagaged","Low Engaged"))</f>
        <v>Moderate Enagaged</v>
      </c>
    </row>
    <row r="210" spans="1:37" x14ac:dyDescent="0.25">
      <c r="A210">
        <v>3078</v>
      </c>
      <c r="B210" t="s">
        <v>219</v>
      </c>
      <c r="C210" s="1">
        <v>45101</v>
      </c>
      <c r="D210" s="1">
        <v>45640</v>
      </c>
      <c r="E210" s="33">
        <v>7.99</v>
      </c>
      <c r="F210">
        <v>246</v>
      </c>
      <c r="G210" t="s">
        <v>24</v>
      </c>
      <c r="H210">
        <v>3</v>
      </c>
      <c r="I210">
        <v>3</v>
      </c>
      <c r="J210" t="b">
        <v>0</v>
      </c>
      <c r="K210">
        <v>358</v>
      </c>
      <c r="L210">
        <v>158</v>
      </c>
      <c r="M210" t="s">
        <v>63</v>
      </c>
      <c r="N210" t="s">
        <v>49</v>
      </c>
      <c r="O210" t="s">
        <v>27</v>
      </c>
      <c r="P210">
        <v>18</v>
      </c>
      <c r="Q210">
        <v>3.8</v>
      </c>
      <c r="R210" t="b">
        <v>0</v>
      </c>
      <c r="S210" t="s">
        <v>28</v>
      </c>
      <c r="T210">
        <v>2234</v>
      </c>
      <c r="U210" t="s">
        <v>51</v>
      </c>
      <c r="V210" t="s">
        <v>52</v>
      </c>
      <c r="W210" t="s">
        <v>75</v>
      </c>
      <c r="X210" s="10">
        <f t="shared" si="65"/>
        <v>3.4883720930232558E-2</v>
      </c>
      <c r="Y210" s="10" t="str">
        <f t="shared" si="75"/>
        <v>0%-10%</v>
      </c>
      <c r="Z210" t="str">
        <f t="shared" si="66"/>
        <v>Low</v>
      </c>
      <c r="AA210" t="str">
        <f t="shared" si="67"/>
        <v>301-400</v>
      </c>
      <c r="AB210" t="str">
        <f t="shared" si="68"/>
        <v>151-200</v>
      </c>
      <c r="AC210" t="str">
        <f t="shared" si="69"/>
        <v>NORTH</v>
      </c>
      <c r="AD210" t="str">
        <f t="shared" si="70"/>
        <v>Multiple Device</v>
      </c>
      <c r="AE210" t="str">
        <f t="shared" si="71"/>
        <v>201-250</v>
      </c>
      <c r="AF210" s="24" t="str">
        <f t="shared" si="72"/>
        <v>4-6 days</v>
      </c>
      <c r="AG210" t="str">
        <f t="shared" si="73"/>
        <v>2001-2500</v>
      </c>
      <c r="AH210" s="30">
        <f t="shared" si="76"/>
        <v>539</v>
      </c>
      <c r="AI210" s="30">
        <f t="shared" si="74"/>
        <v>0.45640074211502785</v>
      </c>
      <c r="AJ210" t="str">
        <f t="shared" si="77"/>
        <v>0-5 hrs</v>
      </c>
      <c r="AK210" t="str">
        <f t="shared" si="81"/>
        <v>Low Engaged</v>
      </c>
    </row>
    <row r="211" spans="1:37" x14ac:dyDescent="0.25">
      <c r="A211">
        <v>3083</v>
      </c>
      <c r="B211" t="s">
        <v>352</v>
      </c>
      <c r="C211" s="1">
        <v>45174</v>
      </c>
      <c r="D211" s="1">
        <v>45639</v>
      </c>
      <c r="E211" s="33">
        <v>7.99</v>
      </c>
      <c r="F211">
        <v>413</v>
      </c>
      <c r="G211" t="s">
        <v>46</v>
      </c>
      <c r="H211">
        <v>5</v>
      </c>
      <c r="I211">
        <v>5</v>
      </c>
      <c r="J211" t="b">
        <v>1</v>
      </c>
      <c r="K211">
        <v>895</v>
      </c>
      <c r="L211">
        <v>3</v>
      </c>
      <c r="M211" t="s">
        <v>25</v>
      </c>
      <c r="N211" t="s">
        <v>49</v>
      </c>
      <c r="O211" t="s">
        <v>34</v>
      </c>
      <c r="P211">
        <v>87</v>
      </c>
      <c r="Q211">
        <v>3.2</v>
      </c>
      <c r="R211" t="b">
        <v>1</v>
      </c>
      <c r="S211" t="s">
        <v>28</v>
      </c>
      <c r="T211">
        <v>1340</v>
      </c>
      <c r="U211" t="s">
        <v>57</v>
      </c>
      <c r="V211" t="s">
        <v>30</v>
      </c>
      <c r="W211" t="s">
        <v>31</v>
      </c>
      <c r="X211" s="10">
        <f t="shared" si="65"/>
        <v>9.688195991091314E-2</v>
      </c>
      <c r="Y211" s="10" t="str">
        <f t="shared" si="75"/>
        <v>0%-10%</v>
      </c>
      <c r="Z211" t="str">
        <f t="shared" si="66"/>
        <v>Low</v>
      </c>
      <c r="AA211" t="str">
        <f t="shared" si="67"/>
        <v>801-900</v>
      </c>
      <c r="AB211" t="str">
        <f t="shared" si="68"/>
        <v>0-50</v>
      </c>
      <c r="AC211" t="str">
        <f t="shared" si="69"/>
        <v>WEST</v>
      </c>
      <c r="AD211" t="str">
        <f t="shared" si="70"/>
        <v>Multiple Device</v>
      </c>
      <c r="AE211" t="str">
        <f t="shared" si="71"/>
        <v>401-450</v>
      </c>
      <c r="AF211" s="24" t="str">
        <f t="shared" si="72"/>
        <v>4-6 days</v>
      </c>
      <c r="AG211" t="str">
        <f t="shared" si="73"/>
        <v>1001-1500</v>
      </c>
      <c r="AH211" s="30">
        <f t="shared" si="76"/>
        <v>465</v>
      </c>
      <c r="AI211" s="30">
        <f t="shared" si="74"/>
        <v>0.8881720430107527</v>
      </c>
      <c r="AJ211" t="str">
        <f t="shared" si="77"/>
        <v>0-5 hrs</v>
      </c>
      <c r="AK211" t="str">
        <f t="shared" si="78"/>
        <v>High Enagaged</v>
      </c>
    </row>
    <row r="212" spans="1:37" x14ac:dyDescent="0.25">
      <c r="A212">
        <v>3102</v>
      </c>
      <c r="B212" t="s">
        <v>169</v>
      </c>
      <c r="C212" s="1">
        <v>45538</v>
      </c>
      <c r="D212" s="1">
        <v>45623</v>
      </c>
      <c r="E212" s="33">
        <v>7.99</v>
      </c>
      <c r="F212">
        <v>287</v>
      </c>
      <c r="G212" t="s">
        <v>33</v>
      </c>
      <c r="H212">
        <v>1</v>
      </c>
      <c r="I212">
        <v>2</v>
      </c>
      <c r="J212" t="b">
        <v>0</v>
      </c>
      <c r="K212">
        <v>670</v>
      </c>
      <c r="L212">
        <v>147</v>
      </c>
      <c r="M212" t="s">
        <v>25</v>
      </c>
      <c r="N212" t="s">
        <v>40</v>
      </c>
      <c r="O212" t="s">
        <v>27</v>
      </c>
      <c r="P212">
        <v>42</v>
      </c>
      <c r="Q212">
        <v>4.3</v>
      </c>
      <c r="R212" t="b">
        <v>1</v>
      </c>
      <c r="S212" t="s">
        <v>28</v>
      </c>
      <c r="T212">
        <v>4672</v>
      </c>
      <c r="U212" t="s">
        <v>29</v>
      </c>
      <c r="V212" t="s">
        <v>52</v>
      </c>
      <c r="W212" t="s">
        <v>37</v>
      </c>
      <c r="X212" s="10">
        <f t="shared" si="65"/>
        <v>5.1407588739290085E-2</v>
      </c>
      <c r="Y212" s="10" t="str">
        <f t="shared" si="75"/>
        <v>0%-10%</v>
      </c>
      <c r="Z212" t="str">
        <f t="shared" si="66"/>
        <v>Low</v>
      </c>
      <c r="AA212" t="str">
        <f t="shared" si="67"/>
        <v>601-700</v>
      </c>
      <c r="AB212" t="str">
        <f t="shared" si="68"/>
        <v>101-150</v>
      </c>
      <c r="AC212" t="str">
        <f t="shared" si="69"/>
        <v>WEST</v>
      </c>
      <c r="AD212" t="str">
        <f t="shared" si="70"/>
        <v>Single Device</v>
      </c>
      <c r="AE212" t="str">
        <f t="shared" si="71"/>
        <v>251-300</v>
      </c>
      <c r="AF212" s="24" t="str">
        <f t="shared" si="72"/>
        <v>21-30 days</v>
      </c>
      <c r="AG212" t="str">
        <f t="shared" si="73"/>
        <v>Above 4500</v>
      </c>
      <c r="AH212" s="30">
        <f t="shared" si="76"/>
        <v>85</v>
      </c>
      <c r="AI212" s="30">
        <f t="shared" si="74"/>
        <v>3.3764705882352941</v>
      </c>
      <c r="AJ212" t="str">
        <f t="shared" si="77"/>
        <v>0-5 hrs</v>
      </c>
      <c r="AK212" t="str">
        <f t="shared" ref="AK212:AK216" si="82">IF(F212&gt;400,"High Enagaged",IF(AND(F212&lt;=200,F212&gt;100),"Moderate Enagaged","Low Engaged"))</f>
        <v>Low Engaged</v>
      </c>
    </row>
    <row r="213" spans="1:37" x14ac:dyDescent="0.25">
      <c r="A213">
        <v>3119</v>
      </c>
      <c r="B213" t="s">
        <v>265</v>
      </c>
      <c r="C213" s="1">
        <v>45553</v>
      </c>
      <c r="D213" s="1">
        <v>45639</v>
      </c>
      <c r="E213" s="33">
        <v>7.99</v>
      </c>
      <c r="F213">
        <v>247</v>
      </c>
      <c r="G213" t="s">
        <v>79</v>
      </c>
      <c r="H213">
        <v>5</v>
      </c>
      <c r="I213">
        <v>6</v>
      </c>
      <c r="J213" t="b">
        <v>1</v>
      </c>
      <c r="K213">
        <v>563</v>
      </c>
      <c r="L213">
        <v>185</v>
      </c>
      <c r="M213" t="s">
        <v>59</v>
      </c>
      <c r="N213" t="s">
        <v>40</v>
      </c>
      <c r="O213" t="s">
        <v>41</v>
      </c>
      <c r="P213">
        <v>3</v>
      </c>
      <c r="Q213">
        <v>4.8</v>
      </c>
      <c r="R213" t="b">
        <v>0</v>
      </c>
      <c r="S213" t="s">
        <v>28</v>
      </c>
      <c r="T213">
        <v>4378</v>
      </c>
      <c r="U213" t="s">
        <v>51</v>
      </c>
      <c r="V213" t="s">
        <v>60</v>
      </c>
      <c r="W213" t="s">
        <v>37</v>
      </c>
      <c r="X213" s="10">
        <f t="shared" si="65"/>
        <v>4.0106951871657758E-3</v>
      </c>
      <c r="Y213" s="10" t="str">
        <f t="shared" si="75"/>
        <v>0%-10%</v>
      </c>
      <c r="Z213" t="str">
        <f t="shared" si="66"/>
        <v>Low</v>
      </c>
      <c r="AA213" t="str">
        <f t="shared" si="67"/>
        <v>501-600</v>
      </c>
      <c r="AB213" t="str">
        <f t="shared" si="68"/>
        <v>151-200</v>
      </c>
      <c r="AC213" t="str">
        <f t="shared" si="69"/>
        <v>SOUTH</v>
      </c>
      <c r="AD213" t="str">
        <f t="shared" si="70"/>
        <v>Multiple Device</v>
      </c>
      <c r="AE213" t="str">
        <f t="shared" si="71"/>
        <v>201-250</v>
      </c>
      <c r="AF213" s="24" t="str">
        <f t="shared" si="72"/>
        <v>4-6 days</v>
      </c>
      <c r="AG213" t="str">
        <f t="shared" si="73"/>
        <v>4001-4500</v>
      </c>
      <c r="AH213" s="30">
        <f t="shared" si="76"/>
        <v>86</v>
      </c>
      <c r="AI213" s="30">
        <f t="shared" si="74"/>
        <v>2.8720930232558142</v>
      </c>
      <c r="AJ213" t="str">
        <f t="shared" si="77"/>
        <v>0-5 hrs</v>
      </c>
      <c r="AK213" t="str">
        <f t="shared" si="82"/>
        <v>Low Engaged</v>
      </c>
    </row>
    <row r="214" spans="1:37" x14ac:dyDescent="0.25">
      <c r="A214">
        <v>3131</v>
      </c>
      <c r="B214" t="s">
        <v>108</v>
      </c>
      <c r="C214" s="1">
        <v>45088</v>
      </c>
      <c r="D214" s="1">
        <v>45617</v>
      </c>
      <c r="E214" s="33">
        <v>15.99</v>
      </c>
      <c r="F214">
        <v>399</v>
      </c>
      <c r="G214" t="s">
        <v>43</v>
      </c>
      <c r="H214">
        <v>3</v>
      </c>
      <c r="I214">
        <v>5</v>
      </c>
      <c r="J214" t="b">
        <v>0</v>
      </c>
      <c r="K214">
        <v>541</v>
      </c>
      <c r="L214">
        <v>158</v>
      </c>
      <c r="M214" t="s">
        <v>44</v>
      </c>
      <c r="N214" t="s">
        <v>40</v>
      </c>
      <c r="O214" t="s">
        <v>67</v>
      </c>
      <c r="P214">
        <v>4</v>
      </c>
      <c r="Q214">
        <v>4.9000000000000004</v>
      </c>
      <c r="R214" t="b">
        <v>1</v>
      </c>
      <c r="S214" t="s">
        <v>28</v>
      </c>
      <c r="T214">
        <v>948</v>
      </c>
      <c r="U214" t="s">
        <v>57</v>
      </c>
      <c r="V214" t="s">
        <v>68</v>
      </c>
      <c r="W214" t="s">
        <v>53</v>
      </c>
      <c r="X214" s="10">
        <f t="shared" si="65"/>
        <v>5.7224606580829757E-3</v>
      </c>
      <c r="Y214" s="10" t="str">
        <f t="shared" si="75"/>
        <v>0%-10%</v>
      </c>
      <c r="Z214" t="str">
        <f t="shared" si="66"/>
        <v>Low</v>
      </c>
      <c r="AA214" t="str">
        <f t="shared" si="67"/>
        <v>501-600</v>
      </c>
      <c r="AB214" t="str">
        <f t="shared" si="68"/>
        <v>151-200</v>
      </c>
      <c r="AC214" t="str">
        <f t="shared" si="69"/>
        <v>NORTH</v>
      </c>
      <c r="AD214" t="str">
        <f t="shared" si="70"/>
        <v>Multiple Device</v>
      </c>
      <c r="AE214" t="str">
        <f t="shared" si="71"/>
        <v>351-400</v>
      </c>
      <c r="AF214" s="24" t="str">
        <f t="shared" si="72"/>
        <v>More than 30days</v>
      </c>
      <c r="AG214" t="str">
        <f t="shared" si="73"/>
        <v>501-1000</v>
      </c>
      <c r="AH214" s="30">
        <f t="shared" si="76"/>
        <v>529</v>
      </c>
      <c r="AI214" s="30">
        <f t="shared" si="74"/>
        <v>0.75425330812854441</v>
      </c>
      <c r="AJ214" t="str">
        <f t="shared" si="77"/>
        <v>0-5 hrs</v>
      </c>
      <c r="AK214" t="str">
        <f t="shared" si="82"/>
        <v>Low Engaged</v>
      </c>
    </row>
    <row r="215" spans="1:37" x14ac:dyDescent="0.25">
      <c r="A215">
        <v>3135</v>
      </c>
      <c r="B215" t="s">
        <v>203</v>
      </c>
      <c r="C215" s="1">
        <v>45450</v>
      </c>
      <c r="D215" s="1">
        <v>45620</v>
      </c>
      <c r="E215" s="33">
        <v>7.99</v>
      </c>
      <c r="F215">
        <v>368</v>
      </c>
      <c r="G215" t="s">
        <v>55</v>
      </c>
      <c r="H215">
        <v>5</v>
      </c>
      <c r="I215">
        <v>1</v>
      </c>
      <c r="J215" t="b">
        <v>0</v>
      </c>
      <c r="K215">
        <v>481</v>
      </c>
      <c r="L215">
        <v>58</v>
      </c>
      <c r="M215" t="s">
        <v>74</v>
      </c>
      <c r="N215" t="s">
        <v>64</v>
      </c>
      <c r="O215" t="s">
        <v>34</v>
      </c>
      <c r="P215">
        <v>97</v>
      </c>
      <c r="Q215">
        <v>4</v>
      </c>
      <c r="R215" t="b">
        <v>0</v>
      </c>
      <c r="S215" t="s">
        <v>28</v>
      </c>
      <c r="T215">
        <v>1108</v>
      </c>
      <c r="U215" t="s">
        <v>35</v>
      </c>
      <c r="V215" t="s">
        <v>36</v>
      </c>
      <c r="W215" t="s">
        <v>37</v>
      </c>
      <c r="X215" s="10">
        <f t="shared" si="65"/>
        <v>0.17996289424860853</v>
      </c>
      <c r="Y215" s="10" t="str">
        <f t="shared" si="75"/>
        <v>11%-30%</v>
      </c>
      <c r="Z215" t="str">
        <f t="shared" si="66"/>
        <v>Moderate</v>
      </c>
      <c r="AA215" t="str">
        <f t="shared" si="67"/>
        <v>401-500</v>
      </c>
      <c r="AB215" t="str">
        <f t="shared" si="68"/>
        <v>51-100</v>
      </c>
      <c r="AC215" t="str">
        <f t="shared" si="69"/>
        <v>NORTH</v>
      </c>
      <c r="AD215" t="str">
        <f t="shared" si="70"/>
        <v>Multiple Device</v>
      </c>
      <c r="AE215" t="str">
        <f t="shared" si="71"/>
        <v>351-400</v>
      </c>
      <c r="AF215" s="24" t="str">
        <f t="shared" si="72"/>
        <v>21-30 days</v>
      </c>
      <c r="AG215" t="str">
        <f t="shared" si="73"/>
        <v>1001-1500</v>
      </c>
      <c r="AH215" s="30">
        <f t="shared" si="76"/>
        <v>170</v>
      </c>
      <c r="AI215" s="30">
        <f t="shared" si="74"/>
        <v>2.164705882352941</v>
      </c>
      <c r="AJ215" t="str">
        <f t="shared" si="77"/>
        <v>0-5 hrs</v>
      </c>
      <c r="AK215" t="str">
        <f t="shared" si="82"/>
        <v>Low Engaged</v>
      </c>
    </row>
    <row r="216" spans="1:37" x14ac:dyDescent="0.25">
      <c r="A216">
        <v>3162</v>
      </c>
      <c r="B216" t="s">
        <v>109</v>
      </c>
      <c r="C216" s="1">
        <v>44914</v>
      </c>
      <c r="D216" s="1">
        <v>45639</v>
      </c>
      <c r="E216" s="33">
        <v>15.99</v>
      </c>
      <c r="F216">
        <v>396</v>
      </c>
      <c r="G216" t="s">
        <v>55</v>
      </c>
      <c r="H216">
        <v>3</v>
      </c>
      <c r="I216">
        <v>3</v>
      </c>
      <c r="J216" t="b">
        <v>1</v>
      </c>
      <c r="K216">
        <v>175</v>
      </c>
      <c r="L216">
        <v>17</v>
      </c>
      <c r="M216" t="s">
        <v>25</v>
      </c>
      <c r="N216" t="s">
        <v>49</v>
      </c>
      <c r="O216" t="s">
        <v>67</v>
      </c>
      <c r="P216">
        <v>11</v>
      </c>
      <c r="Q216">
        <v>3.4</v>
      </c>
      <c r="R216" t="b">
        <v>0</v>
      </c>
      <c r="S216" t="s">
        <v>28</v>
      </c>
      <c r="T216">
        <v>3516</v>
      </c>
      <c r="U216" t="s">
        <v>29</v>
      </c>
      <c r="V216" t="s">
        <v>30</v>
      </c>
      <c r="W216" t="s">
        <v>37</v>
      </c>
      <c r="X216" s="10">
        <f t="shared" si="65"/>
        <v>5.7291666666666664E-2</v>
      </c>
      <c r="Y216" s="10" t="str">
        <f t="shared" si="75"/>
        <v>0%-10%</v>
      </c>
      <c r="Z216" t="str">
        <f t="shared" si="66"/>
        <v>Low</v>
      </c>
      <c r="AA216" t="str">
        <f t="shared" si="67"/>
        <v>101-200</v>
      </c>
      <c r="AB216" t="str">
        <f t="shared" si="68"/>
        <v>0-50</v>
      </c>
      <c r="AC216" t="str">
        <f t="shared" si="69"/>
        <v>WEST</v>
      </c>
      <c r="AD216" t="str">
        <f t="shared" si="70"/>
        <v>Multiple Device</v>
      </c>
      <c r="AE216" t="str">
        <f t="shared" si="71"/>
        <v>351-400</v>
      </c>
      <c r="AF216" s="24" t="str">
        <f t="shared" si="72"/>
        <v>4-6 days</v>
      </c>
      <c r="AG216" t="str">
        <f t="shared" si="73"/>
        <v>3501-4000</v>
      </c>
      <c r="AH216" s="30">
        <f t="shared" si="76"/>
        <v>725</v>
      </c>
      <c r="AI216" s="30">
        <f t="shared" si="74"/>
        <v>0.54620689655172416</v>
      </c>
      <c r="AJ216" t="str">
        <f t="shared" si="77"/>
        <v>0-5 hrs</v>
      </c>
      <c r="AK216" t="str">
        <f t="shared" si="82"/>
        <v>Low Engaged</v>
      </c>
    </row>
    <row r="217" spans="1:37" x14ac:dyDescent="0.25">
      <c r="A217">
        <v>3163</v>
      </c>
      <c r="B217" t="s">
        <v>249</v>
      </c>
      <c r="C217" s="1">
        <v>45485</v>
      </c>
      <c r="D217" s="1">
        <v>45626</v>
      </c>
      <c r="E217" s="33">
        <v>11.99</v>
      </c>
      <c r="F217">
        <v>445</v>
      </c>
      <c r="G217" t="s">
        <v>62</v>
      </c>
      <c r="H217">
        <v>4</v>
      </c>
      <c r="I217">
        <v>4</v>
      </c>
      <c r="J217" t="b">
        <v>0</v>
      </c>
      <c r="K217">
        <v>25</v>
      </c>
      <c r="L217">
        <v>132</v>
      </c>
      <c r="M217" t="s">
        <v>63</v>
      </c>
      <c r="N217" t="s">
        <v>26</v>
      </c>
      <c r="O217" t="s">
        <v>50</v>
      </c>
      <c r="P217">
        <v>50</v>
      </c>
      <c r="Q217">
        <v>3.8</v>
      </c>
      <c r="R217" t="b">
        <v>1</v>
      </c>
      <c r="S217" t="s">
        <v>28</v>
      </c>
      <c r="T217">
        <v>2407</v>
      </c>
      <c r="U217" t="s">
        <v>51</v>
      </c>
      <c r="V217" t="s">
        <v>36</v>
      </c>
      <c r="W217" t="s">
        <v>53</v>
      </c>
      <c r="X217" s="10">
        <f t="shared" si="65"/>
        <v>0.31847133757961782</v>
      </c>
      <c r="Y217" s="10" t="str">
        <f t="shared" si="75"/>
        <v>Above 30%</v>
      </c>
      <c r="Z217" t="str">
        <f t="shared" si="66"/>
        <v>High</v>
      </c>
      <c r="AA217" t="str">
        <f t="shared" si="67"/>
        <v>0-100</v>
      </c>
      <c r="AB217" t="str">
        <f t="shared" si="68"/>
        <v>101-150</v>
      </c>
      <c r="AC217" t="str">
        <f t="shared" si="69"/>
        <v>NORTH</v>
      </c>
      <c r="AD217" t="str">
        <f t="shared" si="70"/>
        <v>Multiple Device</v>
      </c>
      <c r="AE217" t="str">
        <f t="shared" si="71"/>
        <v>401-450</v>
      </c>
      <c r="AF217" s="24" t="str">
        <f t="shared" si="72"/>
        <v>16-20 days</v>
      </c>
      <c r="AG217" t="str">
        <f t="shared" si="73"/>
        <v>2001-2500</v>
      </c>
      <c r="AH217" s="30">
        <f t="shared" si="76"/>
        <v>141</v>
      </c>
      <c r="AI217" s="30">
        <f t="shared" si="74"/>
        <v>3.1560283687943262</v>
      </c>
      <c r="AJ217" t="str">
        <f t="shared" si="77"/>
        <v>0-5 hrs</v>
      </c>
      <c r="AK217" t="str">
        <f t="shared" si="78"/>
        <v>High Enagaged</v>
      </c>
    </row>
    <row r="218" spans="1:37" x14ac:dyDescent="0.25">
      <c r="A218">
        <v>3164</v>
      </c>
      <c r="B218" t="s">
        <v>203</v>
      </c>
      <c r="C218" s="1">
        <v>45191</v>
      </c>
      <c r="D218" s="1">
        <v>45639</v>
      </c>
      <c r="E218" s="33">
        <v>15.99</v>
      </c>
      <c r="F218">
        <v>371</v>
      </c>
      <c r="G218" t="s">
        <v>62</v>
      </c>
      <c r="H218">
        <v>1</v>
      </c>
      <c r="I218">
        <v>5</v>
      </c>
      <c r="J218" t="b">
        <v>1</v>
      </c>
      <c r="K218">
        <v>466</v>
      </c>
      <c r="L218">
        <v>176</v>
      </c>
      <c r="M218" t="s">
        <v>39</v>
      </c>
      <c r="N218" t="s">
        <v>64</v>
      </c>
      <c r="O218" t="s">
        <v>27</v>
      </c>
      <c r="P218">
        <v>73</v>
      </c>
      <c r="Q218">
        <v>4.9000000000000004</v>
      </c>
      <c r="R218" t="b">
        <v>0</v>
      </c>
      <c r="S218" t="s">
        <v>28</v>
      </c>
      <c r="T218">
        <v>292</v>
      </c>
      <c r="U218" t="s">
        <v>35</v>
      </c>
      <c r="V218" t="s">
        <v>36</v>
      </c>
      <c r="W218" t="s">
        <v>53</v>
      </c>
      <c r="X218" s="10">
        <f t="shared" si="65"/>
        <v>0.11370716510903427</v>
      </c>
      <c r="Y218" s="10" t="str">
        <f t="shared" si="75"/>
        <v>11%-30%</v>
      </c>
      <c r="Z218" t="str">
        <f t="shared" si="66"/>
        <v>Moderate</v>
      </c>
      <c r="AA218" t="str">
        <f t="shared" si="67"/>
        <v>401-500</v>
      </c>
      <c r="AB218" t="str">
        <f t="shared" si="68"/>
        <v>151-200</v>
      </c>
      <c r="AC218" t="str">
        <f t="shared" si="69"/>
        <v>WEST</v>
      </c>
      <c r="AD218" t="str">
        <f t="shared" si="70"/>
        <v>Single Device</v>
      </c>
      <c r="AE218" t="str">
        <f t="shared" si="71"/>
        <v>351-400</v>
      </c>
      <c r="AF218" s="24" t="str">
        <f t="shared" si="72"/>
        <v>4-6 days</v>
      </c>
      <c r="AG218" t="str">
        <f t="shared" si="73"/>
        <v>0-500</v>
      </c>
      <c r="AH218" s="30">
        <f t="shared" si="76"/>
        <v>448</v>
      </c>
      <c r="AI218" s="30">
        <f t="shared" si="74"/>
        <v>0.828125</v>
      </c>
      <c r="AJ218" t="str">
        <f t="shared" si="77"/>
        <v>0-5 hrs</v>
      </c>
      <c r="AK218" t="str">
        <f t="shared" ref="AK218:AK224" si="83">IF(F218&gt;400,"High Enagaged",IF(AND(F218&lt;=200,F218&gt;100),"Moderate Enagaged","Low Engaged"))</f>
        <v>Low Engaged</v>
      </c>
    </row>
    <row r="219" spans="1:37" x14ac:dyDescent="0.25">
      <c r="A219">
        <v>3168</v>
      </c>
      <c r="B219" t="s">
        <v>229</v>
      </c>
      <c r="C219" s="1">
        <v>45389</v>
      </c>
      <c r="D219" s="1">
        <v>45617</v>
      </c>
      <c r="E219" s="33">
        <v>7.99</v>
      </c>
      <c r="F219">
        <v>348</v>
      </c>
      <c r="G219" t="s">
        <v>24</v>
      </c>
      <c r="H219">
        <v>2</v>
      </c>
      <c r="I219">
        <v>2</v>
      </c>
      <c r="J219" t="b">
        <v>1</v>
      </c>
      <c r="K219">
        <v>797</v>
      </c>
      <c r="L219">
        <v>81</v>
      </c>
      <c r="M219" t="s">
        <v>59</v>
      </c>
      <c r="N219" t="s">
        <v>26</v>
      </c>
      <c r="O219" t="s">
        <v>50</v>
      </c>
      <c r="P219">
        <v>12</v>
      </c>
      <c r="Q219">
        <v>5</v>
      </c>
      <c r="R219" t="b">
        <v>1</v>
      </c>
      <c r="S219" t="s">
        <v>28</v>
      </c>
      <c r="T219">
        <v>2657</v>
      </c>
      <c r="U219" t="s">
        <v>51</v>
      </c>
      <c r="V219" t="s">
        <v>60</v>
      </c>
      <c r="W219" t="s">
        <v>53</v>
      </c>
      <c r="X219" s="10">
        <f t="shared" si="65"/>
        <v>1.366742596810934E-2</v>
      </c>
      <c r="Y219" s="10" t="str">
        <f t="shared" si="75"/>
        <v>0%-10%</v>
      </c>
      <c r="Z219" t="str">
        <f t="shared" si="66"/>
        <v>Low</v>
      </c>
      <c r="AA219" t="str">
        <f t="shared" si="67"/>
        <v>701-800</v>
      </c>
      <c r="AB219" t="str">
        <f t="shared" si="68"/>
        <v>51-100</v>
      </c>
      <c r="AC219" t="str">
        <f t="shared" si="69"/>
        <v>SOUTH</v>
      </c>
      <c r="AD219" t="str">
        <f t="shared" si="70"/>
        <v>Multiple Device</v>
      </c>
      <c r="AE219" t="str">
        <f t="shared" si="71"/>
        <v>301-350</v>
      </c>
      <c r="AF219" s="24" t="str">
        <f t="shared" si="72"/>
        <v>More than 30days</v>
      </c>
      <c r="AG219" t="str">
        <f t="shared" si="73"/>
        <v>2501-3000</v>
      </c>
      <c r="AH219" s="30">
        <f t="shared" si="76"/>
        <v>228</v>
      </c>
      <c r="AI219" s="30">
        <f t="shared" si="74"/>
        <v>1.5263157894736843</v>
      </c>
      <c r="AJ219" t="str">
        <f t="shared" si="77"/>
        <v>0-5 hrs</v>
      </c>
      <c r="AK219" t="str">
        <f t="shared" si="83"/>
        <v>Low Engaged</v>
      </c>
    </row>
    <row r="220" spans="1:37" x14ac:dyDescent="0.25">
      <c r="A220">
        <v>3173</v>
      </c>
      <c r="B220" t="s">
        <v>152</v>
      </c>
      <c r="C220" s="1">
        <v>45560</v>
      </c>
      <c r="D220" s="1">
        <v>45635</v>
      </c>
      <c r="E220" s="33">
        <v>7.99</v>
      </c>
      <c r="F220">
        <v>53</v>
      </c>
      <c r="G220" t="s">
        <v>43</v>
      </c>
      <c r="H220">
        <v>2</v>
      </c>
      <c r="I220">
        <v>4</v>
      </c>
      <c r="J220" t="b">
        <v>1</v>
      </c>
      <c r="K220">
        <v>304</v>
      </c>
      <c r="L220">
        <v>49</v>
      </c>
      <c r="M220" t="s">
        <v>74</v>
      </c>
      <c r="N220" t="s">
        <v>64</v>
      </c>
      <c r="O220" t="s">
        <v>56</v>
      </c>
      <c r="P220">
        <v>57</v>
      </c>
      <c r="Q220">
        <v>4.3</v>
      </c>
      <c r="R220" t="b">
        <v>0</v>
      </c>
      <c r="S220" t="s">
        <v>28</v>
      </c>
      <c r="T220">
        <v>3836</v>
      </c>
      <c r="U220" t="s">
        <v>35</v>
      </c>
      <c r="V220" t="s">
        <v>36</v>
      </c>
      <c r="W220" t="s">
        <v>37</v>
      </c>
      <c r="X220" s="10">
        <f t="shared" si="65"/>
        <v>0.16147308781869688</v>
      </c>
      <c r="Y220" s="10" t="str">
        <f t="shared" si="75"/>
        <v>11%-30%</v>
      </c>
      <c r="Z220" t="str">
        <f t="shared" si="66"/>
        <v>Moderate</v>
      </c>
      <c r="AA220" t="str">
        <f t="shared" si="67"/>
        <v>301-400</v>
      </c>
      <c r="AB220" t="str">
        <f t="shared" si="68"/>
        <v>0-50</v>
      </c>
      <c r="AC220" t="str">
        <f t="shared" si="69"/>
        <v>NORTH</v>
      </c>
      <c r="AD220" t="str">
        <f t="shared" si="70"/>
        <v>Multiple Device</v>
      </c>
      <c r="AE220" t="str">
        <f t="shared" si="71"/>
        <v>51-100</v>
      </c>
      <c r="AF220" s="24" t="str">
        <f t="shared" si="72"/>
        <v>7-10 days</v>
      </c>
      <c r="AG220" t="str">
        <f t="shared" si="73"/>
        <v>3501-4000</v>
      </c>
      <c r="AH220" s="30">
        <f t="shared" si="76"/>
        <v>75</v>
      </c>
      <c r="AI220" s="30">
        <f t="shared" si="74"/>
        <v>0.70666666666666667</v>
      </c>
      <c r="AJ220" t="str">
        <f t="shared" si="77"/>
        <v>0-5 hrs</v>
      </c>
      <c r="AK220" t="str">
        <f t="shared" si="83"/>
        <v>Low Engaged</v>
      </c>
    </row>
    <row r="221" spans="1:37" x14ac:dyDescent="0.25">
      <c r="A221">
        <v>3178</v>
      </c>
      <c r="B221" t="s">
        <v>153</v>
      </c>
      <c r="C221" s="1">
        <v>45370</v>
      </c>
      <c r="D221" s="1">
        <v>45637</v>
      </c>
      <c r="E221" s="33">
        <v>7.99</v>
      </c>
      <c r="F221">
        <v>359</v>
      </c>
      <c r="G221" t="s">
        <v>55</v>
      </c>
      <c r="H221">
        <v>5</v>
      </c>
      <c r="I221">
        <v>4</v>
      </c>
      <c r="J221" t="b">
        <v>0</v>
      </c>
      <c r="K221">
        <v>624</v>
      </c>
      <c r="L221">
        <v>107</v>
      </c>
      <c r="M221" t="s">
        <v>48</v>
      </c>
      <c r="N221" t="s">
        <v>40</v>
      </c>
      <c r="O221" t="s">
        <v>50</v>
      </c>
      <c r="P221">
        <v>4</v>
      </c>
      <c r="Q221">
        <v>3.1</v>
      </c>
      <c r="R221" t="b">
        <v>1</v>
      </c>
      <c r="S221" t="s">
        <v>28</v>
      </c>
      <c r="T221">
        <v>3698</v>
      </c>
      <c r="U221" t="s">
        <v>65</v>
      </c>
      <c r="V221" t="s">
        <v>60</v>
      </c>
      <c r="W221" t="s">
        <v>75</v>
      </c>
      <c r="X221" s="10">
        <f t="shared" si="65"/>
        <v>5.4719562243502051E-3</v>
      </c>
      <c r="Y221" s="10" t="str">
        <f t="shared" si="75"/>
        <v>0%-10%</v>
      </c>
      <c r="Z221" t="str">
        <f t="shared" si="66"/>
        <v>Low</v>
      </c>
      <c r="AA221" t="str">
        <f t="shared" si="67"/>
        <v>601-700</v>
      </c>
      <c r="AB221" t="str">
        <f t="shared" si="68"/>
        <v>101-150</v>
      </c>
      <c r="AC221" t="str">
        <f t="shared" si="69"/>
        <v>EAST</v>
      </c>
      <c r="AD221" t="str">
        <f t="shared" si="70"/>
        <v>Multiple Device</v>
      </c>
      <c r="AE221" t="str">
        <f t="shared" si="71"/>
        <v>351-400</v>
      </c>
      <c r="AF221" s="24" t="str">
        <f t="shared" si="72"/>
        <v>7-10 days</v>
      </c>
      <c r="AG221" t="str">
        <f t="shared" si="73"/>
        <v>3501-4000</v>
      </c>
      <c r="AH221" s="30">
        <f t="shared" si="76"/>
        <v>267</v>
      </c>
      <c r="AI221" s="30">
        <f t="shared" si="74"/>
        <v>1.3445692883895131</v>
      </c>
      <c r="AJ221" t="str">
        <f t="shared" si="77"/>
        <v>0-5 hrs</v>
      </c>
      <c r="AK221" t="str">
        <f t="shared" si="83"/>
        <v>Low Engaged</v>
      </c>
    </row>
    <row r="222" spans="1:37" x14ac:dyDescent="0.25">
      <c r="A222">
        <v>3195</v>
      </c>
      <c r="B222" t="s">
        <v>125</v>
      </c>
      <c r="C222" s="1">
        <v>45212</v>
      </c>
      <c r="D222" s="1">
        <v>45643</v>
      </c>
      <c r="E222" s="33">
        <v>11.99</v>
      </c>
      <c r="F222">
        <v>331</v>
      </c>
      <c r="G222" t="s">
        <v>24</v>
      </c>
      <c r="H222">
        <v>5</v>
      </c>
      <c r="I222">
        <v>5</v>
      </c>
      <c r="J222" t="b">
        <v>0</v>
      </c>
      <c r="K222">
        <v>990</v>
      </c>
      <c r="L222">
        <v>72</v>
      </c>
      <c r="M222" t="s">
        <v>63</v>
      </c>
      <c r="N222" t="s">
        <v>40</v>
      </c>
      <c r="O222" t="s">
        <v>50</v>
      </c>
      <c r="P222">
        <v>80</v>
      </c>
      <c r="Q222">
        <v>3.7</v>
      </c>
      <c r="R222" t="b">
        <v>0</v>
      </c>
      <c r="S222" t="s">
        <v>28</v>
      </c>
      <c r="T222">
        <v>3085</v>
      </c>
      <c r="U222" t="s">
        <v>29</v>
      </c>
      <c r="V222" t="s">
        <v>30</v>
      </c>
      <c r="W222" t="s">
        <v>53</v>
      </c>
      <c r="X222" s="10">
        <f t="shared" si="65"/>
        <v>7.5329566854990579E-2</v>
      </c>
      <c r="Y222" s="10" t="str">
        <f t="shared" si="75"/>
        <v>0%-10%</v>
      </c>
      <c r="Z222" t="str">
        <f t="shared" si="66"/>
        <v>Low</v>
      </c>
      <c r="AA222" t="str">
        <f t="shared" si="67"/>
        <v>901-1000</v>
      </c>
      <c r="AB222" t="str">
        <f t="shared" si="68"/>
        <v>51-100</v>
      </c>
      <c r="AC222" t="str">
        <f t="shared" si="69"/>
        <v>NORTH</v>
      </c>
      <c r="AD222" t="str">
        <f t="shared" si="70"/>
        <v>Multiple Device</v>
      </c>
      <c r="AE222" t="str">
        <f t="shared" si="71"/>
        <v>301-350</v>
      </c>
      <c r="AF222" s="24" t="str">
        <f t="shared" si="72"/>
        <v>0-1 days</v>
      </c>
      <c r="AG222" t="str">
        <f t="shared" si="73"/>
        <v>3001-3500</v>
      </c>
      <c r="AH222" s="30">
        <f t="shared" si="76"/>
        <v>431</v>
      </c>
      <c r="AI222" s="30">
        <f t="shared" si="74"/>
        <v>0.76798143851508116</v>
      </c>
      <c r="AJ222" t="str">
        <f t="shared" si="77"/>
        <v>0-5 hrs</v>
      </c>
      <c r="AK222" t="str">
        <f t="shared" si="83"/>
        <v>Low Engaged</v>
      </c>
    </row>
    <row r="223" spans="1:37" x14ac:dyDescent="0.25">
      <c r="A223">
        <v>3202</v>
      </c>
      <c r="B223" t="s">
        <v>47</v>
      </c>
      <c r="C223" s="1">
        <v>45345</v>
      </c>
      <c r="D223" s="1">
        <v>45630</v>
      </c>
      <c r="E223" s="33">
        <v>11.99</v>
      </c>
      <c r="F223">
        <v>134</v>
      </c>
      <c r="G223" t="s">
        <v>43</v>
      </c>
      <c r="H223">
        <v>4</v>
      </c>
      <c r="I223">
        <v>1</v>
      </c>
      <c r="J223" t="b">
        <v>1</v>
      </c>
      <c r="K223">
        <v>459</v>
      </c>
      <c r="L223">
        <v>105</v>
      </c>
      <c r="M223" t="s">
        <v>44</v>
      </c>
      <c r="N223" t="s">
        <v>64</v>
      </c>
      <c r="O223" t="s">
        <v>34</v>
      </c>
      <c r="P223">
        <v>3</v>
      </c>
      <c r="Q223">
        <v>3.7</v>
      </c>
      <c r="R223" t="b">
        <v>1</v>
      </c>
      <c r="S223" t="s">
        <v>28</v>
      </c>
      <c r="T223">
        <v>4729</v>
      </c>
      <c r="U223" t="s">
        <v>29</v>
      </c>
      <c r="V223" t="s">
        <v>60</v>
      </c>
      <c r="W223" t="s">
        <v>75</v>
      </c>
      <c r="X223" s="10">
        <f t="shared" si="65"/>
        <v>5.3191489361702126E-3</v>
      </c>
      <c r="Y223" s="10" t="str">
        <f t="shared" si="75"/>
        <v>0%-10%</v>
      </c>
      <c r="Z223" t="str">
        <f t="shared" si="66"/>
        <v>Low</v>
      </c>
      <c r="AA223" t="str">
        <f t="shared" si="67"/>
        <v>401-500</v>
      </c>
      <c r="AB223" t="str">
        <f t="shared" si="68"/>
        <v>101-150</v>
      </c>
      <c r="AC223" t="str">
        <f t="shared" si="69"/>
        <v>NORTH</v>
      </c>
      <c r="AD223" t="str">
        <f t="shared" si="70"/>
        <v>Multiple Device</v>
      </c>
      <c r="AE223" t="str">
        <f t="shared" si="71"/>
        <v>101-150</v>
      </c>
      <c r="AF223" s="24" t="str">
        <f t="shared" si="72"/>
        <v>11-15 days</v>
      </c>
      <c r="AG223" t="str">
        <f t="shared" si="73"/>
        <v>Above 4500</v>
      </c>
      <c r="AH223" s="30">
        <f t="shared" si="76"/>
        <v>285</v>
      </c>
      <c r="AI223" s="30">
        <f t="shared" si="74"/>
        <v>0.47017543859649125</v>
      </c>
      <c r="AJ223" t="str">
        <f t="shared" si="77"/>
        <v>0-5 hrs</v>
      </c>
      <c r="AK223" t="str">
        <f t="shared" si="83"/>
        <v>Moderate Enagaged</v>
      </c>
    </row>
    <row r="224" spans="1:37" x14ac:dyDescent="0.25">
      <c r="A224">
        <v>3209</v>
      </c>
      <c r="B224" t="s">
        <v>215</v>
      </c>
      <c r="C224" s="1">
        <v>45250</v>
      </c>
      <c r="D224" s="1">
        <v>45622</v>
      </c>
      <c r="E224" s="33">
        <v>7.99</v>
      </c>
      <c r="F224">
        <v>168</v>
      </c>
      <c r="G224" t="s">
        <v>46</v>
      </c>
      <c r="H224">
        <v>3</v>
      </c>
      <c r="I224">
        <v>1</v>
      </c>
      <c r="J224" t="b">
        <v>0</v>
      </c>
      <c r="K224">
        <v>113</v>
      </c>
      <c r="L224">
        <v>85</v>
      </c>
      <c r="M224" t="s">
        <v>44</v>
      </c>
      <c r="N224" t="s">
        <v>64</v>
      </c>
      <c r="O224" t="s">
        <v>50</v>
      </c>
      <c r="P224">
        <v>52</v>
      </c>
      <c r="Q224">
        <v>4.7</v>
      </c>
      <c r="R224" t="b">
        <v>0</v>
      </c>
      <c r="S224" t="s">
        <v>28</v>
      </c>
      <c r="T224">
        <v>1094</v>
      </c>
      <c r="U224" t="s">
        <v>29</v>
      </c>
      <c r="V224" t="s">
        <v>52</v>
      </c>
      <c r="W224" t="s">
        <v>37</v>
      </c>
      <c r="X224" s="10">
        <f t="shared" si="65"/>
        <v>0.26262626262626265</v>
      </c>
      <c r="Y224" s="10" t="str">
        <f t="shared" si="75"/>
        <v>11%-30%</v>
      </c>
      <c r="Z224" t="str">
        <f t="shared" si="66"/>
        <v>Moderate</v>
      </c>
      <c r="AA224" t="str">
        <f t="shared" si="67"/>
        <v>101-200</v>
      </c>
      <c r="AB224" t="str">
        <f t="shared" si="68"/>
        <v>51-100</v>
      </c>
      <c r="AC224" t="str">
        <f t="shared" si="69"/>
        <v>NORTH</v>
      </c>
      <c r="AD224" t="str">
        <f t="shared" si="70"/>
        <v>Multiple Device</v>
      </c>
      <c r="AE224" t="str">
        <f t="shared" si="71"/>
        <v>151-200</v>
      </c>
      <c r="AF224" s="24" t="str">
        <f t="shared" si="72"/>
        <v>More than 30days</v>
      </c>
      <c r="AG224" t="str">
        <f t="shared" si="73"/>
        <v>1001-1500</v>
      </c>
      <c r="AH224" s="30">
        <f t="shared" si="76"/>
        <v>372</v>
      </c>
      <c r="AI224" s="30">
        <f t="shared" si="74"/>
        <v>0.45161290322580644</v>
      </c>
      <c r="AJ224" t="str">
        <f t="shared" si="77"/>
        <v>0-5 hrs</v>
      </c>
      <c r="AK224" t="str">
        <f t="shared" si="83"/>
        <v>Moderate Enagaged</v>
      </c>
    </row>
    <row r="225" spans="1:37" x14ac:dyDescent="0.25">
      <c r="A225">
        <v>3214</v>
      </c>
      <c r="B225" t="s">
        <v>85</v>
      </c>
      <c r="C225" s="1">
        <v>45487</v>
      </c>
      <c r="D225" s="1">
        <v>45638</v>
      </c>
      <c r="E225" s="33">
        <v>15.99</v>
      </c>
      <c r="F225">
        <v>409</v>
      </c>
      <c r="G225" t="s">
        <v>24</v>
      </c>
      <c r="H225">
        <v>1</v>
      </c>
      <c r="I225">
        <v>2</v>
      </c>
      <c r="J225" t="b">
        <v>1</v>
      </c>
      <c r="K225">
        <v>131</v>
      </c>
      <c r="L225">
        <v>85</v>
      </c>
      <c r="M225" t="s">
        <v>63</v>
      </c>
      <c r="N225" t="s">
        <v>64</v>
      </c>
      <c r="O225" t="s">
        <v>67</v>
      </c>
      <c r="P225">
        <v>95</v>
      </c>
      <c r="Q225">
        <v>4.3</v>
      </c>
      <c r="R225" t="b">
        <v>1</v>
      </c>
      <c r="S225" t="s">
        <v>28</v>
      </c>
      <c r="T225">
        <v>4835</v>
      </c>
      <c r="U225" t="s">
        <v>57</v>
      </c>
      <c r="V225" t="s">
        <v>52</v>
      </c>
      <c r="W225" t="s">
        <v>75</v>
      </c>
      <c r="X225" s="10">
        <f t="shared" si="65"/>
        <v>0.43981481481481483</v>
      </c>
      <c r="Y225" s="10" t="str">
        <f t="shared" si="75"/>
        <v>Above 30%</v>
      </c>
      <c r="Z225" t="str">
        <f t="shared" si="66"/>
        <v>High</v>
      </c>
      <c r="AA225" t="str">
        <f t="shared" si="67"/>
        <v>101-200</v>
      </c>
      <c r="AB225" t="str">
        <f t="shared" si="68"/>
        <v>51-100</v>
      </c>
      <c r="AC225" t="str">
        <f t="shared" si="69"/>
        <v>NORTH</v>
      </c>
      <c r="AD225" t="str">
        <f t="shared" si="70"/>
        <v>Single Device</v>
      </c>
      <c r="AE225" t="str">
        <f t="shared" si="71"/>
        <v>401-450</v>
      </c>
      <c r="AF225" s="24" t="str">
        <f t="shared" si="72"/>
        <v>4-6 days</v>
      </c>
      <c r="AG225" t="str">
        <f t="shared" si="73"/>
        <v>Above 4500</v>
      </c>
      <c r="AH225" s="30">
        <f t="shared" si="76"/>
        <v>151</v>
      </c>
      <c r="AI225" s="30">
        <f t="shared" si="74"/>
        <v>2.7086092715231787</v>
      </c>
      <c r="AJ225" t="str">
        <f t="shared" si="77"/>
        <v>0-5 hrs</v>
      </c>
      <c r="AK225" t="str">
        <f t="shared" si="78"/>
        <v>High Enagaged</v>
      </c>
    </row>
    <row r="226" spans="1:37" x14ac:dyDescent="0.25">
      <c r="A226">
        <v>3217</v>
      </c>
      <c r="B226" t="s">
        <v>100</v>
      </c>
      <c r="C226" s="1">
        <v>45420</v>
      </c>
      <c r="D226" s="1">
        <v>45642</v>
      </c>
      <c r="E226" s="33">
        <v>15.99</v>
      </c>
      <c r="F226">
        <v>297</v>
      </c>
      <c r="G226" t="s">
        <v>62</v>
      </c>
      <c r="H226">
        <v>5</v>
      </c>
      <c r="I226">
        <v>3</v>
      </c>
      <c r="J226" t="b">
        <v>0</v>
      </c>
      <c r="K226">
        <v>796</v>
      </c>
      <c r="L226">
        <v>200</v>
      </c>
      <c r="M226" t="s">
        <v>74</v>
      </c>
      <c r="N226" t="s">
        <v>64</v>
      </c>
      <c r="O226" t="s">
        <v>67</v>
      </c>
      <c r="P226">
        <v>36</v>
      </c>
      <c r="Q226">
        <v>3.1</v>
      </c>
      <c r="R226" t="b">
        <v>1</v>
      </c>
      <c r="S226" t="s">
        <v>28</v>
      </c>
      <c r="T226">
        <v>2132</v>
      </c>
      <c r="U226" t="s">
        <v>29</v>
      </c>
      <c r="V226" t="s">
        <v>68</v>
      </c>
      <c r="W226" t="s">
        <v>37</v>
      </c>
      <c r="X226" s="10">
        <f t="shared" si="65"/>
        <v>3.614457831325301E-2</v>
      </c>
      <c r="Y226" s="10" t="str">
        <f t="shared" si="75"/>
        <v>0%-10%</v>
      </c>
      <c r="Z226" t="str">
        <f t="shared" si="66"/>
        <v>Low</v>
      </c>
      <c r="AA226" t="str">
        <f t="shared" si="67"/>
        <v>701-800</v>
      </c>
      <c r="AB226" t="str">
        <f t="shared" si="68"/>
        <v>151-200</v>
      </c>
      <c r="AC226" t="str">
        <f t="shared" si="69"/>
        <v>NORTH</v>
      </c>
      <c r="AD226" t="str">
        <f t="shared" si="70"/>
        <v>Multiple Device</v>
      </c>
      <c r="AE226" t="str">
        <f t="shared" si="71"/>
        <v>251-300</v>
      </c>
      <c r="AF226" s="24" t="str">
        <f t="shared" si="72"/>
        <v>2-3 days</v>
      </c>
      <c r="AG226" t="str">
        <f t="shared" si="73"/>
        <v>2001-2500</v>
      </c>
      <c r="AH226" s="30">
        <f t="shared" si="76"/>
        <v>222</v>
      </c>
      <c r="AI226" s="30">
        <f t="shared" si="74"/>
        <v>1.3378378378378379</v>
      </c>
      <c r="AJ226" t="str">
        <f t="shared" si="77"/>
        <v>0-5 hrs</v>
      </c>
      <c r="AK226" t="str">
        <f t="shared" ref="AK226:AK229" si="84">IF(F226&gt;400,"High Enagaged",IF(AND(F226&lt;=200,F226&gt;100),"Moderate Enagaged","Low Engaged"))</f>
        <v>Low Engaged</v>
      </c>
    </row>
    <row r="227" spans="1:37" x14ac:dyDescent="0.25">
      <c r="A227">
        <v>3234</v>
      </c>
      <c r="B227" t="s">
        <v>102</v>
      </c>
      <c r="C227" s="1">
        <v>45292</v>
      </c>
      <c r="D227" s="1">
        <v>45633</v>
      </c>
      <c r="E227" s="33">
        <v>11.99</v>
      </c>
      <c r="F227">
        <v>298</v>
      </c>
      <c r="G227" t="s">
        <v>55</v>
      </c>
      <c r="H227">
        <v>2</v>
      </c>
      <c r="I227">
        <v>1</v>
      </c>
      <c r="J227" t="b">
        <v>0</v>
      </c>
      <c r="K227">
        <v>918</v>
      </c>
      <c r="L227">
        <v>153</v>
      </c>
      <c r="M227" t="s">
        <v>59</v>
      </c>
      <c r="N227" t="s">
        <v>26</v>
      </c>
      <c r="O227" t="s">
        <v>50</v>
      </c>
      <c r="P227">
        <v>52</v>
      </c>
      <c r="Q227">
        <v>4.4000000000000004</v>
      </c>
      <c r="R227" t="b">
        <v>1</v>
      </c>
      <c r="S227" t="s">
        <v>28</v>
      </c>
      <c r="T227">
        <v>3476</v>
      </c>
      <c r="U227" t="s">
        <v>51</v>
      </c>
      <c r="V227" t="s">
        <v>52</v>
      </c>
      <c r="W227" t="s">
        <v>53</v>
      </c>
      <c r="X227" s="10">
        <f t="shared" si="65"/>
        <v>4.8552754435107377E-2</v>
      </c>
      <c r="Y227" s="10" t="str">
        <f t="shared" si="75"/>
        <v>0%-10%</v>
      </c>
      <c r="Z227" t="str">
        <f t="shared" si="66"/>
        <v>Low</v>
      </c>
      <c r="AA227" t="str">
        <f t="shared" si="67"/>
        <v>901-1000</v>
      </c>
      <c r="AB227" t="str">
        <f t="shared" si="68"/>
        <v>151-200</v>
      </c>
      <c r="AC227" t="str">
        <f t="shared" si="69"/>
        <v>SOUTH</v>
      </c>
      <c r="AD227" t="str">
        <f t="shared" si="70"/>
        <v>Multiple Device</v>
      </c>
      <c r="AE227" t="str">
        <f t="shared" si="71"/>
        <v>251-300</v>
      </c>
      <c r="AF227" s="24" t="str">
        <f t="shared" si="72"/>
        <v>11-15 days</v>
      </c>
      <c r="AG227" t="str">
        <f t="shared" si="73"/>
        <v>3001-3500</v>
      </c>
      <c r="AH227" s="30">
        <f t="shared" si="76"/>
        <v>341</v>
      </c>
      <c r="AI227" s="30">
        <f t="shared" si="74"/>
        <v>0.87390029325513197</v>
      </c>
      <c r="AJ227" t="str">
        <f t="shared" si="77"/>
        <v>0-5 hrs</v>
      </c>
      <c r="AK227" t="str">
        <f t="shared" si="84"/>
        <v>Low Engaged</v>
      </c>
    </row>
    <row r="228" spans="1:37" x14ac:dyDescent="0.25">
      <c r="A228">
        <v>3255</v>
      </c>
      <c r="B228" t="s">
        <v>309</v>
      </c>
      <c r="C228" s="1">
        <v>45297</v>
      </c>
      <c r="D228" s="1">
        <v>45623</v>
      </c>
      <c r="E228" s="33">
        <v>7.99</v>
      </c>
      <c r="F228">
        <v>294</v>
      </c>
      <c r="G228" t="s">
        <v>55</v>
      </c>
      <c r="H228">
        <v>1</v>
      </c>
      <c r="I228">
        <v>3</v>
      </c>
      <c r="J228" t="b">
        <v>1</v>
      </c>
      <c r="K228">
        <v>936</v>
      </c>
      <c r="L228">
        <v>120</v>
      </c>
      <c r="M228" t="s">
        <v>74</v>
      </c>
      <c r="N228" t="s">
        <v>40</v>
      </c>
      <c r="O228" t="s">
        <v>50</v>
      </c>
      <c r="P228">
        <v>49</v>
      </c>
      <c r="Q228">
        <v>3.2</v>
      </c>
      <c r="R228" t="b">
        <v>1</v>
      </c>
      <c r="S228" t="s">
        <v>28</v>
      </c>
      <c r="T228">
        <v>3758</v>
      </c>
      <c r="U228" t="s">
        <v>65</v>
      </c>
      <c r="V228" t="s">
        <v>30</v>
      </c>
      <c r="W228" t="s">
        <v>75</v>
      </c>
      <c r="X228" s="10">
        <f t="shared" si="65"/>
        <v>4.6401515151515152E-2</v>
      </c>
      <c r="Y228" s="10" t="str">
        <f t="shared" si="75"/>
        <v>0%-10%</v>
      </c>
      <c r="Z228" t="str">
        <f t="shared" si="66"/>
        <v>Low</v>
      </c>
      <c r="AA228" t="str">
        <f t="shared" si="67"/>
        <v>901-1000</v>
      </c>
      <c r="AB228" t="str">
        <f t="shared" si="68"/>
        <v>101-150</v>
      </c>
      <c r="AC228" t="str">
        <f t="shared" si="69"/>
        <v>NORTH</v>
      </c>
      <c r="AD228" t="str">
        <f t="shared" si="70"/>
        <v>Single Device</v>
      </c>
      <c r="AE228" t="str">
        <f t="shared" si="71"/>
        <v>251-300</v>
      </c>
      <c r="AF228" s="24" t="str">
        <f t="shared" si="72"/>
        <v>More than 30days</v>
      </c>
      <c r="AG228" t="str">
        <f t="shared" si="73"/>
        <v>3501-4000</v>
      </c>
      <c r="AH228" s="30">
        <f t="shared" si="76"/>
        <v>326</v>
      </c>
      <c r="AI228" s="30">
        <f t="shared" si="74"/>
        <v>0.90184049079754602</v>
      </c>
      <c r="AJ228" t="str">
        <f t="shared" si="77"/>
        <v>0-5 hrs</v>
      </c>
      <c r="AK228" t="str">
        <f t="shared" si="84"/>
        <v>Low Engaged</v>
      </c>
    </row>
    <row r="229" spans="1:37" x14ac:dyDescent="0.25">
      <c r="A229">
        <v>3261</v>
      </c>
      <c r="B229" t="s">
        <v>121</v>
      </c>
      <c r="C229" s="1">
        <v>44926</v>
      </c>
      <c r="D229" s="1">
        <v>45639</v>
      </c>
      <c r="E229" s="33">
        <v>11.99</v>
      </c>
      <c r="F229">
        <v>365</v>
      </c>
      <c r="G229" t="s">
        <v>43</v>
      </c>
      <c r="H229">
        <v>1</v>
      </c>
      <c r="I229">
        <v>5</v>
      </c>
      <c r="J229" t="b">
        <v>1</v>
      </c>
      <c r="K229">
        <v>582</v>
      </c>
      <c r="L229">
        <v>162</v>
      </c>
      <c r="M229" t="s">
        <v>59</v>
      </c>
      <c r="N229" t="s">
        <v>64</v>
      </c>
      <c r="O229" t="s">
        <v>27</v>
      </c>
      <c r="P229">
        <v>8</v>
      </c>
      <c r="Q229">
        <v>3.3</v>
      </c>
      <c r="R229" t="b">
        <v>0</v>
      </c>
      <c r="S229" t="s">
        <v>28</v>
      </c>
      <c r="T229">
        <v>995</v>
      </c>
      <c r="U229" t="s">
        <v>57</v>
      </c>
      <c r="V229" t="s">
        <v>36</v>
      </c>
      <c r="W229" t="s">
        <v>37</v>
      </c>
      <c r="X229" s="10">
        <f t="shared" si="65"/>
        <v>1.0752688172043012E-2</v>
      </c>
      <c r="Y229" s="10" t="str">
        <f t="shared" si="75"/>
        <v>0%-10%</v>
      </c>
      <c r="Z229" t="str">
        <f t="shared" si="66"/>
        <v>Low</v>
      </c>
      <c r="AA229" t="str">
        <f t="shared" si="67"/>
        <v>501-600</v>
      </c>
      <c r="AB229" t="str">
        <f t="shared" si="68"/>
        <v>151-200</v>
      </c>
      <c r="AC229" t="str">
        <f t="shared" si="69"/>
        <v>SOUTH</v>
      </c>
      <c r="AD229" t="str">
        <f t="shared" si="70"/>
        <v>Single Device</v>
      </c>
      <c r="AE229" t="str">
        <f t="shared" si="71"/>
        <v>351-400</v>
      </c>
      <c r="AF229" s="24" t="str">
        <f t="shared" si="72"/>
        <v>4-6 days</v>
      </c>
      <c r="AG229" t="str">
        <f t="shared" si="73"/>
        <v>501-1000</v>
      </c>
      <c r="AH229" s="30">
        <f t="shared" si="76"/>
        <v>713</v>
      </c>
      <c r="AI229" s="30">
        <f t="shared" si="74"/>
        <v>0.51192145862552596</v>
      </c>
      <c r="AJ229" t="str">
        <f t="shared" si="77"/>
        <v>0-5 hrs</v>
      </c>
      <c r="AK229" t="str">
        <f t="shared" si="84"/>
        <v>Low Engaged</v>
      </c>
    </row>
    <row r="230" spans="1:37" x14ac:dyDescent="0.25">
      <c r="A230">
        <v>3264</v>
      </c>
      <c r="B230" t="s">
        <v>87</v>
      </c>
      <c r="C230" s="1">
        <v>45060</v>
      </c>
      <c r="D230" s="1">
        <v>45635</v>
      </c>
      <c r="E230" s="33">
        <v>11.99</v>
      </c>
      <c r="F230">
        <v>456</v>
      </c>
      <c r="G230" t="s">
        <v>62</v>
      </c>
      <c r="H230">
        <v>1</v>
      </c>
      <c r="I230">
        <v>6</v>
      </c>
      <c r="J230" t="b">
        <v>1</v>
      </c>
      <c r="K230">
        <v>945</v>
      </c>
      <c r="L230">
        <v>114</v>
      </c>
      <c r="M230" t="s">
        <v>44</v>
      </c>
      <c r="N230" t="s">
        <v>49</v>
      </c>
      <c r="O230" t="s">
        <v>34</v>
      </c>
      <c r="P230">
        <v>44</v>
      </c>
      <c r="Q230">
        <v>3</v>
      </c>
      <c r="R230" t="b">
        <v>0</v>
      </c>
      <c r="S230" t="s">
        <v>28</v>
      </c>
      <c r="T230">
        <v>96</v>
      </c>
      <c r="U230" t="s">
        <v>29</v>
      </c>
      <c r="V230" t="s">
        <v>68</v>
      </c>
      <c r="W230" t="s">
        <v>31</v>
      </c>
      <c r="X230" s="10">
        <f t="shared" si="65"/>
        <v>4.1548630783758263E-2</v>
      </c>
      <c r="Y230" s="10" t="str">
        <f t="shared" si="75"/>
        <v>0%-10%</v>
      </c>
      <c r="Z230" t="str">
        <f t="shared" si="66"/>
        <v>Low</v>
      </c>
      <c r="AA230" t="str">
        <f t="shared" si="67"/>
        <v>901-1000</v>
      </c>
      <c r="AB230" t="str">
        <f t="shared" si="68"/>
        <v>101-150</v>
      </c>
      <c r="AC230" t="str">
        <f t="shared" si="69"/>
        <v>NORTH</v>
      </c>
      <c r="AD230" t="str">
        <f t="shared" si="70"/>
        <v>Single Device</v>
      </c>
      <c r="AE230" t="str">
        <f t="shared" si="71"/>
        <v>451-500</v>
      </c>
      <c r="AF230" s="24" t="str">
        <f t="shared" si="72"/>
        <v>7-10 days</v>
      </c>
      <c r="AG230" t="str">
        <f t="shared" si="73"/>
        <v>0-500</v>
      </c>
      <c r="AH230" s="30">
        <f t="shared" si="76"/>
        <v>575</v>
      </c>
      <c r="AI230" s="30">
        <f t="shared" si="74"/>
        <v>0.79304347826086952</v>
      </c>
      <c r="AJ230" t="str">
        <f t="shared" si="77"/>
        <v>0-5 hrs</v>
      </c>
      <c r="AK230" t="str">
        <f t="shared" si="78"/>
        <v>High Enagaged</v>
      </c>
    </row>
    <row r="231" spans="1:37" x14ac:dyDescent="0.25">
      <c r="A231">
        <v>3287</v>
      </c>
      <c r="B231" t="s">
        <v>289</v>
      </c>
      <c r="C231" s="1">
        <v>45280</v>
      </c>
      <c r="D231" s="1">
        <v>45617</v>
      </c>
      <c r="E231" s="33">
        <v>15.99</v>
      </c>
      <c r="F231">
        <v>90</v>
      </c>
      <c r="G231" t="s">
        <v>55</v>
      </c>
      <c r="H231">
        <v>3</v>
      </c>
      <c r="I231">
        <v>2</v>
      </c>
      <c r="J231" t="b">
        <v>0</v>
      </c>
      <c r="K231">
        <v>399</v>
      </c>
      <c r="L231">
        <v>9</v>
      </c>
      <c r="M231" t="s">
        <v>74</v>
      </c>
      <c r="N231" t="s">
        <v>26</v>
      </c>
      <c r="O231" t="s">
        <v>41</v>
      </c>
      <c r="P231">
        <v>73</v>
      </c>
      <c r="Q231">
        <v>4.4000000000000004</v>
      </c>
      <c r="R231" t="b">
        <v>1</v>
      </c>
      <c r="S231" t="s">
        <v>28</v>
      </c>
      <c r="T231">
        <v>4332</v>
      </c>
      <c r="U231" t="s">
        <v>29</v>
      </c>
      <c r="V231" t="s">
        <v>68</v>
      </c>
      <c r="W231" t="s">
        <v>75</v>
      </c>
      <c r="X231" s="10">
        <f t="shared" si="65"/>
        <v>0.17892156862745098</v>
      </c>
      <c r="Y231" s="10" t="str">
        <f t="shared" si="75"/>
        <v>11%-30%</v>
      </c>
      <c r="Z231" t="str">
        <f t="shared" si="66"/>
        <v>Moderate</v>
      </c>
      <c r="AA231" t="str">
        <f t="shared" si="67"/>
        <v>301-400</v>
      </c>
      <c r="AB231" t="str">
        <f t="shared" si="68"/>
        <v>0-50</v>
      </c>
      <c r="AC231" t="str">
        <f t="shared" si="69"/>
        <v>NORTH</v>
      </c>
      <c r="AD231" t="str">
        <f t="shared" si="70"/>
        <v>Multiple Device</v>
      </c>
      <c r="AE231" t="str">
        <f t="shared" si="71"/>
        <v>51-100</v>
      </c>
      <c r="AF231" s="24" t="str">
        <f t="shared" si="72"/>
        <v>More than 30days</v>
      </c>
      <c r="AG231" t="str">
        <f t="shared" si="73"/>
        <v>4001-4500</v>
      </c>
      <c r="AH231" s="30">
        <f t="shared" si="76"/>
        <v>337</v>
      </c>
      <c r="AI231" s="30">
        <f t="shared" si="74"/>
        <v>0.26706231454005935</v>
      </c>
      <c r="AJ231" t="str">
        <f t="shared" si="77"/>
        <v>0-5 hrs</v>
      </c>
      <c r="AK231" t="str">
        <f t="shared" ref="AK231:AK240" si="85">IF(F231&gt;400,"High Enagaged",IF(AND(F231&lt;=200,F231&gt;100),"Moderate Enagaged","Low Engaged"))</f>
        <v>Low Engaged</v>
      </c>
    </row>
    <row r="232" spans="1:37" x14ac:dyDescent="0.25">
      <c r="A232">
        <v>3325</v>
      </c>
      <c r="B232" t="s">
        <v>81</v>
      </c>
      <c r="C232" s="1">
        <v>45575</v>
      </c>
      <c r="D232" s="1">
        <v>45626</v>
      </c>
      <c r="E232" s="33">
        <v>15.99</v>
      </c>
      <c r="F232">
        <v>102</v>
      </c>
      <c r="G232" t="s">
        <v>33</v>
      </c>
      <c r="H232">
        <v>5</v>
      </c>
      <c r="I232">
        <v>3</v>
      </c>
      <c r="J232" t="b">
        <v>0</v>
      </c>
      <c r="K232">
        <v>456</v>
      </c>
      <c r="L232">
        <v>52</v>
      </c>
      <c r="M232" t="s">
        <v>63</v>
      </c>
      <c r="N232" t="s">
        <v>40</v>
      </c>
      <c r="O232" t="s">
        <v>67</v>
      </c>
      <c r="P232">
        <v>32</v>
      </c>
      <c r="Q232">
        <v>4.9000000000000004</v>
      </c>
      <c r="R232" t="b">
        <v>1</v>
      </c>
      <c r="S232" t="s">
        <v>28</v>
      </c>
      <c r="T232">
        <v>1005</v>
      </c>
      <c r="U232" t="s">
        <v>65</v>
      </c>
      <c r="V232" t="s">
        <v>36</v>
      </c>
      <c r="W232" t="s">
        <v>37</v>
      </c>
      <c r="X232" s="10">
        <f t="shared" si="65"/>
        <v>6.2992125984251968E-2</v>
      </c>
      <c r="Y232" s="10" t="str">
        <f t="shared" si="75"/>
        <v>0%-10%</v>
      </c>
      <c r="Z232" t="str">
        <f t="shared" si="66"/>
        <v>Low</v>
      </c>
      <c r="AA232" t="str">
        <f t="shared" si="67"/>
        <v>401-500</v>
      </c>
      <c r="AB232" t="str">
        <f t="shared" si="68"/>
        <v>51-100</v>
      </c>
      <c r="AC232" t="str">
        <f t="shared" si="69"/>
        <v>NORTH</v>
      </c>
      <c r="AD232" t="str">
        <f t="shared" si="70"/>
        <v>Multiple Device</v>
      </c>
      <c r="AE232" t="str">
        <f t="shared" si="71"/>
        <v>101-150</v>
      </c>
      <c r="AF232" s="24" t="str">
        <f t="shared" si="72"/>
        <v>16-20 days</v>
      </c>
      <c r="AG232" t="str">
        <f t="shared" si="73"/>
        <v>1001-1500</v>
      </c>
      <c r="AH232" s="30">
        <f t="shared" si="76"/>
        <v>51</v>
      </c>
      <c r="AI232" s="30">
        <f t="shared" si="74"/>
        <v>2</v>
      </c>
      <c r="AJ232" t="str">
        <f t="shared" si="77"/>
        <v>0-5 hrs</v>
      </c>
      <c r="AK232" t="str">
        <f t="shared" si="85"/>
        <v>Moderate Enagaged</v>
      </c>
    </row>
    <row r="233" spans="1:37" x14ac:dyDescent="0.25">
      <c r="A233">
        <v>3334</v>
      </c>
      <c r="B233" t="s">
        <v>185</v>
      </c>
      <c r="C233" s="1">
        <v>45389</v>
      </c>
      <c r="D233" s="1">
        <v>45631</v>
      </c>
      <c r="E233" s="33">
        <v>15.99</v>
      </c>
      <c r="F233">
        <v>198</v>
      </c>
      <c r="G233" t="s">
        <v>24</v>
      </c>
      <c r="H233">
        <v>3</v>
      </c>
      <c r="I233">
        <v>1</v>
      </c>
      <c r="J233" t="b">
        <v>1</v>
      </c>
      <c r="K233">
        <v>614</v>
      </c>
      <c r="L233">
        <v>69</v>
      </c>
      <c r="M233" t="s">
        <v>74</v>
      </c>
      <c r="N233" t="s">
        <v>26</v>
      </c>
      <c r="O233" t="s">
        <v>50</v>
      </c>
      <c r="P233">
        <v>27</v>
      </c>
      <c r="Q233">
        <v>3.6</v>
      </c>
      <c r="R233" t="b">
        <v>1</v>
      </c>
      <c r="S233" t="s">
        <v>28</v>
      </c>
      <c r="T233">
        <v>459</v>
      </c>
      <c r="U233" t="s">
        <v>29</v>
      </c>
      <c r="V233" t="s">
        <v>36</v>
      </c>
      <c r="W233" t="s">
        <v>31</v>
      </c>
      <c r="X233" s="10">
        <f t="shared" si="65"/>
        <v>3.9531478770131773E-2</v>
      </c>
      <c r="Y233" s="10" t="str">
        <f t="shared" si="75"/>
        <v>0%-10%</v>
      </c>
      <c r="Z233" t="str">
        <f t="shared" si="66"/>
        <v>Low</v>
      </c>
      <c r="AA233" t="str">
        <f t="shared" si="67"/>
        <v>601-700</v>
      </c>
      <c r="AB233" t="str">
        <f t="shared" si="68"/>
        <v>51-100</v>
      </c>
      <c r="AC233" t="str">
        <f t="shared" si="69"/>
        <v>NORTH</v>
      </c>
      <c r="AD233" t="str">
        <f t="shared" si="70"/>
        <v>Multiple Device</v>
      </c>
      <c r="AE233" t="str">
        <f t="shared" si="71"/>
        <v>151-200</v>
      </c>
      <c r="AF233" s="24" t="str">
        <f t="shared" si="72"/>
        <v>11-15 days</v>
      </c>
      <c r="AG233" t="str">
        <f t="shared" si="73"/>
        <v>0-500</v>
      </c>
      <c r="AH233" s="30">
        <f t="shared" si="76"/>
        <v>242</v>
      </c>
      <c r="AI233" s="30">
        <f t="shared" si="74"/>
        <v>0.81818181818181823</v>
      </c>
      <c r="AJ233" t="str">
        <f t="shared" si="77"/>
        <v>0-5 hrs</v>
      </c>
      <c r="AK233" t="str">
        <f t="shared" si="85"/>
        <v>Moderate Enagaged</v>
      </c>
    </row>
    <row r="234" spans="1:37" x14ac:dyDescent="0.25">
      <c r="A234">
        <v>3354</v>
      </c>
      <c r="B234" t="s">
        <v>105</v>
      </c>
      <c r="C234" s="1">
        <v>45200</v>
      </c>
      <c r="D234" s="1">
        <v>45618</v>
      </c>
      <c r="E234" s="33">
        <v>11.99</v>
      </c>
      <c r="F234">
        <v>342</v>
      </c>
      <c r="G234" t="s">
        <v>62</v>
      </c>
      <c r="H234">
        <v>2</v>
      </c>
      <c r="I234">
        <v>2</v>
      </c>
      <c r="J234" t="b">
        <v>0</v>
      </c>
      <c r="K234">
        <v>503</v>
      </c>
      <c r="L234">
        <v>6</v>
      </c>
      <c r="M234" t="s">
        <v>74</v>
      </c>
      <c r="N234" t="s">
        <v>26</v>
      </c>
      <c r="O234" t="s">
        <v>67</v>
      </c>
      <c r="P234">
        <v>23</v>
      </c>
      <c r="Q234">
        <v>3.2</v>
      </c>
      <c r="R234" t="b">
        <v>1</v>
      </c>
      <c r="S234" t="s">
        <v>28</v>
      </c>
      <c r="T234">
        <v>3496</v>
      </c>
      <c r="U234" t="s">
        <v>57</v>
      </c>
      <c r="V234" t="s">
        <v>60</v>
      </c>
      <c r="W234" t="s">
        <v>75</v>
      </c>
      <c r="X234" s="10">
        <f t="shared" si="65"/>
        <v>4.5186640471512773E-2</v>
      </c>
      <c r="Y234" s="10" t="str">
        <f t="shared" si="75"/>
        <v>0%-10%</v>
      </c>
      <c r="Z234" t="str">
        <f t="shared" si="66"/>
        <v>Low</v>
      </c>
      <c r="AA234" t="str">
        <f t="shared" si="67"/>
        <v>501-600</v>
      </c>
      <c r="AB234" t="str">
        <f t="shared" si="68"/>
        <v>0-50</v>
      </c>
      <c r="AC234" t="str">
        <f t="shared" si="69"/>
        <v>NORTH</v>
      </c>
      <c r="AD234" t="str">
        <f t="shared" si="70"/>
        <v>Multiple Device</v>
      </c>
      <c r="AE234" t="str">
        <f t="shared" si="71"/>
        <v>301-350</v>
      </c>
      <c r="AF234" s="24" t="str">
        <f t="shared" si="72"/>
        <v>21-30 days</v>
      </c>
      <c r="AG234" t="str">
        <f t="shared" si="73"/>
        <v>3001-3500</v>
      </c>
      <c r="AH234" s="30">
        <f t="shared" si="76"/>
        <v>418</v>
      </c>
      <c r="AI234" s="30">
        <f t="shared" si="74"/>
        <v>0.81818181818181823</v>
      </c>
      <c r="AJ234" t="str">
        <f t="shared" si="77"/>
        <v>0-5 hrs</v>
      </c>
      <c r="AK234" t="str">
        <f t="shared" si="85"/>
        <v>Low Engaged</v>
      </c>
    </row>
    <row r="235" spans="1:37" x14ac:dyDescent="0.25">
      <c r="A235">
        <v>3379</v>
      </c>
      <c r="B235" t="s">
        <v>381</v>
      </c>
      <c r="C235" s="1">
        <v>45177</v>
      </c>
      <c r="D235" s="1">
        <v>45638</v>
      </c>
      <c r="E235" s="33">
        <v>15.99</v>
      </c>
      <c r="F235">
        <v>297</v>
      </c>
      <c r="G235" t="s">
        <v>43</v>
      </c>
      <c r="H235">
        <v>3</v>
      </c>
      <c r="I235">
        <v>1</v>
      </c>
      <c r="J235" t="b">
        <v>1</v>
      </c>
      <c r="K235">
        <v>667</v>
      </c>
      <c r="L235">
        <v>75</v>
      </c>
      <c r="M235" t="s">
        <v>48</v>
      </c>
      <c r="N235" t="s">
        <v>26</v>
      </c>
      <c r="O235" t="s">
        <v>34</v>
      </c>
      <c r="P235">
        <v>89</v>
      </c>
      <c r="Q235">
        <v>4.5</v>
      </c>
      <c r="R235" t="b">
        <v>0</v>
      </c>
      <c r="S235" t="s">
        <v>28</v>
      </c>
      <c r="T235">
        <v>4076</v>
      </c>
      <c r="U235" t="s">
        <v>65</v>
      </c>
      <c r="V235" t="s">
        <v>68</v>
      </c>
      <c r="W235" t="s">
        <v>75</v>
      </c>
      <c r="X235" s="10">
        <f t="shared" si="65"/>
        <v>0.11994609164420485</v>
      </c>
      <c r="Y235" s="10" t="str">
        <f t="shared" si="75"/>
        <v>11%-30%</v>
      </c>
      <c r="Z235" t="str">
        <f t="shared" si="66"/>
        <v>Moderate</v>
      </c>
      <c r="AA235" t="str">
        <f t="shared" si="67"/>
        <v>601-700</v>
      </c>
      <c r="AB235" t="str">
        <f t="shared" si="68"/>
        <v>51-100</v>
      </c>
      <c r="AC235" t="str">
        <f t="shared" si="69"/>
        <v>EAST</v>
      </c>
      <c r="AD235" t="str">
        <f t="shared" si="70"/>
        <v>Multiple Device</v>
      </c>
      <c r="AE235" t="str">
        <f t="shared" si="71"/>
        <v>251-300</v>
      </c>
      <c r="AF235" s="24" t="str">
        <f t="shared" si="72"/>
        <v>4-6 days</v>
      </c>
      <c r="AG235" t="str">
        <f t="shared" si="73"/>
        <v>4001-4500</v>
      </c>
      <c r="AH235" s="30">
        <f t="shared" si="76"/>
        <v>461</v>
      </c>
      <c r="AI235" s="30">
        <f t="shared" si="74"/>
        <v>0.64425162689804771</v>
      </c>
      <c r="AJ235" t="str">
        <f t="shared" si="77"/>
        <v>0-5 hrs</v>
      </c>
      <c r="AK235" t="str">
        <f t="shared" si="85"/>
        <v>Low Engaged</v>
      </c>
    </row>
    <row r="236" spans="1:37" x14ac:dyDescent="0.25">
      <c r="A236">
        <v>3393</v>
      </c>
      <c r="B236" t="s">
        <v>80</v>
      </c>
      <c r="C236" s="1">
        <v>45317</v>
      </c>
      <c r="D236" s="1">
        <v>45624</v>
      </c>
      <c r="E236" s="33">
        <v>7.99</v>
      </c>
      <c r="F236">
        <v>383</v>
      </c>
      <c r="G236" t="s">
        <v>55</v>
      </c>
      <c r="H236">
        <v>3</v>
      </c>
      <c r="I236">
        <v>2</v>
      </c>
      <c r="J236" t="b">
        <v>1</v>
      </c>
      <c r="K236">
        <v>699</v>
      </c>
      <c r="L236">
        <v>174</v>
      </c>
      <c r="M236" t="s">
        <v>74</v>
      </c>
      <c r="N236" t="s">
        <v>49</v>
      </c>
      <c r="O236" t="s">
        <v>67</v>
      </c>
      <c r="P236">
        <v>13</v>
      </c>
      <c r="Q236">
        <v>3.8</v>
      </c>
      <c r="R236" t="b">
        <v>1</v>
      </c>
      <c r="S236" t="s">
        <v>28</v>
      </c>
      <c r="T236">
        <v>3254</v>
      </c>
      <c r="U236" t="s">
        <v>29</v>
      </c>
      <c r="V236" t="s">
        <v>52</v>
      </c>
      <c r="W236" t="s">
        <v>75</v>
      </c>
      <c r="X236" s="10">
        <f t="shared" si="65"/>
        <v>1.4891179839633447E-2</v>
      </c>
      <c r="Y236" s="10" t="str">
        <f t="shared" si="75"/>
        <v>0%-10%</v>
      </c>
      <c r="Z236" t="str">
        <f t="shared" si="66"/>
        <v>Low</v>
      </c>
      <c r="AA236" t="str">
        <f t="shared" si="67"/>
        <v>601-700</v>
      </c>
      <c r="AB236" t="str">
        <f t="shared" si="68"/>
        <v>151-200</v>
      </c>
      <c r="AC236" t="str">
        <f t="shared" si="69"/>
        <v>NORTH</v>
      </c>
      <c r="AD236" t="str">
        <f t="shared" si="70"/>
        <v>Multiple Device</v>
      </c>
      <c r="AE236" t="str">
        <f t="shared" si="71"/>
        <v>351-400</v>
      </c>
      <c r="AF236" s="24" t="str">
        <f t="shared" si="72"/>
        <v>16-20 days</v>
      </c>
      <c r="AG236" t="str">
        <f t="shared" si="73"/>
        <v>3001-3500</v>
      </c>
      <c r="AH236" s="30">
        <f t="shared" si="76"/>
        <v>307</v>
      </c>
      <c r="AI236" s="30">
        <f t="shared" si="74"/>
        <v>1.2475570032573291</v>
      </c>
      <c r="AJ236" t="str">
        <f t="shared" si="77"/>
        <v>0-5 hrs</v>
      </c>
      <c r="AK236" t="str">
        <f t="shared" si="85"/>
        <v>Low Engaged</v>
      </c>
    </row>
    <row r="237" spans="1:37" x14ac:dyDescent="0.25">
      <c r="A237">
        <v>3395</v>
      </c>
      <c r="B237" t="s">
        <v>109</v>
      </c>
      <c r="C237" s="1">
        <v>45377</v>
      </c>
      <c r="D237" s="1">
        <v>45625</v>
      </c>
      <c r="E237" s="33">
        <v>7.99</v>
      </c>
      <c r="F237">
        <v>307</v>
      </c>
      <c r="G237" t="s">
        <v>79</v>
      </c>
      <c r="H237">
        <v>5</v>
      </c>
      <c r="I237">
        <v>6</v>
      </c>
      <c r="J237" t="b">
        <v>0</v>
      </c>
      <c r="K237">
        <v>340</v>
      </c>
      <c r="L237">
        <v>174</v>
      </c>
      <c r="M237" t="s">
        <v>48</v>
      </c>
      <c r="N237" t="s">
        <v>64</v>
      </c>
      <c r="O237" t="s">
        <v>41</v>
      </c>
      <c r="P237">
        <v>11</v>
      </c>
      <c r="Q237">
        <v>4.5</v>
      </c>
      <c r="R237" t="b">
        <v>1</v>
      </c>
      <c r="S237" t="s">
        <v>28</v>
      </c>
      <c r="T237">
        <v>2432</v>
      </c>
      <c r="U237" t="s">
        <v>51</v>
      </c>
      <c r="V237" t="s">
        <v>52</v>
      </c>
      <c r="W237" t="s">
        <v>37</v>
      </c>
      <c r="X237" s="10">
        <f t="shared" si="65"/>
        <v>2.1400778210116732E-2</v>
      </c>
      <c r="Y237" s="10" t="str">
        <f t="shared" si="75"/>
        <v>0%-10%</v>
      </c>
      <c r="Z237" t="str">
        <f t="shared" si="66"/>
        <v>Low</v>
      </c>
      <c r="AA237" t="str">
        <f t="shared" si="67"/>
        <v>301-400</v>
      </c>
      <c r="AB237" t="str">
        <f t="shared" si="68"/>
        <v>151-200</v>
      </c>
      <c r="AC237" t="str">
        <f t="shared" si="69"/>
        <v>EAST</v>
      </c>
      <c r="AD237" t="str">
        <f t="shared" si="70"/>
        <v>Multiple Device</v>
      </c>
      <c r="AE237" t="str">
        <f t="shared" si="71"/>
        <v>301-350</v>
      </c>
      <c r="AF237" s="24" t="str">
        <f t="shared" si="72"/>
        <v>16-20 days</v>
      </c>
      <c r="AG237" t="str">
        <f t="shared" si="73"/>
        <v>2001-2500</v>
      </c>
      <c r="AH237" s="30">
        <f t="shared" si="76"/>
        <v>248</v>
      </c>
      <c r="AI237" s="30">
        <f t="shared" si="74"/>
        <v>1.2379032258064515</v>
      </c>
      <c r="AJ237" t="str">
        <f t="shared" si="77"/>
        <v>0-5 hrs</v>
      </c>
      <c r="AK237" t="str">
        <f t="shared" si="85"/>
        <v>Low Engaged</v>
      </c>
    </row>
    <row r="238" spans="1:37" x14ac:dyDescent="0.25">
      <c r="A238">
        <v>3427</v>
      </c>
      <c r="B238" t="s">
        <v>213</v>
      </c>
      <c r="C238" s="1">
        <v>45270</v>
      </c>
      <c r="D238" s="1">
        <v>45633</v>
      </c>
      <c r="E238" s="33">
        <v>15.99</v>
      </c>
      <c r="F238">
        <v>29</v>
      </c>
      <c r="G238" t="s">
        <v>43</v>
      </c>
      <c r="H238">
        <v>5</v>
      </c>
      <c r="I238">
        <v>2</v>
      </c>
      <c r="J238" t="b">
        <v>1</v>
      </c>
      <c r="K238">
        <v>317</v>
      </c>
      <c r="L238">
        <v>116</v>
      </c>
      <c r="M238" t="s">
        <v>25</v>
      </c>
      <c r="N238" t="s">
        <v>49</v>
      </c>
      <c r="O238" t="s">
        <v>34</v>
      </c>
      <c r="P238">
        <v>78</v>
      </c>
      <c r="Q238">
        <v>3.8</v>
      </c>
      <c r="R238" t="b">
        <v>1</v>
      </c>
      <c r="S238" t="s">
        <v>28</v>
      </c>
      <c r="T238">
        <v>639</v>
      </c>
      <c r="U238" t="s">
        <v>65</v>
      </c>
      <c r="V238" t="s">
        <v>36</v>
      </c>
      <c r="W238" t="s">
        <v>53</v>
      </c>
      <c r="X238" s="10">
        <f t="shared" si="65"/>
        <v>0.18013856812933027</v>
      </c>
      <c r="Y238" s="10" t="str">
        <f t="shared" si="75"/>
        <v>11%-30%</v>
      </c>
      <c r="Z238" t="str">
        <f t="shared" si="66"/>
        <v>Moderate</v>
      </c>
      <c r="AA238" t="str">
        <f t="shared" si="67"/>
        <v>301-400</v>
      </c>
      <c r="AB238" t="str">
        <f t="shared" si="68"/>
        <v>101-150</v>
      </c>
      <c r="AC238" t="str">
        <f t="shared" si="69"/>
        <v>WEST</v>
      </c>
      <c r="AD238" t="str">
        <f t="shared" si="70"/>
        <v>Multiple Device</v>
      </c>
      <c r="AE238" t="str">
        <f t="shared" si="71"/>
        <v>0-50</v>
      </c>
      <c r="AF238" s="24" t="str">
        <f t="shared" si="72"/>
        <v>11-15 days</v>
      </c>
      <c r="AG238" t="str">
        <f t="shared" si="73"/>
        <v>501-1000</v>
      </c>
      <c r="AH238" s="30">
        <f t="shared" si="76"/>
        <v>363</v>
      </c>
      <c r="AI238" s="30">
        <f t="shared" si="74"/>
        <v>7.9889807162534437E-2</v>
      </c>
      <c r="AJ238" t="str">
        <f t="shared" si="77"/>
        <v>0-5 hrs</v>
      </c>
      <c r="AK238" t="str">
        <f t="shared" si="85"/>
        <v>Low Engaged</v>
      </c>
    </row>
    <row r="239" spans="1:37" x14ac:dyDescent="0.25">
      <c r="A239">
        <v>3437</v>
      </c>
      <c r="B239" t="s">
        <v>141</v>
      </c>
      <c r="C239" s="1">
        <v>44950</v>
      </c>
      <c r="D239" s="1">
        <v>45631</v>
      </c>
      <c r="E239" s="33">
        <v>7.99</v>
      </c>
      <c r="F239">
        <v>281</v>
      </c>
      <c r="G239" t="s">
        <v>43</v>
      </c>
      <c r="H239">
        <v>2</v>
      </c>
      <c r="I239">
        <v>4</v>
      </c>
      <c r="J239" t="b">
        <v>0</v>
      </c>
      <c r="K239">
        <v>770</v>
      </c>
      <c r="L239">
        <v>74</v>
      </c>
      <c r="M239" t="s">
        <v>59</v>
      </c>
      <c r="N239" t="s">
        <v>40</v>
      </c>
      <c r="O239" t="s">
        <v>34</v>
      </c>
      <c r="P239">
        <v>12</v>
      </c>
      <c r="Q239">
        <v>4</v>
      </c>
      <c r="R239" t="b">
        <v>0</v>
      </c>
      <c r="S239" t="s">
        <v>28</v>
      </c>
      <c r="T239">
        <v>1526</v>
      </c>
      <c r="U239" t="s">
        <v>57</v>
      </c>
      <c r="V239" t="s">
        <v>30</v>
      </c>
      <c r="W239" t="s">
        <v>31</v>
      </c>
      <c r="X239" s="10">
        <f t="shared" si="65"/>
        <v>1.4218009478672985E-2</v>
      </c>
      <c r="Y239" s="10" t="str">
        <f t="shared" si="75"/>
        <v>0%-10%</v>
      </c>
      <c r="Z239" t="str">
        <f t="shared" si="66"/>
        <v>Low</v>
      </c>
      <c r="AA239" t="str">
        <f t="shared" si="67"/>
        <v>701-800</v>
      </c>
      <c r="AB239" t="str">
        <f t="shared" si="68"/>
        <v>51-100</v>
      </c>
      <c r="AC239" t="str">
        <f t="shared" si="69"/>
        <v>SOUTH</v>
      </c>
      <c r="AD239" t="str">
        <f t="shared" si="70"/>
        <v>Multiple Device</v>
      </c>
      <c r="AE239" t="str">
        <f t="shared" si="71"/>
        <v>251-300</v>
      </c>
      <c r="AF239" s="24" t="str">
        <f t="shared" si="72"/>
        <v>11-15 days</v>
      </c>
      <c r="AG239" t="str">
        <f t="shared" si="73"/>
        <v>1501-2000</v>
      </c>
      <c r="AH239" s="30">
        <f t="shared" si="76"/>
        <v>681</v>
      </c>
      <c r="AI239" s="30">
        <f t="shared" si="74"/>
        <v>0.41262848751835535</v>
      </c>
      <c r="AJ239" t="str">
        <f t="shared" si="77"/>
        <v>0-5 hrs</v>
      </c>
      <c r="AK239" t="str">
        <f t="shared" si="85"/>
        <v>Low Engaged</v>
      </c>
    </row>
    <row r="240" spans="1:37" x14ac:dyDescent="0.25">
      <c r="A240">
        <v>3440</v>
      </c>
      <c r="B240" t="s">
        <v>80</v>
      </c>
      <c r="C240" s="1">
        <v>44982</v>
      </c>
      <c r="D240" s="1">
        <v>45618</v>
      </c>
      <c r="E240" s="33">
        <v>7.99</v>
      </c>
      <c r="F240">
        <v>16</v>
      </c>
      <c r="G240" t="s">
        <v>46</v>
      </c>
      <c r="H240">
        <v>3</v>
      </c>
      <c r="I240">
        <v>4</v>
      </c>
      <c r="J240" t="b">
        <v>0</v>
      </c>
      <c r="K240">
        <v>964</v>
      </c>
      <c r="L240">
        <v>111</v>
      </c>
      <c r="M240" t="s">
        <v>74</v>
      </c>
      <c r="N240" t="s">
        <v>26</v>
      </c>
      <c r="O240" t="s">
        <v>41</v>
      </c>
      <c r="P240">
        <v>52</v>
      </c>
      <c r="Q240">
        <v>3.1</v>
      </c>
      <c r="R240" t="b">
        <v>1</v>
      </c>
      <c r="S240" t="s">
        <v>28</v>
      </c>
      <c r="T240">
        <v>3059</v>
      </c>
      <c r="U240" t="s">
        <v>65</v>
      </c>
      <c r="V240" t="s">
        <v>52</v>
      </c>
      <c r="W240" t="s">
        <v>53</v>
      </c>
      <c r="X240" s="10">
        <f t="shared" si="65"/>
        <v>4.8372093023255812E-2</v>
      </c>
      <c r="Y240" s="10" t="str">
        <f t="shared" si="75"/>
        <v>0%-10%</v>
      </c>
      <c r="Z240" t="str">
        <f t="shared" si="66"/>
        <v>Low</v>
      </c>
      <c r="AA240" t="str">
        <f t="shared" si="67"/>
        <v>901-1000</v>
      </c>
      <c r="AB240" t="str">
        <f t="shared" si="68"/>
        <v>101-150</v>
      </c>
      <c r="AC240" t="str">
        <f t="shared" si="69"/>
        <v>NORTH</v>
      </c>
      <c r="AD240" t="str">
        <f t="shared" si="70"/>
        <v>Multiple Device</v>
      </c>
      <c r="AE240" t="str">
        <f t="shared" si="71"/>
        <v>0-50</v>
      </c>
      <c r="AF240" s="24" t="str">
        <f t="shared" si="72"/>
        <v>More than 30days</v>
      </c>
      <c r="AG240" t="str">
        <f t="shared" si="73"/>
        <v>3001-3500</v>
      </c>
      <c r="AH240" s="30">
        <f t="shared" si="76"/>
        <v>636</v>
      </c>
      <c r="AI240" s="30">
        <f t="shared" si="74"/>
        <v>2.5157232704402517E-2</v>
      </c>
      <c r="AJ240" t="str">
        <f t="shared" si="77"/>
        <v>0-5 hrs</v>
      </c>
      <c r="AK240" t="str">
        <f t="shared" si="85"/>
        <v>Low Engaged</v>
      </c>
    </row>
    <row r="241" spans="1:37" x14ac:dyDescent="0.25">
      <c r="A241">
        <v>3443</v>
      </c>
      <c r="B241" t="s">
        <v>127</v>
      </c>
      <c r="C241" s="1">
        <v>45352</v>
      </c>
      <c r="D241" s="1">
        <v>45631</v>
      </c>
      <c r="E241" s="33">
        <v>15.99</v>
      </c>
      <c r="F241">
        <v>467</v>
      </c>
      <c r="G241" t="s">
        <v>46</v>
      </c>
      <c r="H241">
        <v>4</v>
      </c>
      <c r="I241">
        <v>2</v>
      </c>
      <c r="J241" t="b">
        <v>0</v>
      </c>
      <c r="K241">
        <v>18</v>
      </c>
      <c r="L241">
        <v>34</v>
      </c>
      <c r="M241" t="s">
        <v>59</v>
      </c>
      <c r="N241" t="s">
        <v>64</v>
      </c>
      <c r="O241" t="s">
        <v>67</v>
      </c>
      <c r="P241">
        <v>100</v>
      </c>
      <c r="Q241">
        <v>4.0999999999999996</v>
      </c>
      <c r="R241" t="b">
        <v>1</v>
      </c>
      <c r="S241" t="s">
        <v>28</v>
      </c>
      <c r="T241">
        <v>1792</v>
      </c>
      <c r="U241" t="s">
        <v>29</v>
      </c>
      <c r="V241" t="s">
        <v>52</v>
      </c>
      <c r="W241" t="s">
        <v>75</v>
      </c>
      <c r="X241" s="10">
        <f t="shared" si="65"/>
        <v>1.9230769230769231</v>
      </c>
      <c r="Y241" s="10" t="str">
        <f t="shared" si="75"/>
        <v>Above 30%</v>
      </c>
      <c r="Z241" t="str">
        <f t="shared" si="66"/>
        <v>High</v>
      </c>
      <c r="AA241" t="str">
        <f t="shared" si="67"/>
        <v>0-100</v>
      </c>
      <c r="AB241" t="str">
        <f t="shared" si="68"/>
        <v>0-50</v>
      </c>
      <c r="AC241" t="str">
        <f t="shared" si="69"/>
        <v>SOUTH</v>
      </c>
      <c r="AD241" t="str">
        <f t="shared" si="70"/>
        <v>Multiple Device</v>
      </c>
      <c r="AE241" t="str">
        <f t="shared" si="71"/>
        <v>451-500</v>
      </c>
      <c r="AF241" s="24" t="str">
        <f t="shared" si="72"/>
        <v>11-15 days</v>
      </c>
      <c r="AG241" t="str">
        <f t="shared" si="73"/>
        <v>1501-2000</v>
      </c>
      <c r="AH241" s="30">
        <f t="shared" si="76"/>
        <v>279</v>
      </c>
      <c r="AI241" s="30">
        <f t="shared" si="74"/>
        <v>1.6738351254480286</v>
      </c>
      <c r="AJ241" t="str">
        <f t="shared" si="77"/>
        <v>0-5 hrs</v>
      </c>
      <c r="AK241" t="str">
        <f t="shared" si="78"/>
        <v>High Enagaged</v>
      </c>
    </row>
    <row r="242" spans="1:37" x14ac:dyDescent="0.25">
      <c r="A242">
        <v>3457</v>
      </c>
      <c r="B242" t="s">
        <v>185</v>
      </c>
      <c r="C242" s="1">
        <v>45590</v>
      </c>
      <c r="D242" s="1">
        <v>45615</v>
      </c>
      <c r="E242" s="33">
        <v>15.99</v>
      </c>
      <c r="F242">
        <v>139</v>
      </c>
      <c r="G242" t="s">
        <v>62</v>
      </c>
      <c r="H242">
        <v>2</v>
      </c>
      <c r="I242">
        <v>1</v>
      </c>
      <c r="J242" t="b">
        <v>0</v>
      </c>
      <c r="K242">
        <v>257</v>
      </c>
      <c r="L242">
        <v>173</v>
      </c>
      <c r="M242" t="s">
        <v>59</v>
      </c>
      <c r="N242" t="s">
        <v>40</v>
      </c>
      <c r="O242" t="s">
        <v>56</v>
      </c>
      <c r="P242">
        <v>16</v>
      </c>
      <c r="Q242">
        <v>3.7</v>
      </c>
      <c r="R242" t="b">
        <v>1</v>
      </c>
      <c r="S242" t="s">
        <v>28</v>
      </c>
      <c r="T242">
        <v>214</v>
      </c>
      <c r="U242" t="s">
        <v>51</v>
      </c>
      <c r="V242" t="s">
        <v>36</v>
      </c>
      <c r="W242" t="s">
        <v>31</v>
      </c>
      <c r="X242" s="10">
        <f t="shared" si="65"/>
        <v>3.7209302325581395E-2</v>
      </c>
      <c r="Y242" s="10" t="str">
        <f t="shared" si="75"/>
        <v>0%-10%</v>
      </c>
      <c r="Z242" t="str">
        <f t="shared" si="66"/>
        <v>Low</v>
      </c>
      <c r="AA242" t="str">
        <f t="shared" si="67"/>
        <v>201-300</v>
      </c>
      <c r="AB242" t="str">
        <f t="shared" si="68"/>
        <v>151-200</v>
      </c>
      <c r="AC242" t="str">
        <f t="shared" si="69"/>
        <v>SOUTH</v>
      </c>
      <c r="AD242" t="str">
        <f t="shared" si="70"/>
        <v>Multiple Device</v>
      </c>
      <c r="AE242" t="str">
        <f t="shared" si="71"/>
        <v>101-150</v>
      </c>
      <c r="AF242" s="24" t="str">
        <f t="shared" si="72"/>
        <v>More than 30days</v>
      </c>
      <c r="AG242" t="str">
        <f t="shared" si="73"/>
        <v>0-500</v>
      </c>
      <c r="AH242" s="30">
        <f t="shared" si="76"/>
        <v>25</v>
      </c>
      <c r="AI242" s="30">
        <f t="shared" si="74"/>
        <v>5.56</v>
      </c>
      <c r="AJ242" t="str">
        <f t="shared" si="77"/>
        <v>6-10 hrs</v>
      </c>
      <c r="AK242" t="str">
        <f t="shared" ref="AK242:AK244" si="86">IF(F242&gt;400,"High Enagaged",IF(AND(F242&lt;=200,F242&gt;100),"Moderate Enagaged","Low Engaged"))</f>
        <v>Moderate Enagaged</v>
      </c>
    </row>
    <row r="243" spans="1:37" x14ac:dyDescent="0.25">
      <c r="A243">
        <v>3469</v>
      </c>
      <c r="B243" t="s">
        <v>89</v>
      </c>
      <c r="C243" s="1">
        <v>45144</v>
      </c>
      <c r="D243" s="1">
        <v>45644</v>
      </c>
      <c r="E243" s="33">
        <v>7.99</v>
      </c>
      <c r="F243">
        <v>379</v>
      </c>
      <c r="G243" t="s">
        <v>33</v>
      </c>
      <c r="H243">
        <v>3</v>
      </c>
      <c r="I243">
        <v>5</v>
      </c>
      <c r="J243" t="b">
        <v>1</v>
      </c>
      <c r="K243">
        <v>377</v>
      </c>
      <c r="L243">
        <v>153</v>
      </c>
      <c r="M243" t="s">
        <v>59</v>
      </c>
      <c r="N243" t="s">
        <v>64</v>
      </c>
      <c r="O243" t="s">
        <v>41</v>
      </c>
      <c r="P243">
        <v>67</v>
      </c>
      <c r="Q243">
        <v>3.6</v>
      </c>
      <c r="R243" t="b">
        <v>1</v>
      </c>
      <c r="S243" t="s">
        <v>28</v>
      </c>
      <c r="T243">
        <v>3702</v>
      </c>
      <c r="U243" t="s">
        <v>29</v>
      </c>
      <c r="V243" t="s">
        <v>52</v>
      </c>
      <c r="W243" t="s">
        <v>75</v>
      </c>
      <c r="X243" s="10">
        <f t="shared" si="65"/>
        <v>0.12641509433962264</v>
      </c>
      <c r="Y243" s="10" t="str">
        <f t="shared" si="75"/>
        <v>11%-30%</v>
      </c>
      <c r="Z243" t="str">
        <f t="shared" si="66"/>
        <v>Moderate</v>
      </c>
      <c r="AA243" t="str">
        <f t="shared" si="67"/>
        <v>301-400</v>
      </c>
      <c r="AB243" t="str">
        <f t="shared" si="68"/>
        <v>151-200</v>
      </c>
      <c r="AC243" t="str">
        <f t="shared" si="69"/>
        <v>SOUTH</v>
      </c>
      <c r="AD243" t="str">
        <f t="shared" si="70"/>
        <v>Multiple Device</v>
      </c>
      <c r="AE243" t="str">
        <f t="shared" si="71"/>
        <v>351-400</v>
      </c>
      <c r="AF243" s="24" t="str">
        <f t="shared" si="72"/>
        <v>0-1 days</v>
      </c>
      <c r="AG243" t="str">
        <f t="shared" si="73"/>
        <v>3501-4000</v>
      </c>
      <c r="AH243" s="30">
        <f t="shared" si="76"/>
        <v>500</v>
      </c>
      <c r="AI243" s="30">
        <f t="shared" si="74"/>
        <v>0.75800000000000001</v>
      </c>
      <c r="AJ243" t="str">
        <f t="shared" si="77"/>
        <v>0-5 hrs</v>
      </c>
      <c r="AK243" t="str">
        <f t="shared" si="86"/>
        <v>Low Engaged</v>
      </c>
    </row>
    <row r="244" spans="1:37" x14ac:dyDescent="0.25">
      <c r="A244">
        <v>3472</v>
      </c>
      <c r="B244" t="s">
        <v>108</v>
      </c>
      <c r="C244" s="1">
        <v>45188</v>
      </c>
      <c r="D244" s="1">
        <v>45619</v>
      </c>
      <c r="E244" s="33">
        <v>7.99</v>
      </c>
      <c r="F244">
        <v>43</v>
      </c>
      <c r="G244" t="s">
        <v>62</v>
      </c>
      <c r="H244">
        <v>4</v>
      </c>
      <c r="I244">
        <v>1</v>
      </c>
      <c r="J244" t="b">
        <v>0</v>
      </c>
      <c r="K244">
        <v>973</v>
      </c>
      <c r="L244">
        <v>7</v>
      </c>
      <c r="M244" t="s">
        <v>44</v>
      </c>
      <c r="N244" t="s">
        <v>49</v>
      </c>
      <c r="O244" t="s">
        <v>27</v>
      </c>
      <c r="P244">
        <v>76</v>
      </c>
      <c r="Q244">
        <v>4.0999999999999996</v>
      </c>
      <c r="R244" t="b">
        <v>1</v>
      </c>
      <c r="S244" t="s">
        <v>28</v>
      </c>
      <c r="T244">
        <v>941</v>
      </c>
      <c r="U244" t="s">
        <v>29</v>
      </c>
      <c r="V244" t="s">
        <v>68</v>
      </c>
      <c r="W244" t="s">
        <v>53</v>
      </c>
      <c r="X244" s="10">
        <f t="shared" si="65"/>
        <v>7.7551020408163265E-2</v>
      </c>
      <c r="Y244" s="10" t="str">
        <f t="shared" si="75"/>
        <v>0%-10%</v>
      </c>
      <c r="Z244" t="str">
        <f t="shared" si="66"/>
        <v>Low</v>
      </c>
      <c r="AA244" t="str">
        <f t="shared" si="67"/>
        <v>901-1000</v>
      </c>
      <c r="AB244" t="str">
        <f t="shared" si="68"/>
        <v>0-50</v>
      </c>
      <c r="AC244" t="str">
        <f t="shared" si="69"/>
        <v>NORTH</v>
      </c>
      <c r="AD244" t="str">
        <f t="shared" si="70"/>
        <v>Multiple Device</v>
      </c>
      <c r="AE244" t="str">
        <f t="shared" si="71"/>
        <v>0-50</v>
      </c>
      <c r="AF244" s="24" t="str">
        <f t="shared" si="72"/>
        <v>More than 30days</v>
      </c>
      <c r="AG244" t="str">
        <f t="shared" si="73"/>
        <v>501-1000</v>
      </c>
      <c r="AH244" s="30">
        <f t="shared" si="76"/>
        <v>431</v>
      </c>
      <c r="AI244" s="30">
        <f t="shared" si="74"/>
        <v>9.9767981438515077E-2</v>
      </c>
      <c r="AJ244" t="str">
        <f t="shared" si="77"/>
        <v>0-5 hrs</v>
      </c>
      <c r="AK244" t="str">
        <f t="shared" si="86"/>
        <v>Low Engaged</v>
      </c>
    </row>
    <row r="245" spans="1:37" x14ac:dyDescent="0.25">
      <c r="A245">
        <v>3496</v>
      </c>
      <c r="B245" t="s">
        <v>156</v>
      </c>
      <c r="C245" s="1">
        <v>45254</v>
      </c>
      <c r="D245" s="1">
        <v>45637</v>
      </c>
      <c r="E245" s="33">
        <v>11.99</v>
      </c>
      <c r="F245">
        <v>404</v>
      </c>
      <c r="G245" t="s">
        <v>33</v>
      </c>
      <c r="H245">
        <v>4</v>
      </c>
      <c r="I245">
        <v>6</v>
      </c>
      <c r="J245" t="b">
        <v>0</v>
      </c>
      <c r="K245">
        <v>906</v>
      </c>
      <c r="L245">
        <v>43</v>
      </c>
      <c r="M245" t="s">
        <v>48</v>
      </c>
      <c r="N245" t="s">
        <v>26</v>
      </c>
      <c r="O245" t="s">
        <v>34</v>
      </c>
      <c r="P245">
        <v>59</v>
      </c>
      <c r="Q245">
        <v>4.9000000000000004</v>
      </c>
      <c r="R245" t="b">
        <v>1</v>
      </c>
      <c r="S245" t="s">
        <v>28</v>
      </c>
      <c r="T245">
        <v>2676</v>
      </c>
      <c r="U245" t="s">
        <v>65</v>
      </c>
      <c r="V245" t="s">
        <v>36</v>
      </c>
      <c r="W245" t="s">
        <v>53</v>
      </c>
      <c r="X245" s="10">
        <f t="shared" si="65"/>
        <v>6.2170706006322442E-2</v>
      </c>
      <c r="Y245" s="10" t="str">
        <f t="shared" si="75"/>
        <v>0%-10%</v>
      </c>
      <c r="Z245" t="str">
        <f t="shared" si="66"/>
        <v>Low</v>
      </c>
      <c r="AA245" t="str">
        <f t="shared" si="67"/>
        <v>901-1000</v>
      </c>
      <c r="AB245" t="str">
        <f t="shared" si="68"/>
        <v>0-50</v>
      </c>
      <c r="AC245" t="str">
        <f t="shared" si="69"/>
        <v>EAST</v>
      </c>
      <c r="AD245" t="str">
        <f t="shared" si="70"/>
        <v>Multiple Device</v>
      </c>
      <c r="AE245" t="str">
        <f t="shared" si="71"/>
        <v>401-450</v>
      </c>
      <c r="AF245" s="24" t="str">
        <f t="shared" si="72"/>
        <v>7-10 days</v>
      </c>
      <c r="AG245" t="str">
        <f t="shared" si="73"/>
        <v>2501-3000</v>
      </c>
      <c r="AH245" s="30">
        <f t="shared" si="76"/>
        <v>383</v>
      </c>
      <c r="AI245" s="30">
        <f t="shared" si="74"/>
        <v>1.0548302872062663</v>
      </c>
      <c r="AJ245" t="str">
        <f t="shared" si="77"/>
        <v>0-5 hrs</v>
      </c>
      <c r="AK245" t="str">
        <f t="shared" si="78"/>
        <v>High Enagaged</v>
      </c>
    </row>
    <row r="246" spans="1:37" x14ac:dyDescent="0.25">
      <c r="A246">
        <v>3498</v>
      </c>
      <c r="B246" t="s">
        <v>142</v>
      </c>
      <c r="C246" s="1">
        <v>45180</v>
      </c>
      <c r="D246" s="1">
        <v>45627</v>
      </c>
      <c r="E246" s="33">
        <v>15.99</v>
      </c>
      <c r="F246">
        <v>29</v>
      </c>
      <c r="G246" t="s">
        <v>33</v>
      </c>
      <c r="H246">
        <v>2</v>
      </c>
      <c r="I246">
        <v>4</v>
      </c>
      <c r="J246" t="b">
        <v>1</v>
      </c>
      <c r="K246">
        <v>450</v>
      </c>
      <c r="L246">
        <v>67</v>
      </c>
      <c r="M246" t="s">
        <v>48</v>
      </c>
      <c r="N246" t="s">
        <v>49</v>
      </c>
      <c r="O246" t="s">
        <v>34</v>
      </c>
      <c r="P246">
        <v>52</v>
      </c>
      <c r="Q246">
        <v>3.3</v>
      </c>
      <c r="R246" t="b">
        <v>0</v>
      </c>
      <c r="S246" t="s">
        <v>28</v>
      </c>
      <c r="T246">
        <v>3211</v>
      </c>
      <c r="U246" t="s">
        <v>29</v>
      </c>
      <c r="V246" t="s">
        <v>68</v>
      </c>
      <c r="W246" t="s">
        <v>53</v>
      </c>
      <c r="X246" s="10">
        <f t="shared" si="65"/>
        <v>0.10058027079303675</v>
      </c>
      <c r="Y246" s="10" t="str">
        <f t="shared" si="75"/>
        <v>11%-30%</v>
      </c>
      <c r="Z246" t="str">
        <f t="shared" si="66"/>
        <v>Moderate</v>
      </c>
      <c r="AA246" t="str">
        <f t="shared" si="67"/>
        <v>401-500</v>
      </c>
      <c r="AB246" t="str">
        <f t="shared" si="68"/>
        <v>51-100</v>
      </c>
      <c r="AC246" t="str">
        <f t="shared" si="69"/>
        <v>EAST</v>
      </c>
      <c r="AD246" t="str">
        <f t="shared" si="70"/>
        <v>Multiple Device</v>
      </c>
      <c r="AE246" t="str">
        <f t="shared" si="71"/>
        <v>0-50</v>
      </c>
      <c r="AF246" s="24" t="str">
        <f t="shared" si="72"/>
        <v>16-20 days</v>
      </c>
      <c r="AG246" t="str">
        <f t="shared" si="73"/>
        <v>3001-3500</v>
      </c>
      <c r="AH246" s="30">
        <f t="shared" si="76"/>
        <v>447</v>
      </c>
      <c r="AI246" s="30">
        <f t="shared" si="74"/>
        <v>6.4876957494407153E-2</v>
      </c>
      <c r="AJ246" t="str">
        <f t="shared" si="77"/>
        <v>0-5 hrs</v>
      </c>
      <c r="AK246" t="str">
        <f>IF(F246&gt;400,"High Enagaged",IF(AND(F246&lt;=200,F246&gt;100),"Moderate Enagaged","Low Engaged"))</f>
        <v>Low Engaged</v>
      </c>
    </row>
    <row r="247" spans="1:37" x14ac:dyDescent="0.25">
      <c r="A247">
        <v>3530</v>
      </c>
      <c r="B247" t="s">
        <v>250</v>
      </c>
      <c r="C247" s="1">
        <v>45575</v>
      </c>
      <c r="D247" s="1">
        <v>45632</v>
      </c>
      <c r="E247" s="33">
        <v>15.99</v>
      </c>
      <c r="F247">
        <v>498</v>
      </c>
      <c r="G247" t="s">
        <v>33</v>
      </c>
      <c r="H247">
        <v>5</v>
      </c>
      <c r="I247">
        <v>6</v>
      </c>
      <c r="J247" t="b">
        <v>0</v>
      </c>
      <c r="K247">
        <v>105</v>
      </c>
      <c r="L247">
        <v>35</v>
      </c>
      <c r="M247" t="s">
        <v>48</v>
      </c>
      <c r="N247" t="s">
        <v>40</v>
      </c>
      <c r="O247" t="s">
        <v>56</v>
      </c>
      <c r="P247">
        <v>6</v>
      </c>
      <c r="Q247">
        <v>3.9</v>
      </c>
      <c r="R247" t="b">
        <v>1</v>
      </c>
      <c r="S247" t="s">
        <v>28</v>
      </c>
      <c r="T247">
        <v>3379</v>
      </c>
      <c r="U247" t="s">
        <v>35</v>
      </c>
      <c r="V247" t="s">
        <v>36</v>
      </c>
      <c r="W247" t="s">
        <v>31</v>
      </c>
      <c r="X247" s="10">
        <f t="shared" si="65"/>
        <v>4.2857142857142858E-2</v>
      </c>
      <c r="Y247" s="10" t="str">
        <f t="shared" si="75"/>
        <v>0%-10%</v>
      </c>
      <c r="Z247" t="str">
        <f t="shared" si="66"/>
        <v>Low</v>
      </c>
      <c r="AA247" t="str">
        <f t="shared" si="67"/>
        <v>101-200</v>
      </c>
      <c r="AB247" t="str">
        <f t="shared" si="68"/>
        <v>0-50</v>
      </c>
      <c r="AC247" t="str">
        <f t="shared" si="69"/>
        <v>EAST</v>
      </c>
      <c r="AD247" t="str">
        <f t="shared" si="70"/>
        <v>Multiple Device</v>
      </c>
      <c r="AE247" t="str">
        <f t="shared" si="71"/>
        <v>451-500</v>
      </c>
      <c r="AF247" s="24" t="str">
        <f t="shared" si="72"/>
        <v>11-15 days</v>
      </c>
      <c r="AG247" t="str">
        <f t="shared" si="73"/>
        <v>3001-3500</v>
      </c>
      <c r="AH247" s="30">
        <f t="shared" si="76"/>
        <v>57</v>
      </c>
      <c r="AI247" s="30">
        <f t="shared" si="74"/>
        <v>8.7368421052631575</v>
      </c>
      <c r="AJ247" t="str">
        <f t="shared" si="77"/>
        <v>6-10 hrs</v>
      </c>
      <c r="AK247" t="str">
        <f t="shared" si="78"/>
        <v>High Enagaged</v>
      </c>
    </row>
    <row r="248" spans="1:37" x14ac:dyDescent="0.25">
      <c r="A248">
        <v>3532</v>
      </c>
      <c r="B248" t="s">
        <v>220</v>
      </c>
      <c r="C248" s="1">
        <v>44955</v>
      </c>
      <c r="D248" s="1">
        <v>45641</v>
      </c>
      <c r="E248" s="33">
        <v>7.99</v>
      </c>
      <c r="F248">
        <v>277</v>
      </c>
      <c r="G248" t="s">
        <v>24</v>
      </c>
      <c r="H248">
        <v>2</v>
      </c>
      <c r="I248">
        <v>4</v>
      </c>
      <c r="J248" t="b">
        <v>0</v>
      </c>
      <c r="K248">
        <v>659</v>
      </c>
      <c r="L248">
        <v>150</v>
      </c>
      <c r="M248" t="s">
        <v>25</v>
      </c>
      <c r="N248" t="s">
        <v>40</v>
      </c>
      <c r="O248" t="s">
        <v>56</v>
      </c>
      <c r="P248">
        <v>79</v>
      </c>
      <c r="Q248">
        <v>3.9</v>
      </c>
      <c r="R248" t="b">
        <v>1</v>
      </c>
      <c r="S248" t="s">
        <v>28</v>
      </c>
      <c r="T248">
        <v>2067</v>
      </c>
      <c r="U248" t="s">
        <v>51</v>
      </c>
      <c r="V248" t="s">
        <v>60</v>
      </c>
      <c r="W248" t="s">
        <v>37</v>
      </c>
      <c r="X248" s="10">
        <f t="shared" si="65"/>
        <v>9.7651421508034617E-2</v>
      </c>
      <c r="Y248" s="10" t="str">
        <f t="shared" si="75"/>
        <v>0%-10%</v>
      </c>
      <c r="Z248" t="str">
        <f t="shared" si="66"/>
        <v>Low</v>
      </c>
      <c r="AA248" t="str">
        <f t="shared" si="67"/>
        <v>601-700</v>
      </c>
      <c r="AB248" t="str">
        <f t="shared" si="68"/>
        <v>101-150</v>
      </c>
      <c r="AC248" t="str">
        <f t="shared" si="69"/>
        <v>WEST</v>
      </c>
      <c r="AD248" t="str">
        <f t="shared" si="70"/>
        <v>Multiple Device</v>
      </c>
      <c r="AE248" t="str">
        <f t="shared" si="71"/>
        <v>251-300</v>
      </c>
      <c r="AF248" s="24" t="str">
        <f t="shared" si="72"/>
        <v>2-3 days</v>
      </c>
      <c r="AG248" t="str">
        <f t="shared" si="73"/>
        <v>2001-2500</v>
      </c>
      <c r="AH248" s="30">
        <f t="shared" si="76"/>
        <v>686</v>
      </c>
      <c r="AI248" s="30">
        <f t="shared" si="74"/>
        <v>0.40379008746355682</v>
      </c>
      <c r="AJ248" t="str">
        <f t="shared" si="77"/>
        <v>0-5 hrs</v>
      </c>
      <c r="AK248" t="str">
        <f>IF(F248&gt;400,"High Enagaged",IF(AND(F248&lt;=200,F248&gt;100),"Moderate Enagaged","Low Engaged"))</f>
        <v>Low Engaged</v>
      </c>
    </row>
    <row r="249" spans="1:37" x14ac:dyDescent="0.25">
      <c r="A249">
        <v>3554</v>
      </c>
      <c r="B249" t="s">
        <v>240</v>
      </c>
      <c r="C249" s="1">
        <v>45350</v>
      </c>
      <c r="D249" s="1">
        <v>45630</v>
      </c>
      <c r="E249" s="33">
        <v>7.99</v>
      </c>
      <c r="F249">
        <v>420</v>
      </c>
      <c r="G249" t="s">
        <v>33</v>
      </c>
      <c r="H249">
        <v>4</v>
      </c>
      <c r="I249">
        <v>1</v>
      </c>
      <c r="J249" t="b">
        <v>0</v>
      </c>
      <c r="K249">
        <v>399</v>
      </c>
      <c r="L249">
        <v>45</v>
      </c>
      <c r="M249" t="s">
        <v>25</v>
      </c>
      <c r="N249" t="s">
        <v>40</v>
      </c>
      <c r="O249" t="s">
        <v>67</v>
      </c>
      <c r="P249">
        <v>52</v>
      </c>
      <c r="Q249">
        <v>4</v>
      </c>
      <c r="R249" t="b">
        <v>0</v>
      </c>
      <c r="S249" t="s">
        <v>28</v>
      </c>
      <c r="T249">
        <v>4333</v>
      </c>
      <c r="U249" t="s">
        <v>35</v>
      </c>
      <c r="V249" t="s">
        <v>36</v>
      </c>
      <c r="W249" t="s">
        <v>53</v>
      </c>
      <c r="X249" s="10">
        <f t="shared" si="65"/>
        <v>0.11711711711711711</v>
      </c>
      <c r="Y249" s="10" t="str">
        <f t="shared" si="75"/>
        <v>11%-30%</v>
      </c>
      <c r="Z249" t="str">
        <f t="shared" si="66"/>
        <v>Moderate</v>
      </c>
      <c r="AA249" t="str">
        <f t="shared" si="67"/>
        <v>301-400</v>
      </c>
      <c r="AB249" t="str">
        <f t="shared" si="68"/>
        <v>0-50</v>
      </c>
      <c r="AC249" t="str">
        <f t="shared" si="69"/>
        <v>WEST</v>
      </c>
      <c r="AD249" t="str">
        <f t="shared" si="70"/>
        <v>Multiple Device</v>
      </c>
      <c r="AE249" t="str">
        <f t="shared" si="71"/>
        <v>401-450</v>
      </c>
      <c r="AF249" s="24" t="str">
        <f t="shared" si="72"/>
        <v>11-15 days</v>
      </c>
      <c r="AG249" t="str">
        <f t="shared" si="73"/>
        <v>4001-4500</v>
      </c>
      <c r="AH249" s="30">
        <f t="shared" si="76"/>
        <v>280</v>
      </c>
      <c r="AI249" s="30">
        <f t="shared" si="74"/>
        <v>1.5</v>
      </c>
      <c r="AJ249" t="str">
        <f t="shared" si="77"/>
        <v>0-5 hrs</v>
      </c>
      <c r="AK249" t="str">
        <f t="shared" si="78"/>
        <v>High Enagaged</v>
      </c>
    </row>
    <row r="250" spans="1:37" x14ac:dyDescent="0.25">
      <c r="A250">
        <v>3558</v>
      </c>
      <c r="B250" t="s">
        <v>355</v>
      </c>
      <c r="C250" s="1">
        <v>45292</v>
      </c>
      <c r="D250" s="1">
        <v>45642</v>
      </c>
      <c r="E250" s="33">
        <v>15.99</v>
      </c>
      <c r="F250">
        <v>417</v>
      </c>
      <c r="G250" t="s">
        <v>43</v>
      </c>
      <c r="H250">
        <v>5</v>
      </c>
      <c r="I250">
        <v>4</v>
      </c>
      <c r="J250" t="b">
        <v>0</v>
      </c>
      <c r="K250">
        <v>179</v>
      </c>
      <c r="L250">
        <v>29</v>
      </c>
      <c r="M250" t="s">
        <v>39</v>
      </c>
      <c r="N250" t="s">
        <v>49</v>
      </c>
      <c r="O250" t="s">
        <v>41</v>
      </c>
      <c r="P250">
        <v>84</v>
      </c>
      <c r="Q250">
        <v>4.5</v>
      </c>
      <c r="R250" t="b">
        <v>0</v>
      </c>
      <c r="S250" t="s">
        <v>28</v>
      </c>
      <c r="T250">
        <v>1252</v>
      </c>
      <c r="U250" t="s">
        <v>51</v>
      </c>
      <c r="V250" t="s">
        <v>30</v>
      </c>
      <c r="W250" t="s">
        <v>37</v>
      </c>
      <c r="X250" s="10">
        <f t="shared" si="65"/>
        <v>0.40384615384615385</v>
      </c>
      <c r="Y250" s="10" t="str">
        <f t="shared" si="75"/>
        <v>Above 30%</v>
      </c>
      <c r="Z250" t="str">
        <f t="shared" si="66"/>
        <v>High</v>
      </c>
      <c r="AA250" t="str">
        <f t="shared" si="67"/>
        <v>101-200</v>
      </c>
      <c r="AB250" t="str">
        <f t="shared" si="68"/>
        <v>0-50</v>
      </c>
      <c r="AC250" t="str">
        <f t="shared" si="69"/>
        <v>WEST</v>
      </c>
      <c r="AD250" t="str">
        <f t="shared" si="70"/>
        <v>Multiple Device</v>
      </c>
      <c r="AE250" t="str">
        <f t="shared" si="71"/>
        <v>401-450</v>
      </c>
      <c r="AF250" s="24" t="str">
        <f t="shared" si="72"/>
        <v>2-3 days</v>
      </c>
      <c r="AG250" t="str">
        <f t="shared" si="73"/>
        <v>1001-1500</v>
      </c>
      <c r="AH250" s="30">
        <f t="shared" si="76"/>
        <v>350</v>
      </c>
      <c r="AI250" s="30">
        <f t="shared" si="74"/>
        <v>1.1914285714285715</v>
      </c>
      <c r="AJ250" t="str">
        <f t="shared" si="77"/>
        <v>0-5 hrs</v>
      </c>
      <c r="AK250" t="str">
        <f t="shared" si="78"/>
        <v>High Enagaged</v>
      </c>
    </row>
    <row r="251" spans="1:37" x14ac:dyDescent="0.25">
      <c r="A251">
        <v>3572</v>
      </c>
      <c r="B251" t="s">
        <v>330</v>
      </c>
      <c r="C251" s="1">
        <v>45386</v>
      </c>
      <c r="D251" s="1">
        <v>45641</v>
      </c>
      <c r="E251" s="33">
        <v>11.99</v>
      </c>
      <c r="F251">
        <v>468</v>
      </c>
      <c r="G251" t="s">
        <v>46</v>
      </c>
      <c r="H251">
        <v>5</v>
      </c>
      <c r="I251">
        <v>6</v>
      </c>
      <c r="J251" t="b">
        <v>1</v>
      </c>
      <c r="K251">
        <v>799</v>
      </c>
      <c r="L251">
        <v>44</v>
      </c>
      <c r="M251" t="s">
        <v>48</v>
      </c>
      <c r="N251" t="s">
        <v>26</v>
      </c>
      <c r="O251" t="s">
        <v>50</v>
      </c>
      <c r="P251">
        <v>98</v>
      </c>
      <c r="Q251">
        <v>4.9000000000000004</v>
      </c>
      <c r="R251" t="b">
        <v>0</v>
      </c>
      <c r="S251" t="s">
        <v>28</v>
      </c>
      <c r="T251">
        <v>4963</v>
      </c>
      <c r="U251" t="s">
        <v>65</v>
      </c>
      <c r="V251" t="s">
        <v>52</v>
      </c>
      <c r="W251" t="s">
        <v>37</v>
      </c>
      <c r="X251" s="10">
        <f t="shared" si="65"/>
        <v>0.1162514827995255</v>
      </c>
      <c r="Y251" s="10" t="str">
        <f t="shared" si="75"/>
        <v>11%-30%</v>
      </c>
      <c r="Z251" t="str">
        <f t="shared" si="66"/>
        <v>Moderate</v>
      </c>
      <c r="AA251" t="str">
        <f t="shared" si="67"/>
        <v>701-800</v>
      </c>
      <c r="AB251" t="str">
        <f t="shared" si="68"/>
        <v>0-50</v>
      </c>
      <c r="AC251" t="str">
        <f t="shared" si="69"/>
        <v>EAST</v>
      </c>
      <c r="AD251" t="str">
        <f t="shared" si="70"/>
        <v>Multiple Device</v>
      </c>
      <c r="AE251" t="str">
        <f t="shared" si="71"/>
        <v>451-500</v>
      </c>
      <c r="AF251" s="24" t="str">
        <f t="shared" si="72"/>
        <v>2-3 days</v>
      </c>
      <c r="AG251" t="str">
        <f t="shared" si="73"/>
        <v>Above 4500</v>
      </c>
      <c r="AH251" s="30">
        <f t="shared" si="76"/>
        <v>255</v>
      </c>
      <c r="AI251" s="30">
        <f t="shared" si="74"/>
        <v>1.8352941176470587</v>
      </c>
      <c r="AJ251" t="str">
        <f t="shared" si="77"/>
        <v>0-5 hrs</v>
      </c>
      <c r="AK251" t="str">
        <f t="shared" si="78"/>
        <v>High Enagaged</v>
      </c>
    </row>
    <row r="252" spans="1:37" x14ac:dyDescent="0.25">
      <c r="A252">
        <v>3593</v>
      </c>
      <c r="B252" t="s">
        <v>209</v>
      </c>
      <c r="C252" s="1">
        <v>45185</v>
      </c>
      <c r="D252" s="1">
        <v>45620</v>
      </c>
      <c r="E252" s="33">
        <v>7.99</v>
      </c>
      <c r="F252">
        <v>447</v>
      </c>
      <c r="G252" t="s">
        <v>46</v>
      </c>
      <c r="H252">
        <v>3</v>
      </c>
      <c r="I252">
        <v>1</v>
      </c>
      <c r="J252" t="b">
        <v>1</v>
      </c>
      <c r="K252">
        <v>466</v>
      </c>
      <c r="L252">
        <v>198</v>
      </c>
      <c r="M252" t="s">
        <v>48</v>
      </c>
      <c r="N252" t="s">
        <v>64</v>
      </c>
      <c r="O252" t="s">
        <v>27</v>
      </c>
      <c r="P252">
        <v>3</v>
      </c>
      <c r="Q252">
        <v>4.5</v>
      </c>
      <c r="R252" t="b">
        <v>0</v>
      </c>
      <c r="S252" t="s">
        <v>28</v>
      </c>
      <c r="T252">
        <v>2163</v>
      </c>
      <c r="U252" t="s">
        <v>57</v>
      </c>
      <c r="V252" t="s">
        <v>30</v>
      </c>
      <c r="W252" t="s">
        <v>31</v>
      </c>
      <c r="X252" s="10">
        <f t="shared" si="65"/>
        <v>4.5180722891566263E-3</v>
      </c>
      <c r="Y252" s="10" t="str">
        <f t="shared" si="75"/>
        <v>0%-10%</v>
      </c>
      <c r="Z252" t="str">
        <f t="shared" si="66"/>
        <v>Low</v>
      </c>
      <c r="AA252" t="str">
        <f t="shared" si="67"/>
        <v>401-500</v>
      </c>
      <c r="AB252" t="str">
        <f t="shared" si="68"/>
        <v>151-200</v>
      </c>
      <c r="AC252" t="str">
        <f t="shared" si="69"/>
        <v>EAST</v>
      </c>
      <c r="AD252" t="str">
        <f t="shared" si="70"/>
        <v>Multiple Device</v>
      </c>
      <c r="AE252" t="str">
        <f t="shared" si="71"/>
        <v>401-450</v>
      </c>
      <c r="AF252" s="24" t="str">
        <f t="shared" si="72"/>
        <v>More than 30days</v>
      </c>
      <c r="AG252" t="str">
        <f t="shared" si="73"/>
        <v>2001-2500</v>
      </c>
      <c r="AH252" s="30">
        <f t="shared" si="76"/>
        <v>435</v>
      </c>
      <c r="AI252" s="30">
        <f t="shared" si="74"/>
        <v>1.0275862068965518</v>
      </c>
      <c r="AJ252" t="str">
        <f t="shared" si="77"/>
        <v>0-5 hrs</v>
      </c>
      <c r="AK252" t="str">
        <f t="shared" si="78"/>
        <v>High Enagaged</v>
      </c>
    </row>
    <row r="253" spans="1:37" x14ac:dyDescent="0.25">
      <c r="A253">
        <v>3603</v>
      </c>
      <c r="B253" t="s">
        <v>194</v>
      </c>
      <c r="C253" s="1">
        <v>45020</v>
      </c>
      <c r="D253" s="1">
        <v>45616</v>
      </c>
      <c r="E253" s="33">
        <v>7.99</v>
      </c>
      <c r="F253">
        <v>216</v>
      </c>
      <c r="G253" t="s">
        <v>46</v>
      </c>
      <c r="H253">
        <v>4</v>
      </c>
      <c r="I253">
        <v>3</v>
      </c>
      <c r="J253" t="b">
        <v>1</v>
      </c>
      <c r="K253">
        <v>923</v>
      </c>
      <c r="L253">
        <v>143</v>
      </c>
      <c r="M253" t="s">
        <v>25</v>
      </c>
      <c r="N253" t="s">
        <v>49</v>
      </c>
      <c r="O253" t="s">
        <v>41</v>
      </c>
      <c r="P253">
        <v>20</v>
      </c>
      <c r="Q253">
        <v>3.4</v>
      </c>
      <c r="R253" t="b">
        <v>0</v>
      </c>
      <c r="S253" t="s">
        <v>28</v>
      </c>
      <c r="T253">
        <v>4435</v>
      </c>
      <c r="U253" t="s">
        <v>35</v>
      </c>
      <c r="V253" t="s">
        <v>68</v>
      </c>
      <c r="W253" t="s">
        <v>31</v>
      </c>
      <c r="X253" s="10">
        <f t="shared" si="65"/>
        <v>1.8761726078799251E-2</v>
      </c>
      <c r="Y253" s="10" t="str">
        <f t="shared" si="75"/>
        <v>0%-10%</v>
      </c>
      <c r="Z253" t="str">
        <f t="shared" si="66"/>
        <v>Low</v>
      </c>
      <c r="AA253" t="str">
        <f t="shared" si="67"/>
        <v>901-1000</v>
      </c>
      <c r="AB253" t="str">
        <f t="shared" si="68"/>
        <v>101-150</v>
      </c>
      <c r="AC253" t="str">
        <f t="shared" si="69"/>
        <v>WEST</v>
      </c>
      <c r="AD253" t="str">
        <f t="shared" si="70"/>
        <v>Multiple Device</v>
      </c>
      <c r="AE253" t="str">
        <f t="shared" si="71"/>
        <v>201-250</v>
      </c>
      <c r="AF253" s="24" t="str">
        <f t="shared" si="72"/>
        <v>More than 30days</v>
      </c>
      <c r="AG253" t="str">
        <f t="shared" si="73"/>
        <v>4001-4500</v>
      </c>
      <c r="AH253" s="30">
        <f t="shared" si="76"/>
        <v>596</v>
      </c>
      <c r="AI253" s="30">
        <f t="shared" si="74"/>
        <v>0.36241610738255031</v>
      </c>
      <c r="AJ253" t="str">
        <f t="shared" si="77"/>
        <v>0-5 hrs</v>
      </c>
      <c r="AK253" t="str">
        <f t="shared" ref="AK253:AK255" si="87">IF(F253&gt;400,"High Enagaged",IF(AND(F253&lt;=200,F253&gt;100),"Moderate Enagaged","Low Engaged"))</f>
        <v>Low Engaged</v>
      </c>
    </row>
    <row r="254" spans="1:37" x14ac:dyDescent="0.25">
      <c r="A254">
        <v>3618</v>
      </c>
      <c r="B254" t="s">
        <v>184</v>
      </c>
      <c r="C254" s="1">
        <v>45325</v>
      </c>
      <c r="D254" s="1">
        <v>45629</v>
      </c>
      <c r="E254" s="33">
        <v>11.99</v>
      </c>
      <c r="F254">
        <v>160</v>
      </c>
      <c r="G254" t="s">
        <v>24</v>
      </c>
      <c r="H254">
        <v>2</v>
      </c>
      <c r="I254">
        <v>1</v>
      </c>
      <c r="J254" t="b">
        <v>0</v>
      </c>
      <c r="K254">
        <v>940</v>
      </c>
      <c r="L254">
        <v>50</v>
      </c>
      <c r="M254" t="s">
        <v>59</v>
      </c>
      <c r="N254" t="s">
        <v>64</v>
      </c>
      <c r="O254" t="s">
        <v>34</v>
      </c>
      <c r="P254">
        <v>71</v>
      </c>
      <c r="Q254">
        <v>3</v>
      </c>
      <c r="R254" t="b">
        <v>0</v>
      </c>
      <c r="S254" t="s">
        <v>28</v>
      </c>
      <c r="T254">
        <v>1095</v>
      </c>
      <c r="U254" t="s">
        <v>35</v>
      </c>
      <c r="V254" t="s">
        <v>68</v>
      </c>
      <c r="W254" t="s">
        <v>31</v>
      </c>
      <c r="X254" s="10">
        <f t="shared" si="65"/>
        <v>7.1717171717171721E-2</v>
      </c>
      <c r="Y254" s="10" t="str">
        <f t="shared" si="75"/>
        <v>0%-10%</v>
      </c>
      <c r="Z254" t="str">
        <f t="shared" si="66"/>
        <v>Low</v>
      </c>
      <c r="AA254" t="str">
        <f t="shared" si="67"/>
        <v>901-1000</v>
      </c>
      <c r="AB254" t="str">
        <f t="shared" si="68"/>
        <v>0-50</v>
      </c>
      <c r="AC254" t="str">
        <f t="shared" si="69"/>
        <v>SOUTH</v>
      </c>
      <c r="AD254" t="str">
        <f t="shared" si="70"/>
        <v>Multiple Device</v>
      </c>
      <c r="AE254" t="str">
        <f t="shared" si="71"/>
        <v>151-200</v>
      </c>
      <c r="AF254" s="24" t="str">
        <f t="shared" si="72"/>
        <v>11-15 days</v>
      </c>
      <c r="AG254" t="str">
        <f t="shared" si="73"/>
        <v>1001-1500</v>
      </c>
      <c r="AH254" s="30">
        <f t="shared" si="76"/>
        <v>304</v>
      </c>
      <c r="AI254" s="30">
        <f t="shared" si="74"/>
        <v>0.52631578947368418</v>
      </c>
      <c r="AJ254" t="str">
        <f t="shared" si="77"/>
        <v>0-5 hrs</v>
      </c>
      <c r="AK254" t="str">
        <f t="shared" si="87"/>
        <v>Moderate Enagaged</v>
      </c>
    </row>
    <row r="255" spans="1:37" x14ac:dyDescent="0.25">
      <c r="A255">
        <v>3620</v>
      </c>
      <c r="B255" t="s">
        <v>101</v>
      </c>
      <c r="C255" s="1">
        <v>45511</v>
      </c>
      <c r="D255" s="1">
        <v>45633</v>
      </c>
      <c r="E255" s="33">
        <v>15.99</v>
      </c>
      <c r="F255">
        <v>253</v>
      </c>
      <c r="G255" t="s">
        <v>62</v>
      </c>
      <c r="H255">
        <v>5</v>
      </c>
      <c r="I255">
        <v>5</v>
      </c>
      <c r="J255" t="b">
        <v>1</v>
      </c>
      <c r="K255">
        <v>141</v>
      </c>
      <c r="L255">
        <v>199</v>
      </c>
      <c r="M255" t="s">
        <v>25</v>
      </c>
      <c r="N255" t="s">
        <v>40</v>
      </c>
      <c r="O255" t="s">
        <v>67</v>
      </c>
      <c r="P255">
        <v>72</v>
      </c>
      <c r="Q255">
        <v>3.1</v>
      </c>
      <c r="R255" t="b">
        <v>0</v>
      </c>
      <c r="S255" t="s">
        <v>28</v>
      </c>
      <c r="T255">
        <v>4072</v>
      </c>
      <c r="U255" t="s">
        <v>57</v>
      </c>
      <c r="V255" t="s">
        <v>60</v>
      </c>
      <c r="W255" t="s">
        <v>75</v>
      </c>
      <c r="X255" s="10">
        <f t="shared" si="65"/>
        <v>0.21176470588235294</v>
      </c>
      <c r="Y255" s="10" t="str">
        <f t="shared" si="75"/>
        <v>11%-30%</v>
      </c>
      <c r="Z255" t="str">
        <f t="shared" si="66"/>
        <v>Moderate</v>
      </c>
      <c r="AA255" t="str">
        <f t="shared" si="67"/>
        <v>101-200</v>
      </c>
      <c r="AB255" t="str">
        <f t="shared" si="68"/>
        <v>151-200</v>
      </c>
      <c r="AC255" t="str">
        <f t="shared" si="69"/>
        <v>WEST</v>
      </c>
      <c r="AD255" t="str">
        <f t="shared" si="70"/>
        <v>Multiple Device</v>
      </c>
      <c r="AE255" t="str">
        <f t="shared" si="71"/>
        <v>251-300</v>
      </c>
      <c r="AF255" s="24" t="str">
        <f t="shared" si="72"/>
        <v>11-15 days</v>
      </c>
      <c r="AG255" t="str">
        <f t="shared" si="73"/>
        <v>4001-4500</v>
      </c>
      <c r="AH255" s="30">
        <f t="shared" si="76"/>
        <v>122</v>
      </c>
      <c r="AI255" s="30">
        <f t="shared" si="74"/>
        <v>2.0737704918032787</v>
      </c>
      <c r="AJ255" t="str">
        <f t="shared" si="77"/>
        <v>0-5 hrs</v>
      </c>
      <c r="AK255" t="str">
        <f t="shared" si="87"/>
        <v>Low Engaged</v>
      </c>
    </row>
    <row r="256" spans="1:37" x14ac:dyDescent="0.25">
      <c r="A256">
        <v>3622</v>
      </c>
      <c r="B256" t="s">
        <v>184</v>
      </c>
      <c r="C256" s="1">
        <v>45520</v>
      </c>
      <c r="D256" s="1">
        <v>45635</v>
      </c>
      <c r="E256" s="33">
        <v>7.99</v>
      </c>
      <c r="F256">
        <v>444</v>
      </c>
      <c r="G256" t="s">
        <v>33</v>
      </c>
      <c r="H256">
        <v>3</v>
      </c>
      <c r="I256">
        <v>5</v>
      </c>
      <c r="J256" t="b">
        <v>0</v>
      </c>
      <c r="K256">
        <v>183</v>
      </c>
      <c r="L256">
        <v>195</v>
      </c>
      <c r="M256" t="s">
        <v>74</v>
      </c>
      <c r="N256" t="s">
        <v>64</v>
      </c>
      <c r="O256" t="s">
        <v>41</v>
      </c>
      <c r="P256">
        <v>36</v>
      </c>
      <c r="Q256">
        <v>4.7</v>
      </c>
      <c r="R256" t="b">
        <v>0</v>
      </c>
      <c r="S256" t="s">
        <v>28</v>
      </c>
      <c r="T256">
        <v>1309</v>
      </c>
      <c r="U256" t="s">
        <v>51</v>
      </c>
      <c r="V256" t="s">
        <v>36</v>
      </c>
      <c r="W256" t="s">
        <v>53</v>
      </c>
      <c r="X256" s="10">
        <f t="shared" si="65"/>
        <v>9.5238095238095233E-2</v>
      </c>
      <c r="Y256" s="10" t="str">
        <f t="shared" si="75"/>
        <v>0%-10%</v>
      </c>
      <c r="Z256" t="str">
        <f t="shared" si="66"/>
        <v>Low</v>
      </c>
      <c r="AA256" t="str">
        <f t="shared" si="67"/>
        <v>101-200</v>
      </c>
      <c r="AB256" t="str">
        <f t="shared" si="68"/>
        <v>151-200</v>
      </c>
      <c r="AC256" t="str">
        <f t="shared" si="69"/>
        <v>NORTH</v>
      </c>
      <c r="AD256" t="str">
        <f t="shared" si="70"/>
        <v>Multiple Device</v>
      </c>
      <c r="AE256" t="str">
        <f t="shared" si="71"/>
        <v>401-450</v>
      </c>
      <c r="AF256" s="24" t="str">
        <f t="shared" si="72"/>
        <v>7-10 days</v>
      </c>
      <c r="AG256" t="str">
        <f t="shared" si="73"/>
        <v>1001-1500</v>
      </c>
      <c r="AH256" s="30">
        <f t="shared" si="76"/>
        <v>115</v>
      </c>
      <c r="AI256" s="30">
        <f t="shared" si="74"/>
        <v>3.8608695652173912</v>
      </c>
      <c r="AJ256" t="str">
        <f t="shared" si="77"/>
        <v>0-5 hrs</v>
      </c>
      <c r="AK256" t="str">
        <f t="shared" si="78"/>
        <v>High Enagaged</v>
      </c>
    </row>
    <row r="257" spans="1:37" x14ac:dyDescent="0.25">
      <c r="A257">
        <v>3633</v>
      </c>
      <c r="B257" t="s">
        <v>199</v>
      </c>
      <c r="C257" s="1">
        <v>45644</v>
      </c>
      <c r="D257" s="1">
        <v>45636</v>
      </c>
      <c r="E257" s="33">
        <v>7.99</v>
      </c>
      <c r="F257">
        <v>176</v>
      </c>
      <c r="G257" t="s">
        <v>24</v>
      </c>
      <c r="H257">
        <v>5</v>
      </c>
      <c r="I257">
        <v>1</v>
      </c>
      <c r="J257" t="b">
        <v>1</v>
      </c>
      <c r="K257">
        <v>936</v>
      </c>
      <c r="L257">
        <v>11</v>
      </c>
      <c r="M257" t="s">
        <v>74</v>
      </c>
      <c r="N257" t="s">
        <v>64</v>
      </c>
      <c r="O257" t="s">
        <v>56</v>
      </c>
      <c r="P257">
        <v>42</v>
      </c>
      <c r="Q257">
        <v>3.2</v>
      </c>
      <c r="R257" t="b">
        <v>0</v>
      </c>
      <c r="S257" t="s">
        <v>28</v>
      </c>
      <c r="T257">
        <v>4414</v>
      </c>
      <c r="U257" t="s">
        <v>29</v>
      </c>
      <c r="V257" t="s">
        <v>30</v>
      </c>
      <c r="W257" t="s">
        <v>31</v>
      </c>
      <c r="X257" s="10">
        <f t="shared" si="65"/>
        <v>4.4350580781414996E-2</v>
      </c>
      <c r="Y257" s="10" t="str">
        <f t="shared" si="75"/>
        <v>0%-10%</v>
      </c>
      <c r="Z257" t="str">
        <f t="shared" si="66"/>
        <v>Low</v>
      </c>
      <c r="AA257" t="str">
        <f t="shared" si="67"/>
        <v>901-1000</v>
      </c>
      <c r="AB257" t="str">
        <f t="shared" si="68"/>
        <v>0-50</v>
      </c>
      <c r="AC257" t="str">
        <f t="shared" si="69"/>
        <v>NORTH</v>
      </c>
      <c r="AD257" t="str">
        <f t="shared" si="70"/>
        <v>Multiple Device</v>
      </c>
      <c r="AE257" t="str">
        <f t="shared" si="71"/>
        <v>151-200</v>
      </c>
      <c r="AF257" s="24" t="str">
        <f t="shared" si="72"/>
        <v>7-10 days</v>
      </c>
      <c r="AG257" t="str">
        <f t="shared" si="73"/>
        <v>4001-4500</v>
      </c>
      <c r="AH257" s="30">
        <f t="shared" si="76"/>
        <v>-8</v>
      </c>
      <c r="AI257" s="30">
        <f t="shared" si="74"/>
        <v>22</v>
      </c>
      <c r="AJ257" t="str">
        <f t="shared" si="77"/>
        <v>Above 20 hrs</v>
      </c>
      <c r="AK257" t="str">
        <f t="shared" ref="AK257:AK261" si="88">IF(F257&gt;400,"High Enagaged",IF(AND(F257&lt;=200,F257&gt;100),"Moderate Enagaged","Low Engaged"))</f>
        <v>Moderate Enagaged</v>
      </c>
    </row>
    <row r="258" spans="1:37" x14ac:dyDescent="0.25">
      <c r="A258">
        <v>3639</v>
      </c>
      <c r="B258" t="s">
        <v>374</v>
      </c>
      <c r="C258" s="1">
        <v>45128</v>
      </c>
      <c r="D258" s="1">
        <v>45618</v>
      </c>
      <c r="E258" s="33">
        <v>11.99</v>
      </c>
      <c r="F258">
        <v>85</v>
      </c>
      <c r="G258" t="s">
        <v>55</v>
      </c>
      <c r="H258">
        <v>3</v>
      </c>
      <c r="I258">
        <v>1</v>
      </c>
      <c r="J258" t="b">
        <v>1</v>
      </c>
      <c r="K258">
        <v>851</v>
      </c>
      <c r="L258">
        <v>48</v>
      </c>
      <c r="M258" t="s">
        <v>25</v>
      </c>
      <c r="N258" t="s">
        <v>64</v>
      </c>
      <c r="O258" t="s">
        <v>67</v>
      </c>
      <c r="P258">
        <v>45</v>
      </c>
      <c r="Q258">
        <v>4.5999999999999996</v>
      </c>
      <c r="R258" t="b">
        <v>0</v>
      </c>
      <c r="S258" t="s">
        <v>28</v>
      </c>
      <c r="T258">
        <v>2706</v>
      </c>
      <c r="U258" t="s">
        <v>65</v>
      </c>
      <c r="V258" t="s">
        <v>30</v>
      </c>
      <c r="W258" t="s">
        <v>37</v>
      </c>
      <c r="X258" s="10">
        <f t="shared" ref="X258:X321" si="89">P258/(K258+L258)</f>
        <v>5.0055617352614018E-2</v>
      </c>
      <c r="Y258" s="10" t="str">
        <f t="shared" si="75"/>
        <v>0%-10%</v>
      </c>
      <c r="Z258" t="str">
        <f t="shared" ref="Z258:Z321" si="90">IF(P258/(K258+L258)&gt;0.3, "High",IF(P258/(K258+L258)&lt;=0.1,"Low","Moderate"))</f>
        <v>Low</v>
      </c>
      <c r="AA258" t="str">
        <f t="shared" ref="AA258:AA321" si="91">IF(K258&gt;900,"901-1000",IF(AND(K258&lt;=900,K258&gt;800),"801-900",IF(AND(K258&lt;=800,K258&gt;700),"701-800",IF(AND(K258&lt;=700,K258&gt;600),"601-700",IF(AND(K258&lt;=600,K258&gt;500),"501-600",IF(AND(K258&lt;=500,K258&gt;400),"401-500",IF(AND(K258&lt;=400,K258&gt;300),"301-400",IF(AND(K258&lt;=300,K258&gt;200),"201-300",IF(AND(K258&lt;=200,K258&gt;100),"101-200","0-100")))))))))</f>
        <v>801-900</v>
      </c>
      <c r="AB258" t="str">
        <f t="shared" ref="AB258:AB321" si="92">IF(L258&gt;200,"Above 200",IF(AND(L258&lt;=200,L258&gt;150),"151-200",IF(AND(L258&lt;=150,L258&gt;100),"101-150",IF(AND(L258&lt;=100,L258&gt;50),"51-100","0-50"))))</f>
        <v>0-50</v>
      </c>
      <c r="AC258" t="str">
        <f t="shared" ref="AC258:AC321" si="93">IF(M258="GERMANY","NORTH",IF(M258="INDIA","EAST",IF(M258="USA","WEST",IF(M258="FRANCE","NORTH",IF(M258="CANADA","WEST",IF(M258="UK","NORTH",IF(M258="AUSTRALIA","SOUTH","")))))))</f>
        <v>WEST</v>
      </c>
      <c r="AD258" t="str">
        <f t="shared" ref="AD258:AD321" si="94">IF(H258=1,"Single Device","Multiple Device")</f>
        <v>Multiple Device</v>
      </c>
      <c r="AE258" t="str">
        <f t="shared" ref="AE258:AE321" si="95">IF(AND(F258&lt;=500,F258&gt;450),"451-500",IF(AND(F258&lt;=450,F258&gt;400),"401-450",IF(AND(F258&lt;=400,F258&gt;350),"351-400",IF(AND(F258&lt;=350,F258&gt;300),"301-350",IF(AND(F258&lt;=300,F258&gt;250),"251-300",IF(AND(F258&lt;=250,F258&gt;200),"201-250",IF(AND(F258&lt;=200,F258&gt;150),"151-200",IF(AND(F258&lt;=150,F258&gt;100),"101-150",IF(AND(F258&lt;=100,F258&gt;50),"51-100","0-50")))))))))</f>
        <v>51-100</v>
      </c>
      <c r="AF258" s="24" t="str">
        <f t="shared" ref="AF258:AF321" si="96">IF(MAX($D$2:$D$1001)-D258&lt;=1,"0-1 days",IF(AND(MAX($D$2:$D$1001)-D258&gt;1,MAX($D$2:$D$1001)-D258&lt;=3),"2-3 days",IF(AND(MAX($D$2:$D$1001)-D258&gt;3,MAX($D$2:$D$1001)-D258&lt;=6),"4-6 days",IF(AND(MAX($D$2:$D$1001)-D258&gt;6,MAX($D$2:$D$1001)-D258&lt;=10),"7-10 days",IF(AND(MAX($D$2:$D$1001)-D258&gt;10,MAX($D$2:$D$1001)-D258&lt;=15),"11-15 days",IF(AND(MAX($D$2:$D$1001)-D258&gt;15,MAX($D$2:$D$1001)-D258&lt;=20),"16-20 days",IF(AND(MAX($D$2:$D$1001)-D277&gt;20,MAX($D$2:$D$1001)-D258&lt;=30),"21-30 days","More than 30days")))))))</f>
        <v>21-30 days</v>
      </c>
      <c r="AG258" t="str">
        <f t="shared" ref="AG258:AG321" si="97">IF(T258&gt;4500,"Above 4500",IF(AND(T258&lt;=4500,T258&gt;4000),"4001-4500",IF(AND(T258&lt;=4000,T258&gt;3500),"3501-4000",IF(AND(T258&lt;=3500,T258&gt;3000),"3001-3500",IF(AND(T258&lt;=3000,T258&gt;2500),"2501-3000",IF(AND(T258&lt;=2500,T258&gt;2000),"2001-2500",IF(AND(T258&lt;=2000,T258&gt;1500),"1501-2000",IF(AND(T258&lt;=1500,T258&gt;1000),"1001-1500",IF(AND(T258&lt;=1000,T258&gt;500),"501-1000","0-500")))))))))</f>
        <v>2501-3000</v>
      </c>
      <c r="AH258" s="30">
        <f t="shared" si="76"/>
        <v>490</v>
      </c>
      <c r="AI258" s="30">
        <f t="shared" ref="AI258:AI315" si="98">IFERROR(IF(F258/AH258&gt;0,F258/AH258,-(F258/AH258)),F258-(F258-1))</f>
        <v>0.17346938775510204</v>
      </c>
      <c r="AJ258" t="str">
        <f t="shared" si="77"/>
        <v>0-5 hrs</v>
      </c>
      <c r="AK258" t="str">
        <f t="shared" si="88"/>
        <v>Low Engaged</v>
      </c>
    </row>
    <row r="259" spans="1:37" x14ac:dyDescent="0.25">
      <c r="A259">
        <v>3654</v>
      </c>
      <c r="B259" t="s">
        <v>108</v>
      </c>
      <c r="C259" s="1">
        <v>45346</v>
      </c>
      <c r="D259" s="1">
        <v>45640</v>
      </c>
      <c r="E259" s="33">
        <v>15.99</v>
      </c>
      <c r="F259">
        <v>373</v>
      </c>
      <c r="G259" t="s">
        <v>62</v>
      </c>
      <c r="H259">
        <v>2</v>
      </c>
      <c r="I259">
        <v>6</v>
      </c>
      <c r="J259" t="b">
        <v>1</v>
      </c>
      <c r="K259">
        <v>818</v>
      </c>
      <c r="L259">
        <v>34</v>
      </c>
      <c r="M259" t="s">
        <v>39</v>
      </c>
      <c r="N259" t="s">
        <v>26</v>
      </c>
      <c r="O259" t="s">
        <v>56</v>
      </c>
      <c r="P259">
        <v>57</v>
      </c>
      <c r="Q259">
        <v>3.8</v>
      </c>
      <c r="R259" t="b">
        <v>1</v>
      </c>
      <c r="S259" t="s">
        <v>28</v>
      </c>
      <c r="T259">
        <v>2400</v>
      </c>
      <c r="U259" t="s">
        <v>35</v>
      </c>
      <c r="V259" t="s">
        <v>60</v>
      </c>
      <c r="W259" t="s">
        <v>37</v>
      </c>
      <c r="X259" s="10">
        <f t="shared" si="89"/>
        <v>6.6901408450704219E-2</v>
      </c>
      <c r="Y259" s="10" t="str">
        <f t="shared" ref="Y259:Y322" si="99">IF(P259/(K259+L259)&gt;0.3,"Above 30%",IF(P259/(K259+L259)&lt;=0.1,"0%-10%","11%-30%"))</f>
        <v>0%-10%</v>
      </c>
      <c r="Z259" t="str">
        <f t="shared" si="90"/>
        <v>Low</v>
      </c>
      <c r="AA259" t="str">
        <f t="shared" si="91"/>
        <v>801-900</v>
      </c>
      <c r="AB259" t="str">
        <f t="shared" si="92"/>
        <v>0-50</v>
      </c>
      <c r="AC259" t="str">
        <f t="shared" si="93"/>
        <v>WEST</v>
      </c>
      <c r="AD259" t="str">
        <f t="shared" si="94"/>
        <v>Multiple Device</v>
      </c>
      <c r="AE259" t="str">
        <f t="shared" si="95"/>
        <v>351-400</v>
      </c>
      <c r="AF259" s="24" t="str">
        <f t="shared" si="96"/>
        <v>4-6 days</v>
      </c>
      <c r="AG259" t="str">
        <f t="shared" si="97"/>
        <v>2001-2500</v>
      </c>
      <c r="AH259" s="30">
        <f t="shared" ref="AH259:AH322" si="100">D259-C259</f>
        <v>294</v>
      </c>
      <c r="AI259" s="30">
        <f t="shared" si="98"/>
        <v>1.2687074829931972</v>
      </c>
      <c r="AJ259" t="str">
        <f t="shared" ref="AJ259:AJ322" si="101">IF(AI259&gt;20,"Above 20 hrs",IF(AND(AI259&lt;=20,AI259&gt;15),"15-20 hrs",IF(AND(AI259&lt;=15,AI259&gt;10),"11-15 hrs",IF(AND(AI259&lt;=10,AI259&gt;5),"6-10 hrs","0-5 hrs"))))</f>
        <v>0-5 hrs</v>
      </c>
      <c r="AK259" t="str">
        <f t="shared" si="88"/>
        <v>Low Engaged</v>
      </c>
    </row>
    <row r="260" spans="1:37" x14ac:dyDescent="0.25">
      <c r="A260">
        <v>3677</v>
      </c>
      <c r="B260" t="s">
        <v>147</v>
      </c>
      <c r="C260" s="1">
        <v>44993</v>
      </c>
      <c r="D260" s="1">
        <v>45625</v>
      </c>
      <c r="E260" s="33">
        <v>7.99</v>
      </c>
      <c r="F260">
        <v>233</v>
      </c>
      <c r="G260" t="s">
        <v>43</v>
      </c>
      <c r="H260">
        <v>4</v>
      </c>
      <c r="I260">
        <v>2</v>
      </c>
      <c r="J260" t="b">
        <v>1</v>
      </c>
      <c r="K260">
        <v>485</v>
      </c>
      <c r="L260">
        <v>37</v>
      </c>
      <c r="M260" t="s">
        <v>39</v>
      </c>
      <c r="N260" t="s">
        <v>26</v>
      </c>
      <c r="O260" t="s">
        <v>41</v>
      </c>
      <c r="P260">
        <v>47</v>
      </c>
      <c r="Q260">
        <v>3.4</v>
      </c>
      <c r="R260" t="b">
        <v>1</v>
      </c>
      <c r="S260" t="s">
        <v>28</v>
      </c>
      <c r="T260">
        <v>615</v>
      </c>
      <c r="U260" t="s">
        <v>29</v>
      </c>
      <c r="V260" t="s">
        <v>36</v>
      </c>
      <c r="W260" t="s">
        <v>75</v>
      </c>
      <c r="X260" s="10">
        <f t="shared" si="89"/>
        <v>9.0038314176245207E-2</v>
      </c>
      <c r="Y260" s="10" t="str">
        <f t="shared" si="99"/>
        <v>0%-10%</v>
      </c>
      <c r="Z260" t="str">
        <f t="shared" si="90"/>
        <v>Low</v>
      </c>
      <c r="AA260" t="str">
        <f t="shared" si="91"/>
        <v>401-500</v>
      </c>
      <c r="AB260" t="str">
        <f t="shared" si="92"/>
        <v>0-50</v>
      </c>
      <c r="AC260" t="str">
        <f t="shared" si="93"/>
        <v>WEST</v>
      </c>
      <c r="AD260" t="str">
        <f t="shared" si="94"/>
        <v>Multiple Device</v>
      </c>
      <c r="AE260" t="str">
        <f t="shared" si="95"/>
        <v>201-250</v>
      </c>
      <c r="AF260" s="24" t="str">
        <f t="shared" si="96"/>
        <v>16-20 days</v>
      </c>
      <c r="AG260" t="str">
        <f t="shared" si="97"/>
        <v>501-1000</v>
      </c>
      <c r="AH260" s="30">
        <f t="shared" si="100"/>
        <v>632</v>
      </c>
      <c r="AI260" s="30">
        <f t="shared" si="98"/>
        <v>0.36867088607594939</v>
      </c>
      <c r="AJ260" t="str">
        <f t="shared" si="101"/>
        <v>0-5 hrs</v>
      </c>
      <c r="AK260" t="str">
        <f t="shared" si="88"/>
        <v>Low Engaged</v>
      </c>
    </row>
    <row r="261" spans="1:37" x14ac:dyDescent="0.25">
      <c r="A261">
        <v>3687</v>
      </c>
      <c r="B261" t="s">
        <v>196</v>
      </c>
      <c r="C261" s="1">
        <v>45234</v>
      </c>
      <c r="D261" s="1">
        <v>45644</v>
      </c>
      <c r="E261" s="33">
        <v>15.99</v>
      </c>
      <c r="F261">
        <v>205</v>
      </c>
      <c r="G261" t="s">
        <v>55</v>
      </c>
      <c r="H261">
        <v>3</v>
      </c>
      <c r="I261">
        <v>2</v>
      </c>
      <c r="J261" t="b">
        <v>1</v>
      </c>
      <c r="K261">
        <v>420</v>
      </c>
      <c r="L261">
        <v>24</v>
      </c>
      <c r="M261" t="s">
        <v>74</v>
      </c>
      <c r="N261" t="s">
        <v>40</v>
      </c>
      <c r="O261" t="s">
        <v>50</v>
      </c>
      <c r="P261">
        <v>61</v>
      </c>
      <c r="Q261">
        <v>4.8</v>
      </c>
      <c r="R261" t="b">
        <v>0</v>
      </c>
      <c r="S261" t="s">
        <v>28</v>
      </c>
      <c r="T261">
        <v>564</v>
      </c>
      <c r="U261" t="s">
        <v>35</v>
      </c>
      <c r="V261" t="s">
        <v>60</v>
      </c>
      <c r="W261" t="s">
        <v>75</v>
      </c>
      <c r="X261" s="10">
        <f t="shared" si="89"/>
        <v>0.1373873873873874</v>
      </c>
      <c r="Y261" s="10" t="str">
        <f t="shared" si="99"/>
        <v>11%-30%</v>
      </c>
      <c r="Z261" t="str">
        <f t="shared" si="90"/>
        <v>Moderate</v>
      </c>
      <c r="AA261" t="str">
        <f t="shared" si="91"/>
        <v>401-500</v>
      </c>
      <c r="AB261" t="str">
        <f t="shared" si="92"/>
        <v>0-50</v>
      </c>
      <c r="AC261" t="str">
        <f t="shared" si="93"/>
        <v>NORTH</v>
      </c>
      <c r="AD261" t="str">
        <f t="shared" si="94"/>
        <v>Multiple Device</v>
      </c>
      <c r="AE261" t="str">
        <f t="shared" si="95"/>
        <v>201-250</v>
      </c>
      <c r="AF261" s="24" t="str">
        <f t="shared" si="96"/>
        <v>0-1 days</v>
      </c>
      <c r="AG261" t="str">
        <f t="shared" si="97"/>
        <v>501-1000</v>
      </c>
      <c r="AH261" s="30">
        <f t="shared" si="100"/>
        <v>410</v>
      </c>
      <c r="AI261" s="30">
        <f t="shared" si="98"/>
        <v>0.5</v>
      </c>
      <c r="AJ261" t="str">
        <f t="shared" si="101"/>
        <v>0-5 hrs</v>
      </c>
      <c r="AK261" t="str">
        <f t="shared" si="88"/>
        <v>Low Engaged</v>
      </c>
    </row>
    <row r="262" spans="1:37" x14ac:dyDescent="0.25">
      <c r="A262">
        <v>3699</v>
      </c>
      <c r="B262" t="s">
        <v>250</v>
      </c>
      <c r="C262" s="1">
        <v>45072</v>
      </c>
      <c r="D262" s="1">
        <v>45620</v>
      </c>
      <c r="E262" s="33">
        <v>15.99</v>
      </c>
      <c r="F262">
        <v>439</v>
      </c>
      <c r="G262" t="s">
        <v>79</v>
      </c>
      <c r="H262">
        <v>2</v>
      </c>
      <c r="I262">
        <v>4</v>
      </c>
      <c r="J262" t="b">
        <v>0</v>
      </c>
      <c r="K262">
        <v>932</v>
      </c>
      <c r="L262">
        <v>98</v>
      </c>
      <c r="M262" t="s">
        <v>74</v>
      </c>
      <c r="N262" t="s">
        <v>64</v>
      </c>
      <c r="O262" t="s">
        <v>27</v>
      </c>
      <c r="P262">
        <v>58</v>
      </c>
      <c r="Q262">
        <v>4.9000000000000004</v>
      </c>
      <c r="R262" t="b">
        <v>0</v>
      </c>
      <c r="S262" t="s">
        <v>28</v>
      </c>
      <c r="T262">
        <v>239</v>
      </c>
      <c r="U262" t="s">
        <v>65</v>
      </c>
      <c r="V262" t="s">
        <v>30</v>
      </c>
      <c r="W262" t="s">
        <v>75</v>
      </c>
      <c r="X262" s="10">
        <f t="shared" si="89"/>
        <v>5.6310679611650483E-2</v>
      </c>
      <c r="Y262" s="10" t="str">
        <f t="shared" si="99"/>
        <v>0%-10%</v>
      </c>
      <c r="Z262" t="str">
        <f t="shared" si="90"/>
        <v>Low</v>
      </c>
      <c r="AA262" t="str">
        <f t="shared" si="91"/>
        <v>901-1000</v>
      </c>
      <c r="AB262" t="str">
        <f t="shared" si="92"/>
        <v>51-100</v>
      </c>
      <c r="AC262" t="str">
        <f t="shared" si="93"/>
        <v>NORTH</v>
      </c>
      <c r="AD262" t="str">
        <f t="shared" si="94"/>
        <v>Multiple Device</v>
      </c>
      <c r="AE262" t="str">
        <f t="shared" si="95"/>
        <v>401-450</v>
      </c>
      <c r="AF262" s="24" t="str">
        <f t="shared" si="96"/>
        <v>More than 30days</v>
      </c>
      <c r="AG262" t="str">
        <f t="shared" si="97"/>
        <v>0-500</v>
      </c>
      <c r="AH262" s="30">
        <f t="shared" si="100"/>
        <v>548</v>
      </c>
      <c r="AI262" s="30">
        <f t="shared" si="98"/>
        <v>0.80109489051094895</v>
      </c>
      <c r="AJ262" t="str">
        <f t="shared" si="101"/>
        <v>0-5 hrs</v>
      </c>
      <c r="AK262" t="str">
        <f t="shared" ref="AK262:AK317" si="102">IF(F262&gt;400,"High Enagaged",IF(AND(T262&lt;=200,T262&gt;100),"Moderate Enagaged","Low Engaged"))</f>
        <v>High Enagaged</v>
      </c>
    </row>
    <row r="263" spans="1:37" x14ac:dyDescent="0.25">
      <c r="A263">
        <v>3724</v>
      </c>
      <c r="B263" t="s">
        <v>87</v>
      </c>
      <c r="C263" s="1">
        <v>45471</v>
      </c>
      <c r="D263" s="1">
        <v>45628</v>
      </c>
      <c r="E263" s="33">
        <v>7.99</v>
      </c>
      <c r="F263">
        <v>161</v>
      </c>
      <c r="G263" t="s">
        <v>79</v>
      </c>
      <c r="H263">
        <v>3</v>
      </c>
      <c r="I263">
        <v>5</v>
      </c>
      <c r="J263" t="b">
        <v>0</v>
      </c>
      <c r="K263">
        <v>698</v>
      </c>
      <c r="L263">
        <v>77</v>
      </c>
      <c r="M263" t="s">
        <v>39</v>
      </c>
      <c r="N263" t="s">
        <v>26</v>
      </c>
      <c r="O263" t="s">
        <v>50</v>
      </c>
      <c r="P263">
        <v>32</v>
      </c>
      <c r="Q263">
        <v>3.7</v>
      </c>
      <c r="R263" t="b">
        <v>0</v>
      </c>
      <c r="S263" t="s">
        <v>28</v>
      </c>
      <c r="T263">
        <v>3445</v>
      </c>
      <c r="U263" t="s">
        <v>57</v>
      </c>
      <c r="V263" t="s">
        <v>60</v>
      </c>
      <c r="W263" t="s">
        <v>75</v>
      </c>
      <c r="X263" s="10">
        <f t="shared" si="89"/>
        <v>4.1290322580645161E-2</v>
      </c>
      <c r="Y263" s="10" t="str">
        <f t="shared" si="99"/>
        <v>0%-10%</v>
      </c>
      <c r="Z263" t="str">
        <f t="shared" si="90"/>
        <v>Low</v>
      </c>
      <c r="AA263" t="str">
        <f t="shared" si="91"/>
        <v>601-700</v>
      </c>
      <c r="AB263" t="str">
        <f t="shared" si="92"/>
        <v>51-100</v>
      </c>
      <c r="AC263" t="str">
        <f t="shared" si="93"/>
        <v>WEST</v>
      </c>
      <c r="AD263" t="str">
        <f t="shared" si="94"/>
        <v>Multiple Device</v>
      </c>
      <c r="AE263" t="str">
        <f t="shared" si="95"/>
        <v>151-200</v>
      </c>
      <c r="AF263" s="24" t="str">
        <f t="shared" si="96"/>
        <v>16-20 days</v>
      </c>
      <c r="AG263" t="str">
        <f t="shared" si="97"/>
        <v>3001-3500</v>
      </c>
      <c r="AH263" s="30">
        <f t="shared" si="100"/>
        <v>157</v>
      </c>
      <c r="AI263" s="30">
        <f t="shared" si="98"/>
        <v>1.0254777070063694</v>
      </c>
      <c r="AJ263" t="str">
        <f t="shared" si="101"/>
        <v>0-5 hrs</v>
      </c>
      <c r="AK263" t="str">
        <f t="shared" ref="AK263:AK264" si="103">IF(F263&gt;400,"High Enagaged",IF(AND(F263&lt;=200,F263&gt;100),"Moderate Enagaged","Low Engaged"))</f>
        <v>Moderate Enagaged</v>
      </c>
    </row>
    <row r="264" spans="1:37" x14ac:dyDescent="0.25">
      <c r="A264">
        <v>3745</v>
      </c>
      <c r="B264" t="s">
        <v>203</v>
      </c>
      <c r="C264" s="1">
        <v>45547</v>
      </c>
      <c r="D264" s="1">
        <v>45642</v>
      </c>
      <c r="E264" s="33">
        <v>11.99</v>
      </c>
      <c r="F264">
        <v>81</v>
      </c>
      <c r="G264" t="s">
        <v>79</v>
      </c>
      <c r="H264">
        <v>2</v>
      </c>
      <c r="I264">
        <v>4</v>
      </c>
      <c r="J264" t="b">
        <v>0</v>
      </c>
      <c r="K264">
        <v>451</v>
      </c>
      <c r="L264">
        <v>49</v>
      </c>
      <c r="M264" t="s">
        <v>39</v>
      </c>
      <c r="N264" t="s">
        <v>40</v>
      </c>
      <c r="O264" t="s">
        <v>56</v>
      </c>
      <c r="P264">
        <v>11</v>
      </c>
      <c r="Q264">
        <v>4.7</v>
      </c>
      <c r="R264" t="b">
        <v>1</v>
      </c>
      <c r="S264" t="s">
        <v>28</v>
      </c>
      <c r="T264">
        <v>3282</v>
      </c>
      <c r="U264" t="s">
        <v>65</v>
      </c>
      <c r="V264" t="s">
        <v>30</v>
      </c>
      <c r="W264" t="s">
        <v>31</v>
      </c>
      <c r="X264" s="10">
        <f t="shared" si="89"/>
        <v>2.1999999999999999E-2</v>
      </c>
      <c r="Y264" s="10" t="str">
        <f t="shared" si="99"/>
        <v>0%-10%</v>
      </c>
      <c r="Z264" t="str">
        <f t="shared" si="90"/>
        <v>Low</v>
      </c>
      <c r="AA264" t="str">
        <f t="shared" si="91"/>
        <v>401-500</v>
      </c>
      <c r="AB264" t="str">
        <f t="shared" si="92"/>
        <v>0-50</v>
      </c>
      <c r="AC264" t="str">
        <f t="shared" si="93"/>
        <v>WEST</v>
      </c>
      <c r="AD264" t="str">
        <f t="shared" si="94"/>
        <v>Multiple Device</v>
      </c>
      <c r="AE264" t="str">
        <f t="shared" si="95"/>
        <v>51-100</v>
      </c>
      <c r="AF264" s="24" t="str">
        <f t="shared" si="96"/>
        <v>2-3 days</v>
      </c>
      <c r="AG264" t="str">
        <f t="shared" si="97"/>
        <v>3001-3500</v>
      </c>
      <c r="AH264" s="30">
        <f t="shared" si="100"/>
        <v>95</v>
      </c>
      <c r="AI264" s="30">
        <f t="shared" si="98"/>
        <v>0.85263157894736841</v>
      </c>
      <c r="AJ264" t="str">
        <f t="shared" si="101"/>
        <v>0-5 hrs</v>
      </c>
      <c r="AK264" t="str">
        <f t="shared" si="103"/>
        <v>Low Engaged</v>
      </c>
    </row>
    <row r="265" spans="1:37" x14ac:dyDescent="0.25">
      <c r="A265">
        <v>3762</v>
      </c>
      <c r="B265" t="s">
        <v>200</v>
      </c>
      <c r="C265" s="1">
        <v>45288</v>
      </c>
      <c r="D265" s="1">
        <v>45626</v>
      </c>
      <c r="E265" s="33">
        <v>11.99</v>
      </c>
      <c r="F265">
        <v>411</v>
      </c>
      <c r="G265" t="s">
        <v>24</v>
      </c>
      <c r="H265">
        <v>5</v>
      </c>
      <c r="I265">
        <v>6</v>
      </c>
      <c r="J265" t="b">
        <v>1</v>
      </c>
      <c r="K265">
        <v>887</v>
      </c>
      <c r="L265">
        <v>37</v>
      </c>
      <c r="M265" t="s">
        <v>59</v>
      </c>
      <c r="N265" t="s">
        <v>26</v>
      </c>
      <c r="O265" t="s">
        <v>67</v>
      </c>
      <c r="P265">
        <v>66</v>
      </c>
      <c r="Q265">
        <v>3.9</v>
      </c>
      <c r="R265" t="b">
        <v>1</v>
      </c>
      <c r="S265" t="s">
        <v>28</v>
      </c>
      <c r="T265">
        <v>2098</v>
      </c>
      <c r="U265" t="s">
        <v>35</v>
      </c>
      <c r="V265" t="s">
        <v>60</v>
      </c>
      <c r="W265" t="s">
        <v>31</v>
      </c>
      <c r="X265" s="10">
        <f t="shared" si="89"/>
        <v>7.1428571428571425E-2</v>
      </c>
      <c r="Y265" s="10" t="str">
        <f t="shared" si="99"/>
        <v>0%-10%</v>
      </c>
      <c r="Z265" t="str">
        <f t="shared" si="90"/>
        <v>Low</v>
      </c>
      <c r="AA265" t="str">
        <f t="shared" si="91"/>
        <v>801-900</v>
      </c>
      <c r="AB265" t="str">
        <f t="shared" si="92"/>
        <v>0-50</v>
      </c>
      <c r="AC265" t="str">
        <f t="shared" si="93"/>
        <v>SOUTH</v>
      </c>
      <c r="AD265" t="str">
        <f t="shared" si="94"/>
        <v>Multiple Device</v>
      </c>
      <c r="AE265" t="str">
        <f t="shared" si="95"/>
        <v>401-450</v>
      </c>
      <c r="AF265" s="24" t="str">
        <f t="shared" si="96"/>
        <v>16-20 days</v>
      </c>
      <c r="AG265" t="str">
        <f t="shared" si="97"/>
        <v>2001-2500</v>
      </c>
      <c r="AH265" s="30">
        <f t="shared" si="100"/>
        <v>338</v>
      </c>
      <c r="AI265" s="30">
        <f t="shared" si="98"/>
        <v>1.2159763313609468</v>
      </c>
      <c r="AJ265" t="str">
        <f t="shared" si="101"/>
        <v>0-5 hrs</v>
      </c>
      <c r="AK265" t="str">
        <f t="shared" si="102"/>
        <v>High Enagaged</v>
      </c>
    </row>
    <row r="266" spans="1:37" x14ac:dyDescent="0.25">
      <c r="A266">
        <v>3763</v>
      </c>
      <c r="B266" t="s">
        <v>148</v>
      </c>
      <c r="C266" s="1">
        <v>44914</v>
      </c>
      <c r="D266" s="1">
        <v>45632</v>
      </c>
      <c r="E266" s="33">
        <v>11.99</v>
      </c>
      <c r="F266">
        <v>181</v>
      </c>
      <c r="G266" t="s">
        <v>55</v>
      </c>
      <c r="H266">
        <v>4</v>
      </c>
      <c r="I266">
        <v>2</v>
      </c>
      <c r="J266" t="b">
        <v>0</v>
      </c>
      <c r="K266">
        <v>848</v>
      </c>
      <c r="L266">
        <v>172</v>
      </c>
      <c r="M266" t="s">
        <v>48</v>
      </c>
      <c r="N266" t="s">
        <v>64</v>
      </c>
      <c r="O266" t="s">
        <v>41</v>
      </c>
      <c r="P266">
        <v>6</v>
      </c>
      <c r="Q266">
        <v>3.4</v>
      </c>
      <c r="R266" t="b">
        <v>0</v>
      </c>
      <c r="S266" t="s">
        <v>28</v>
      </c>
      <c r="T266">
        <v>3314</v>
      </c>
      <c r="U266" t="s">
        <v>29</v>
      </c>
      <c r="V266" t="s">
        <v>68</v>
      </c>
      <c r="W266" t="s">
        <v>53</v>
      </c>
      <c r="X266" s="10">
        <f t="shared" si="89"/>
        <v>5.8823529411764705E-3</v>
      </c>
      <c r="Y266" s="10" t="str">
        <f t="shared" si="99"/>
        <v>0%-10%</v>
      </c>
      <c r="Z266" t="str">
        <f t="shared" si="90"/>
        <v>Low</v>
      </c>
      <c r="AA266" t="str">
        <f t="shared" si="91"/>
        <v>801-900</v>
      </c>
      <c r="AB266" t="str">
        <f t="shared" si="92"/>
        <v>151-200</v>
      </c>
      <c r="AC266" t="str">
        <f t="shared" si="93"/>
        <v>EAST</v>
      </c>
      <c r="AD266" t="str">
        <f t="shared" si="94"/>
        <v>Multiple Device</v>
      </c>
      <c r="AE266" t="str">
        <f t="shared" si="95"/>
        <v>151-200</v>
      </c>
      <c r="AF266" s="24" t="str">
        <f t="shared" si="96"/>
        <v>11-15 days</v>
      </c>
      <c r="AG266" t="str">
        <f t="shared" si="97"/>
        <v>3001-3500</v>
      </c>
      <c r="AH266" s="30">
        <f t="shared" si="100"/>
        <v>718</v>
      </c>
      <c r="AI266" s="30">
        <f t="shared" si="98"/>
        <v>0.25208913649025072</v>
      </c>
      <c r="AJ266" t="str">
        <f t="shared" si="101"/>
        <v>0-5 hrs</v>
      </c>
      <c r="AK266" t="str">
        <f t="shared" ref="AK266:AK269" si="104">IF(F266&gt;400,"High Enagaged",IF(AND(F266&lt;=200,F266&gt;100),"Moderate Enagaged","Low Engaged"))</f>
        <v>Moderate Enagaged</v>
      </c>
    </row>
    <row r="267" spans="1:37" x14ac:dyDescent="0.25">
      <c r="A267">
        <v>3779</v>
      </c>
      <c r="B267" t="s">
        <v>188</v>
      </c>
      <c r="C267" s="1">
        <v>45464</v>
      </c>
      <c r="D267" s="1">
        <v>45641</v>
      </c>
      <c r="E267" s="33">
        <v>11.99</v>
      </c>
      <c r="F267">
        <v>32</v>
      </c>
      <c r="G267" t="s">
        <v>33</v>
      </c>
      <c r="H267">
        <v>2</v>
      </c>
      <c r="I267">
        <v>4</v>
      </c>
      <c r="J267" t="b">
        <v>0</v>
      </c>
      <c r="K267">
        <v>334</v>
      </c>
      <c r="L267">
        <v>151</v>
      </c>
      <c r="M267" t="s">
        <v>44</v>
      </c>
      <c r="N267" t="s">
        <v>64</v>
      </c>
      <c r="O267" t="s">
        <v>50</v>
      </c>
      <c r="P267">
        <v>88</v>
      </c>
      <c r="Q267">
        <v>3.4</v>
      </c>
      <c r="R267" t="b">
        <v>0</v>
      </c>
      <c r="S267" t="s">
        <v>28</v>
      </c>
      <c r="T267">
        <v>3696</v>
      </c>
      <c r="U267" t="s">
        <v>65</v>
      </c>
      <c r="V267" t="s">
        <v>36</v>
      </c>
      <c r="W267" t="s">
        <v>37</v>
      </c>
      <c r="X267" s="10">
        <f t="shared" si="89"/>
        <v>0.18144329896907216</v>
      </c>
      <c r="Y267" s="10" t="str">
        <f t="shared" si="99"/>
        <v>11%-30%</v>
      </c>
      <c r="Z267" t="str">
        <f t="shared" si="90"/>
        <v>Moderate</v>
      </c>
      <c r="AA267" t="str">
        <f t="shared" si="91"/>
        <v>301-400</v>
      </c>
      <c r="AB267" t="str">
        <f t="shared" si="92"/>
        <v>151-200</v>
      </c>
      <c r="AC267" t="str">
        <f t="shared" si="93"/>
        <v>NORTH</v>
      </c>
      <c r="AD267" t="str">
        <f t="shared" si="94"/>
        <v>Multiple Device</v>
      </c>
      <c r="AE267" t="str">
        <f t="shared" si="95"/>
        <v>0-50</v>
      </c>
      <c r="AF267" s="24" t="str">
        <f t="shared" si="96"/>
        <v>2-3 days</v>
      </c>
      <c r="AG267" t="str">
        <f t="shared" si="97"/>
        <v>3501-4000</v>
      </c>
      <c r="AH267" s="30">
        <f t="shared" si="100"/>
        <v>177</v>
      </c>
      <c r="AI267" s="30">
        <f t="shared" si="98"/>
        <v>0.1807909604519774</v>
      </c>
      <c r="AJ267" t="str">
        <f t="shared" si="101"/>
        <v>0-5 hrs</v>
      </c>
      <c r="AK267" t="str">
        <f t="shared" si="104"/>
        <v>Low Engaged</v>
      </c>
    </row>
    <row r="268" spans="1:37" x14ac:dyDescent="0.25">
      <c r="A268">
        <v>3781</v>
      </c>
      <c r="B268" t="s">
        <v>278</v>
      </c>
      <c r="C268" s="1">
        <v>45643</v>
      </c>
      <c r="D268" s="1">
        <v>45625</v>
      </c>
      <c r="E268" s="33">
        <v>15.99</v>
      </c>
      <c r="F268">
        <v>249</v>
      </c>
      <c r="G268" t="s">
        <v>79</v>
      </c>
      <c r="H268">
        <v>1</v>
      </c>
      <c r="I268">
        <v>4</v>
      </c>
      <c r="J268" t="b">
        <v>1</v>
      </c>
      <c r="K268">
        <v>713</v>
      </c>
      <c r="L268">
        <v>125</v>
      </c>
      <c r="M268" t="s">
        <v>44</v>
      </c>
      <c r="N268" t="s">
        <v>26</v>
      </c>
      <c r="O268" t="s">
        <v>34</v>
      </c>
      <c r="P268">
        <v>95</v>
      </c>
      <c r="Q268">
        <v>4.8</v>
      </c>
      <c r="R268" t="b">
        <v>0</v>
      </c>
      <c r="S268" t="s">
        <v>28</v>
      </c>
      <c r="T268">
        <v>74</v>
      </c>
      <c r="U268" t="s">
        <v>57</v>
      </c>
      <c r="V268" t="s">
        <v>52</v>
      </c>
      <c r="W268" t="s">
        <v>53</v>
      </c>
      <c r="X268" s="10">
        <f t="shared" si="89"/>
        <v>0.11336515513126491</v>
      </c>
      <c r="Y268" s="10" t="str">
        <f t="shared" si="99"/>
        <v>11%-30%</v>
      </c>
      <c r="Z268" t="str">
        <f t="shared" si="90"/>
        <v>Moderate</v>
      </c>
      <c r="AA268" t="str">
        <f t="shared" si="91"/>
        <v>701-800</v>
      </c>
      <c r="AB268" t="str">
        <f t="shared" si="92"/>
        <v>101-150</v>
      </c>
      <c r="AC268" t="str">
        <f t="shared" si="93"/>
        <v>NORTH</v>
      </c>
      <c r="AD268" t="str">
        <f t="shared" si="94"/>
        <v>Single Device</v>
      </c>
      <c r="AE268" t="str">
        <f t="shared" si="95"/>
        <v>201-250</v>
      </c>
      <c r="AF268" s="24" t="str">
        <f t="shared" si="96"/>
        <v>16-20 days</v>
      </c>
      <c r="AG268" t="str">
        <f t="shared" si="97"/>
        <v>0-500</v>
      </c>
      <c r="AH268" s="30">
        <f t="shared" si="100"/>
        <v>-18</v>
      </c>
      <c r="AI268" s="30">
        <f t="shared" si="98"/>
        <v>13.833333333333334</v>
      </c>
      <c r="AJ268" t="str">
        <f t="shared" si="101"/>
        <v>11-15 hrs</v>
      </c>
      <c r="AK268" t="str">
        <f t="shared" si="104"/>
        <v>Low Engaged</v>
      </c>
    </row>
    <row r="269" spans="1:37" x14ac:dyDescent="0.25">
      <c r="A269">
        <v>3797</v>
      </c>
      <c r="B269" t="s">
        <v>72</v>
      </c>
      <c r="C269" s="1">
        <v>45447</v>
      </c>
      <c r="D269" s="1">
        <v>45643</v>
      </c>
      <c r="E269" s="33">
        <v>11.99</v>
      </c>
      <c r="F269">
        <v>165</v>
      </c>
      <c r="G269" t="s">
        <v>43</v>
      </c>
      <c r="H269">
        <v>5</v>
      </c>
      <c r="I269">
        <v>5</v>
      </c>
      <c r="J269" t="b">
        <v>0</v>
      </c>
      <c r="K269">
        <v>421</v>
      </c>
      <c r="L269">
        <v>3</v>
      </c>
      <c r="M269" t="s">
        <v>25</v>
      </c>
      <c r="N269" t="s">
        <v>64</v>
      </c>
      <c r="O269" t="s">
        <v>56</v>
      </c>
      <c r="P269">
        <v>96</v>
      </c>
      <c r="Q269">
        <v>4.5</v>
      </c>
      <c r="R269" t="b">
        <v>1</v>
      </c>
      <c r="S269" t="s">
        <v>28</v>
      </c>
      <c r="T269">
        <v>2624</v>
      </c>
      <c r="U269" t="s">
        <v>35</v>
      </c>
      <c r="V269" t="s">
        <v>68</v>
      </c>
      <c r="W269" t="s">
        <v>37</v>
      </c>
      <c r="X269" s="10">
        <f t="shared" si="89"/>
        <v>0.22641509433962265</v>
      </c>
      <c r="Y269" s="10" t="str">
        <f t="shared" si="99"/>
        <v>11%-30%</v>
      </c>
      <c r="Z269" t="str">
        <f t="shared" si="90"/>
        <v>Moderate</v>
      </c>
      <c r="AA269" t="str">
        <f t="shared" si="91"/>
        <v>401-500</v>
      </c>
      <c r="AB269" t="str">
        <f t="shared" si="92"/>
        <v>0-50</v>
      </c>
      <c r="AC269" t="str">
        <f t="shared" si="93"/>
        <v>WEST</v>
      </c>
      <c r="AD269" t="str">
        <f t="shared" si="94"/>
        <v>Multiple Device</v>
      </c>
      <c r="AE269" t="str">
        <f t="shared" si="95"/>
        <v>151-200</v>
      </c>
      <c r="AF269" s="24" t="str">
        <f t="shared" si="96"/>
        <v>0-1 days</v>
      </c>
      <c r="AG269" t="str">
        <f t="shared" si="97"/>
        <v>2501-3000</v>
      </c>
      <c r="AH269" s="30">
        <f t="shared" si="100"/>
        <v>196</v>
      </c>
      <c r="AI269" s="30">
        <f t="shared" si="98"/>
        <v>0.84183673469387754</v>
      </c>
      <c r="AJ269" t="str">
        <f t="shared" si="101"/>
        <v>0-5 hrs</v>
      </c>
      <c r="AK269" t="str">
        <f t="shared" si="104"/>
        <v>Moderate Enagaged</v>
      </c>
    </row>
    <row r="270" spans="1:37" x14ac:dyDescent="0.25">
      <c r="A270">
        <v>3806</v>
      </c>
      <c r="B270" t="s">
        <v>122</v>
      </c>
      <c r="C270" s="1">
        <v>44976</v>
      </c>
      <c r="D270" s="1">
        <v>45638</v>
      </c>
      <c r="E270" s="33">
        <v>15.99</v>
      </c>
      <c r="F270">
        <v>471</v>
      </c>
      <c r="G270" t="s">
        <v>46</v>
      </c>
      <c r="H270">
        <v>3</v>
      </c>
      <c r="I270">
        <v>6</v>
      </c>
      <c r="J270" t="b">
        <v>1</v>
      </c>
      <c r="K270">
        <v>56</v>
      </c>
      <c r="L270">
        <v>69</v>
      </c>
      <c r="M270" t="s">
        <v>39</v>
      </c>
      <c r="N270" t="s">
        <v>26</v>
      </c>
      <c r="O270" t="s">
        <v>41</v>
      </c>
      <c r="P270">
        <v>44</v>
      </c>
      <c r="Q270">
        <v>3.6</v>
      </c>
      <c r="R270" t="b">
        <v>1</v>
      </c>
      <c r="S270" t="s">
        <v>28</v>
      </c>
      <c r="T270">
        <v>4117</v>
      </c>
      <c r="U270" t="s">
        <v>65</v>
      </c>
      <c r="V270" t="s">
        <v>68</v>
      </c>
      <c r="W270" t="s">
        <v>53</v>
      </c>
      <c r="X270" s="10">
        <f t="shared" si="89"/>
        <v>0.35199999999999998</v>
      </c>
      <c r="Y270" s="10" t="str">
        <f t="shared" si="99"/>
        <v>Above 30%</v>
      </c>
      <c r="Z270" t="str">
        <f t="shared" si="90"/>
        <v>High</v>
      </c>
      <c r="AA270" t="str">
        <f t="shared" si="91"/>
        <v>0-100</v>
      </c>
      <c r="AB270" t="str">
        <f t="shared" si="92"/>
        <v>51-100</v>
      </c>
      <c r="AC270" t="str">
        <f t="shared" si="93"/>
        <v>WEST</v>
      </c>
      <c r="AD270" t="str">
        <f t="shared" si="94"/>
        <v>Multiple Device</v>
      </c>
      <c r="AE270" t="str">
        <f t="shared" si="95"/>
        <v>451-500</v>
      </c>
      <c r="AF270" s="24" t="str">
        <f t="shared" si="96"/>
        <v>4-6 days</v>
      </c>
      <c r="AG270" t="str">
        <f t="shared" si="97"/>
        <v>4001-4500</v>
      </c>
      <c r="AH270" s="30">
        <f t="shared" si="100"/>
        <v>662</v>
      </c>
      <c r="AI270" s="30">
        <f t="shared" si="98"/>
        <v>0.71148036253776437</v>
      </c>
      <c r="AJ270" t="str">
        <f t="shared" si="101"/>
        <v>0-5 hrs</v>
      </c>
      <c r="AK270" t="str">
        <f t="shared" si="102"/>
        <v>High Enagaged</v>
      </c>
    </row>
    <row r="271" spans="1:37" x14ac:dyDescent="0.25">
      <c r="A271">
        <v>3810</v>
      </c>
      <c r="B271" t="s">
        <v>156</v>
      </c>
      <c r="C271" s="1">
        <v>44974</v>
      </c>
      <c r="D271" s="1">
        <v>45630</v>
      </c>
      <c r="E271" s="33">
        <v>15.99</v>
      </c>
      <c r="F271">
        <v>427</v>
      </c>
      <c r="G271" t="s">
        <v>55</v>
      </c>
      <c r="H271">
        <v>5</v>
      </c>
      <c r="I271">
        <v>3</v>
      </c>
      <c r="J271" t="b">
        <v>0</v>
      </c>
      <c r="K271">
        <v>832</v>
      </c>
      <c r="L271">
        <v>103</v>
      </c>
      <c r="M271" t="s">
        <v>59</v>
      </c>
      <c r="N271" t="s">
        <v>64</v>
      </c>
      <c r="O271" t="s">
        <v>41</v>
      </c>
      <c r="P271">
        <v>79</v>
      </c>
      <c r="Q271">
        <v>3.3</v>
      </c>
      <c r="R271" t="b">
        <v>0</v>
      </c>
      <c r="S271" t="s">
        <v>28</v>
      </c>
      <c r="T271">
        <v>3633</v>
      </c>
      <c r="U271" t="s">
        <v>29</v>
      </c>
      <c r="V271" t="s">
        <v>36</v>
      </c>
      <c r="W271" t="s">
        <v>37</v>
      </c>
      <c r="X271" s="10">
        <f t="shared" si="89"/>
        <v>8.4491978609625665E-2</v>
      </c>
      <c r="Y271" s="10" t="str">
        <f t="shared" si="99"/>
        <v>0%-10%</v>
      </c>
      <c r="Z271" t="str">
        <f t="shared" si="90"/>
        <v>Low</v>
      </c>
      <c r="AA271" t="str">
        <f t="shared" si="91"/>
        <v>801-900</v>
      </c>
      <c r="AB271" t="str">
        <f t="shared" si="92"/>
        <v>101-150</v>
      </c>
      <c r="AC271" t="str">
        <f t="shared" si="93"/>
        <v>SOUTH</v>
      </c>
      <c r="AD271" t="str">
        <f t="shared" si="94"/>
        <v>Multiple Device</v>
      </c>
      <c r="AE271" t="str">
        <f t="shared" si="95"/>
        <v>401-450</v>
      </c>
      <c r="AF271" s="24" t="str">
        <f t="shared" si="96"/>
        <v>11-15 days</v>
      </c>
      <c r="AG271" t="str">
        <f t="shared" si="97"/>
        <v>3501-4000</v>
      </c>
      <c r="AH271" s="30">
        <f t="shared" si="100"/>
        <v>656</v>
      </c>
      <c r="AI271" s="30">
        <f t="shared" si="98"/>
        <v>0.65091463414634143</v>
      </c>
      <c r="AJ271" t="str">
        <f t="shared" si="101"/>
        <v>0-5 hrs</v>
      </c>
      <c r="AK271" t="str">
        <f t="shared" si="102"/>
        <v>High Enagaged</v>
      </c>
    </row>
    <row r="272" spans="1:37" x14ac:dyDescent="0.25">
      <c r="A272">
        <v>3822</v>
      </c>
      <c r="B272" t="s">
        <v>221</v>
      </c>
      <c r="C272" s="1">
        <v>45141</v>
      </c>
      <c r="D272" s="1">
        <v>45630</v>
      </c>
      <c r="E272" s="33">
        <v>15.99</v>
      </c>
      <c r="F272">
        <v>180</v>
      </c>
      <c r="G272" t="s">
        <v>24</v>
      </c>
      <c r="H272">
        <v>3</v>
      </c>
      <c r="I272">
        <v>4</v>
      </c>
      <c r="J272" t="b">
        <v>0</v>
      </c>
      <c r="K272">
        <v>132</v>
      </c>
      <c r="L272">
        <v>127</v>
      </c>
      <c r="M272" t="s">
        <v>25</v>
      </c>
      <c r="N272" t="s">
        <v>49</v>
      </c>
      <c r="O272" t="s">
        <v>56</v>
      </c>
      <c r="P272">
        <v>79</v>
      </c>
      <c r="Q272">
        <v>4.8</v>
      </c>
      <c r="R272" t="b">
        <v>1</v>
      </c>
      <c r="S272" t="s">
        <v>28</v>
      </c>
      <c r="T272">
        <v>2938</v>
      </c>
      <c r="U272" t="s">
        <v>29</v>
      </c>
      <c r="V272" t="s">
        <v>30</v>
      </c>
      <c r="W272" t="s">
        <v>75</v>
      </c>
      <c r="X272" s="10">
        <f t="shared" si="89"/>
        <v>0.30501930501930502</v>
      </c>
      <c r="Y272" s="10" t="str">
        <f t="shared" si="99"/>
        <v>Above 30%</v>
      </c>
      <c r="Z272" t="str">
        <f t="shared" si="90"/>
        <v>High</v>
      </c>
      <c r="AA272" t="str">
        <f t="shared" si="91"/>
        <v>101-200</v>
      </c>
      <c r="AB272" t="str">
        <f t="shared" si="92"/>
        <v>101-150</v>
      </c>
      <c r="AC272" t="str">
        <f t="shared" si="93"/>
        <v>WEST</v>
      </c>
      <c r="AD272" t="str">
        <f t="shared" si="94"/>
        <v>Multiple Device</v>
      </c>
      <c r="AE272" t="str">
        <f t="shared" si="95"/>
        <v>151-200</v>
      </c>
      <c r="AF272" s="24" t="str">
        <f t="shared" si="96"/>
        <v>11-15 days</v>
      </c>
      <c r="AG272" t="str">
        <f t="shared" si="97"/>
        <v>2501-3000</v>
      </c>
      <c r="AH272" s="30">
        <f t="shared" si="100"/>
        <v>489</v>
      </c>
      <c r="AI272" s="30">
        <f t="shared" si="98"/>
        <v>0.36809815950920244</v>
      </c>
      <c r="AJ272" t="str">
        <f t="shared" si="101"/>
        <v>0-5 hrs</v>
      </c>
      <c r="AK272" t="str">
        <f>IF(F272&gt;400,"High Enagaged",IF(AND(F272&lt;=200,F272&gt;100),"Moderate Enagaged","Low Engaged"))</f>
        <v>Moderate Enagaged</v>
      </c>
    </row>
    <row r="273" spans="1:37" x14ac:dyDescent="0.25">
      <c r="A273">
        <v>3826</v>
      </c>
      <c r="B273" t="s">
        <v>220</v>
      </c>
      <c r="C273" s="1">
        <v>45567</v>
      </c>
      <c r="D273" s="1">
        <v>45642</v>
      </c>
      <c r="E273" s="33">
        <v>11.99</v>
      </c>
      <c r="F273">
        <v>406</v>
      </c>
      <c r="G273" t="s">
        <v>46</v>
      </c>
      <c r="H273">
        <v>3</v>
      </c>
      <c r="I273">
        <v>3</v>
      </c>
      <c r="J273" t="b">
        <v>0</v>
      </c>
      <c r="K273">
        <v>369</v>
      </c>
      <c r="L273">
        <v>13</v>
      </c>
      <c r="M273" t="s">
        <v>25</v>
      </c>
      <c r="N273" t="s">
        <v>64</v>
      </c>
      <c r="O273" t="s">
        <v>41</v>
      </c>
      <c r="P273">
        <v>82</v>
      </c>
      <c r="Q273">
        <v>4.7</v>
      </c>
      <c r="R273" t="b">
        <v>0</v>
      </c>
      <c r="S273" t="s">
        <v>28</v>
      </c>
      <c r="T273">
        <v>1580</v>
      </c>
      <c r="U273" t="s">
        <v>65</v>
      </c>
      <c r="V273" t="s">
        <v>68</v>
      </c>
      <c r="W273" t="s">
        <v>31</v>
      </c>
      <c r="X273" s="10">
        <f t="shared" si="89"/>
        <v>0.21465968586387435</v>
      </c>
      <c r="Y273" s="10" t="str">
        <f t="shared" si="99"/>
        <v>11%-30%</v>
      </c>
      <c r="Z273" t="str">
        <f t="shared" si="90"/>
        <v>Moderate</v>
      </c>
      <c r="AA273" t="str">
        <f t="shared" si="91"/>
        <v>301-400</v>
      </c>
      <c r="AB273" t="str">
        <f t="shared" si="92"/>
        <v>0-50</v>
      </c>
      <c r="AC273" t="str">
        <f t="shared" si="93"/>
        <v>WEST</v>
      </c>
      <c r="AD273" t="str">
        <f t="shared" si="94"/>
        <v>Multiple Device</v>
      </c>
      <c r="AE273" t="str">
        <f t="shared" si="95"/>
        <v>401-450</v>
      </c>
      <c r="AF273" s="24" t="str">
        <f t="shared" si="96"/>
        <v>2-3 days</v>
      </c>
      <c r="AG273" t="str">
        <f t="shared" si="97"/>
        <v>1501-2000</v>
      </c>
      <c r="AH273" s="30">
        <f t="shared" si="100"/>
        <v>75</v>
      </c>
      <c r="AI273" s="30">
        <f t="shared" si="98"/>
        <v>5.4133333333333331</v>
      </c>
      <c r="AJ273" t="str">
        <f t="shared" si="101"/>
        <v>6-10 hrs</v>
      </c>
      <c r="AK273" t="str">
        <f t="shared" si="102"/>
        <v>High Enagaged</v>
      </c>
    </row>
    <row r="274" spans="1:37" x14ac:dyDescent="0.25">
      <c r="A274">
        <v>3847</v>
      </c>
      <c r="B274" t="s">
        <v>85</v>
      </c>
      <c r="C274" s="1">
        <v>45356</v>
      </c>
      <c r="D274" s="1">
        <v>45619</v>
      </c>
      <c r="E274" s="33">
        <v>11.99</v>
      </c>
      <c r="F274">
        <v>62</v>
      </c>
      <c r="G274" t="s">
        <v>24</v>
      </c>
      <c r="H274">
        <v>3</v>
      </c>
      <c r="I274">
        <v>1</v>
      </c>
      <c r="J274" t="b">
        <v>1</v>
      </c>
      <c r="K274">
        <v>879</v>
      </c>
      <c r="L274">
        <v>128</v>
      </c>
      <c r="M274" t="s">
        <v>48</v>
      </c>
      <c r="N274" t="s">
        <v>26</v>
      </c>
      <c r="O274" t="s">
        <v>41</v>
      </c>
      <c r="P274">
        <v>56</v>
      </c>
      <c r="Q274">
        <v>3.4</v>
      </c>
      <c r="R274" t="b">
        <v>0</v>
      </c>
      <c r="S274" t="s">
        <v>28</v>
      </c>
      <c r="T274">
        <v>2886</v>
      </c>
      <c r="U274" t="s">
        <v>57</v>
      </c>
      <c r="V274" t="s">
        <v>36</v>
      </c>
      <c r="W274" t="s">
        <v>31</v>
      </c>
      <c r="X274" s="10">
        <f t="shared" si="89"/>
        <v>5.5610724925521347E-2</v>
      </c>
      <c r="Y274" s="10" t="str">
        <f t="shared" si="99"/>
        <v>0%-10%</v>
      </c>
      <c r="Z274" t="str">
        <f t="shared" si="90"/>
        <v>Low</v>
      </c>
      <c r="AA274" t="str">
        <f t="shared" si="91"/>
        <v>801-900</v>
      </c>
      <c r="AB274" t="str">
        <f t="shared" si="92"/>
        <v>101-150</v>
      </c>
      <c r="AC274" t="str">
        <f t="shared" si="93"/>
        <v>EAST</v>
      </c>
      <c r="AD274" t="str">
        <f t="shared" si="94"/>
        <v>Multiple Device</v>
      </c>
      <c r="AE274" t="str">
        <f t="shared" si="95"/>
        <v>51-100</v>
      </c>
      <c r="AF274" s="24" t="str">
        <f t="shared" si="96"/>
        <v>More than 30days</v>
      </c>
      <c r="AG274" t="str">
        <f t="shared" si="97"/>
        <v>2501-3000</v>
      </c>
      <c r="AH274" s="30">
        <f t="shared" si="100"/>
        <v>263</v>
      </c>
      <c r="AI274" s="30">
        <f t="shared" si="98"/>
        <v>0.23574144486692014</v>
      </c>
      <c r="AJ274" t="str">
        <f t="shared" si="101"/>
        <v>0-5 hrs</v>
      </c>
      <c r="AK274" t="str">
        <f t="shared" ref="AK274:AK278" si="105">IF(F274&gt;400,"High Enagaged",IF(AND(F274&lt;=200,F274&gt;100),"Moderate Enagaged","Low Engaged"))</f>
        <v>Low Engaged</v>
      </c>
    </row>
    <row r="275" spans="1:37" x14ac:dyDescent="0.25">
      <c r="A275">
        <v>3858</v>
      </c>
      <c r="B275" t="s">
        <v>121</v>
      </c>
      <c r="C275" s="1">
        <v>45107</v>
      </c>
      <c r="D275" s="1">
        <v>45631</v>
      </c>
      <c r="E275" s="33">
        <v>15.99</v>
      </c>
      <c r="F275">
        <v>375</v>
      </c>
      <c r="G275" t="s">
        <v>79</v>
      </c>
      <c r="H275">
        <v>3</v>
      </c>
      <c r="I275">
        <v>6</v>
      </c>
      <c r="J275" t="b">
        <v>0</v>
      </c>
      <c r="K275">
        <v>416</v>
      </c>
      <c r="L275">
        <v>79</v>
      </c>
      <c r="M275" t="s">
        <v>74</v>
      </c>
      <c r="N275" t="s">
        <v>26</v>
      </c>
      <c r="O275" t="s">
        <v>27</v>
      </c>
      <c r="P275">
        <v>33</v>
      </c>
      <c r="Q275">
        <v>3.2</v>
      </c>
      <c r="R275" t="b">
        <v>1</v>
      </c>
      <c r="S275" t="s">
        <v>28</v>
      </c>
      <c r="T275">
        <v>2536</v>
      </c>
      <c r="U275" t="s">
        <v>35</v>
      </c>
      <c r="V275" t="s">
        <v>68</v>
      </c>
      <c r="W275" t="s">
        <v>37</v>
      </c>
      <c r="X275" s="10">
        <f t="shared" si="89"/>
        <v>6.6666666666666666E-2</v>
      </c>
      <c r="Y275" s="10" t="str">
        <f t="shared" si="99"/>
        <v>0%-10%</v>
      </c>
      <c r="Z275" t="str">
        <f t="shared" si="90"/>
        <v>Low</v>
      </c>
      <c r="AA275" t="str">
        <f t="shared" si="91"/>
        <v>401-500</v>
      </c>
      <c r="AB275" t="str">
        <f t="shared" si="92"/>
        <v>51-100</v>
      </c>
      <c r="AC275" t="str">
        <f t="shared" si="93"/>
        <v>NORTH</v>
      </c>
      <c r="AD275" t="str">
        <f t="shared" si="94"/>
        <v>Multiple Device</v>
      </c>
      <c r="AE275" t="str">
        <f t="shared" si="95"/>
        <v>351-400</v>
      </c>
      <c r="AF275" s="24" t="str">
        <f t="shared" si="96"/>
        <v>11-15 days</v>
      </c>
      <c r="AG275" t="str">
        <f t="shared" si="97"/>
        <v>2501-3000</v>
      </c>
      <c r="AH275" s="30">
        <f t="shared" si="100"/>
        <v>524</v>
      </c>
      <c r="AI275" s="30">
        <f t="shared" si="98"/>
        <v>0.71564885496183206</v>
      </c>
      <c r="AJ275" t="str">
        <f t="shared" si="101"/>
        <v>0-5 hrs</v>
      </c>
      <c r="AK275" t="str">
        <f t="shared" si="105"/>
        <v>Low Engaged</v>
      </c>
    </row>
    <row r="276" spans="1:37" x14ac:dyDescent="0.25">
      <c r="A276">
        <v>3866</v>
      </c>
      <c r="B276" t="s">
        <v>191</v>
      </c>
      <c r="C276" s="1">
        <v>45323</v>
      </c>
      <c r="D276" s="1">
        <v>45624</v>
      </c>
      <c r="E276" s="33">
        <v>15.99</v>
      </c>
      <c r="F276">
        <v>328</v>
      </c>
      <c r="G276" t="s">
        <v>43</v>
      </c>
      <c r="H276">
        <v>2</v>
      </c>
      <c r="I276">
        <v>2</v>
      </c>
      <c r="J276" t="b">
        <v>0</v>
      </c>
      <c r="K276">
        <v>268</v>
      </c>
      <c r="L276">
        <v>50</v>
      </c>
      <c r="M276" t="s">
        <v>63</v>
      </c>
      <c r="N276" t="s">
        <v>40</v>
      </c>
      <c r="O276" t="s">
        <v>41</v>
      </c>
      <c r="P276">
        <v>3</v>
      </c>
      <c r="Q276">
        <v>4.4000000000000004</v>
      </c>
      <c r="R276" t="b">
        <v>1</v>
      </c>
      <c r="S276" t="s">
        <v>28</v>
      </c>
      <c r="T276">
        <v>3015</v>
      </c>
      <c r="U276" t="s">
        <v>57</v>
      </c>
      <c r="V276" t="s">
        <v>52</v>
      </c>
      <c r="W276" t="s">
        <v>37</v>
      </c>
      <c r="X276" s="10">
        <f t="shared" si="89"/>
        <v>9.433962264150943E-3</v>
      </c>
      <c r="Y276" s="10" t="str">
        <f t="shared" si="99"/>
        <v>0%-10%</v>
      </c>
      <c r="Z276" t="str">
        <f t="shared" si="90"/>
        <v>Low</v>
      </c>
      <c r="AA276" t="str">
        <f t="shared" si="91"/>
        <v>201-300</v>
      </c>
      <c r="AB276" t="str">
        <f t="shared" si="92"/>
        <v>0-50</v>
      </c>
      <c r="AC276" t="str">
        <f t="shared" si="93"/>
        <v>NORTH</v>
      </c>
      <c r="AD276" t="str">
        <f t="shared" si="94"/>
        <v>Multiple Device</v>
      </c>
      <c r="AE276" t="str">
        <f t="shared" si="95"/>
        <v>301-350</v>
      </c>
      <c r="AF276" s="24" t="str">
        <f t="shared" si="96"/>
        <v>16-20 days</v>
      </c>
      <c r="AG276" t="str">
        <f t="shared" si="97"/>
        <v>3001-3500</v>
      </c>
      <c r="AH276" s="30">
        <f t="shared" si="100"/>
        <v>301</v>
      </c>
      <c r="AI276" s="30">
        <f t="shared" si="98"/>
        <v>1.0897009966777409</v>
      </c>
      <c r="AJ276" t="str">
        <f t="shared" si="101"/>
        <v>0-5 hrs</v>
      </c>
      <c r="AK276" t="str">
        <f t="shared" si="105"/>
        <v>Low Engaged</v>
      </c>
    </row>
    <row r="277" spans="1:37" x14ac:dyDescent="0.25">
      <c r="A277">
        <v>3877</v>
      </c>
      <c r="B277" t="s">
        <v>368</v>
      </c>
      <c r="C277" s="1">
        <v>45488</v>
      </c>
      <c r="D277" s="1">
        <v>45620</v>
      </c>
      <c r="E277" s="33">
        <v>11.99</v>
      </c>
      <c r="F277">
        <v>129</v>
      </c>
      <c r="G277" t="s">
        <v>24</v>
      </c>
      <c r="H277">
        <v>2</v>
      </c>
      <c r="I277">
        <v>5</v>
      </c>
      <c r="J277" t="b">
        <v>0</v>
      </c>
      <c r="K277">
        <v>527</v>
      </c>
      <c r="L277">
        <v>153</v>
      </c>
      <c r="M277" t="s">
        <v>59</v>
      </c>
      <c r="N277" t="s">
        <v>26</v>
      </c>
      <c r="O277" t="s">
        <v>34</v>
      </c>
      <c r="P277">
        <v>0</v>
      </c>
      <c r="Q277">
        <v>4.5999999999999996</v>
      </c>
      <c r="R277" t="b">
        <v>0</v>
      </c>
      <c r="S277" t="s">
        <v>28</v>
      </c>
      <c r="T277">
        <v>1135</v>
      </c>
      <c r="U277" t="s">
        <v>65</v>
      </c>
      <c r="V277" t="s">
        <v>36</v>
      </c>
      <c r="W277" t="s">
        <v>31</v>
      </c>
      <c r="X277" s="10">
        <f t="shared" si="89"/>
        <v>0</v>
      </c>
      <c r="Y277" s="10" t="str">
        <f t="shared" si="99"/>
        <v>0%-10%</v>
      </c>
      <c r="Z277" t="str">
        <f t="shared" si="90"/>
        <v>Low</v>
      </c>
      <c r="AA277" t="str">
        <f t="shared" si="91"/>
        <v>501-600</v>
      </c>
      <c r="AB277" t="str">
        <f t="shared" si="92"/>
        <v>151-200</v>
      </c>
      <c r="AC277" t="str">
        <f t="shared" si="93"/>
        <v>SOUTH</v>
      </c>
      <c r="AD277" t="str">
        <f t="shared" si="94"/>
        <v>Multiple Device</v>
      </c>
      <c r="AE277" t="str">
        <f t="shared" si="95"/>
        <v>101-150</v>
      </c>
      <c r="AF277" s="24" t="str">
        <f t="shared" si="96"/>
        <v>More than 30days</v>
      </c>
      <c r="AG277" t="str">
        <f t="shared" si="97"/>
        <v>1001-1500</v>
      </c>
      <c r="AH277" s="30">
        <f t="shared" si="100"/>
        <v>132</v>
      </c>
      <c r="AI277" s="30">
        <f t="shared" si="98"/>
        <v>0.97727272727272729</v>
      </c>
      <c r="AJ277" t="str">
        <f t="shared" si="101"/>
        <v>0-5 hrs</v>
      </c>
      <c r="AK277" t="str">
        <f t="shared" si="105"/>
        <v>Moderate Enagaged</v>
      </c>
    </row>
    <row r="278" spans="1:37" x14ac:dyDescent="0.25">
      <c r="A278">
        <v>3882</v>
      </c>
      <c r="B278" t="s">
        <v>200</v>
      </c>
      <c r="C278" s="1">
        <v>45627</v>
      </c>
      <c r="D278" s="1">
        <v>45641</v>
      </c>
      <c r="E278" s="33">
        <v>15.99</v>
      </c>
      <c r="F278">
        <v>246</v>
      </c>
      <c r="G278" t="s">
        <v>33</v>
      </c>
      <c r="H278">
        <v>3</v>
      </c>
      <c r="I278">
        <v>3</v>
      </c>
      <c r="J278" t="b">
        <v>0</v>
      </c>
      <c r="K278">
        <v>505</v>
      </c>
      <c r="L278">
        <v>129</v>
      </c>
      <c r="M278" t="s">
        <v>39</v>
      </c>
      <c r="N278" t="s">
        <v>49</v>
      </c>
      <c r="O278" t="s">
        <v>56</v>
      </c>
      <c r="P278">
        <v>82</v>
      </c>
      <c r="Q278">
        <v>4.9000000000000004</v>
      </c>
      <c r="R278" t="b">
        <v>0</v>
      </c>
      <c r="S278" t="s">
        <v>28</v>
      </c>
      <c r="T278">
        <v>1912</v>
      </c>
      <c r="U278" t="s">
        <v>57</v>
      </c>
      <c r="V278" t="s">
        <v>52</v>
      </c>
      <c r="W278" t="s">
        <v>37</v>
      </c>
      <c r="X278" s="10">
        <f t="shared" si="89"/>
        <v>0.12933753943217666</v>
      </c>
      <c r="Y278" s="10" t="str">
        <f t="shared" si="99"/>
        <v>11%-30%</v>
      </c>
      <c r="Z278" t="str">
        <f t="shared" si="90"/>
        <v>Moderate</v>
      </c>
      <c r="AA278" t="str">
        <f t="shared" si="91"/>
        <v>501-600</v>
      </c>
      <c r="AB278" t="str">
        <f t="shared" si="92"/>
        <v>101-150</v>
      </c>
      <c r="AC278" t="str">
        <f t="shared" si="93"/>
        <v>WEST</v>
      </c>
      <c r="AD278" t="str">
        <f t="shared" si="94"/>
        <v>Multiple Device</v>
      </c>
      <c r="AE278" t="str">
        <f t="shared" si="95"/>
        <v>201-250</v>
      </c>
      <c r="AF278" s="24" t="str">
        <f t="shared" si="96"/>
        <v>2-3 days</v>
      </c>
      <c r="AG278" t="str">
        <f t="shared" si="97"/>
        <v>1501-2000</v>
      </c>
      <c r="AH278" s="30">
        <f t="shared" si="100"/>
        <v>14</v>
      </c>
      <c r="AI278" s="30">
        <f t="shared" si="98"/>
        <v>17.571428571428573</v>
      </c>
      <c r="AJ278" t="str">
        <f t="shared" si="101"/>
        <v>15-20 hrs</v>
      </c>
      <c r="AK278" t="str">
        <f t="shared" si="105"/>
        <v>Low Engaged</v>
      </c>
    </row>
    <row r="279" spans="1:37" x14ac:dyDescent="0.25">
      <c r="A279">
        <v>3888</v>
      </c>
      <c r="B279" t="s">
        <v>119</v>
      </c>
      <c r="C279" s="1">
        <v>45064</v>
      </c>
      <c r="D279" s="1">
        <v>45640</v>
      </c>
      <c r="E279" s="33">
        <v>15.99</v>
      </c>
      <c r="F279">
        <v>495</v>
      </c>
      <c r="G279" t="s">
        <v>24</v>
      </c>
      <c r="H279">
        <v>3</v>
      </c>
      <c r="I279">
        <v>2</v>
      </c>
      <c r="J279" t="b">
        <v>1</v>
      </c>
      <c r="K279">
        <v>883</v>
      </c>
      <c r="L279">
        <v>60</v>
      </c>
      <c r="M279" t="s">
        <v>59</v>
      </c>
      <c r="N279" t="s">
        <v>64</v>
      </c>
      <c r="O279" t="s">
        <v>56</v>
      </c>
      <c r="P279">
        <v>10</v>
      </c>
      <c r="Q279">
        <v>4.5</v>
      </c>
      <c r="R279" t="b">
        <v>0</v>
      </c>
      <c r="S279" t="s">
        <v>28</v>
      </c>
      <c r="T279">
        <v>2213</v>
      </c>
      <c r="U279" t="s">
        <v>65</v>
      </c>
      <c r="V279" t="s">
        <v>68</v>
      </c>
      <c r="W279" t="s">
        <v>37</v>
      </c>
      <c r="X279" s="10">
        <f t="shared" si="89"/>
        <v>1.0604453870625663E-2</v>
      </c>
      <c r="Y279" s="10" t="str">
        <f t="shared" si="99"/>
        <v>0%-10%</v>
      </c>
      <c r="Z279" t="str">
        <f t="shared" si="90"/>
        <v>Low</v>
      </c>
      <c r="AA279" t="str">
        <f t="shared" si="91"/>
        <v>801-900</v>
      </c>
      <c r="AB279" t="str">
        <f t="shared" si="92"/>
        <v>51-100</v>
      </c>
      <c r="AC279" t="str">
        <f t="shared" si="93"/>
        <v>SOUTH</v>
      </c>
      <c r="AD279" t="str">
        <f t="shared" si="94"/>
        <v>Multiple Device</v>
      </c>
      <c r="AE279" t="str">
        <f t="shared" si="95"/>
        <v>451-500</v>
      </c>
      <c r="AF279" s="24" t="str">
        <f t="shared" si="96"/>
        <v>4-6 days</v>
      </c>
      <c r="AG279" t="str">
        <f t="shared" si="97"/>
        <v>2001-2500</v>
      </c>
      <c r="AH279" s="30">
        <f t="shared" si="100"/>
        <v>576</v>
      </c>
      <c r="AI279" s="30">
        <f t="shared" si="98"/>
        <v>0.859375</v>
      </c>
      <c r="AJ279" t="str">
        <f t="shared" si="101"/>
        <v>0-5 hrs</v>
      </c>
      <c r="AK279" t="str">
        <f t="shared" si="102"/>
        <v>High Enagaged</v>
      </c>
    </row>
    <row r="280" spans="1:37" x14ac:dyDescent="0.25">
      <c r="A280">
        <v>3892</v>
      </c>
      <c r="B280" t="s">
        <v>181</v>
      </c>
      <c r="C280" s="1">
        <v>45128</v>
      </c>
      <c r="D280" s="1">
        <v>45629</v>
      </c>
      <c r="E280" s="33">
        <v>7.99</v>
      </c>
      <c r="F280">
        <v>442</v>
      </c>
      <c r="G280" t="s">
        <v>24</v>
      </c>
      <c r="H280">
        <v>3</v>
      </c>
      <c r="I280">
        <v>6</v>
      </c>
      <c r="J280" t="b">
        <v>1</v>
      </c>
      <c r="K280">
        <v>875</v>
      </c>
      <c r="L280">
        <v>70</v>
      </c>
      <c r="M280" t="s">
        <v>39</v>
      </c>
      <c r="N280" t="s">
        <v>26</v>
      </c>
      <c r="O280" t="s">
        <v>34</v>
      </c>
      <c r="P280">
        <v>96</v>
      </c>
      <c r="Q280">
        <v>3.7</v>
      </c>
      <c r="R280" t="b">
        <v>0</v>
      </c>
      <c r="S280" t="s">
        <v>28</v>
      </c>
      <c r="T280">
        <v>1628</v>
      </c>
      <c r="U280" t="s">
        <v>35</v>
      </c>
      <c r="V280" t="s">
        <v>30</v>
      </c>
      <c r="W280" t="s">
        <v>37</v>
      </c>
      <c r="X280" s="10">
        <f t="shared" si="89"/>
        <v>0.10158730158730159</v>
      </c>
      <c r="Y280" s="10" t="str">
        <f t="shared" si="99"/>
        <v>11%-30%</v>
      </c>
      <c r="Z280" t="str">
        <f t="shared" si="90"/>
        <v>Moderate</v>
      </c>
      <c r="AA280" t="str">
        <f t="shared" si="91"/>
        <v>801-900</v>
      </c>
      <c r="AB280" t="str">
        <f t="shared" si="92"/>
        <v>51-100</v>
      </c>
      <c r="AC280" t="str">
        <f t="shared" si="93"/>
        <v>WEST</v>
      </c>
      <c r="AD280" t="str">
        <f t="shared" si="94"/>
        <v>Multiple Device</v>
      </c>
      <c r="AE280" t="str">
        <f t="shared" si="95"/>
        <v>401-450</v>
      </c>
      <c r="AF280" s="24" t="str">
        <f t="shared" si="96"/>
        <v>11-15 days</v>
      </c>
      <c r="AG280" t="str">
        <f t="shared" si="97"/>
        <v>1501-2000</v>
      </c>
      <c r="AH280" s="30">
        <f t="shared" si="100"/>
        <v>501</v>
      </c>
      <c r="AI280" s="30">
        <f t="shared" si="98"/>
        <v>0.88223552894211577</v>
      </c>
      <c r="AJ280" t="str">
        <f t="shared" si="101"/>
        <v>0-5 hrs</v>
      </c>
      <c r="AK280" t="str">
        <f t="shared" si="102"/>
        <v>High Enagaged</v>
      </c>
    </row>
    <row r="281" spans="1:37" x14ac:dyDescent="0.25">
      <c r="A281">
        <v>3898</v>
      </c>
      <c r="B281" t="s">
        <v>78</v>
      </c>
      <c r="C281" s="1">
        <v>45358</v>
      </c>
      <c r="D281" s="1">
        <v>45624</v>
      </c>
      <c r="E281" s="33">
        <v>11.99</v>
      </c>
      <c r="F281">
        <v>365</v>
      </c>
      <c r="G281" t="s">
        <v>62</v>
      </c>
      <c r="H281">
        <v>5</v>
      </c>
      <c r="I281">
        <v>5</v>
      </c>
      <c r="J281" t="b">
        <v>1</v>
      </c>
      <c r="K281">
        <v>779</v>
      </c>
      <c r="L281">
        <v>113</v>
      </c>
      <c r="M281" t="s">
        <v>44</v>
      </c>
      <c r="N281" t="s">
        <v>26</v>
      </c>
      <c r="O281" t="s">
        <v>34</v>
      </c>
      <c r="P281">
        <v>65</v>
      </c>
      <c r="Q281">
        <v>4.2</v>
      </c>
      <c r="R281" t="b">
        <v>0</v>
      </c>
      <c r="S281" t="s">
        <v>28</v>
      </c>
      <c r="T281">
        <v>2238</v>
      </c>
      <c r="U281" t="s">
        <v>29</v>
      </c>
      <c r="V281" t="s">
        <v>68</v>
      </c>
      <c r="W281" t="s">
        <v>75</v>
      </c>
      <c r="X281" s="10">
        <f t="shared" si="89"/>
        <v>7.2869955156950675E-2</v>
      </c>
      <c r="Y281" s="10" t="str">
        <f t="shared" si="99"/>
        <v>0%-10%</v>
      </c>
      <c r="Z281" t="str">
        <f t="shared" si="90"/>
        <v>Low</v>
      </c>
      <c r="AA281" t="str">
        <f t="shared" si="91"/>
        <v>701-800</v>
      </c>
      <c r="AB281" t="str">
        <f t="shared" si="92"/>
        <v>101-150</v>
      </c>
      <c r="AC281" t="str">
        <f t="shared" si="93"/>
        <v>NORTH</v>
      </c>
      <c r="AD281" t="str">
        <f t="shared" si="94"/>
        <v>Multiple Device</v>
      </c>
      <c r="AE281" t="str">
        <f t="shared" si="95"/>
        <v>351-400</v>
      </c>
      <c r="AF281" s="24" t="str">
        <f t="shared" si="96"/>
        <v>16-20 days</v>
      </c>
      <c r="AG281" t="str">
        <f t="shared" si="97"/>
        <v>2001-2500</v>
      </c>
      <c r="AH281" s="30">
        <f t="shared" si="100"/>
        <v>266</v>
      </c>
      <c r="AI281" s="30">
        <f t="shared" si="98"/>
        <v>1.3721804511278195</v>
      </c>
      <c r="AJ281" t="str">
        <f t="shared" si="101"/>
        <v>0-5 hrs</v>
      </c>
      <c r="AK281" t="str">
        <f t="shared" ref="AK281:AK288" si="106">IF(F281&gt;400,"High Enagaged",IF(AND(F281&lt;=200,F281&gt;100),"Moderate Enagaged","Low Engaged"))</f>
        <v>Low Engaged</v>
      </c>
    </row>
    <row r="282" spans="1:37" x14ac:dyDescent="0.25">
      <c r="A282">
        <v>3904</v>
      </c>
      <c r="B282" t="s">
        <v>146</v>
      </c>
      <c r="C282" s="1">
        <v>45461</v>
      </c>
      <c r="D282" s="1">
        <v>45635</v>
      </c>
      <c r="E282" s="33">
        <v>11.99</v>
      </c>
      <c r="F282">
        <v>365</v>
      </c>
      <c r="G282" t="s">
        <v>55</v>
      </c>
      <c r="H282">
        <v>3</v>
      </c>
      <c r="I282">
        <v>1</v>
      </c>
      <c r="J282" t="b">
        <v>1</v>
      </c>
      <c r="K282">
        <v>679</v>
      </c>
      <c r="L282">
        <v>1</v>
      </c>
      <c r="M282" t="s">
        <v>74</v>
      </c>
      <c r="N282" t="s">
        <v>40</v>
      </c>
      <c r="O282" t="s">
        <v>67</v>
      </c>
      <c r="P282">
        <v>100</v>
      </c>
      <c r="Q282">
        <v>4.7</v>
      </c>
      <c r="R282" t="b">
        <v>0</v>
      </c>
      <c r="S282" t="s">
        <v>28</v>
      </c>
      <c r="T282">
        <v>2714</v>
      </c>
      <c r="U282" t="s">
        <v>65</v>
      </c>
      <c r="V282" t="s">
        <v>30</v>
      </c>
      <c r="W282" t="s">
        <v>37</v>
      </c>
      <c r="X282" s="10">
        <f t="shared" si="89"/>
        <v>0.14705882352941177</v>
      </c>
      <c r="Y282" s="10" t="str">
        <f t="shared" si="99"/>
        <v>11%-30%</v>
      </c>
      <c r="Z282" t="str">
        <f t="shared" si="90"/>
        <v>Moderate</v>
      </c>
      <c r="AA282" t="str">
        <f t="shared" si="91"/>
        <v>601-700</v>
      </c>
      <c r="AB282" t="str">
        <f t="shared" si="92"/>
        <v>0-50</v>
      </c>
      <c r="AC282" t="str">
        <f t="shared" si="93"/>
        <v>NORTH</v>
      </c>
      <c r="AD282" t="str">
        <f t="shared" si="94"/>
        <v>Multiple Device</v>
      </c>
      <c r="AE282" t="str">
        <f t="shared" si="95"/>
        <v>351-400</v>
      </c>
      <c r="AF282" s="24" t="str">
        <f t="shared" si="96"/>
        <v>7-10 days</v>
      </c>
      <c r="AG282" t="str">
        <f t="shared" si="97"/>
        <v>2501-3000</v>
      </c>
      <c r="AH282" s="30">
        <f t="shared" si="100"/>
        <v>174</v>
      </c>
      <c r="AI282" s="30">
        <f t="shared" si="98"/>
        <v>2.0977011494252875</v>
      </c>
      <c r="AJ282" t="str">
        <f t="shared" si="101"/>
        <v>0-5 hrs</v>
      </c>
      <c r="AK282" t="str">
        <f t="shared" si="106"/>
        <v>Low Engaged</v>
      </c>
    </row>
    <row r="283" spans="1:37" x14ac:dyDescent="0.25">
      <c r="A283">
        <v>3910</v>
      </c>
      <c r="B283" t="s">
        <v>169</v>
      </c>
      <c r="C283" s="1">
        <v>45291</v>
      </c>
      <c r="D283" s="1">
        <v>45634</v>
      </c>
      <c r="E283" s="33">
        <v>11.99</v>
      </c>
      <c r="F283">
        <v>331</v>
      </c>
      <c r="G283" t="s">
        <v>79</v>
      </c>
      <c r="H283">
        <v>1</v>
      </c>
      <c r="I283">
        <v>2</v>
      </c>
      <c r="J283" t="b">
        <v>0</v>
      </c>
      <c r="K283">
        <v>667</v>
      </c>
      <c r="L283">
        <v>43</v>
      </c>
      <c r="M283" t="s">
        <v>59</v>
      </c>
      <c r="N283" t="s">
        <v>40</v>
      </c>
      <c r="O283" t="s">
        <v>41</v>
      </c>
      <c r="P283">
        <v>55</v>
      </c>
      <c r="Q283">
        <v>3.5</v>
      </c>
      <c r="R283" t="b">
        <v>0</v>
      </c>
      <c r="S283" t="s">
        <v>28</v>
      </c>
      <c r="T283">
        <v>670</v>
      </c>
      <c r="U283" t="s">
        <v>65</v>
      </c>
      <c r="V283" t="s">
        <v>52</v>
      </c>
      <c r="W283" t="s">
        <v>75</v>
      </c>
      <c r="X283" s="10">
        <f t="shared" si="89"/>
        <v>7.746478873239436E-2</v>
      </c>
      <c r="Y283" s="10" t="str">
        <f t="shared" si="99"/>
        <v>0%-10%</v>
      </c>
      <c r="Z283" t="str">
        <f t="shared" si="90"/>
        <v>Low</v>
      </c>
      <c r="AA283" t="str">
        <f t="shared" si="91"/>
        <v>601-700</v>
      </c>
      <c r="AB283" t="str">
        <f t="shared" si="92"/>
        <v>0-50</v>
      </c>
      <c r="AC283" t="str">
        <f t="shared" si="93"/>
        <v>SOUTH</v>
      </c>
      <c r="AD283" t="str">
        <f t="shared" si="94"/>
        <v>Single Device</v>
      </c>
      <c r="AE283" t="str">
        <f t="shared" si="95"/>
        <v>301-350</v>
      </c>
      <c r="AF283" s="24" t="str">
        <f t="shared" si="96"/>
        <v>7-10 days</v>
      </c>
      <c r="AG283" t="str">
        <f t="shared" si="97"/>
        <v>501-1000</v>
      </c>
      <c r="AH283" s="30">
        <f t="shared" si="100"/>
        <v>343</v>
      </c>
      <c r="AI283" s="30">
        <f t="shared" si="98"/>
        <v>0.96501457725947526</v>
      </c>
      <c r="AJ283" t="str">
        <f t="shared" si="101"/>
        <v>0-5 hrs</v>
      </c>
      <c r="AK283" t="str">
        <f t="shared" si="106"/>
        <v>Low Engaged</v>
      </c>
    </row>
    <row r="284" spans="1:37" x14ac:dyDescent="0.25">
      <c r="A284">
        <v>3918</v>
      </c>
      <c r="B284" t="s">
        <v>72</v>
      </c>
      <c r="C284" s="1">
        <v>45216</v>
      </c>
      <c r="D284" s="1">
        <v>45624</v>
      </c>
      <c r="E284" s="33">
        <v>7.99</v>
      </c>
      <c r="F284">
        <v>26</v>
      </c>
      <c r="G284" t="s">
        <v>24</v>
      </c>
      <c r="H284">
        <v>4</v>
      </c>
      <c r="I284">
        <v>5</v>
      </c>
      <c r="J284" t="b">
        <v>0</v>
      </c>
      <c r="K284">
        <v>416</v>
      </c>
      <c r="L284">
        <v>146</v>
      </c>
      <c r="M284" t="s">
        <v>44</v>
      </c>
      <c r="N284" t="s">
        <v>40</v>
      </c>
      <c r="O284" t="s">
        <v>41</v>
      </c>
      <c r="P284">
        <v>41</v>
      </c>
      <c r="Q284">
        <v>3.5</v>
      </c>
      <c r="R284" t="b">
        <v>1</v>
      </c>
      <c r="S284" t="s">
        <v>28</v>
      </c>
      <c r="T284">
        <v>1506</v>
      </c>
      <c r="U284" t="s">
        <v>51</v>
      </c>
      <c r="V284" t="s">
        <v>30</v>
      </c>
      <c r="W284" t="s">
        <v>37</v>
      </c>
      <c r="X284" s="10">
        <f t="shared" si="89"/>
        <v>7.2953736654804271E-2</v>
      </c>
      <c r="Y284" s="10" t="str">
        <f t="shared" si="99"/>
        <v>0%-10%</v>
      </c>
      <c r="Z284" t="str">
        <f t="shared" si="90"/>
        <v>Low</v>
      </c>
      <c r="AA284" t="str">
        <f t="shared" si="91"/>
        <v>401-500</v>
      </c>
      <c r="AB284" t="str">
        <f t="shared" si="92"/>
        <v>101-150</v>
      </c>
      <c r="AC284" t="str">
        <f t="shared" si="93"/>
        <v>NORTH</v>
      </c>
      <c r="AD284" t="str">
        <f t="shared" si="94"/>
        <v>Multiple Device</v>
      </c>
      <c r="AE284" t="str">
        <f t="shared" si="95"/>
        <v>0-50</v>
      </c>
      <c r="AF284" s="24" t="str">
        <f t="shared" si="96"/>
        <v>16-20 days</v>
      </c>
      <c r="AG284" t="str">
        <f t="shared" si="97"/>
        <v>1501-2000</v>
      </c>
      <c r="AH284" s="30">
        <f t="shared" si="100"/>
        <v>408</v>
      </c>
      <c r="AI284" s="30">
        <f t="shared" si="98"/>
        <v>6.3725490196078427E-2</v>
      </c>
      <c r="AJ284" t="str">
        <f t="shared" si="101"/>
        <v>0-5 hrs</v>
      </c>
      <c r="AK284" t="str">
        <f t="shared" si="106"/>
        <v>Low Engaged</v>
      </c>
    </row>
    <row r="285" spans="1:37" x14ac:dyDescent="0.25">
      <c r="A285">
        <v>3926</v>
      </c>
      <c r="B285" t="s">
        <v>274</v>
      </c>
      <c r="C285" s="1">
        <v>45616</v>
      </c>
      <c r="D285" s="1">
        <v>45621</v>
      </c>
      <c r="E285" s="33">
        <v>7.99</v>
      </c>
      <c r="F285">
        <v>167</v>
      </c>
      <c r="G285" t="s">
        <v>79</v>
      </c>
      <c r="H285">
        <v>3</v>
      </c>
      <c r="I285">
        <v>1</v>
      </c>
      <c r="J285" t="b">
        <v>1</v>
      </c>
      <c r="K285">
        <v>466</v>
      </c>
      <c r="L285">
        <v>69</v>
      </c>
      <c r="M285" t="s">
        <v>74</v>
      </c>
      <c r="N285" t="s">
        <v>64</v>
      </c>
      <c r="O285" t="s">
        <v>41</v>
      </c>
      <c r="P285">
        <v>86</v>
      </c>
      <c r="Q285">
        <v>4.3</v>
      </c>
      <c r="R285" t="b">
        <v>0</v>
      </c>
      <c r="S285" t="s">
        <v>28</v>
      </c>
      <c r="T285">
        <v>3003</v>
      </c>
      <c r="U285" t="s">
        <v>51</v>
      </c>
      <c r="V285" t="s">
        <v>30</v>
      </c>
      <c r="W285" t="s">
        <v>37</v>
      </c>
      <c r="X285" s="10">
        <f t="shared" si="89"/>
        <v>0.16074766355140188</v>
      </c>
      <c r="Y285" s="10" t="str">
        <f t="shared" si="99"/>
        <v>11%-30%</v>
      </c>
      <c r="Z285" t="str">
        <f t="shared" si="90"/>
        <v>Moderate</v>
      </c>
      <c r="AA285" t="str">
        <f t="shared" si="91"/>
        <v>401-500</v>
      </c>
      <c r="AB285" t="str">
        <f t="shared" si="92"/>
        <v>51-100</v>
      </c>
      <c r="AC285" t="str">
        <f t="shared" si="93"/>
        <v>NORTH</v>
      </c>
      <c r="AD285" t="str">
        <f t="shared" si="94"/>
        <v>Multiple Device</v>
      </c>
      <c r="AE285" t="str">
        <f t="shared" si="95"/>
        <v>151-200</v>
      </c>
      <c r="AF285" s="24" t="str">
        <f t="shared" si="96"/>
        <v>More than 30days</v>
      </c>
      <c r="AG285" t="str">
        <f t="shared" si="97"/>
        <v>3001-3500</v>
      </c>
      <c r="AH285" s="30">
        <f t="shared" si="100"/>
        <v>5</v>
      </c>
      <c r="AI285" s="30">
        <f t="shared" si="98"/>
        <v>33.4</v>
      </c>
      <c r="AJ285" t="str">
        <f t="shared" si="101"/>
        <v>Above 20 hrs</v>
      </c>
      <c r="AK285" t="str">
        <f t="shared" si="106"/>
        <v>Moderate Enagaged</v>
      </c>
    </row>
    <row r="286" spans="1:37" x14ac:dyDescent="0.25">
      <c r="A286">
        <v>3941</v>
      </c>
      <c r="B286" t="s">
        <v>336</v>
      </c>
      <c r="C286" s="1">
        <v>45551</v>
      </c>
      <c r="D286" s="1">
        <v>45625</v>
      </c>
      <c r="E286" s="33">
        <v>11.99</v>
      </c>
      <c r="F286">
        <v>163</v>
      </c>
      <c r="G286" t="s">
        <v>79</v>
      </c>
      <c r="H286">
        <v>5</v>
      </c>
      <c r="I286">
        <v>2</v>
      </c>
      <c r="J286" t="b">
        <v>0</v>
      </c>
      <c r="K286">
        <v>786</v>
      </c>
      <c r="L286">
        <v>94</v>
      </c>
      <c r="M286" t="s">
        <v>44</v>
      </c>
      <c r="N286" t="s">
        <v>64</v>
      </c>
      <c r="O286" t="s">
        <v>41</v>
      </c>
      <c r="P286">
        <v>18</v>
      </c>
      <c r="Q286">
        <v>4.5999999999999996</v>
      </c>
      <c r="R286" t="b">
        <v>1</v>
      </c>
      <c r="S286" t="s">
        <v>28</v>
      </c>
      <c r="T286">
        <v>1364</v>
      </c>
      <c r="U286" t="s">
        <v>57</v>
      </c>
      <c r="V286" t="s">
        <v>36</v>
      </c>
      <c r="W286" t="s">
        <v>37</v>
      </c>
      <c r="X286" s="10">
        <f t="shared" si="89"/>
        <v>2.0454545454545454E-2</v>
      </c>
      <c r="Y286" s="10" t="str">
        <f t="shared" si="99"/>
        <v>0%-10%</v>
      </c>
      <c r="Z286" t="str">
        <f t="shared" si="90"/>
        <v>Low</v>
      </c>
      <c r="AA286" t="str">
        <f t="shared" si="91"/>
        <v>701-800</v>
      </c>
      <c r="AB286" t="str">
        <f t="shared" si="92"/>
        <v>51-100</v>
      </c>
      <c r="AC286" t="str">
        <f t="shared" si="93"/>
        <v>NORTH</v>
      </c>
      <c r="AD286" t="str">
        <f t="shared" si="94"/>
        <v>Multiple Device</v>
      </c>
      <c r="AE286" t="str">
        <f t="shared" si="95"/>
        <v>151-200</v>
      </c>
      <c r="AF286" s="24" t="str">
        <f t="shared" si="96"/>
        <v>16-20 days</v>
      </c>
      <c r="AG286" t="str">
        <f t="shared" si="97"/>
        <v>1001-1500</v>
      </c>
      <c r="AH286" s="30">
        <f t="shared" si="100"/>
        <v>74</v>
      </c>
      <c r="AI286" s="30">
        <f t="shared" si="98"/>
        <v>2.2027027027027026</v>
      </c>
      <c r="AJ286" t="str">
        <f t="shared" si="101"/>
        <v>0-5 hrs</v>
      </c>
      <c r="AK286" t="str">
        <f t="shared" si="106"/>
        <v>Moderate Enagaged</v>
      </c>
    </row>
    <row r="287" spans="1:37" x14ac:dyDescent="0.25">
      <c r="A287">
        <v>3951</v>
      </c>
      <c r="B287" t="s">
        <v>236</v>
      </c>
      <c r="C287" s="1">
        <v>45103</v>
      </c>
      <c r="D287" s="1">
        <v>45632</v>
      </c>
      <c r="E287" s="33">
        <v>11.99</v>
      </c>
      <c r="F287">
        <v>293</v>
      </c>
      <c r="G287" t="s">
        <v>43</v>
      </c>
      <c r="H287">
        <v>3</v>
      </c>
      <c r="I287">
        <v>6</v>
      </c>
      <c r="J287" t="b">
        <v>1</v>
      </c>
      <c r="K287">
        <v>158</v>
      </c>
      <c r="L287">
        <v>119</v>
      </c>
      <c r="M287" t="s">
        <v>48</v>
      </c>
      <c r="N287" t="s">
        <v>49</v>
      </c>
      <c r="O287" t="s">
        <v>50</v>
      </c>
      <c r="P287">
        <v>60</v>
      </c>
      <c r="Q287">
        <v>3.7</v>
      </c>
      <c r="R287" t="b">
        <v>0</v>
      </c>
      <c r="S287" t="s">
        <v>28</v>
      </c>
      <c r="T287">
        <v>1882</v>
      </c>
      <c r="U287" t="s">
        <v>65</v>
      </c>
      <c r="V287" t="s">
        <v>60</v>
      </c>
      <c r="W287" t="s">
        <v>31</v>
      </c>
      <c r="X287" s="10">
        <f t="shared" si="89"/>
        <v>0.21660649819494585</v>
      </c>
      <c r="Y287" s="10" t="str">
        <f t="shared" si="99"/>
        <v>11%-30%</v>
      </c>
      <c r="Z287" t="str">
        <f t="shared" si="90"/>
        <v>Moderate</v>
      </c>
      <c r="AA287" t="str">
        <f t="shared" si="91"/>
        <v>101-200</v>
      </c>
      <c r="AB287" t="str">
        <f t="shared" si="92"/>
        <v>101-150</v>
      </c>
      <c r="AC287" t="str">
        <f t="shared" si="93"/>
        <v>EAST</v>
      </c>
      <c r="AD287" t="str">
        <f t="shared" si="94"/>
        <v>Multiple Device</v>
      </c>
      <c r="AE287" t="str">
        <f t="shared" si="95"/>
        <v>251-300</v>
      </c>
      <c r="AF287" s="24" t="str">
        <f t="shared" si="96"/>
        <v>11-15 days</v>
      </c>
      <c r="AG287" t="str">
        <f t="shared" si="97"/>
        <v>1501-2000</v>
      </c>
      <c r="AH287" s="30">
        <f t="shared" si="100"/>
        <v>529</v>
      </c>
      <c r="AI287" s="30">
        <f t="shared" si="98"/>
        <v>0.55387523629489599</v>
      </c>
      <c r="AJ287" t="str">
        <f t="shared" si="101"/>
        <v>0-5 hrs</v>
      </c>
      <c r="AK287" t="str">
        <f t="shared" si="106"/>
        <v>Low Engaged</v>
      </c>
    </row>
    <row r="288" spans="1:37" x14ac:dyDescent="0.25">
      <c r="A288">
        <v>3959</v>
      </c>
      <c r="B288" t="s">
        <v>229</v>
      </c>
      <c r="C288" s="1">
        <v>45286</v>
      </c>
      <c r="D288" s="1">
        <v>45642</v>
      </c>
      <c r="E288" s="33">
        <v>15.99</v>
      </c>
      <c r="F288">
        <v>50</v>
      </c>
      <c r="G288" t="s">
        <v>43</v>
      </c>
      <c r="H288">
        <v>4</v>
      </c>
      <c r="I288">
        <v>2</v>
      </c>
      <c r="J288" t="b">
        <v>1</v>
      </c>
      <c r="K288">
        <v>155</v>
      </c>
      <c r="L288">
        <v>115</v>
      </c>
      <c r="M288" t="s">
        <v>25</v>
      </c>
      <c r="N288" t="s">
        <v>40</v>
      </c>
      <c r="O288" t="s">
        <v>34</v>
      </c>
      <c r="P288">
        <v>92</v>
      </c>
      <c r="Q288">
        <v>4.3</v>
      </c>
      <c r="R288" t="b">
        <v>0</v>
      </c>
      <c r="S288" t="s">
        <v>28</v>
      </c>
      <c r="T288">
        <v>2583</v>
      </c>
      <c r="U288" t="s">
        <v>35</v>
      </c>
      <c r="V288" t="s">
        <v>60</v>
      </c>
      <c r="W288" t="s">
        <v>75</v>
      </c>
      <c r="X288" s="10">
        <f t="shared" si="89"/>
        <v>0.34074074074074073</v>
      </c>
      <c r="Y288" s="10" t="str">
        <f t="shared" si="99"/>
        <v>Above 30%</v>
      </c>
      <c r="Z288" t="str">
        <f t="shared" si="90"/>
        <v>High</v>
      </c>
      <c r="AA288" t="str">
        <f t="shared" si="91"/>
        <v>101-200</v>
      </c>
      <c r="AB288" t="str">
        <f t="shared" si="92"/>
        <v>101-150</v>
      </c>
      <c r="AC288" t="str">
        <f t="shared" si="93"/>
        <v>WEST</v>
      </c>
      <c r="AD288" t="str">
        <f t="shared" si="94"/>
        <v>Multiple Device</v>
      </c>
      <c r="AE288" t="str">
        <f t="shared" si="95"/>
        <v>0-50</v>
      </c>
      <c r="AF288" s="24" t="str">
        <f t="shared" si="96"/>
        <v>2-3 days</v>
      </c>
      <c r="AG288" t="str">
        <f t="shared" si="97"/>
        <v>2501-3000</v>
      </c>
      <c r="AH288" s="30">
        <f t="shared" si="100"/>
        <v>356</v>
      </c>
      <c r="AI288" s="30">
        <f t="shared" si="98"/>
        <v>0.1404494382022472</v>
      </c>
      <c r="AJ288" t="str">
        <f t="shared" si="101"/>
        <v>0-5 hrs</v>
      </c>
      <c r="AK288" t="str">
        <f t="shared" si="106"/>
        <v>Low Engaged</v>
      </c>
    </row>
    <row r="289" spans="1:37" x14ac:dyDescent="0.25">
      <c r="A289">
        <v>3969</v>
      </c>
      <c r="B289" t="s">
        <v>205</v>
      </c>
      <c r="C289" s="1">
        <v>45069</v>
      </c>
      <c r="D289" s="1">
        <v>45638</v>
      </c>
      <c r="E289" s="33">
        <v>15.99</v>
      </c>
      <c r="F289">
        <v>461</v>
      </c>
      <c r="G289" t="s">
        <v>43</v>
      </c>
      <c r="H289">
        <v>2</v>
      </c>
      <c r="I289">
        <v>6</v>
      </c>
      <c r="J289" t="b">
        <v>1</v>
      </c>
      <c r="K289">
        <v>31</v>
      </c>
      <c r="L289">
        <v>173</v>
      </c>
      <c r="M289" t="s">
        <v>39</v>
      </c>
      <c r="N289" t="s">
        <v>26</v>
      </c>
      <c r="O289" t="s">
        <v>50</v>
      </c>
      <c r="P289">
        <v>84</v>
      </c>
      <c r="Q289">
        <v>3.5</v>
      </c>
      <c r="R289" t="b">
        <v>1</v>
      </c>
      <c r="S289" t="s">
        <v>28</v>
      </c>
      <c r="T289">
        <v>3730</v>
      </c>
      <c r="U289" t="s">
        <v>65</v>
      </c>
      <c r="V289" t="s">
        <v>36</v>
      </c>
      <c r="W289" t="s">
        <v>53</v>
      </c>
      <c r="X289" s="10">
        <f t="shared" si="89"/>
        <v>0.41176470588235292</v>
      </c>
      <c r="Y289" s="10" t="str">
        <f t="shared" si="99"/>
        <v>Above 30%</v>
      </c>
      <c r="Z289" t="str">
        <f t="shared" si="90"/>
        <v>High</v>
      </c>
      <c r="AA289" t="str">
        <f t="shared" si="91"/>
        <v>0-100</v>
      </c>
      <c r="AB289" t="str">
        <f t="shared" si="92"/>
        <v>151-200</v>
      </c>
      <c r="AC289" t="str">
        <f t="shared" si="93"/>
        <v>WEST</v>
      </c>
      <c r="AD289" t="str">
        <f t="shared" si="94"/>
        <v>Multiple Device</v>
      </c>
      <c r="AE289" t="str">
        <f t="shared" si="95"/>
        <v>451-500</v>
      </c>
      <c r="AF289" s="24" t="str">
        <f t="shared" si="96"/>
        <v>4-6 days</v>
      </c>
      <c r="AG289" t="str">
        <f t="shared" si="97"/>
        <v>3501-4000</v>
      </c>
      <c r="AH289" s="30">
        <f t="shared" si="100"/>
        <v>569</v>
      </c>
      <c r="AI289" s="30">
        <f t="shared" si="98"/>
        <v>0.81019332161687174</v>
      </c>
      <c r="AJ289" t="str">
        <f t="shared" si="101"/>
        <v>0-5 hrs</v>
      </c>
      <c r="AK289" t="str">
        <f t="shared" si="102"/>
        <v>High Enagaged</v>
      </c>
    </row>
    <row r="290" spans="1:37" x14ac:dyDescent="0.25">
      <c r="A290">
        <v>3976</v>
      </c>
      <c r="B290" t="s">
        <v>191</v>
      </c>
      <c r="C290" s="1">
        <v>45237</v>
      </c>
      <c r="D290" s="1">
        <v>45629</v>
      </c>
      <c r="E290" s="33">
        <v>7.99</v>
      </c>
      <c r="F290">
        <v>391</v>
      </c>
      <c r="G290" t="s">
        <v>43</v>
      </c>
      <c r="H290">
        <v>4</v>
      </c>
      <c r="I290">
        <v>6</v>
      </c>
      <c r="J290" t="b">
        <v>0</v>
      </c>
      <c r="K290">
        <v>726</v>
      </c>
      <c r="L290">
        <v>176</v>
      </c>
      <c r="M290" t="s">
        <v>39</v>
      </c>
      <c r="N290" t="s">
        <v>40</v>
      </c>
      <c r="O290" t="s">
        <v>67</v>
      </c>
      <c r="P290">
        <v>65</v>
      </c>
      <c r="Q290">
        <v>3.8</v>
      </c>
      <c r="R290" t="b">
        <v>0</v>
      </c>
      <c r="S290" t="s">
        <v>28</v>
      </c>
      <c r="T290">
        <v>1926</v>
      </c>
      <c r="U290" t="s">
        <v>57</v>
      </c>
      <c r="V290" t="s">
        <v>60</v>
      </c>
      <c r="W290" t="s">
        <v>75</v>
      </c>
      <c r="X290" s="10">
        <f t="shared" si="89"/>
        <v>7.2062084257206213E-2</v>
      </c>
      <c r="Y290" s="10" t="str">
        <f t="shared" si="99"/>
        <v>0%-10%</v>
      </c>
      <c r="Z290" t="str">
        <f t="shared" si="90"/>
        <v>Low</v>
      </c>
      <c r="AA290" t="str">
        <f t="shared" si="91"/>
        <v>701-800</v>
      </c>
      <c r="AB290" t="str">
        <f t="shared" si="92"/>
        <v>151-200</v>
      </c>
      <c r="AC290" t="str">
        <f t="shared" si="93"/>
        <v>WEST</v>
      </c>
      <c r="AD290" t="str">
        <f t="shared" si="94"/>
        <v>Multiple Device</v>
      </c>
      <c r="AE290" t="str">
        <f t="shared" si="95"/>
        <v>351-400</v>
      </c>
      <c r="AF290" s="24" t="str">
        <f t="shared" si="96"/>
        <v>11-15 days</v>
      </c>
      <c r="AG290" t="str">
        <f t="shared" si="97"/>
        <v>1501-2000</v>
      </c>
      <c r="AH290" s="30">
        <f t="shared" si="100"/>
        <v>392</v>
      </c>
      <c r="AI290" s="30">
        <f t="shared" si="98"/>
        <v>0.99744897959183676</v>
      </c>
      <c r="AJ290" t="str">
        <f t="shared" si="101"/>
        <v>0-5 hrs</v>
      </c>
      <c r="AK290" t="str">
        <f t="shared" ref="AK290:AK293" si="107">IF(F290&gt;400,"High Enagaged",IF(AND(F290&lt;=200,F290&gt;100),"Moderate Enagaged","Low Engaged"))</f>
        <v>Low Engaged</v>
      </c>
    </row>
    <row r="291" spans="1:37" x14ac:dyDescent="0.25">
      <c r="A291">
        <v>3978</v>
      </c>
      <c r="B291" t="s">
        <v>102</v>
      </c>
      <c r="C291" s="1">
        <v>45427</v>
      </c>
      <c r="D291" s="1">
        <v>45624</v>
      </c>
      <c r="E291" s="33">
        <v>7.99</v>
      </c>
      <c r="F291">
        <v>341</v>
      </c>
      <c r="G291" t="s">
        <v>33</v>
      </c>
      <c r="H291">
        <v>3</v>
      </c>
      <c r="I291">
        <v>4</v>
      </c>
      <c r="J291" t="b">
        <v>0</v>
      </c>
      <c r="K291">
        <v>27</v>
      </c>
      <c r="L291">
        <v>82</v>
      </c>
      <c r="M291" t="s">
        <v>25</v>
      </c>
      <c r="N291" t="s">
        <v>40</v>
      </c>
      <c r="O291" t="s">
        <v>34</v>
      </c>
      <c r="P291">
        <v>98</v>
      </c>
      <c r="Q291">
        <v>3.7</v>
      </c>
      <c r="R291" t="b">
        <v>1</v>
      </c>
      <c r="S291" t="s">
        <v>28</v>
      </c>
      <c r="T291">
        <v>561</v>
      </c>
      <c r="U291" t="s">
        <v>65</v>
      </c>
      <c r="V291" t="s">
        <v>60</v>
      </c>
      <c r="W291" t="s">
        <v>75</v>
      </c>
      <c r="X291" s="10">
        <f t="shared" si="89"/>
        <v>0.8990825688073395</v>
      </c>
      <c r="Y291" s="10" t="str">
        <f t="shared" si="99"/>
        <v>Above 30%</v>
      </c>
      <c r="Z291" t="str">
        <f t="shared" si="90"/>
        <v>High</v>
      </c>
      <c r="AA291" t="str">
        <f t="shared" si="91"/>
        <v>0-100</v>
      </c>
      <c r="AB291" t="str">
        <f t="shared" si="92"/>
        <v>51-100</v>
      </c>
      <c r="AC291" t="str">
        <f t="shared" si="93"/>
        <v>WEST</v>
      </c>
      <c r="AD291" t="str">
        <f t="shared" si="94"/>
        <v>Multiple Device</v>
      </c>
      <c r="AE291" t="str">
        <f t="shared" si="95"/>
        <v>301-350</v>
      </c>
      <c r="AF291" s="24" t="str">
        <f t="shared" si="96"/>
        <v>16-20 days</v>
      </c>
      <c r="AG291" t="str">
        <f t="shared" si="97"/>
        <v>501-1000</v>
      </c>
      <c r="AH291" s="30">
        <f t="shared" si="100"/>
        <v>197</v>
      </c>
      <c r="AI291" s="30">
        <f t="shared" si="98"/>
        <v>1.7309644670050761</v>
      </c>
      <c r="AJ291" t="str">
        <f t="shared" si="101"/>
        <v>0-5 hrs</v>
      </c>
      <c r="AK291" t="str">
        <f t="shared" si="107"/>
        <v>Low Engaged</v>
      </c>
    </row>
    <row r="292" spans="1:37" x14ac:dyDescent="0.25">
      <c r="A292">
        <v>3984</v>
      </c>
      <c r="B292" t="s">
        <v>167</v>
      </c>
      <c r="C292" s="1">
        <v>45006</v>
      </c>
      <c r="D292" s="1">
        <v>45627</v>
      </c>
      <c r="E292" s="33">
        <v>15.99</v>
      </c>
      <c r="F292">
        <v>146</v>
      </c>
      <c r="G292" t="s">
        <v>62</v>
      </c>
      <c r="H292">
        <v>4</v>
      </c>
      <c r="I292">
        <v>6</v>
      </c>
      <c r="J292" t="b">
        <v>0</v>
      </c>
      <c r="K292">
        <v>646</v>
      </c>
      <c r="L292">
        <v>139</v>
      </c>
      <c r="M292" t="s">
        <v>63</v>
      </c>
      <c r="N292" t="s">
        <v>26</v>
      </c>
      <c r="O292" t="s">
        <v>34</v>
      </c>
      <c r="P292">
        <v>27</v>
      </c>
      <c r="Q292">
        <v>3.7</v>
      </c>
      <c r="R292" t="b">
        <v>1</v>
      </c>
      <c r="S292" t="s">
        <v>28</v>
      </c>
      <c r="T292">
        <v>4400</v>
      </c>
      <c r="U292" t="s">
        <v>65</v>
      </c>
      <c r="V292" t="s">
        <v>52</v>
      </c>
      <c r="W292" t="s">
        <v>31</v>
      </c>
      <c r="X292" s="10">
        <f t="shared" si="89"/>
        <v>3.4394904458598725E-2</v>
      </c>
      <c r="Y292" s="10" t="str">
        <f t="shared" si="99"/>
        <v>0%-10%</v>
      </c>
      <c r="Z292" t="str">
        <f t="shared" si="90"/>
        <v>Low</v>
      </c>
      <c r="AA292" t="str">
        <f t="shared" si="91"/>
        <v>601-700</v>
      </c>
      <c r="AB292" t="str">
        <f t="shared" si="92"/>
        <v>101-150</v>
      </c>
      <c r="AC292" t="str">
        <f t="shared" si="93"/>
        <v>NORTH</v>
      </c>
      <c r="AD292" t="str">
        <f t="shared" si="94"/>
        <v>Multiple Device</v>
      </c>
      <c r="AE292" t="str">
        <f t="shared" si="95"/>
        <v>101-150</v>
      </c>
      <c r="AF292" s="24" t="str">
        <f t="shared" si="96"/>
        <v>16-20 days</v>
      </c>
      <c r="AG292" t="str">
        <f t="shared" si="97"/>
        <v>4001-4500</v>
      </c>
      <c r="AH292" s="30">
        <f t="shared" si="100"/>
        <v>621</v>
      </c>
      <c r="AI292" s="30">
        <f t="shared" si="98"/>
        <v>0.23510466988727857</v>
      </c>
      <c r="AJ292" t="str">
        <f t="shared" si="101"/>
        <v>0-5 hrs</v>
      </c>
      <c r="AK292" t="str">
        <f t="shared" si="107"/>
        <v>Moderate Enagaged</v>
      </c>
    </row>
    <row r="293" spans="1:37" x14ac:dyDescent="0.25">
      <c r="A293">
        <v>3985</v>
      </c>
      <c r="B293" t="s">
        <v>187</v>
      </c>
      <c r="C293" s="1">
        <v>45455</v>
      </c>
      <c r="D293" s="1">
        <v>45638</v>
      </c>
      <c r="E293" s="33">
        <v>15.99</v>
      </c>
      <c r="F293">
        <v>30</v>
      </c>
      <c r="G293" t="s">
        <v>46</v>
      </c>
      <c r="H293">
        <v>4</v>
      </c>
      <c r="I293">
        <v>6</v>
      </c>
      <c r="J293" t="b">
        <v>0</v>
      </c>
      <c r="K293">
        <v>233</v>
      </c>
      <c r="L293">
        <v>10</v>
      </c>
      <c r="M293" t="s">
        <v>63</v>
      </c>
      <c r="N293" t="s">
        <v>64</v>
      </c>
      <c r="O293" t="s">
        <v>50</v>
      </c>
      <c r="P293">
        <v>71</v>
      </c>
      <c r="Q293">
        <v>4.5999999999999996</v>
      </c>
      <c r="R293" t="b">
        <v>0</v>
      </c>
      <c r="S293" t="s">
        <v>28</v>
      </c>
      <c r="T293">
        <v>3610</v>
      </c>
      <c r="U293" t="s">
        <v>29</v>
      </c>
      <c r="V293" t="s">
        <v>60</v>
      </c>
      <c r="W293" t="s">
        <v>31</v>
      </c>
      <c r="X293" s="10">
        <f t="shared" si="89"/>
        <v>0.29218106995884774</v>
      </c>
      <c r="Y293" s="10" t="str">
        <f t="shared" si="99"/>
        <v>11%-30%</v>
      </c>
      <c r="Z293" t="str">
        <f t="shared" si="90"/>
        <v>Moderate</v>
      </c>
      <c r="AA293" t="str">
        <f t="shared" si="91"/>
        <v>201-300</v>
      </c>
      <c r="AB293" t="str">
        <f t="shared" si="92"/>
        <v>0-50</v>
      </c>
      <c r="AC293" t="str">
        <f t="shared" si="93"/>
        <v>NORTH</v>
      </c>
      <c r="AD293" t="str">
        <f t="shared" si="94"/>
        <v>Multiple Device</v>
      </c>
      <c r="AE293" t="str">
        <f t="shared" si="95"/>
        <v>0-50</v>
      </c>
      <c r="AF293" s="24" t="str">
        <f t="shared" si="96"/>
        <v>4-6 days</v>
      </c>
      <c r="AG293" t="str">
        <f t="shared" si="97"/>
        <v>3501-4000</v>
      </c>
      <c r="AH293" s="30">
        <f t="shared" si="100"/>
        <v>183</v>
      </c>
      <c r="AI293" s="30">
        <f t="shared" si="98"/>
        <v>0.16393442622950818</v>
      </c>
      <c r="AJ293" t="str">
        <f t="shared" si="101"/>
        <v>0-5 hrs</v>
      </c>
      <c r="AK293" t="str">
        <f t="shared" si="107"/>
        <v>Low Engaged</v>
      </c>
    </row>
    <row r="294" spans="1:37" x14ac:dyDescent="0.25">
      <c r="A294">
        <v>3992</v>
      </c>
      <c r="B294" t="s">
        <v>146</v>
      </c>
      <c r="C294" s="1">
        <v>45529</v>
      </c>
      <c r="D294" s="1">
        <v>45621</v>
      </c>
      <c r="E294" s="33">
        <v>11.99</v>
      </c>
      <c r="F294">
        <v>417</v>
      </c>
      <c r="G294" t="s">
        <v>24</v>
      </c>
      <c r="H294">
        <v>2</v>
      </c>
      <c r="I294">
        <v>5</v>
      </c>
      <c r="J294" t="b">
        <v>1</v>
      </c>
      <c r="K294">
        <v>458</v>
      </c>
      <c r="L294">
        <v>145</v>
      </c>
      <c r="M294" t="s">
        <v>63</v>
      </c>
      <c r="N294" t="s">
        <v>40</v>
      </c>
      <c r="O294" t="s">
        <v>50</v>
      </c>
      <c r="P294">
        <v>91</v>
      </c>
      <c r="Q294">
        <v>3.3</v>
      </c>
      <c r="R294" t="b">
        <v>1</v>
      </c>
      <c r="S294" t="s">
        <v>28</v>
      </c>
      <c r="T294">
        <v>996</v>
      </c>
      <c r="U294" t="s">
        <v>57</v>
      </c>
      <c r="V294" t="s">
        <v>36</v>
      </c>
      <c r="W294" t="s">
        <v>37</v>
      </c>
      <c r="X294" s="10">
        <f t="shared" si="89"/>
        <v>0.15091210613598674</v>
      </c>
      <c r="Y294" s="10" t="str">
        <f t="shared" si="99"/>
        <v>11%-30%</v>
      </c>
      <c r="Z294" t="str">
        <f t="shared" si="90"/>
        <v>Moderate</v>
      </c>
      <c r="AA294" t="str">
        <f t="shared" si="91"/>
        <v>401-500</v>
      </c>
      <c r="AB294" t="str">
        <f t="shared" si="92"/>
        <v>101-150</v>
      </c>
      <c r="AC294" t="str">
        <f t="shared" si="93"/>
        <v>NORTH</v>
      </c>
      <c r="AD294" t="str">
        <f t="shared" si="94"/>
        <v>Multiple Device</v>
      </c>
      <c r="AE294" t="str">
        <f t="shared" si="95"/>
        <v>401-450</v>
      </c>
      <c r="AF294" s="24" t="str">
        <f t="shared" si="96"/>
        <v>21-30 days</v>
      </c>
      <c r="AG294" t="str">
        <f t="shared" si="97"/>
        <v>501-1000</v>
      </c>
      <c r="AH294" s="30">
        <f t="shared" si="100"/>
        <v>92</v>
      </c>
      <c r="AI294" s="30">
        <f t="shared" si="98"/>
        <v>4.5326086956521738</v>
      </c>
      <c r="AJ294" t="str">
        <f t="shared" si="101"/>
        <v>0-5 hrs</v>
      </c>
      <c r="AK294" t="str">
        <f t="shared" si="102"/>
        <v>High Enagaged</v>
      </c>
    </row>
    <row r="295" spans="1:37" x14ac:dyDescent="0.25">
      <c r="A295">
        <v>4002</v>
      </c>
      <c r="B295" t="s">
        <v>261</v>
      </c>
      <c r="C295" s="1">
        <v>45389</v>
      </c>
      <c r="D295" s="1">
        <v>45637</v>
      </c>
      <c r="E295" s="33">
        <v>11.99</v>
      </c>
      <c r="F295">
        <v>452</v>
      </c>
      <c r="G295" t="s">
        <v>55</v>
      </c>
      <c r="H295">
        <v>2</v>
      </c>
      <c r="I295">
        <v>6</v>
      </c>
      <c r="J295" t="b">
        <v>0</v>
      </c>
      <c r="K295">
        <v>196</v>
      </c>
      <c r="L295">
        <v>132</v>
      </c>
      <c r="M295" t="s">
        <v>74</v>
      </c>
      <c r="N295" t="s">
        <v>64</v>
      </c>
      <c r="O295" t="s">
        <v>50</v>
      </c>
      <c r="P295">
        <v>84</v>
      </c>
      <c r="Q295">
        <v>3.7</v>
      </c>
      <c r="R295" t="b">
        <v>1</v>
      </c>
      <c r="S295" t="s">
        <v>28</v>
      </c>
      <c r="T295">
        <v>340</v>
      </c>
      <c r="U295" t="s">
        <v>65</v>
      </c>
      <c r="V295" t="s">
        <v>52</v>
      </c>
      <c r="W295" t="s">
        <v>37</v>
      </c>
      <c r="X295" s="10">
        <f t="shared" si="89"/>
        <v>0.25609756097560976</v>
      </c>
      <c r="Y295" s="10" t="str">
        <f t="shared" si="99"/>
        <v>11%-30%</v>
      </c>
      <c r="Z295" t="str">
        <f t="shared" si="90"/>
        <v>Moderate</v>
      </c>
      <c r="AA295" t="str">
        <f t="shared" si="91"/>
        <v>101-200</v>
      </c>
      <c r="AB295" t="str">
        <f t="shared" si="92"/>
        <v>101-150</v>
      </c>
      <c r="AC295" t="str">
        <f t="shared" si="93"/>
        <v>NORTH</v>
      </c>
      <c r="AD295" t="str">
        <f t="shared" si="94"/>
        <v>Multiple Device</v>
      </c>
      <c r="AE295" t="str">
        <f t="shared" si="95"/>
        <v>451-500</v>
      </c>
      <c r="AF295" s="24" t="str">
        <f t="shared" si="96"/>
        <v>7-10 days</v>
      </c>
      <c r="AG295" t="str">
        <f t="shared" si="97"/>
        <v>0-500</v>
      </c>
      <c r="AH295" s="30">
        <f t="shared" si="100"/>
        <v>248</v>
      </c>
      <c r="AI295" s="30">
        <f t="shared" si="98"/>
        <v>1.8225806451612903</v>
      </c>
      <c r="AJ295" t="str">
        <f t="shared" si="101"/>
        <v>0-5 hrs</v>
      </c>
      <c r="AK295" t="str">
        <f t="shared" si="102"/>
        <v>High Enagaged</v>
      </c>
    </row>
    <row r="296" spans="1:37" x14ac:dyDescent="0.25">
      <c r="A296">
        <v>4019</v>
      </c>
      <c r="B296" t="s">
        <v>118</v>
      </c>
      <c r="C296" s="1">
        <v>45289</v>
      </c>
      <c r="D296" s="1">
        <v>45632</v>
      </c>
      <c r="E296" s="33">
        <v>15.99</v>
      </c>
      <c r="F296">
        <v>349</v>
      </c>
      <c r="G296" t="s">
        <v>46</v>
      </c>
      <c r="H296">
        <v>1</v>
      </c>
      <c r="I296">
        <v>6</v>
      </c>
      <c r="J296" t="b">
        <v>1</v>
      </c>
      <c r="K296">
        <v>334</v>
      </c>
      <c r="L296">
        <v>76</v>
      </c>
      <c r="M296" t="s">
        <v>39</v>
      </c>
      <c r="N296" t="s">
        <v>49</v>
      </c>
      <c r="O296" t="s">
        <v>41</v>
      </c>
      <c r="P296">
        <v>32</v>
      </c>
      <c r="Q296">
        <v>3.3</v>
      </c>
      <c r="R296" t="b">
        <v>0</v>
      </c>
      <c r="S296" t="s">
        <v>28</v>
      </c>
      <c r="T296">
        <v>1911</v>
      </c>
      <c r="U296" t="s">
        <v>51</v>
      </c>
      <c r="V296" t="s">
        <v>68</v>
      </c>
      <c r="W296" t="s">
        <v>75</v>
      </c>
      <c r="X296" s="10">
        <f t="shared" si="89"/>
        <v>7.8048780487804878E-2</v>
      </c>
      <c r="Y296" s="10" t="str">
        <f t="shared" si="99"/>
        <v>0%-10%</v>
      </c>
      <c r="Z296" t="str">
        <f t="shared" si="90"/>
        <v>Low</v>
      </c>
      <c r="AA296" t="str">
        <f t="shared" si="91"/>
        <v>301-400</v>
      </c>
      <c r="AB296" t="str">
        <f t="shared" si="92"/>
        <v>51-100</v>
      </c>
      <c r="AC296" t="str">
        <f t="shared" si="93"/>
        <v>WEST</v>
      </c>
      <c r="AD296" t="str">
        <f t="shared" si="94"/>
        <v>Single Device</v>
      </c>
      <c r="AE296" t="str">
        <f t="shared" si="95"/>
        <v>301-350</v>
      </c>
      <c r="AF296" s="24" t="str">
        <f t="shared" si="96"/>
        <v>11-15 days</v>
      </c>
      <c r="AG296" t="str">
        <f t="shared" si="97"/>
        <v>1501-2000</v>
      </c>
      <c r="AH296" s="30">
        <f t="shared" si="100"/>
        <v>343</v>
      </c>
      <c r="AI296" s="30">
        <f t="shared" si="98"/>
        <v>1.0174927113702623</v>
      </c>
      <c r="AJ296" t="str">
        <f t="shared" si="101"/>
        <v>0-5 hrs</v>
      </c>
      <c r="AK296" t="str">
        <f t="shared" ref="AK296:AK316" si="108">IF(F296&gt;400,"High Enagaged",IF(AND(F296&lt;=200,F296&gt;100),"Moderate Enagaged","Low Engaged"))</f>
        <v>Low Engaged</v>
      </c>
    </row>
    <row r="297" spans="1:37" x14ac:dyDescent="0.25">
      <c r="A297">
        <v>4020</v>
      </c>
      <c r="B297" t="s">
        <v>378</v>
      </c>
      <c r="C297" s="1">
        <v>45371</v>
      </c>
      <c r="D297" s="1">
        <v>45628</v>
      </c>
      <c r="E297" s="33">
        <v>15.99</v>
      </c>
      <c r="F297">
        <v>81</v>
      </c>
      <c r="G297" t="s">
        <v>43</v>
      </c>
      <c r="H297">
        <v>1</v>
      </c>
      <c r="I297">
        <v>6</v>
      </c>
      <c r="J297" t="b">
        <v>0</v>
      </c>
      <c r="K297">
        <v>390</v>
      </c>
      <c r="L297">
        <v>43</v>
      </c>
      <c r="M297" t="s">
        <v>44</v>
      </c>
      <c r="N297" t="s">
        <v>40</v>
      </c>
      <c r="O297" t="s">
        <v>41</v>
      </c>
      <c r="P297">
        <v>33</v>
      </c>
      <c r="Q297">
        <v>4</v>
      </c>
      <c r="R297" t="b">
        <v>0</v>
      </c>
      <c r="S297" t="s">
        <v>28</v>
      </c>
      <c r="T297">
        <v>4162</v>
      </c>
      <c r="U297" t="s">
        <v>35</v>
      </c>
      <c r="V297" t="s">
        <v>60</v>
      </c>
      <c r="W297" t="s">
        <v>75</v>
      </c>
      <c r="X297" s="10">
        <f t="shared" si="89"/>
        <v>7.6212471131639717E-2</v>
      </c>
      <c r="Y297" s="10" t="str">
        <f t="shared" si="99"/>
        <v>0%-10%</v>
      </c>
      <c r="Z297" t="str">
        <f t="shared" si="90"/>
        <v>Low</v>
      </c>
      <c r="AA297" t="str">
        <f t="shared" si="91"/>
        <v>301-400</v>
      </c>
      <c r="AB297" t="str">
        <f t="shared" si="92"/>
        <v>0-50</v>
      </c>
      <c r="AC297" t="str">
        <f t="shared" si="93"/>
        <v>NORTH</v>
      </c>
      <c r="AD297" t="str">
        <f t="shared" si="94"/>
        <v>Single Device</v>
      </c>
      <c r="AE297" t="str">
        <f t="shared" si="95"/>
        <v>51-100</v>
      </c>
      <c r="AF297" s="24" t="str">
        <f t="shared" si="96"/>
        <v>16-20 days</v>
      </c>
      <c r="AG297" t="str">
        <f t="shared" si="97"/>
        <v>4001-4500</v>
      </c>
      <c r="AH297" s="30">
        <f t="shared" si="100"/>
        <v>257</v>
      </c>
      <c r="AI297" s="30">
        <f t="shared" si="98"/>
        <v>0.31517509727626458</v>
      </c>
      <c r="AJ297" t="str">
        <f t="shared" si="101"/>
        <v>0-5 hrs</v>
      </c>
      <c r="AK297" t="str">
        <f t="shared" si="108"/>
        <v>Low Engaged</v>
      </c>
    </row>
    <row r="298" spans="1:37" x14ac:dyDescent="0.25">
      <c r="A298">
        <v>4024</v>
      </c>
      <c r="B298" t="s">
        <v>157</v>
      </c>
      <c r="C298" s="1">
        <v>45037</v>
      </c>
      <c r="D298" s="1">
        <v>45633</v>
      </c>
      <c r="E298" s="33">
        <v>7.99</v>
      </c>
      <c r="F298">
        <v>286</v>
      </c>
      <c r="G298" t="s">
        <v>33</v>
      </c>
      <c r="H298">
        <v>3</v>
      </c>
      <c r="I298">
        <v>1</v>
      </c>
      <c r="J298" t="b">
        <v>0</v>
      </c>
      <c r="K298">
        <v>843</v>
      </c>
      <c r="L298">
        <v>26</v>
      </c>
      <c r="M298" t="s">
        <v>44</v>
      </c>
      <c r="N298" t="s">
        <v>26</v>
      </c>
      <c r="O298" t="s">
        <v>34</v>
      </c>
      <c r="P298">
        <v>11</v>
      </c>
      <c r="Q298">
        <v>3.5</v>
      </c>
      <c r="R298" t="b">
        <v>0</v>
      </c>
      <c r="S298" t="s">
        <v>28</v>
      </c>
      <c r="T298">
        <v>318</v>
      </c>
      <c r="U298" t="s">
        <v>65</v>
      </c>
      <c r="V298" t="s">
        <v>68</v>
      </c>
      <c r="W298" t="s">
        <v>53</v>
      </c>
      <c r="X298" s="10">
        <f t="shared" si="89"/>
        <v>1.2658227848101266E-2</v>
      </c>
      <c r="Y298" s="10" t="str">
        <f t="shared" si="99"/>
        <v>0%-10%</v>
      </c>
      <c r="Z298" t="str">
        <f t="shared" si="90"/>
        <v>Low</v>
      </c>
      <c r="AA298" t="str">
        <f t="shared" si="91"/>
        <v>801-900</v>
      </c>
      <c r="AB298" t="str">
        <f t="shared" si="92"/>
        <v>0-50</v>
      </c>
      <c r="AC298" t="str">
        <f t="shared" si="93"/>
        <v>NORTH</v>
      </c>
      <c r="AD298" t="str">
        <f t="shared" si="94"/>
        <v>Multiple Device</v>
      </c>
      <c r="AE298" t="str">
        <f t="shared" si="95"/>
        <v>251-300</v>
      </c>
      <c r="AF298" s="24" t="str">
        <f t="shared" si="96"/>
        <v>11-15 days</v>
      </c>
      <c r="AG298" t="str">
        <f t="shared" si="97"/>
        <v>0-500</v>
      </c>
      <c r="AH298" s="30">
        <f t="shared" si="100"/>
        <v>596</v>
      </c>
      <c r="AI298" s="30">
        <f t="shared" si="98"/>
        <v>0.47986577181208051</v>
      </c>
      <c r="AJ298" t="str">
        <f t="shared" si="101"/>
        <v>0-5 hrs</v>
      </c>
      <c r="AK298" t="str">
        <f t="shared" si="108"/>
        <v>Low Engaged</v>
      </c>
    </row>
    <row r="299" spans="1:37" x14ac:dyDescent="0.25">
      <c r="A299">
        <v>4027</v>
      </c>
      <c r="B299" t="s">
        <v>352</v>
      </c>
      <c r="C299" s="1">
        <v>45395</v>
      </c>
      <c r="D299" s="1">
        <v>45620</v>
      </c>
      <c r="E299" s="33">
        <v>15.99</v>
      </c>
      <c r="F299">
        <v>82</v>
      </c>
      <c r="G299" t="s">
        <v>55</v>
      </c>
      <c r="H299">
        <v>2</v>
      </c>
      <c r="I299">
        <v>3</v>
      </c>
      <c r="J299" t="b">
        <v>0</v>
      </c>
      <c r="K299">
        <v>999</v>
      </c>
      <c r="L299">
        <v>190</v>
      </c>
      <c r="M299" t="s">
        <v>74</v>
      </c>
      <c r="N299" t="s">
        <v>26</v>
      </c>
      <c r="O299" t="s">
        <v>50</v>
      </c>
      <c r="P299">
        <v>57</v>
      </c>
      <c r="Q299">
        <v>3.1</v>
      </c>
      <c r="R299" t="b">
        <v>1</v>
      </c>
      <c r="S299" t="s">
        <v>28</v>
      </c>
      <c r="T299">
        <v>4920</v>
      </c>
      <c r="U299" t="s">
        <v>65</v>
      </c>
      <c r="V299" t="s">
        <v>30</v>
      </c>
      <c r="W299" t="s">
        <v>75</v>
      </c>
      <c r="X299" s="10">
        <f t="shared" si="89"/>
        <v>4.7939444911690499E-2</v>
      </c>
      <c r="Y299" s="10" t="str">
        <f t="shared" si="99"/>
        <v>0%-10%</v>
      </c>
      <c r="Z299" t="str">
        <f t="shared" si="90"/>
        <v>Low</v>
      </c>
      <c r="AA299" t="str">
        <f t="shared" si="91"/>
        <v>901-1000</v>
      </c>
      <c r="AB299" t="str">
        <f t="shared" si="92"/>
        <v>151-200</v>
      </c>
      <c r="AC299" t="str">
        <f t="shared" si="93"/>
        <v>NORTH</v>
      </c>
      <c r="AD299" t="str">
        <f t="shared" si="94"/>
        <v>Multiple Device</v>
      </c>
      <c r="AE299" t="str">
        <f t="shared" si="95"/>
        <v>51-100</v>
      </c>
      <c r="AF299" s="24" t="str">
        <f t="shared" si="96"/>
        <v>21-30 days</v>
      </c>
      <c r="AG299" t="str">
        <f t="shared" si="97"/>
        <v>Above 4500</v>
      </c>
      <c r="AH299" s="30">
        <f t="shared" si="100"/>
        <v>225</v>
      </c>
      <c r="AI299" s="30">
        <f t="shared" si="98"/>
        <v>0.36444444444444446</v>
      </c>
      <c r="AJ299" t="str">
        <f t="shared" si="101"/>
        <v>0-5 hrs</v>
      </c>
      <c r="AK299" t="str">
        <f t="shared" si="108"/>
        <v>Low Engaged</v>
      </c>
    </row>
    <row r="300" spans="1:37" x14ac:dyDescent="0.25">
      <c r="A300">
        <v>4028</v>
      </c>
      <c r="B300" t="s">
        <v>148</v>
      </c>
      <c r="C300" s="1">
        <v>45416</v>
      </c>
      <c r="D300" s="1">
        <v>45635</v>
      </c>
      <c r="E300" s="33">
        <v>7.99</v>
      </c>
      <c r="F300">
        <v>76</v>
      </c>
      <c r="G300" t="s">
        <v>55</v>
      </c>
      <c r="H300">
        <v>2</v>
      </c>
      <c r="I300">
        <v>4</v>
      </c>
      <c r="J300" t="b">
        <v>1</v>
      </c>
      <c r="K300">
        <v>324</v>
      </c>
      <c r="L300">
        <v>113</v>
      </c>
      <c r="M300" t="s">
        <v>59</v>
      </c>
      <c r="N300" t="s">
        <v>49</v>
      </c>
      <c r="O300" t="s">
        <v>67</v>
      </c>
      <c r="P300">
        <v>87</v>
      </c>
      <c r="Q300">
        <v>4.9000000000000004</v>
      </c>
      <c r="R300" t="b">
        <v>0</v>
      </c>
      <c r="S300" t="s">
        <v>28</v>
      </c>
      <c r="T300">
        <v>4702</v>
      </c>
      <c r="U300" t="s">
        <v>57</v>
      </c>
      <c r="V300" t="s">
        <v>36</v>
      </c>
      <c r="W300" t="s">
        <v>53</v>
      </c>
      <c r="X300" s="10">
        <f t="shared" si="89"/>
        <v>0.19908466819221968</v>
      </c>
      <c r="Y300" s="10" t="str">
        <f t="shared" si="99"/>
        <v>11%-30%</v>
      </c>
      <c r="Z300" t="str">
        <f t="shared" si="90"/>
        <v>Moderate</v>
      </c>
      <c r="AA300" t="str">
        <f t="shared" si="91"/>
        <v>301-400</v>
      </c>
      <c r="AB300" t="str">
        <f t="shared" si="92"/>
        <v>101-150</v>
      </c>
      <c r="AC300" t="str">
        <f t="shared" si="93"/>
        <v>SOUTH</v>
      </c>
      <c r="AD300" t="str">
        <f t="shared" si="94"/>
        <v>Multiple Device</v>
      </c>
      <c r="AE300" t="str">
        <f t="shared" si="95"/>
        <v>51-100</v>
      </c>
      <c r="AF300" s="24" t="str">
        <f t="shared" si="96"/>
        <v>7-10 days</v>
      </c>
      <c r="AG300" t="str">
        <f t="shared" si="97"/>
        <v>Above 4500</v>
      </c>
      <c r="AH300" s="30">
        <f t="shared" si="100"/>
        <v>219</v>
      </c>
      <c r="AI300" s="30">
        <f t="shared" si="98"/>
        <v>0.34703196347031962</v>
      </c>
      <c r="AJ300" t="str">
        <f t="shared" si="101"/>
        <v>0-5 hrs</v>
      </c>
      <c r="AK300" t="str">
        <f t="shared" si="108"/>
        <v>Low Engaged</v>
      </c>
    </row>
    <row r="301" spans="1:37" x14ac:dyDescent="0.25">
      <c r="A301">
        <v>4029</v>
      </c>
      <c r="B301" t="s">
        <v>171</v>
      </c>
      <c r="C301" s="1">
        <v>45580</v>
      </c>
      <c r="D301" s="1">
        <v>45620</v>
      </c>
      <c r="E301" s="33">
        <v>11.99</v>
      </c>
      <c r="F301">
        <v>308</v>
      </c>
      <c r="G301" t="s">
        <v>33</v>
      </c>
      <c r="H301">
        <v>2</v>
      </c>
      <c r="I301">
        <v>3</v>
      </c>
      <c r="J301" t="b">
        <v>0</v>
      </c>
      <c r="K301">
        <v>392</v>
      </c>
      <c r="L301">
        <v>151</v>
      </c>
      <c r="M301" t="s">
        <v>39</v>
      </c>
      <c r="N301" t="s">
        <v>40</v>
      </c>
      <c r="O301" t="s">
        <v>34</v>
      </c>
      <c r="P301">
        <v>27</v>
      </c>
      <c r="Q301">
        <v>4.2</v>
      </c>
      <c r="R301" t="b">
        <v>1</v>
      </c>
      <c r="S301" t="s">
        <v>28</v>
      </c>
      <c r="T301">
        <v>1176</v>
      </c>
      <c r="U301" t="s">
        <v>29</v>
      </c>
      <c r="V301" t="s">
        <v>52</v>
      </c>
      <c r="W301" t="s">
        <v>37</v>
      </c>
      <c r="X301" s="10">
        <f t="shared" si="89"/>
        <v>4.9723756906077346E-2</v>
      </c>
      <c r="Y301" s="10" t="str">
        <f t="shared" si="99"/>
        <v>0%-10%</v>
      </c>
      <c r="Z301" t="str">
        <f t="shared" si="90"/>
        <v>Low</v>
      </c>
      <c r="AA301" t="str">
        <f t="shared" si="91"/>
        <v>301-400</v>
      </c>
      <c r="AB301" t="str">
        <f t="shared" si="92"/>
        <v>151-200</v>
      </c>
      <c r="AC301" t="str">
        <f t="shared" si="93"/>
        <v>WEST</v>
      </c>
      <c r="AD301" t="str">
        <f t="shared" si="94"/>
        <v>Multiple Device</v>
      </c>
      <c r="AE301" t="str">
        <f t="shared" si="95"/>
        <v>301-350</v>
      </c>
      <c r="AF301" s="24" t="str">
        <f t="shared" si="96"/>
        <v>More than 30days</v>
      </c>
      <c r="AG301" t="str">
        <f t="shared" si="97"/>
        <v>1001-1500</v>
      </c>
      <c r="AH301" s="30">
        <f t="shared" si="100"/>
        <v>40</v>
      </c>
      <c r="AI301" s="30">
        <f t="shared" si="98"/>
        <v>7.7</v>
      </c>
      <c r="AJ301" t="str">
        <f t="shared" si="101"/>
        <v>6-10 hrs</v>
      </c>
      <c r="AK301" t="str">
        <f t="shared" si="108"/>
        <v>Low Engaged</v>
      </c>
    </row>
    <row r="302" spans="1:37" x14ac:dyDescent="0.25">
      <c r="A302">
        <v>4037</v>
      </c>
      <c r="B302" t="s">
        <v>246</v>
      </c>
      <c r="C302" s="1">
        <v>45260</v>
      </c>
      <c r="D302" s="1">
        <v>45640</v>
      </c>
      <c r="E302" s="33">
        <v>11.99</v>
      </c>
      <c r="F302">
        <v>103</v>
      </c>
      <c r="G302" t="s">
        <v>79</v>
      </c>
      <c r="H302">
        <v>4</v>
      </c>
      <c r="I302">
        <v>4</v>
      </c>
      <c r="J302" t="b">
        <v>0</v>
      </c>
      <c r="K302">
        <v>305</v>
      </c>
      <c r="L302">
        <v>191</v>
      </c>
      <c r="M302" t="s">
        <v>39</v>
      </c>
      <c r="N302" t="s">
        <v>26</v>
      </c>
      <c r="O302" t="s">
        <v>67</v>
      </c>
      <c r="P302">
        <v>98</v>
      </c>
      <c r="Q302">
        <v>4.7</v>
      </c>
      <c r="R302" t="b">
        <v>1</v>
      </c>
      <c r="S302" t="s">
        <v>28</v>
      </c>
      <c r="T302">
        <v>1824</v>
      </c>
      <c r="U302" t="s">
        <v>65</v>
      </c>
      <c r="V302" t="s">
        <v>52</v>
      </c>
      <c r="W302" t="s">
        <v>75</v>
      </c>
      <c r="X302" s="10">
        <f t="shared" si="89"/>
        <v>0.19758064516129031</v>
      </c>
      <c r="Y302" s="10" t="str">
        <f t="shared" si="99"/>
        <v>11%-30%</v>
      </c>
      <c r="Z302" t="str">
        <f t="shared" si="90"/>
        <v>Moderate</v>
      </c>
      <c r="AA302" t="str">
        <f t="shared" si="91"/>
        <v>301-400</v>
      </c>
      <c r="AB302" t="str">
        <f t="shared" si="92"/>
        <v>151-200</v>
      </c>
      <c r="AC302" t="str">
        <f t="shared" si="93"/>
        <v>WEST</v>
      </c>
      <c r="AD302" t="str">
        <f t="shared" si="94"/>
        <v>Multiple Device</v>
      </c>
      <c r="AE302" t="str">
        <f t="shared" si="95"/>
        <v>101-150</v>
      </c>
      <c r="AF302" s="24" t="str">
        <f t="shared" si="96"/>
        <v>4-6 days</v>
      </c>
      <c r="AG302" t="str">
        <f t="shared" si="97"/>
        <v>1501-2000</v>
      </c>
      <c r="AH302" s="30">
        <f t="shared" si="100"/>
        <v>380</v>
      </c>
      <c r="AI302" s="30">
        <f t="shared" si="98"/>
        <v>0.27105263157894738</v>
      </c>
      <c r="AJ302" t="str">
        <f t="shared" si="101"/>
        <v>0-5 hrs</v>
      </c>
      <c r="AK302" t="str">
        <f t="shared" si="108"/>
        <v>Moderate Enagaged</v>
      </c>
    </row>
    <row r="303" spans="1:37" x14ac:dyDescent="0.25">
      <c r="A303">
        <v>4044</v>
      </c>
      <c r="B303" t="s">
        <v>302</v>
      </c>
      <c r="C303" s="1">
        <v>45081</v>
      </c>
      <c r="D303" s="1">
        <v>45619</v>
      </c>
      <c r="E303" s="33">
        <v>15.99</v>
      </c>
      <c r="F303">
        <v>309</v>
      </c>
      <c r="G303" t="s">
        <v>79</v>
      </c>
      <c r="H303">
        <v>5</v>
      </c>
      <c r="I303">
        <v>5</v>
      </c>
      <c r="J303" t="b">
        <v>0</v>
      </c>
      <c r="K303">
        <v>851</v>
      </c>
      <c r="L303">
        <v>166</v>
      </c>
      <c r="M303" t="s">
        <v>74</v>
      </c>
      <c r="N303" t="s">
        <v>64</v>
      </c>
      <c r="O303" t="s">
        <v>50</v>
      </c>
      <c r="P303">
        <v>66</v>
      </c>
      <c r="Q303">
        <v>4</v>
      </c>
      <c r="R303" t="b">
        <v>1</v>
      </c>
      <c r="S303" t="s">
        <v>28</v>
      </c>
      <c r="T303">
        <v>4783</v>
      </c>
      <c r="U303" t="s">
        <v>57</v>
      </c>
      <c r="V303" t="s">
        <v>60</v>
      </c>
      <c r="W303" t="s">
        <v>75</v>
      </c>
      <c r="X303" s="10">
        <f t="shared" si="89"/>
        <v>6.4896755162241887E-2</v>
      </c>
      <c r="Y303" s="10" t="str">
        <f t="shared" si="99"/>
        <v>0%-10%</v>
      </c>
      <c r="Z303" t="str">
        <f t="shared" si="90"/>
        <v>Low</v>
      </c>
      <c r="AA303" t="str">
        <f t="shared" si="91"/>
        <v>801-900</v>
      </c>
      <c r="AB303" t="str">
        <f t="shared" si="92"/>
        <v>151-200</v>
      </c>
      <c r="AC303" t="str">
        <f t="shared" si="93"/>
        <v>NORTH</v>
      </c>
      <c r="AD303" t="str">
        <f t="shared" si="94"/>
        <v>Multiple Device</v>
      </c>
      <c r="AE303" t="str">
        <f t="shared" si="95"/>
        <v>301-350</v>
      </c>
      <c r="AF303" s="24" t="str">
        <f t="shared" si="96"/>
        <v>More than 30days</v>
      </c>
      <c r="AG303" t="str">
        <f t="shared" si="97"/>
        <v>Above 4500</v>
      </c>
      <c r="AH303" s="30">
        <f t="shared" si="100"/>
        <v>538</v>
      </c>
      <c r="AI303" s="30">
        <f t="shared" si="98"/>
        <v>0.57434944237918217</v>
      </c>
      <c r="AJ303" t="str">
        <f t="shared" si="101"/>
        <v>0-5 hrs</v>
      </c>
      <c r="AK303" t="str">
        <f t="shared" si="108"/>
        <v>Low Engaged</v>
      </c>
    </row>
    <row r="304" spans="1:37" x14ac:dyDescent="0.25">
      <c r="A304">
        <v>4048</v>
      </c>
      <c r="B304" t="s">
        <v>125</v>
      </c>
      <c r="C304" s="1">
        <v>45445</v>
      </c>
      <c r="D304" s="1">
        <v>45643</v>
      </c>
      <c r="E304" s="33">
        <v>11.99</v>
      </c>
      <c r="F304">
        <v>242</v>
      </c>
      <c r="G304" t="s">
        <v>55</v>
      </c>
      <c r="H304">
        <v>3</v>
      </c>
      <c r="I304">
        <v>1</v>
      </c>
      <c r="J304" t="b">
        <v>0</v>
      </c>
      <c r="K304">
        <v>273</v>
      </c>
      <c r="L304">
        <v>96</v>
      </c>
      <c r="M304" t="s">
        <v>63</v>
      </c>
      <c r="N304" t="s">
        <v>49</v>
      </c>
      <c r="O304" t="s">
        <v>67</v>
      </c>
      <c r="P304">
        <v>34</v>
      </c>
      <c r="Q304">
        <v>4.9000000000000004</v>
      </c>
      <c r="R304" t="b">
        <v>1</v>
      </c>
      <c r="S304" t="s">
        <v>28</v>
      </c>
      <c r="T304">
        <v>868</v>
      </c>
      <c r="U304" t="s">
        <v>51</v>
      </c>
      <c r="V304" t="s">
        <v>52</v>
      </c>
      <c r="W304" t="s">
        <v>53</v>
      </c>
      <c r="X304" s="10">
        <f t="shared" si="89"/>
        <v>9.2140921409214094E-2</v>
      </c>
      <c r="Y304" s="10" t="str">
        <f t="shared" si="99"/>
        <v>0%-10%</v>
      </c>
      <c r="Z304" t="str">
        <f t="shared" si="90"/>
        <v>Low</v>
      </c>
      <c r="AA304" t="str">
        <f t="shared" si="91"/>
        <v>201-300</v>
      </c>
      <c r="AB304" t="str">
        <f t="shared" si="92"/>
        <v>51-100</v>
      </c>
      <c r="AC304" t="str">
        <f t="shared" si="93"/>
        <v>NORTH</v>
      </c>
      <c r="AD304" t="str">
        <f t="shared" si="94"/>
        <v>Multiple Device</v>
      </c>
      <c r="AE304" t="str">
        <f t="shared" si="95"/>
        <v>201-250</v>
      </c>
      <c r="AF304" s="24" t="str">
        <f t="shared" si="96"/>
        <v>0-1 days</v>
      </c>
      <c r="AG304" t="str">
        <f t="shared" si="97"/>
        <v>501-1000</v>
      </c>
      <c r="AH304" s="30">
        <f t="shared" si="100"/>
        <v>198</v>
      </c>
      <c r="AI304" s="30">
        <f t="shared" si="98"/>
        <v>1.2222222222222223</v>
      </c>
      <c r="AJ304" t="str">
        <f t="shared" si="101"/>
        <v>0-5 hrs</v>
      </c>
      <c r="AK304" t="str">
        <f t="shared" si="108"/>
        <v>Low Engaged</v>
      </c>
    </row>
    <row r="305" spans="1:37" x14ac:dyDescent="0.25">
      <c r="A305">
        <v>4057</v>
      </c>
      <c r="B305" t="s">
        <v>245</v>
      </c>
      <c r="C305" s="1">
        <v>45422</v>
      </c>
      <c r="D305" s="1">
        <v>45624</v>
      </c>
      <c r="E305" s="33">
        <v>15.99</v>
      </c>
      <c r="F305">
        <v>256</v>
      </c>
      <c r="G305" t="s">
        <v>62</v>
      </c>
      <c r="H305">
        <v>5</v>
      </c>
      <c r="I305">
        <v>3</v>
      </c>
      <c r="J305" t="b">
        <v>0</v>
      </c>
      <c r="K305">
        <v>929</v>
      </c>
      <c r="L305">
        <v>89</v>
      </c>
      <c r="M305" t="s">
        <v>39</v>
      </c>
      <c r="N305" t="s">
        <v>26</v>
      </c>
      <c r="O305" t="s">
        <v>50</v>
      </c>
      <c r="P305">
        <v>89</v>
      </c>
      <c r="Q305">
        <v>3.3</v>
      </c>
      <c r="R305" t="b">
        <v>0</v>
      </c>
      <c r="S305" t="s">
        <v>28</v>
      </c>
      <c r="T305">
        <v>60</v>
      </c>
      <c r="U305" t="s">
        <v>29</v>
      </c>
      <c r="V305" t="s">
        <v>68</v>
      </c>
      <c r="W305" t="s">
        <v>53</v>
      </c>
      <c r="X305" s="10">
        <f t="shared" si="89"/>
        <v>8.7426326129666013E-2</v>
      </c>
      <c r="Y305" s="10" t="str">
        <f t="shared" si="99"/>
        <v>0%-10%</v>
      </c>
      <c r="Z305" t="str">
        <f t="shared" si="90"/>
        <v>Low</v>
      </c>
      <c r="AA305" t="str">
        <f t="shared" si="91"/>
        <v>901-1000</v>
      </c>
      <c r="AB305" t="str">
        <f t="shared" si="92"/>
        <v>51-100</v>
      </c>
      <c r="AC305" t="str">
        <f t="shared" si="93"/>
        <v>WEST</v>
      </c>
      <c r="AD305" t="str">
        <f t="shared" si="94"/>
        <v>Multiple Device</v>
      </c>
      <c r="AE305" t="str">
        <f t="shared" si="95"/>
        <v>251-300</v>
      </c>
      <c r="AF305" s="24" t="str">
        <f t="shared" si="96"/>
        <v>16-20 days</v>
      </c>
      <c r="AG305" t="str">
        <f t="shared" si="97"/>
        <v>0-500</v>
      </c>
      <c r="AH305" s="30">
        <f t="shared" si="100"/>
        <v>202</v>
      </c>
      <c r="AI305" s="30">
        <f t="shared" si="98"/>
        <v>1.2673267326732673</v>
      </c>
      <c r="AJ305" t="str">
        <f t="shared" si="101"/>
        <v>0-5 hrs</v>
      </c>
      <c r="AK305" t="str">
        <f t="shared" si="108"/>
        <v>Low Engaged</v>
      </c>
    </row>
    <row r="306" spans="1:37" x14ac:dyDescent="0.25">
      <c r="A306">
        <v>4066</v>
      </c>
      <c r="B306" t="s">
        <v>102</v>
      </c>
      <c r="C306" s="1">
        <v>45011</v>
      </c>
      <c r="D306" s="1">
        <v>45638</v>
      </c>
      <c r="E306" s="33">
        <v>11.99</v>
      </c>
      <c r="F306">
        <v>76</v>
      </c>
      <c r="G306" t="s">
        <v>43</v>
      </c>
      <c r="H306">
        <v>2</v>
      </c>
      <c r="I306">
        <v>3</v>
      </c>
      <c r="J306" t="b">
        <v>0</v>
      </c>
      <c r="K306">
        <v>788</v>
      </c>
      <c r="L306">
        <v>55</v>
      </c>
      <c r="M306" t="s">
        <v>44</v>
      </c>
      <c r="N306" t="s">
        <v>49</v>
      </c>
      <c r="O306" t="s">
        <v>34</v>
      </c>
      <c r="P306">
        <v>50</v>
      </c>
      <c r="Q306">
        <v>4.8</v>
      </c>
      <c r="R306" t="b">
        <v>1</v>
      </c>
      <c r="S306" t="s">
        <v>28</v>
      </c>
      <c r="T306">
        <v>1744</v>
      </c>
      <c r="U306" t="s">
        <v>57</v>
      </c>
      <c r="V306" t="s">
        <v>52</v>
      </c>
      <c r="W306" t="s">
        <v>53</v>
      </c>
      <c r="X306" s="10">
        <f t="shared" si="89"/>
        <v>5.9311981020166077E-2</v>
      </c>
      <c r="Y306" s="10" t="str">
        <f t="shared" si="99"/>
        <v>0%-10%</v>
      </c>
      <c r="Z306" t="str">
        <f t="shared" si="90"/>
        <v>Low</v>
      </c>
      <c r="AA306" t="str">
        <f t="shared" si="91"/>
        <v>701-800</v>
      </c>
      <c r="AB306" t="str">
        <f t="shared" si="92"/>
        <v>51-100</v>
      </c>
      <c r="AC306" t="str">
        <f t="shared" si="93"/>
        <v>NORTH</v>
      </c>
      <c r="AD306" t="str">
        <f t="shared" si="94"/>
        <v>Multiple Device</v>
      </c>
      <c r="AE306" t="str">
        <f t="shared" si="95"/>
        <v>51-100</v>
      </c>
      <c r="AF306" s="24" t="str">
        <f t="shared" si="96"/>
        <v>4-6 days</v>
      </c>
      <c r="AG306" t="str">
        <f t="shared" si="97"/>
        <v>1501-2000</v>
      </c>
      <c r="AH306" s="30">
        <f t="shared" si="100"/>
        <v>627</v>
      </c>
      <c r="AI306" s="30">
        <f t="shared" si="98"/>
        <v>0.12121212121212122</v>
      </c>
      <c r="AJ306" t="str">
        <f t="shared" si="101"/>
        <v>0-5 hrs</v>
      </c>
      <c r="AK306" t="str">
        <f t="shared" si="108"/>
        <v>Low Engaged</v>
      </c>
    </row>
    <row r="307" spans="1:37" x14ac:dyDescent="0.25">
      <c r="A307">
        <v>4079</v>
      </c>
      <c r="B307" t="s">
        <v>392</v>
      </c>
      <c r="C307" s="1">
        <v>44942</v>
      </c>
      <c r="D307" s="1">
        <v>45641</v>
      </c>
      <c r="E307" s="33">
        <v>7.99</v>
      </c>
      <c r="F307">
        <v>171</v>
      </c>
      <c r="G307" t="s">
        <v>55</v>
      </c>
      <c r="H307">
        <v>3</v>
      </c>
      <c r="I307">
        <v>6</v>
      </c>
      <c r="J307" t="b">
        <v>1</v>
      </c>
      <c r="K307">
        <v>858</v>
      </c>
      <c r="L307">
        <v>58</v>
      </c>
      <c r="M307" t="s">
        <v>63</v>
      </c>
      <c r="N307" t="s">
        <v>40</v>
      </c>
      <c r="O307" t="s">
        <v>34</v>
      </c>
      <c r="P307">
        <v>21</v>
      </c>
      <c r="Q307">
        <v>4.5</v>
      </c>
      <c r="R307" t="b">
        <v>1</v>
      </c>
      <c r="S307" t="s">
        <v>28</v>
      </c>
      <c r="T307">
        <v>2521</v>
      </c>
      <c r="U307" t="s">
        <v>29</v>
      </c>
      <c r="V307" t="s">
        <v>60</v>
      </c>
      <c r="W307" t="s">
        <v>75</v>
      </c>
      <c r="X307" s="10">
        <f t="shared" si="89"/>
        <v>2.2925764192139739E-2</v>
      </c>
      <c r="Y307" s="10" t="str">
        <f t="shared" si="99"/>
        <v>0%-10%</v>
      </c>
      <c r="Z307" t="str">
        <f t="shared" si="90"/>
        <v>Low</v>
      </c>
      <c r="AA307" t="str">
        <f t="shared" si="91"/>
        <v>801-900</v>
      </c>
      <c r="AB307" t="str">
        <f t="shared" si="92"/>
        <v>51-100</v>
      </c>
      <c r="AC307" t="str">
        <f t="shared" si="93"/>
        <v>NORTH</v>
      </c>
      <c r="AD307" t="str">
        <f t="shared" si="94"/>
        <v>Multiple Device</v>
      </c>
      <c r="AE307" t="str">
        <f t="shared" si="95"/>
        <v>151-200</v>
      </c>
      <c r="AF307" s="24" t="str">
        <f t="shared" si="96"/>
        <v>2-3 days</v>
      </c>
      <c r="AG307" t="str">
        <f t="shared" si="97"/>
        <v>2501-3000</v>
      </c>
      <c r="AH307" s="30">
        <f t="shared" si="100"/>
        <v>699</v>
      </c>
      <c r="AI307" s="30">
        <f t="shared" si="98"/>
        <v>0.24463519313304721</v>
      </c>
      <c r="AJ307" t="str">
        <f t="shared" si="101"/>
        <v>0-5 hrs</v>
      </c>
      <c r="AK307" t="str">
        <f t="shared" si="108"/>
        <v>Moderate Enagaged</v>
      </c>
    </row>
    <row r="308" spans="1:37" x14ac:dyDescent="0.25">
      <c r="A308">
        <v>4083</v>
      </c>
      <c r="B308" t="s">
        <v>88</v>
      </c>
      <c r="C308" s="1">
        <v>45321</v>
      </c>
      <c r="D308" s="1">
        <v>45636</v>
      </c>
      <c r="E308" s="33">
        <v>11.99</v>
      </c>
      <c r="F308">
        <v>32</v>
      </c>
      <c r="G308" t="s">
        <v>55</v>
      </c>
      <c r="H308">
        <v>1</v>
      </c>
      <c r="I308">
        <v>4</v>
      </c>
      <c r="J308" t="b">
        <v>1</v>
      </c>
      <c r="K308">
        <v>588</v>
      </c>
      <c r="L308">
        <v>137</v>
      </c>
      <c r="M308" t="s">
        <v>74</v>
      </c>
      <c r="N308" t="s">
        <v>49</v>
      </c>
      <c r="O308" t="s">
        <v>56</v>
      </c>
      <c r="P308">
        <v>85</v>
      </c>
      <c r="Q308">
        <v>3.7</v>
      </c>
      <c r="R308" t="b">
        <v>1</v>
      </c>
      <c r="S308" t="s">
        <v>28</v>
      </c>
      <c r="T308">
        <v>3433</v>
      </c>
      <c r="U308" t="s">
        <v>57</v>
      </c>
      <c r="V308" t="s">
        <v>30</v>
      </c>
      <c r="W308" t="s">
        <v>75</v>
      </c>
      <c r="X308" s="10">
        <f t="shared" si="89"/>
        <v>0.11724137931034483</v>
      </c>
      <c r="Y308" s="10" t="str">
        <f t="shared" si="99"/>
        <v>11%-30%</v>
      </c>
      <c r="Z308" t="str">
        <f t="shared" si="90"/>
        <v>Moderate</v>
      </c>
      <c r="AA308" t="str">
        <f t="shared" si="91"/>
        <v>501-600</v>
      </c>
      <c r="AB308" t="str">
        <f t="shared" si="92"/>
        <v>101-150</v>
      </c>
      <c r="AC308" t="str">
        <f t="shared" si="93"/>
        <v>NORTH</v>
      </c>
      <c r="AD308" t="str">
        <f t="shared" si="94"/>
        <v>Single Device</v>
      </c>
      <c r="AE308" t="str">
        <f t="shared" si="95"/>
        <v>0-50</v>
      </c>
      <c r="AF308" s="24" t="str">
        <f t="shared" si="96"/>
        <v>7-10 days</v>
      </c>
      <c r="AG308" t="str">
        <f t="shared" si="97"/>
        <v>3001-3500</v>
      </c>
      <c r="AH308" s="30">
        <f t="shared" si="100"/>
        <v>315</v>
      </c>
      <c r="AI308" s="30">
        <f t="shared" si="98"/>
        <v>0.10158730158730159</v>
      </c>
      <c r="AJ308" t="str">
        <f t="shared" si="101"/>
        <v>0-5 hrs</v>
      </c>
      <c r="AK308" t="str">
        <f t="shared" si="108"/>
        <v>Low Engaged</v>
      </c>
    </row>
    <row r="309" spans="1:37" x14ac:dyDescent="0.25">
      <c r="A309">
        <v>4089</v>
      </c>
      <c r="B309" t="s">
        <v>88</v>
      </c>
      <c r="C309" s="1">
        <v>45634</v>
      </c>
      <c r="D309" s="1">
        <v>45643</v>
      </c>
      <c r="E309" s="33">
        <v>11.99</v>
      </c>
      <c r="F309">
        <v>313</v>
      </c>
      <c r="G309" t="s">
        <v>43</v>
      </c>
      <c r="H309">
        <v>5</v>
      </c>
      <c r="I309">
        <v>6</v>
      </c>
      <c r="J309" t="b">
        <v>1</v>
      </c>
      <c r="K309">
        <v>900</v>
      </c>
      <c r="L309">
        <v>135</v>
      </c>
      <c r="M309" t="s">
        <v>39</v>
      </c>
      <c r="N309" t="s">
        <v>40</v>
      </c>
      <c r="O309" t="s">
        <v>67</v>
      </c>
      <c r="P309">
        <v>87</v>
      </c>
      <c r="Q309">
        <v>4.8</v>
      </c>
      <c r="R309" t="b">
        <v>0</v>
      </c>
      <c r="S309" t="s">
        <v>28</v>
      </c>
      <c r="T309">
        <v>1243</v>
      </c>
      <c r="U309" t="s">
        <v>29</v>
      </c>
      <c r="V309" t="s">
        <v>68</v>
      </c>
      <c r="W309" t="s">
        <v>75</v>
      </c>
      <c r="X309" s="10">
        <f t="shared" si="89"/>
        <v>8.4057971014492749E-2</v>
      </c>
      <c r="Y309" s="10" t="str">
        <f t="shared" si="99"/>
        <v>0%-10%</v>
      </c>
      <c r="Z309" t="str">
        <f t="shared" si="90"/>
        <v>Low</v>
      </c>
      <c r="AA309" t="str">
        <f t="shared" si="91"/>
        <v>801-900</v>
      </c>
      <c r="AB309" t="str">
        <f t="shared" si="92"/>
        <v>101-150</v>
      </c>
      <c r="AC309" t="str">
        <f t="shared" si="93"/>
        <v>WEST</v>
      </c>
      <c r="AD309" t="str">
        <f t="shared" si="94"/>
        <v>Multiple Device</v>
      </c>
      <c r="AE309" t="str">
        <f t="shared" si="95"/>
        <v>301-350</v>
      </c>
      <c r="AF309" s="24" t="str">
        <f t="shared" si="96"/>
        <v>0-1 days</v>
      </c>
      <c r="AG309" t="str">
        <f t="shared" si="97"/>
        <v>1001-1500</v>
      </c>
      <c r="AH309" s="30">
        <f t="shared" si="100"/>
        <v>9</v>
      </c>
      <c r="AI309" s="30">
        <f t="shared" si="98"/>
        <v>34.777777777777779</v>
      </c>
      <c r="AJ309" t="str">
        <f t="shared" si="101"/>
        <v>Above 20 hrs</v>
      </c>
      <c r="AK309" t="str">
        <f t="shared" si="108"/>
        <v>Low Engaged</v>
      </c>
    </row>
    <row r="310" spans="1:37" x14ac:dyDescent="0.25">
      <c r="A310">
        <v>4097</v>
      </c>
      <c r="B310" t="s">
        <v>181</v>
      </c>
      <c r="C310" s="1">
        <v>45033</v>
      </c>
      <c r="D310" s="1">
        <v>45642</v>
      </c>
      <c r="E310" s="33">
        <v>7.99</v>
      </c>
      <c r="F310">
        <v>369</v>
      </c>
      <c r="G310" t="s">
        <v>55</v>
      </c>
      <c r="H310">
        <v>3</v>
      </c>
      <c r="I310">
        <v>1</v>
      </c>
      <c r="J310" t="b">
        <v>0</v>
      </c>
      <c r="K310">
        <v>759</v>
      </c>
      <c r="L310">
        <v>56</v>
      </c>
      <c r="M310" t="s">
        <v>59</v>
      </c>
      <c r="N310" t="s">
        <v>26</v>
      </c>
      <c r="O310" t="s">
        <v>27</v>
      </c>
      <c r="P310">
        <v>30</v>
      </c>
      <c r="Q310">
        <v>4</v>
      </c>
      <c r="R310" t="b">
        <v>0</v>
      </c>
      <c r="S310" t="s">
        <v>28</v>
      </c>
      <c r="T310">
        <v>3354</v>
      </c>
      <c r="U310" t="s">
        <v>65</v>
      </c>
      <c r="V310" t="s">
        <v>52</v>
      </c>
      <c r="W310" t="s">
        <v>31</v>
      </c>
      <c r="X310" s="10">
        <f t="shared" si="89"/>
        <v>3.6809815950920248E-2</v>
      </c>
      <c r="Y310" s="10" t="str">
        <f t="shared" si="99"/>
        <v>0%-10%</v>
      </c>
      <c r="Z310" t="str">
        <f t="shared" si="90"/>
        <v>Low</v>
      </c>
      <c r="AA310" t="str">
        <f t="shared" si="91"/>
        <v>701-800</v>
      </c>
      <c r="AB310" t="str">
        <f t="shared" si="92"/>
        <v>51-100</v>
      </c>
      <c r="AC310" t="str">
        <f t="shared" si="93"/>
        <v>SOUTH</v>
      </c>
      <c r="AD310" t="str">
        <f t="shared" si="94"/>
        <v>Multiple Device</v>
      </c>
      <c r="AE310" t="str">
        <f t="shared" si="95"/>
        <v>351-400</v>
      </c>
      <c r="AF310" s="24" t="str">
        <f t="shared" si="96"/>
        <v>2-3 days</v>
      </c>
      <c r="AG310" t="str">
        <f t="shared" si="97"/>
        <v>3001-3500</v>
      </c>
      <c r="AH310" s="30">
        <f t="shared" si="100"/>
        <v>609</v>
      </c>
      <c r="AI310" s="30">
        <f t="shared" si="98"/>
        <v>0.60591133004926112</v>
      </c>
      <c r="AJ310" t="str">
        <f t="shared" si="101"/>
        <v>0-5 hrs</v>
      </c>
      <c r="AK310" t="str">
        <f t="shared" si="108"/>
        <v>Low Engaged</v>
      </c>
    </row>
    <row r="311" spans="1:37" x14ac:dyDescent="0.25">
      <c r="A311">
        <v>4103</v>
      </c>
      <c r="B311" t="s">
        <v>167</v>
      </c>
      <c r="C311" s="1">
        <v>45595</v>
      </c>
      <c r="D311" s="1">
        <v>45621</v>
      </c>
      <c r="E311" s="33">
        <v>11.99</v>
      </c>
      <c r="F311">
        <v>379</v>
      </c>
      <c r="G311" t="s">
        <v>55</v>
      </c>
      <c r="H311">
        <v>2</v>
      </c>
      <c r="I311">
        <v>1</v>
      </c>
      <c r="J311" t="b">
        <v>1</v>
      </c>
      <c r="K311">
        <v>632</v>
      </c>
      <c r="L311">
        <v>82</v>
      </c>
      <c r="M311" t="s">
        <v>25</v>
      </c>
      <c r="N311" t="s">
        <v>49</v>
      </c>
      <c r="O311" t="s">
        <v>50</v>
      </c>
      <c r="P311">
        <v>29</v>
      </c>
      <c r="Q311">
        <v>3.2</v>
      </c>
      <c r="R311" t="b">
        <v>1</v>
      </c>
      <c r="S311" t="s">
        <v>28</v>
      </c>
      <c r="T311">
        <v>1299</v>
      </c>
      <c r="U311" t="s">
        <v>35</v>
      </c>
      <c r="V311" t="s">
        <v>36</v>
      </c>
      <c r="W311" t="s">
        <v>75</v>
      </c>
      <c r="X311" s="10">
        <f t="shared" si="89"/>
        <v>4.0616246498599441E-2</v>
      </c>
      <c r="Y311" s="10" t="str">
        <f t="shared" si="99"/>
        <v>0%-10%</v>
      </c>
      <c r="Z311" t="str">
        <f t="shared" si="90"/>
        <v>Low</v>
      </c>
      <c r="AA311" t="str">
        <f t="shared" si="91"/>
        <v>601-700</v>
      </c>
      <c r="AB311" t="str">
        <f t="shared" si="92"/>
        <v>51-100</v>
      </c>
      <c r="AC311" t="str">
        <f t="shared" si="93"/>
        <v>WEST</v>
      </c>
      <c r="AD311" t="str">
        <f t="shared" si="94"/>
        <v>Multiple Device</v>
      </c>
      <c r="AE311" t="str">
        <f t="shared" si="95"/>
        <v>351-400</v>
      </c>
      <c r="AF311" s="24" t="str">
        <f t="shared" si="96"/>
        <v>21-30 days</v>
      </c>
      <c r="AG311" t="str">
        <f t="shared" si="97"/>
        <v>1001-1500</v>
      </c>
      <c r="AH311" s="30">
        <f t="shared" si="100"/>
        <v>26</v>
      </c>
      <c r="AI311" s="30">
        <f t="shared" si="98"/>
        <v>14.576923076923077</v>
      </c>
      <c r="AJ311" t="str">
        <f t="shared" si="101"/>
        <v>11-15 hrs</v>
      </c>
      <c r="AK311" t="str">
        <f t="shared" si="108"/>
        <v>Low Engaged</v>
      </c>
    </row>
    <row r="312" spans="1:37" x14ac:dyDescent="0.25">
      <c r="A312">
        <v>4104</v>
      </c>
      <c r="B312" t="s">
        <v>387</v>
      </c>
      <c r="C312" s="1">
        <v>45129</v>
      </c>
      <c r="D312" s="1">
        <v>45616</v>
      </c>
      <c r="E312" s="33">
        <v>15.99</v>
      </c>
      <c r="F312">
        <v>182</v>
      </c>
      <c r="G312" t="s">
        <v>43</v>
      </c>
      <c r="H312">
        <v>4</v>
      </c>
      <c r="I312">
        <v>5</v>
      </c>
      <c r="J312" t="b">
        <v>0</v>
      </c>
      <c r="K312">
        <v>247</v>
      </c>
      <c r="L312">
        <v>197</v>
      </c>
      <c r="M312" t="s">
        <v>25</v>
      </c>
      <c r="N312" t="s">
        <v>64</v>
      </c>
      <c r="O312" t="s">
        <v>67</v>
      </c>
      <c r="P312">
        <v>90</v>
      </c>
      <c r="Q312">
        <v>4.7</v>
      </c>
      <c r="R312" t="b">
        <v>0</v>
      </c>
      <c r="S312" t="s">
        <v>28</v>
      </c>
      <c r="T312">
        <v>4726</v>
      </c>
      <c r="U312" t="s">
        <v>57</v>
      </c>
      <c r="V312" t="s">
        <v>30</v>
      </c>
      <c r="W312" t="s">
        <v>37</v>
      </c>
      <c r="X312" s="10">
        <f t="shared" si="89"/>
        <v>0.20270270270270271</v>
      </c>
      <c r="Y312" s="10" t="str">
        <f t="shared" si="99"/>
        <v>11%-30%</v>
      </c>
      <c r="Z312" t="str">
        <f t="shared" si="90"/>
        <v>Moderate</v>
      </c>
      <c r="AA312" t="str">
        <f t="shared" si="91"/>
        <v>201-300</v>
      </c>
      <c r="AB312" t="str">
        <f t="shared" si="92"/>
        <v>151-200</v>
      </c>
      <c r="AC312" t="str">
        <f t="shared" si="93"/>
        <v>WEST</v>
      </c>
      <c r="AD312" t="str">
        <f t="shared" si="94"/>
        <v>Multiple Device</v>
      </c>
      <c r="AE312" t="str">
        <f t="shared" si="95"/>
        <v>151-200</v>
      </c>
      <c r="AF312" s="24" t="str">
        <f t="shared" si="96"/>
        <v>21-30 days</v>
      </c>
      <c r="AG312" t="str">
        <f t="shared" si="97"/>
        <v>Above 4500</v>
      </c>
      <c r="AH312" s="30">
        <f t="shared" si="100"/>
        <v>487</v>
      </c>
      <c r="AI312" s="30">
        <f t="shared" si="98"/>
        <v>0.37371663244353182</v>
      </c>
      <c r="AJ312" t="str">
        <f t="shared" si="101"/>
        <v>0-5 hrs</v>
      </c>
      <c r="AK312" t="str">
        <f t="shared" si="108"/>
        <v>Moderate Enagaged</v>
      </c>
    </row>
    <row r="313" spans="1:37" x14ac:dyDescent="0.25">
      <c r="A313">
        <v>4110</v>
      </c>
      <c r="B313" t="s">
        <v>140</v>
      </c>
      <c r="C313" s="1">
        <v>45318</v>
      </c>
      <c r="D313" s="1">
        <v>45622</v>
      </c>
      <c r="E313" s="33">
        <v>11.99</v>
      </c>
      <c r="F313">
        <v>133</v>
      </c>
      <c r="G313" t="s">
        <v>33</v>
      </c>
      <c r="H313">
        <v>5</v>
      </c>
      <c r="I313">
        <v>4</v>
      </c>
      <c r="J313" t="b">
        <v>0</v>
      </c>
      <c r="K313">
        <v>951</v>
      </c>
      <c r="L313">
        <v>86</v>
      </c>
      <c r="M313" t="s">
        <v>44</v>
      </c>
      <c r="N313" t="s">
        <v>26</v>
      </c>
      <c r="O313" t="s">
        <v>34</v>
      </c>
      <c r="P313">
        <v>88</v>
      </c>
      <c r="Q313">
        <v>4.4000000000000004</v>
      </c>
      <c r="R313" t="b">
        <v>0</v>
      </c>
      <c r="S313" t="s">
        <v>28</v>
      </c>
      <c r="T313">
        <v>3815</v>
      </c>
      <c r="U313" t="s">
        <v>51</v>
      </c>
      <c r="V313" t="s">
        <v>60</v>
      </c>
      <c r="W313" t="s">
        <v>37</v>
      </c>
      <c r="X313" s="10">
        <f t="shared" si="89"/>
        <v>8.4860173577627776E-2</v>
      </c>
      <c r="Y313" s="10" t="str">
        <f t="shared" si="99"/>
        <v>0%-10%</v>
      </c>
      <c r="Z313" t="str">
        <f t="shared" si="90"/>
        <v>Low</v>
      </c>
      <c r="AA313" t="str">
        <f t="shared" si="91"/>
        <v>901-1000</v>
      </c>
      <c r="AB313" t="str">
        <f t="shared" si="92"/>
        <v>51-100</v>
      </c>
      <c r="AC313" t="str">
        <f t="shared" si="93"/>
        <v>NORTH</v>
      </c>
      <c r="AD313" t="str">
        <f t="shared" si="94"/>
        <v>Multiple Device</v>
      </c>
      <c r="AE313" t="str">
        <f t="shared" si="95"/>
        <v>101-150</v>
      </c>
      <c r="AF313" s="24" t="str">
        <f t="shared" si="96"/>
        <v>More than 30days</v>
      </c>
      <c r="AG313" t="str">
        <f t="shared" si="97"/>
        <v>3501-4000</v>
      </c>
      <c r="AH313" s="30">
        <f t="shared" si="100"/>
        <v>304</v>
      </c>
      <c r="AI313" s="30">
        <f t="shared" si="98"/>
        <v>0.4375</v>
      </c>
      <c r="AJ313" t="str">
        <f t="shared" si="101"/>
        <v>0-5 hrs</v>
      </c>
      <c r="AK313" t="str">
        <f t="shared" si="108"/>
        <v>Moderate Enagaged</v>
      </c>
    </row>
    <row r="314" spans="1:37" x14ac:dyDescent="0.25">
      <c r="A314">
        <v>4111</v>
      </c>
      <c r="B314" t="s">
        <v>221</v>
      </c>
      <c r="C314" s="1">
        <v>45405</v>
      </c>
      <c r="D314" s="1">
        <v>45623</v>
      </c>
      <c r="E314" s="33">
        <v>11.99</v>
      </c>
      <c r="F314">
        <v>301</v>
      </c>
      <c r="G314" t="s">
        <v>43</v>
      </c>
      <c r="H314">
        <v>2</v>
      </c>
      <c r="I314">
        <v>2</v>
      </c>
      <c r="J314" t="b">
        <v>1</v>
      </c>
      <c r="K314">
        <v>939</v>
      </c>
      <c r="L314">
        <v>21</v>
      </c>
      <c r="M314" t="s">
        <v>63</v>
      </c>
      <c r="N314" t="s">
        <v>49</v>
      </c>
      <c r="O314" t="s">
        <v>41</v>
      </c>
      <c r="P314">
        <v>83</v>
      </c>
      <c r="Q314">
        <v>4.9000000000000004</v>
      </c>
      <c r="R314" t="b">
        <v>0</v>
      </c>
      <c r="S314" t="s">
        <v>28</v>
      </c>
      <c r="T314">
        <v>1058</v>
      </c>
      <c r="U314" t="s">
        <v>51</v>
      </c>
      <c r="V314" t="s">
        <v>68</v>
      </c>
      <c r="W314" t="s">
        <v>53</v>
      </c>
      <c r="X314" s="10">
        <f t="shared" si="89"/>
        <v>8.6458333333333331E-2</v>
      </c>
      <c r="Y314" s="10" t="str">
        <f t="shared" si="99"/>
        <v>0%-10%</v>
      </c>
      <c r="Z314" t="str">
        <f t="shared" si="90"/>
        <v>Low</v>
      </c>
      <c r="AA314" t="str">
        <f t="shared" si="91"/>
        <v>901-1000</v>
      </c>
      <c r="AB314" t="str">
        <f t="shared" si="92"/>
        <v>0-50</v>
      </c>
      <c r="AC314" t="str">
        <f t="shared" si="93"/>
        <v>NORTH</v>
      </c>
      <c r="AD314" t="str">
        <f t="shared" si="94"/>
        <v>Multiple Device</v>
      </c>
      <c r="AE314" t="str">
        <f t="shared" si="95"/>
        <v>301-350</v>
      </c>
      <c r="AF314" s="24" t="str">
        <f t="shared" si="96"/>
        <v>More than 30days</v>
      </c>
      <c r="AG314" t="str">
        <f t="shared" si="97"/>
        <v>1001-1500</v>
      </c>
      <c r="AH314" s="30">
        <f t="shared" si="100"/>
        <v>218</v>
      </c>
      <c r="AI314" s="30">
        <f t="shared" si="98"/>
        <v>1.3807339449541285</v>
      </c>
      <c r="AJ314" t="str">
        <f t="shared" si="101"/>
        <v>0-5 hrs</v>
      </c>
      <c r="AK314" t="str">
        <f t="shared" si="108"/>
        <v>Low Engaged</v>
      </c>
    </row>
    <row r="315" spans="1:37" x14ac:dyDescent="0.25">
      <c r="A315">
        <v>4114</v>
      </c>
      <c r="B315" t="s">
        <v>213</v>
      </c>
      <c r="C315" s="1">
        <v>45260</v>
      </c>
      <c r="D315" s="1">
        <v>45640</v>
      </c>
      <c r="E315" s="33">
        <v>11.99</v>
      </c>
      <c r="F315">
        <v>251</v>
      </c>
      <c r="G315" t="s">
        <v>55</v>
      </c>
      <c r="H315">
        <v>5</v>
      </c>
      <c r="I315">
        <v>6</v>
      </c>
      <c r="J315" t="b">
        <v>1</v>
      </c>
      <c r="K315">
        <v>687</v>
      </c>
      <c r="L315">
        <v>160</v>
      </c>
      <c r="M315" t="s">
        <v>48</v>
      </c>
      <c r="N315" t="s">
        <v>40</v>
      </c>
      <c r="O315" t="s">
        <v>56</v>
      </c>
      <c r="P315">
        <v>88</v>
      </c>
      <c r="Q315">
        <v>4.5</v>
      </c>
      <c r="R315" t="b">
        <v>0</v>
      </c>
      <c r="S315" t="s">
        <v>28</v>
      </c>
      <c r="T315">
        <v>1411</v>
      </c>
      <c r="U315" t="s">
        <v>65</v>
      </c>
      <c r="V315" t="s">
        <v>52</v>
      </c>
      <c r="W315" t="s">
        <v>37</v>
      </c>
      <c r="X315" s="10">
        <f t="shared" si="89"/>
        <v>0.1038961038961039</v>
      </c>
      <c r="Y315" s="10" t="str">
        <f t="shared" si="99"/>
        <v>11%-30%</v>
      </c>
      <c r="Z315" t="str">
        <f t="shared" si="90"/>
        <v>Moderate</v>
      </c>
      <c r="AA315" t="str">
        <f t="shared" si="91"/>
        <v>601-700</v>
      </c>
      <c r="AB315" t="str">
        <f t="shared" si="92"/>
        <v>151-200</v>
      </c>
      <c r="AC315" t="str">
        <f t="shared" si="93"/>
        <v>EAST</v>
      </c>
      <c r="AD315" t="str">
        <f t="shared" si="94"/>
        <v>Multiple Device</v>
      </c>
      <c r="AE315" t="str">
        <f t="shared" si="95"/>
        <v>251-300</v>
      </c>
      <c r="AF315" s="24" t="str">
        <f t="shared" si="96"/>
        <v>4-6 days</v>
      </c>
      <c r="AG315" t="str">
        <f t="shared" si="97"/>
        <v>1001-1500</v>
      </c>
      <c r="AH315" s="30">
        <f t="shared" si="100"/>
        <v>380</v>
      </c>
      <c r="AI315" s="30">
        <f t="shared" si="98"/>
        <v>0.66052631578947374</v>
      </c>
      <c r="AJ315" t="str">
        <f t="shared" si="101"/>
        <v>0-5 hrs</v>
      </c>
      <c r="AK315" t="str">
        <f t="shared" si="108"/>
        <v>Low Engaged</v>
      </c>
    </row>
    <row r="316" spans="1:37" x14ac:dyDescent="0.25">
      <c r="A316">
        <v>4115</v>
      </c>
      <c r="B316" t="s">
        <v>383</v>
      </c>
      <c r="C316" s="1">
        <v>45620</v>
      </c>
      <c r="D316" s="1">
        <v>45620</v>
      </c>
      <c r="E316" s="33">
        <v>15.99</v>
      </c>
      <c r="F316">
        <v>158</v>
      </c>
      <c r="G316" t="s">
        <v>62</v>
      </c>
      <c r="H316">
        <v>1</v>
      </c>
      <c r="I316">
        <v>5</v>
      </c>
      <c r="J316" t="b">
        <v>1</v>
      </c>
      <c r="K316">
        <v>603</v>
      </c>
      <c r="L316">
        <v>72</v>
      </c>
      <c r="M316" t="s">
        <v>48</v>
      </c>
      <c r="N316" t="s">
        <v>49</v>
      </c>
      <c r="O316" t="s">
        <v>27</v>
      </c>
      <c r="P316">
        <v>88</v>
      </c>
      <c r="Q316">
        <v>3.3</v>
      </c>
      <c r="R316" t="b">
        <v>0</v>
      </c>
      <c r="S316" t="s">
        <v>28</v>
      </c>
      <c r="T316">
        <v>3508</v>
      </c>
      <c r="U316" t="s">
        <v>51</v>
      </c>
      <c r="V316" t="s">
        <v>68</v>
      </c>
      <c r="W316" t="s">
        <v>75</v>
      </c>
      <c r="X316" s="10">
        <f t="shared" si="89"/>
        <v>0.13037037037037036</v>
      </c>
      <c r="Y316" s="10" t="str">
        <f t="shared" si="99"/>
        <v>11%-30%</v>
      </c>
      <c r="Z316" t="str">
        <f t="shared" si="90"/>
        <v>Moderate</v>
      </c>
      <c r="AA316" t="str">
        <f t="shared" si="91"/>
        <v>601-700</v>
      </c>
      <c r="AB316" t="str">
        <f t="shared" si="92"/>
        <v>51-100</v>
      </c>
      <c r="AC316" t="str">
        <f t="shared" si="93"/>
        <v>EAST</v>
      </c>
      <c r="AD316" t="str">
        <f t="shared" si="94"/>
        <v>Single Device</v>
      </c>
      <c r="AE316" t="str">
        <f t="shared" si="95"/>
        <v>151-200</v>
      </c>
      <c r="AF316" s="24" t="str">
        <f t="shared" si="96"/>
        <v>More than 30days</v>
      </c>
      <c r="AG316" t="str">
        <f t="shared" si="97"/>
        <v>3501-4000</v>
      </c>
      <c r="AH316" s="30">
        <f t="shared" si="100"/>
        <v>0</v>
      </c>
      <c r="AI316" s="30">
        <f>IFERROR(IF(F316/AH316&gt;0,F316/AH316,-(F316/AH316)),F316-(F316-1))</f>
        <v>1</v>
      </c>
      <c r="AJ316" t="str">
        <f t="shared" si="101"/>
        <v>0-5 hrs</v>
      </c>
      <c r="AK316" t="str">
        <f t="shared" si="108"/>
        <v>Moderate Enagaged</v>
      </c>
    </row>
    <row r="317" spans="1:37" x14ac:dyDescent="0.25">
      <c r="A317">
        <v>4118</v>
      </c>
      <c r="B317" t="s">
        <v>216</v>
      </c>
      <c r="C317" s="1">
        <v>45062</v>
      </c>
      <c r="D317" s="1">
        <v>45615</v>
      </c>
      <c r="E317" s="33">
        <v>11.99</v>
      </c>
      <c r="F317">
        <v>447</v>
      </c>
      <c r="G317" t="s">
        <v>46</v>
      </c>
      <c r="H317">
        <v>3</v>
      </c>
      <c r="I317">
        <v>4</v>
      </c>
      <c r="J317" t="b">
        <v>0</v>
      </c>
      <c r="K317">
        <v>264</v>
      </c>
      <c r="L317">
        <v>55</v>
      </c>
      <c r="M317" t="s">
        <v>59</v>
      </c>
      <c r="N317" t="s">
        <v>26</v>
      </c>
      <c r="O317" t="s">
        <v>41</v>
      </c>
      <c r="P317">
        <v>58</v>
      </c>
      <c r="Q317">
        <v>3.6</v>
      </c>
      <c r="R317" t="b">
        <v>0</v>
      </c>
      <c r="S317" t="s">
        <v>28</v>
      </c>
      <c r="T317">
        <v>1486</v>
      </c>
      <c r="U317" t="s">
        <v>29</v>
      </c>
      <c r="V317" t="s">
        <v>68</v>
      </c>
      <c r="W317" t="s">
        <v>75</v>
      </c>
      <c r="X317" s="10">
        <f t="shared" si="89"/>
        <v>0.18181818181818182</v>
      </c>
      <c r="Y317" s="10" t="str">
        <f t="shared" si="99"/>
        <v>11%-30%</v>
      </c>
      <c r="Z317" t="str">
        <f t="shared" si="90"/>
        <v>Moderate</v>
      </c>
      <c r="AA317" t="str">
        <f t="shared" si="91"/>
        <v>201-300</v>
      </c>
      <c r="AB317" t="str">
        <f t="shared" si="92"/>
        <v>51-100</v>
      </c>
      <c r="AC317" t="str">
        <f t="shared" si="93"/>
        <v>SOUTH</v>
      </c>
      <c r="AD317" t="str">
        <f t="shared" si="94"/>
        <v>Multiple Device</v>
      </c>
      <c r="AE317" t="str">
        <f t="shared" si="95"/>
        <v>401-450</v>
      </c>
      <c r="AF317" s="24" t="str">
        <f t="shared" si="96"/>
        <v>More than 30days</v>
      </c>
      <c r="AG317" t="str">
        <f t="shared" si="97"/>
        <v>1001-1500</v>
      </c>
      <c r="AH317" s="30">
        <f t="shared" si="100"/>
        <v>553</v>
      </c>
      <c r="AI317" s="30">
        <f t="shared" ref="AI317:AI380" si="109">IFERROR(IF(F317/AH317&gt;0,F317/AH317,-(F317/AH317)),F317-(F317-1))</f>
        <v>0.80831826401446649</v>
      </c>
      <c r="AJ317" t="str">
        <f t="shared" si="101"/>
        <v>0-5 hrs</v>
      </c>
      <c r="AK317" t="str">
        <f t="shared" si="102"/>
        <v>High Enagaged</v>
      </c>
    </row>
    <row r="318" spans="1:37" x14ac:dyDescent="0.25">
      <c r="A318">
        <v>4129</v>
      </c>
      <c r="B318" t="s">
        <v>154</v>
      </c>
      <c r="C318" s="1">
        <v>45291</v>
      </c>
      <c r="D318" s="1">
        <v>45621</v>
      </c>
      <c r="E318" s="33">
        <v>11.99</v>
      </c>
      <c r="F318">
        <v>383</v>
      </c>
      <c r="G318" t="s">
        <v>55</v>
      </c>
      <c r="H318">
        <v>5</v>
      </c>
      <c r="I318">
        <v>4</v>
      </c>
      <c r="J318" t="b">
        <v>1</v>
      </c>
      <c r="K318">
        <v>711</v>
      </c>
      <c r="L318">
        <v>147</v>
      </c>
      <c r="M318" t="s">
        <v>74</v>
      </c>
      <c r="N318" t="s">
        <v>26</v>
      </c>
      <c r="O318" t="s">
        <v>41</v>
      </c>
      <c r="P318">
        <v>68</v>
      </c>
      <c r="Q318">
        <v>3.9</v>
      </c>
      <c r="R318" t="b">
        <v>1</v>
      </c>
      <c r="S318" t="s">
        <v>28</v>
      </c>
      <c r="T318">
        <v>2083</v>
      </c>
      <c r="U318" t="s">
        <v>57</v>
      </c>
      <c r="V318" t="s">
        <v>52</v>
      </c>
      <c r="W318" t="s">
        <v>37</v>
      </c>
      <c r="X318" s="10">
        <f t="shared" si="89"/>
        <v>7.9254079254079249E-2</v>
      </c>
      <c r="Y318" s="10" t="str">
        <f t="shared" si="99"/>
        <v>0%-10%</v>
      </c>
      <c r="Z318" t="str">
        <f t="shared" si="90"/>
        <v>Low</v>
      </c>
      <c r="AA318" t="str">
        <f t="shared" si="91"/>
        <v>701-800</v>
      </c>
      <c r="AB318" t="str">
        <f t="shared" si="92"/>
        <v>101-150</v>
      </c>
      <c r="AC318" t="str">
        <f t="shared" si="93"/>
        <v>NORTH</v>
      </c>
      <c r="AD318" t="str">
        <f t="shared" si="94"/>
        <v>Multiple Device</v>
      </c>
      <c r="AE318" t="str">
        <f t="shared" si="95"/>
        <v>351-400</v>
      </c>
      <c r="AF318" s="24" t="str">
        <f t="shared" si="96"/>
        <v>More than 30days</v>
      </c>
      <c r="AG318" t="str">
        <f t="shared" si="97"/>
        <v>2001-2500</v>
      </c>
      <c r="AH318" s="30">
        <f t="shared" si="100"/>
        <v>330</v>
      </c>
      <c r="AI318" s="30">
        <f t="shared" si="109"/>
        <v>1.1606060606060606</v>
      </c>
      <c r="AJ318" t="str">
        <f t="shared" si="101"/>
        <v>0-5 hrs</v>
      </c>
      <c r="AK318" t="str">
        <f t="shared" ref="AK318:AK322" si="110">IF(F318&gt;400,"High Enagaged",IF(AND(F318&lt;=200,F318&gt;100),"Moderate Enagaged","Low Engaged"))</f>
        <v>Low Engaged</v>
      </c>
    </row>
    <row r="319" spans="1:37" x14ac:dyDescent="0.25">
      <c r="A319">
        <v>4155</v>
      </c>
      <c r="B319" t="s">
        <v>168</v>
      </c>
      <c r="C319" s="1">
        <v>44992</v>
      </c>
      <c r="D319" s="1">
        <v>45632</v>
      </c>
      <c r="E319" s="33">
        <v>11.99</v>
      </c>
      <c r="F319">
        <v>42</v>
      </c>
      <c r="G319" t="s">
        <v>43</v>
      </c>
      <c r="H319">
        <v>4</v>
      </c>
      <c r="I319">
        <v>2</v>
      </c>
      <c r="J319" t="b">
        <v>0</v>
      </c>
      <c r="K319">
        <v>560</v>
      </c>
      <c r="L319">
        <v>98</v>
      </c>
      <c r="M319" t="s">
        <v>74</v>
      </c>
      <c r="N319" t="s">
        <v>40</v>
      </c>
      <c r="O319" t="s">
        <v>41</v>
      </c>
      <c r="P319">
        <v>90</v>
      </c>
      <c r="Q319">
        <v>3.8</v>
      </c>
      <c r="R319" t="b">
        <v>0</v>
      </c>
      <c r="S319" t="s">
        <v>28</v>
      </c>
      <c r="T319">
        <v>496</v>
      </c>
      <c r="U319" t="s">
        <v>57</v>
      </c>
      <c r="V319" t="s">
        <v>52</v>
      </c>
      <c r="W319" t="s">
        <v>75</v>
      </c>
      <c r="X319" s="10">
        <f t="shared" si="89"/>
        <v>0.13677811550151975</v>
      </c>
      <c r="Y319" s="10" t="str">
        <f t="shared" si="99"/>
        <v>11%-30%</v>
      </c>
      <c r="Z319" t="str">
        <f t="shared" si="90"/>
        <v>Moderate</v>
      </c>
      <c r="AA319" t="str">
        <f t="shared" si="91"/>
        <v>501-600</v>
      </c>
      <c r="AB319" t="str">
        <f t="shared" si="92"/>
        <v>51-100</v>
      </c>
      <c r="AC319" t="str">
        <f t="shared" si="93"/>
        <v>NORTH</v>
      </c>
      <c r="AD319" t="str">
        <f t="shared" si="94"/>
        <v>Multiple Device</v>
      </c>
      <c r="AE319" t="str">
        <f t="shared" si="95"/>
        <v>0-50</v>
      </c>
      <c r="AF319" s="24" t="str">
        <f t="shared" si="96"/>
        <v>11-15 days</v>
      </c>
      <c r="AG319" t="str">
        <f t="shared" si="97"/>
        <v>0-500</v>
      </c>
      <c r="AH319" s="30">
        <f t="shared" si="100"/>
        <v>640</v>
      </c>
      <c r="AI319" s="30">
        <f t="shared" si="109"/>
        <v>6.5625000000000003E-2</v>
      </c>
      <c r="AJ319" t="str">
        <f t="shared" si="101"/>
        <v>0-5 hrs</v>
      </c>
      <c r="AK319" t="str">
        <f t="shared" si="110"/>
        <v>Low Engaged</v>
      </c>
    </row>
    <row r="320" spans="1:37" x14ac:dyDescent="0.25">
      <c r="A320">
        <v>4171</v>
      </c>
      <c r="B320" t="s">
        <v>146</v>
      </c>
      <c r="C320" s="1">
        <v>45477</v>
      </c>
      <c r="D320" s="1">
        <v>45640</v>
      </c>
      <c r="E320" s="33">
        <v>11.99</v>
      </c>
      <c r="F320">
        <v>291</v>
      </c>
      <c r="G320" t="s">
        <v>43</v>
      </c>
      <c r="H320">
        <v>2</v>
      </c>
      <c r="I320">
        <v>1</v>
      </c>
      <c r="J320" t="b">
        <v>1</v>
      </c>
      <c r="K320">
        <v>380</v>
      </c>
      <c r="L320">
        <v>106</v>
      </c>
      <c r="M320" t="s">
        <v>39</v>
      </c>
      <c r="N320" t="s">
        <v>26</v>
      </c>
      <c r="O320" t="s">
        <v>50</v>
      </c>
      <c r="P320">
        <v>22</v>
      </c>
      <c r="Q320">
        <v>4.0999999999999996</v>
      </c>
      <c r="R320" t="b">
        <v>0</v>
      </c>
      <c r="S320" t="s">
        <v>28</v>
      </c>
      <c r="T320">
        <v>2576</v>
      </c>
      <c r="U320" t="s">
        <v>51</v>
      </c>
      <c r="V320" t="s">
        <v>60</v>
      </c>
      <c r="W320" t="s">
        <v>37</v>
      </c>
      <c r="X320" s="10">
        <f t="shared" si="89"/>
        <v>4.5267489711934158E-2</v>
      </c>
      <c r="Y320" s="10" t="str">
        <f t="shared" si="99"/>
        <v>0%-10%</v>
      </c>
      <c r="Z320" t="str">
        <f t="shared" si="90"/>
        <v>Low</v>
      </c>
      <c r="AA320" t="str">
        <f t="shared" si="91"/>
        <v>301-400</v>
      </c>
      <c r="AB320" t="str">
        <f t="shared" si="92"/>
        <v>101-150</v>
      </c>
      <c r="AC320" t="str">
        <f t="shared" si="93"/>
        <v>WEST</v>
      </c>
      <c r="AD320" t="str">
        <f t="shared" si="94"/>
        <v>Multiple Device</v>
      </c>
      <c r="AE320" t="str">
        <f t="shared" si="95"/>
        <v>251-300</v>
      </c>
      <c r="AF320" s="24" t="str">
        <f t="shared" si="96"/>
        <v>4-6 days</v>
      </c>
      <c r="AG320" t="str">
        <f t="shared" si="97"/>
        <v>2501-3000</v>
      </c>
      <c r="AH320" s="30">
        <f t="shared" si="100"/>
        <v>163</v>
      </c>
      <c r="AI320" s="30">
        <f t="shared" si="109"/>
        <v>1.7852760736196318</v>
      </c>
      <c r="AJ320" t="str">
        <f t="shared" si="101"/>
        <v>0-5 hrs</v>
      </c>
      <c r="AK320" t="str">
        <f t="shared" si="110"/>
        <v>Low Engaged</v>
      </c>
    </row>
    <row r="321" spans="1:37" x14ac:dyDescent="0.25">
      <c r="A321">
        <v>4191</v>
      </c>
      <c r="B321" t="s">
        <v>174</v>
      </c>
      <c r="C321" s="1">
        <v>45035</v>
      </c>
      <c r="D321" s="1">
        <v>45629</v>
      </c>
      <c r="E321" s="33">
        <v>7.99</v>
      </c>
      <c r="F321">
        <v>46</v>
      </c>
      <c r="G321" t="s">
        <v>55</v>
      </c>
      <c r="H321">
        <v>2</v>
      </c>
      <c r="I321">
        <v>4</v>
      </c>
      <c r="J321" t="b">
        <v>0</v>
      </c>
      <c r="K321">
        <v>33</v>
      </c>
      <c r="L321">
        <v>120</v>
      </c>
      <c r="M321" t="s">
        <v>63</v>
      </c>
      <c r="N321" t="s">
        <v>64</v>
      </c>
      <c r="O321" t="s">
        <v>27</v>
      </c>
      <c r="P321">
        <v>77</v>
      </c>
      <c r="Q321">
        <v>3.9</v>
      </c>
      <c r="R321" t="b">
        <v>1</v>
      </c>
      <c r="S321" t="s">
        <v>28</v>
      </c>
      <c r="T321">
        <v>4269</v>
      </c>
      <c r="U321" t="s">
        <v>65</v>
      </c>
      <c r="V321" t="s">
        <v>30</v>
      </c>
      <c r="W321" t="s">
        <v>37</v>
      </c>
      <c r="X321" s="10">
        <f t="shared" si="89"/>
        <v>0.50326797385620914</v>
      </c>
      <c r="Y321" s="10" t="str">
        <f t="shared" si="99"/>
        <v>Above 30%</v>
      </c>
      <c r="Z321" t="str">
        <f t="shared" si="90"/>
        <v>High</v>
      </c>
      <c r="AA321" t="str">
        <f t="shared" si="91"/>
        <v>0-100</v>
      </c>
      <c r="AB321" t="str">
        <f t="shared" si="92"/>
        <v>101-150</v>
      </c>
      <c r="AC321" t="str">
        <f t="shared" si="93"/>
        <v>NORTH</v>
      </c>
      <c r="AD321" t="str">
        <f t="shared" si="94"/>
        <v>Multiple Device</v>
      </c>
      <c r="AE321" t="str">
        <f t="shared" si="95"/>
        <v>0-50</v>
      </c>
      <c r="AF321" s="24" t="str">
        <f t="shared" si="96"/>
        <v>11-15 days</v>
      </c>
      <c r="AG321" t="str">
        <f t="shared" si="97"/>
        <v>4001-4500</v>
      </c>
      <c r="AH321" s="30">
        <f t="shared" si="100"/>
        <v>594</v>
      </c>
      <c r="AI321" s="30">
        <f t="shared" si="109"/>
        <v>7.7441077441077436E-2</v>
      </c>
      <c r="AJ321" t="str">
        <f t="shared" si="101"/>
        <v>0-5 hrs</v>
      </c>
      <c r="AK321" t="str">
        <f t="shared" si="110"/>
        <v>Low Engaged</v>
      </c>
    </row>
    <row r="322" spans="1:37" x14ac:dyDescent="0.25">
      <c r="A322">
        <v>4197</v>
      </c>
      <c r="B322" t="s">
        <v>102</v>
      </c>
      <c r="C322" s="1">
        <v>45596</v>
      </c>
      <c r="D322" s="1">
        <v>45639</v>
      </c>
      <c r="E322" s="33">
        <v>15.99</v>
      </c>
      <c r="F322">
        <v>183</v>
      </c>
      <c r="G322" t="s">
        <v>79</v>
      </c>
      <c r="H322">
        <v>3</v>
      </c>
      <c r="I322">
        <v>5</v>
      </c>
      <c r="J322" t="b">
        <v>0</v>
      </c>
      <c r="K322">
        <v>490</v>
      </c>
      <c r="L322">
        <v>127</v>
      </c>
      <c r="M322" t="s">
        <v>39</v>
      </c>
      <c r="N322" t="s">
        <v>40</v>
      </c>
      <c r="O322" t="s">
        <v>27</v>
      </c>
      <c r="P322">
        <v>40</v>
      </c>
      <c r="Q322">
        <v>4.5999999999999996</v>
      </c>
      <c r="R322" t="b">
        <v>1</v>
      </c>
      <c r="S322" t="s">
        <v>28</v>
      </c>
      <c r="T322">
        <v>4691</v>
      </c>
      <c r="U322" t="s">
        <v>35</v>
      </c>
      <c r="V322" t="s">
        <v>60</v>
      </c>
      <c r="W322" t="s">
        <v>53</v>
      </c>
      <c r="X322" s="10">
        <f t="shared" ref="X322:X385" si="111">P322/(K322+L322)</f>
        <v>6.4829821717990274E-2</v>
      </c>
      <c r="Y322" s="10" t="str">
        <f t="shared" si="99"/>
        <v>0%-10%</v>
      </c>
      <c r="Z322" t="str">
        <f t="shared" ref="Z322:Z385" si="112">IF(P322/(K322+L322)&gt;0.3, "High",IF(P322/(K322+L322)&lt;=0.1,"Low","Moderate"))</f>
        <v>Low</v>
      </c>
      <c r="AA322" t="str">
        <f t="shared" ref="AA322:AA385" si="113">IF(K322&gt;900,"901-1000",IF(AND(K322&lt;=900,K322&gt;800),"801-900",IF(AND(K322&lt;=800,K322&gt;700),"701-800",IF(AND(K322&lt;=700,K322&gt;600),"601-700",IF(AND(K322&lt;=600,K322&gt;500),"501-600",IF(AND(K322&lt;=500,K322&gt;400),"401-500",IF(AND(K322&lt;=400,K322&gt;300),"301-400",IF(AND(K322&lt;=300,K322&gt;200),"201-300",IF(AND(K322&lt;=200,K322&gt;100),"101-200","0-100")))))))))</f>
        <v>401-500</v>
      </c>
      <c r="AB322" t="str">
        <f t="shared" ref="AB322:AB385" si="114">IF(L322&gt;200,"Above 200",IF(AND(L322&lt;=200,L322&gt;150),"151-200",IF(AND(L322&lt;=150,L322&gt;100),"101-150",IF(AND(L322&lt;=100,L322&gt;50),"51-100","0-50"))))</f>
        <v>101-150</v>
      </c>
      <c r="AC322" t="str">
        <f t="shared" ref="AC322:AC385" si="115">IF(M322="GERMANY","NORTH",IF(M322="INDIA","EAST",IF(M322="USA","WEST",IF(M322="FRANCE","NORTH",IF(M322="CANADA","WEST",IF(M322="UK","NORTH",IF(M322="AUSTRALIA","SOUTH","")))))))</f>
        <v>WEST</v>
      </c>
      <c r="AD322" t="str">
        <f t="shared" ref="AD322:AD385" si="116">IF(H322=1,"Single Device","Multiple Device")</f>
        <v>Multiple Device</v>
      </c>
      <c r="AE322" t="str">
        <f t="shared" ref="AE322:AE385" si="117">IF(AND(F322&lt;=500,F322&gt;450),"451-500",IF(AND(F322&lt;=450,F322&gt;400),"401-450",IF(AND(F322&lt;=400,F322&gt;350),"351-400",IF(AND(F322&lt;=350,F322&gt;300),"301-350",IF(AND(F322&lt;=300,F322&gt;250),"251-300",IF(AND(F322&lt;=250,F322&gt;200),"201-250",IF(AND(F322&lt;=200,F322&gt;150),"151-200",IF(AND(F322&lt;=150,F322&gt;100),"101-150",IF(AND(F322&lt;=100,F322&gt;50),"51-100","0-50")))))))))</f>
        <v>151-200</v>
      </c>
      <c r="AF322" s="24" t="str">
        <f t="shared" ref="AF322:AF385" si="118">IF(MAX($D$2:$D$1001)-D322&lt;=1,"0-1 days",IF(AND(MAX($D$2:$D$1001)-D322&gt;1,MAX($D$2:$D$1001)-D322&lt;=3),"2-3 days",IF(AND(MAX($D$2:$D$1001)-D322&gt;3,MAX($D$2:$D$1001)-D322&lt;=6),"4-6 days",IF(AND(MAX($D$2:$D$1001)-D322&gt;6,MAX($D$2:$D$1001)-D322&lt;=10),"7-10 days",IF(AND(MAX($D$2:$D$1001)-D322&gt;10,MAX($D$2:$D$1001)-D322&lt;=15),"11-15 days",IF(AND(MAX($D$2:$D$1001)-D322&gt;15,MAX($D$2:$D$1001)-D322&lt;=20),"16-20 days",IF(AND(MAX($D$2:$D$1001)-D341&gt;20,MAX($D$2:$D$1001)-D322&lt;=30),"21-30 days","More than 30days")))))))</f>
        <v>4-6 days</v>
      </c>
      <c r="AG322" t="str">
        <f t="shared" ref="AG322:AG385" si="119">IF(T322&gt;4500,"Above 4500",IF(AND(T322&lt;=4500,T322&gt;4000),"4001-4500",IF(AND(T322&lt;=4000,T322&gt;3500),"3501-4000",IF(AND(T322&lt;=3500,T322&gt;3000),"3001-3500",IF(AND(T322&lt;=3000,T322&gt;2500),"2501-3000",IF(AND(T322&lt;=2500,T322&gt;2000),"2001-2500",IF(AND(T322&lt;=2000,T322&gt;1500),"1501-2000",IF(AND(T322&lt;=1500,T322&gt;1000),"1001-1500",IF(AND(T322&lt;=1000,T322&gt;500),"501-1000","0-500")))))))))</f>
        <v>Above 4500</v>
      </c>
      <c r="AH322" s="30">
        <f t="shared" si="100"/>
        <v>43</v>
      </c>
      <c r="AI322" s="30">
        <f t="shared" si="109"/>
        <v>4.2558139534883717</v>
      </c>
      <c r="AJ322" t="str">
        <f t="shared" si="101"/>
        <v>0-5 hrs</v>
      </c>
      <c r="AK322" t="str">
        <f t="shared" si="110"/>
        <v>Moderate Enagaged</v>
      </c>
    </row>
    <row r="323" spans="1:37" x14ac:dyDescent="0.25">
      <c r="A323">
        <v>4204</v>
      </c>
      <c r="B323" t="s">
        <v>114</v>
      </c>
      <c r="C323" s="1">
        <v>45242</v>
      </c>
      <c r="D323" s="1">
        <v>45640</v>
      </c>
      <c r="E323" s="33">
        <v>11.99</v>
      </c>
      <c r="F323">
        <v>494</v>
      </c>
      <c r="G323" t="s">
        <v>55</v>
      </c>
      <c r="H323">
        <v>5</v>
      </c>
      <c r="I323">
        <v>6</v>
      </c>
      <c r="J323" t="b">
        <v>1</v>
      </c>
      <c r="K323">
        <v>202</v>
      </c>
      <c r="L323">
        <v>163</v>
      </c>
      <c r="M323" t="s">
        <v>44</v>
      </c>
      <c r="N323" t="s">
        <v>40</v>
      </c>
      <c r="O323" t="s">
        <v>50</v>
      </c>
      <c r="P323">
        <v>61</v>
      </c>
      <c r="Q323">
        <v>4</v>
      </c>
      <c r="R323" t="b">
        <v>1</v>
      </c>
      <c r="S323" t="s">
        <v>28</v>
      </c>
      <c r="T323">
        <v>4889</v>
      </c>
      <c r="U323" t="s">
        <v>65</v>
      </c>
      <c r="V323" t="s">
        <v>30</v>
      </c>
      <c r="W323" t="s">
        <v>53</v>
      </c>
      <c r="X323" s="10">
        <f t="shared" si="111"/>
        <v>0.16712328767123288</v>
      </c>
      <c r="Y323" s="10" t="str">
        <f t="shared" ref="Y323:Y386" si="120">IF(P323/(K323+L323)&gt;0.3,"Above 30%",IF(P323/(K323+L323)&lt;=0.1,"0%-10%","11%-30%"))</f>
        <v>11%-30%</v>
      </c>
      <c r="Z323" t="str">
        <f t="shared" si="112"/>
        <v>Moderate</v>
      </c>
      <c r="AA323" t="str">
        <f t="shared" si="113"/>
        <v>201-300</v>
      </c>
      <c r="AB323" t="str">
        <f t="shared" si="114"/>
        <v>151-200</v>
      </c>
      <c r="AC323" t="str">
        <f t="shared" si="115"/>
        <v>NORTH</v>
      </c>
      <c r="AD323" t="str">
        <f t="shared" si="116"/>
        <v>Multiple Device</v>
      </c>
      <c r="AE323" t="str">
        <f t="shared" si="117"/>
        <v>451-500</v>
      </c>
      <c r="AF323" s="24" t="str">
        <f t="shared" si="118"/>
        <v>4-6 days</v>
      </c>
      <c r="AG323" t="str">
        <f t="shared" si="119"/>
        <v>Above 4500</v>
      </c>
      <c r="AH323" s="30">
        <f t="shared" ref="AH323:AH386" si="121">D323-C323</f>
        <v>398</v>
      </c>
      <c r="AI323" s="30">
        <f t="shared" si="109"/>
        <v>1.2412060301507537</v>
      </c>
      <c r="AJ323" t="str">
        <f t="shared" ref="AJ323:AJ386" si="122">IF(AI323&gt;20,"Above 20 hrs",IF(AND(AI323&lt;=20,AI323&gt;15),"15-20 hrs",IF(AND(AI323&lt;=15,AI323&gt;10),"11-15 hrs",IF(AND(AI323&lt;=10,AI323&gt;5),"6-10 hrs","0-5 hrs"))))</f>
        <v>0-5 hrs</v>
      </c>
      <c r="AK323" t="str">
        <f t="shared" ref="AK323:AK383" si="123">IF(F323&gt;400,"High Enagaged",IF(AND(T323&lt;=200,T323&gt;100),"Moderate Enagaged","Low Engaged"))</f>
        <v>High Enagaged</v>
      </c>
    </row>
    <row r="324" spans="1:37" x14ac:dyDescent="0.25">
      <c r="A324">
        <v>4205</v>
      </c>
      <c r="B324" t="s">
        <v>167</v>
      </c>
      <c r="C324" s="1">
        <v>45274</v>
      </c>
      <c r="D324" s="1">
        <v>45632</v>
      </c>
      <c r="E324" s="33">
        <v>15.99</v>
      </c>
      <c r="F324">
        <v>302</v>
      </c>
      <c r="G324" t="s">
        <v>62</v>
      </c>
      <c r="H324">
        <v>4</v>
      </c>
      <c r="I324">
        <v>4</v>
      </c>
      <c r="J324" t="b">
        <v>1</v>
      </c>
      <c r="K324">
        <v>800</v>
      </c>
      <c r="L324">
        <v>101</v>
      </c>
      <c r="M324" t="s">
        <v>25</v>
      </c>
      <c r="N324" t="s">
        <v>64</v>
      </c>
      <c r="O324" t="s">
        <v>56</v>
      </c>
      <c r="P324">
        <v>89</v>
      </c>
      <c r="Q324">
        <v>4.3</v>
      </c>
      <c r="R324" t="b">
        <v>0</v>
      </c>
      <c r="S324" t="s">
        <v>28</v>
      </c>
      <c r="T324">
        <v>3411</v>
      </c>
      <c r="U324" t="s">
        <v>35</v>
      </c>
      <c r="V324" t="s">
        <v>68</v>
      </c>
      <c r="W324" t="s">
        <v>37</v>
      </c>
      <c r="X324" s="10">
        <f t="shared" si="111"/>
        <v>9.8779134295227528E-2</v>
      </c>
      <c r="Y324" s="10" t="str">
        <f t="shared" si="120"/>
        <v>0%-10%</v>
      </c>
      <c r="Z324" t="str">
        <f t="shared" si="112"/>
        <v>Low</v>
      </c>
      <c r="AA324" t="str">
        <f t="shared" si="113"/>
        <v>701-800</v>
      </c>
      <c r="AB324" t="str">
        <f t="shared" si="114"/>
        <v>101-150</v>
      </c>
      <c r="AC324" t="str">
        <f t="shared" si="115"/>
        <v>WEST</v>
      </c>
      <c r="AD324" t="str">
        <f t="shared" si="116"/>
        <v>Multiple Device</v>
      </c>
      <c r="AE324" t="str">
        <f t="shared" si="117"/>
        <v>301-350</v>
      </c>
      <c r="AF324" s="24" t="str">
        <f t="shared" si="118"/>
        <v>11-15 days</v>
      </c>
      <c r="AG324" t="str">
        <f t="shared" si="119"/>
        <v>3001-3500</v>
      </c>
      <c r="AH324" s="30">
        <f t="shared" si="121"/>
        <v>358</v>
      </c>
      <c r="AI324" s="30">
        <f t="shared" si="109"/>
        <v>0.84357541899441346</v>
      </c>
      <c r="AJ324" t="str">
        <f t="shared" si="122"/>
        <v>0-5 hrs</v>
      </c>
      <c r="AK324" t="str">
        <f t="shared" ref="AK324:AK330" si="124">IF(F324&gt;400,"High Enagaged",IF(AND(F324&lt;=200,F324&gt;100),"Moderate Enagaged","Low Engaged"))</f>
        <v>Low Engaged</v>
      </c>
    </row>
    <row r="325" spans="1:37" x14ac:dyDescent="0.25">
      <c r="A325">
        <v>4206</v>
      </c>
      <c r="B325" t="s">
        <v>127</v>
      </c>
      <c r="C325" s="1">
        <v>45386</v>
      </c>
      <c r="D325" s="1">
        <v>45632</v>
      </c>
      <c r="E325" s="33">
        <v>11.99</v>
      </c>
      <c r="F325">
        <v>354</v>
      </c>
      <c r="G325" t="s">
        <v>79</v>
      </c>
      <c r="H325">
        <v>1</v>
      </c>
      <c r="I325">
        <v>3</v>
      </c>
      <c r="J325" t="b">
        <v>0</v>
      </c>
      <c r="K325">
        <v>885</v>
      </c>
      <c r="L325">
        <v>65</v>
      </c>
      <c r="M325" t="s">
        <v>44</v>
      </c>
      <c r="N325" t="s">
        <v>49</v>
      </c>
      <c r="O325" t="s">
        <v>56</v>
      </c>
      <c r="P325">
        <v>70</v>
      </c>
      <c r="Q325">
        <v>4.7</v>
      </c>
      <c r="R325" t="b">
        <v>0</v>
      </c>
      <c r="S325" t="s">
        <v>28</v>
      </c>
      <c r="T325">
        <v>4008</v>
      </c>
      <c r="U325" t="s">
        <v>51</v>
      </c>
      <c r="V325" t="s">
        <v>52</v>
      </c>
      <c r="W325" t="s">
        <v>75</v>
      </c>
      <c r="X325" s="10">
        <f t="shared" si="111"/>
        <v>7.3684210526315783E-2</v>
      </c>
      <c r="Y325" s="10" t="str">
        <f t="shared" si="120"/>
        <v>0%-10%</v>
      </c>
      <c r="Z325" t="str">
        <f t="shared" si="112"/>
        <v>Low</v>
      </c>
      <c r="AA325" t="str">
        <f t="shared" si="113"/>
        <v>801-900</v>
      </c>
      <c r="AB325" t="str">
        <f t="shared" si="114"/>
        <v>51-100</v>
      </c>
      <c r="AC325" t="str">
        <f t="shared" si="115"/>
        <v>NORTH</v>
      </c>
      <c r="AD325" t="str">
        <f t="shared" si="116"/>
        <v>Single Device</v>
      </c>
      <c r="AE325" t="str">
        <f t="shared" si="117"/>
        <v>351-400</v>
      </c>
      <c r="AF325" s="24" t="str">
        <f t="shared" si="118"/>
        <v>11-15 days</v>
      </c>
      <c r="AG325" t="str">
        <f t="shared" si="119"/>
        <v>4001-4500</v>
      </c>
      <c r="AH325" s="30">
        <f t="shared" si="121"/>
        <v>246</v>
      </c>
      <c r="AI325" s="30">
        <f t="shared" si="109"/>
        <v>1.4390243902439024</v>
      </c>
      <c r="AJ325" t="str">
        <f t="shared" si="122"/>
        <v>0-5 hrs</v>
      </c>
      <c r="AK325" t="str">
        <f t="shared" si="124"/>
        <v>Low Engaged</v>
      </c>
    </row>
    <row r="326" spans="1:37" x14ac:dyDescent="0.25">
      <c r="A326">
        <v>4210</v>
      </c>
      <c r="B326" t="s">
        <v>184</v>
      </c>
      <c r="C326" s="1">
        <v>45259</v>
      </c>
      <c r="D326" s="1">
        <v>45622</v>
      </c>
      <c r="E326" s="33">
        <v>11.99</v>
      </c>
      <c r="F326">
        <v>85</v>
      </c>
      <c r="G326" t="s">
        <v>55</v>
      </c>
      <c r="H326">
        <v>1</v>
      </c>
      <c r="I326">
        <v>2</v>
      </c>
      <c r="J326" t="b">
        <v>0</v>
      </c>
      <c r="K326">
        <v>770</v>
      </c>
      <c r="L326">
        <v>132</v>
      </c>
      <c r="M326" t="s">
        <v>44</v>
      </c>
      <c r="N326" t="s">
        <v>40</v>
      </c>
      <c r="O326" t="s">
        <v>50</v>
      </c>
      <c r="P326">
        <v>99</v>
      </c>
      <c r="Q326">
        <v>4.4000000000000004</v>
      </c>
      <c r="R326" t="b">
        <v>0</v>
      </c>
      <c r="S326" t="s">
        <v>28</v>
      </c>
      <c r="T326">
        <v>4273</v>
      </c>
      <c r="U326" t="s">
        <v>65</v>
      </c>
      <c r="V326" t="s">
        <v>30</v>
      </c>
      <c r="W326" t="s">
        <v>53</v>
      </c>
      <c r="X326" s="10">
        <f t="shared" si="111"/>
        <v>0.10975609756097561</v>
      </c>
      <c r="Y326" s="10" t="str">
        <f t="shared" si="120"/>
        <v>11%-30%</v>
      </c>
      <c r="Z326" t="str">
        <f t="shared" si="112"/>
        <v>Moderate</v>
      </c>
      <c r="AA326" t="str">
        <f t="shared" si="113"/>
        <v>701-800</v>
      </c>
      <c r="AB326" t="str">
        <f t="shared" si="114"/>
        <v>101-150</v>
      </c>
      <c r="AC326" t="str">
        <f t="shared" si="115"/>
        <v>NORTH</v>
      </c>
      <c r="AD326" t="str">
        <f t="shared" si="116"/>
        <v>Single Device</v>
      </c>
      <c r="AE326" t="str">
        <f t="shared" si="117"/>
        <v>51-100</v>
      </c>
      <c r="AF326" s="24" t="str">
        <f t="shared" si="118"/>
        <v>More than 30days</v>
      </c>
      <c r="AG326" t="str">
        <f t="shared" si="119"/>
        <v>4001-4500</v>
      </c>
      <c r="AH326" s="30">
        <f t="shared" si="121"/>
        <v>363</v>
      </c>
      <c r="AI326" s="30">
        <f t="shared" si="109"/>
        <v>0.23415977961432508</v>
      </c>
      <c r="AJ326" t="str">
        <f t="shared" si="122"/>
        <v>0-5 hrs</v>
      </c>
      <c r="AK326" t="str">
        <f t="shared" si="124"/>
        <v>Low Engaged</v>
      </c>
    </row>
    <row r="327" spans="1:37" x14ac:dyDescent="0.25">
      <c r="A327">
        <v>4211</v>
      </c>
      <c r="B327" t="s">
        <v>293</v>
      </c>
      <c r="C327" s="1">
        <v>45572</v>
      </c>
      <c r="D327" s="1">
        <v>45627</v>
      </c>
      <c r="E327" s="33">
        <v>7.99</v>
      </c>
      <c r="F327">
        <v>277</v>
      </c>
      <c r="G327" t="s">
        <v>79</v>
      </c>
      <c r="H327">
        <v>1</v>
      </c>
      <c r="I327">
        <v>3</v>
      </c>
      <c r="J327" t="b">
        <v>1</v>
      </c>
      <c r="K327">
        <v>455</v>
      </c>
      <c r="L327">
        <v>120</v>
      </c>
      <c r="M327" t="s">
        <v>74</v>
      </c>
      <c r="N327" t="s">
        <v>26</v>
      </c>
      <c r="O327" t="s">
        <v>50</v>
      </c>
      <c r="P327">
        <v>92</v>
      </c>
      <c r="Q327">
        <v>4.7</v>
      </c>
      <c r="R327" t="b">
        <v>0</v>
      </c>
      <c r="S327" t="s">
        <v>28</v>
      </c>
      <c r="T327">
        <v>1360</v>
      </c>
      <c r="U327" t="s">
        <v>57</v>
      </c>
      <c r="V327" t="s">
        <v>52</v>
      </c>
      <c r="W327" t="s">
        <v>75</v>
      </c>
      <c r="X327" s="10">
        <f t="shared" si="111"/>
        <v>0.16</v>
      </c>
      <c r="Y327" s="10" t="str">
        <f t="shared" si="120"/>
        <v>11%-30%</v>
      </c>
      <c r="Z327" t="str">
        <f t="shared" si="112"/>
        <v>Moderate</v>
      </c>
      <c r="AA327" t="str">
        <f t="shared" si="113"/>
        <v>401-500</v>
      </c>
      <c r="AB327" t="str">
        <f t="shared" si="114"/>
        <v>101-150</v>
      </c>
      <c r="AC327" t="str">
        <f t="shared" si="115"/>
        <v>NORTH</v>
      </c>
      <c r="AD327" t="str">
        <f t="shared" si="116"/>
        <v>Single Device</v>
      </c>
      <c r="AE327" t="str">
        <f t="shared" si="117"/>
        <v>251-300</v>
      </c>
      <c r="AF327" s="24" t="str">
        <f t="shared" si="118"/>
        <v>16-20 days</v>
      </c>
      <c r="AG327" t="str">
        <f t="shared" si="119"/>
        <v>1001-1500</v>
      </c>
      <c r="AH327" s="30">
        <f t="shared" si="121"/>
        <v>55</v>
      </c>
      <c r="AI327" s="30">
        <f t="shared" si="109"/>
        <v>5.0363636363636362</v>
      </c>
      <c r="AJ327" t="str">
        <f t="shared" si="122"/>
        <v>6-10 hrs</v>
      </c>
      <c r="AK327" t="str">
        <f t="shared" si="124"/>
        <v>Low Engaged</v>
      </c>
    </row>
    <row r="328" spans="1:37" x14ac:dyDescent="0.25">
      <c r="A328">
        <v>4213</v>
      </c>
      <c r="B328" t="s">
        <v>321</v>
      </c>
      <c r="C328" s="1">
        <v>45268</v>
      </c>
      <c r="D328" s="1">
        <v>45619</v>
      </c>
      <c r="E328" s="33">
        <v>7.99</v>
      </c>
      <c r="F328">
        <v>141</v>
      </c>
      <c r="G328" t="s">
        <v>24</v>
      </c>
      <c r="H328">
        <v>4</v>
      </c>
      <c r="I328">
        <v>2</v>
      </c>
      <c r="J328" t="b">
        <v>1</v>
      </c>
      <c r="K328">
        <v>379</v>
      </c>
      <c r="L328">
        <v>35</v>
      </c>
      <c r="M328" t="s">
        <v>39</v>
      </c>
      <c r="N328" t="s">
        <v>64</v>
      </c>
      <c r="O328" t="s">
        <v>27</v>
      </c>
      <c r="P328">
        <v>29</v>
      </c>
      <c r="Q328">
        <v>4.9000000000000004</v>
      </c>
      <c r="R328" t="b">
        <v>1</v>
      </c>
      <c r="S328" t="s">
        <v>28</v>
      </c>
      <c r="T328">
        <v>3840</v>
      </c>
      <c r="U328" t="s">
        <v>65</v>
      </c>
      <c r="V328" t="s">
        <v>60</v>
      </c>
      <c r="W328" t="s">
        <v>31</v>
      </c>
      <c r="X328" s="10">
        <f t="shared" si="111"/>
        <v>7.0048309178743967E-2</v>
      </c>
      <c r="Y328" s="10" t="str">
        <f t="shared" si="120"/>
        <v>0%-10%</v>
      </c>
      <c r="Z328" t="str">
        <f t="shared" si="112"/>
        <v>Low</v>
      </c>
      <c r="AA328" t="str">
        <f t="shared" si="113"/>
        <v>301-400</v>
      </c>
      <c r="AB328" t="str">
        <f t="shared" si="114"/>
        <v>0-50</v>
      </c>
      <c r="AC328" t="str">
        <f t="shared" si="115"/>
        <v>WEST</v>
      </c>
      <c r="AD328" t="str">
        <f t="shared" si="116"/>
        <v>Multiple Device</v>
      </c>
      <c r="AE328" t="str">
        <f t="shared" si="117"/>
        <v>101-150</v>
      </c>
      <c r="AF328" s="24" t="str">
        <f t="shared" si="118"/>
        <v>More than 30days</v>
      </c>
      <c r="AG328" t="str">
        <f t="shared" si="119"/>
        <v>3501-4000</v>
      </c>
      <c r="AH328" s="30">
        <f t="shared" si="121"/>
        <v>351</v>
      </c>
      <c r="AI328" s="30">
        <f t="shared" si="109"/>
        <v>0.40170940170940173</v>
      </c>
      <c r="AJ328" t="str">
        <f t="shared" si="122"/>
        <v>0-5 hrs</v>
      </c>
      <c r="AK328" t="str">
        <f t="shared" si="124"/>
        <v>Moderate Enagaged</v>
      </c>
    </row>
    <row r="329" spans="1:37" x14ac:dyDescent="0.25">
      <c r="A329">
        <v>4216</v>
      </c>
      <c r="B329" t="s">
        <v>255</v>
      </c>
      <c r="C329" s="1">
        <v>45365</v>
      </c>
      <c r="D329" s="1">
        <v>45615</v>
      </c>
      <c r="E329" s="33">
        <v>11.99</v>
      </c>
      <c r="F329">
        <v>251</v>
      </c>
      <c r="G329" t="s">
        <v>24</v>
      </c>
      <c r="H329">
        <v>3</v>
      </c>
      <c r="I329">
        <v>3</v>
      </c>
      <c r="J329" t="b">
        <v>0</v>
      </c>
      <c r="K329">
        <v>922</v>
      </c>
      <c r="L329">
        <v>106</v>
      </c>
      <c r="M329" t="s">
        <v>59</v>
      </c>
      <c r="N329" t="s">
        <v>40</v>
      </c>
      <c r="O329" t="s">
        <v>27</v>
      </c>
      <c r="P329">
        <v>56</v>
      </c>
      <c r="Q329">
        <v>4.3</v>
      </c>
      <c r="R329" t="b">
        <v>1</v>
      </c>
      <c r="S329" t="s">
        <v>28</v>
      </c>
      <c r="T329">
        <v>585</v>
      </c>
      <c r="U329" t="s">
        <v>29</v>
      </c>
      <c r="V329" t="s">
        <v>36</v>
      </c>
      <c r="W329" t="s">
        <v>31</v>
      </c>
      <c r="X329" s="10">
        <f t="shared" si="111"/>
        <v>5.4474708171206226E-2</v>
      </c>
      <c r="Y329" s="10" t="str">
        <f t="shared" si="120"/>
        <v>0%-10%</v>
      </c>
      <c r="Z329" t="str">
        <f t="shared" si="112"/>
        <v>Low</v>
      </c>
      <c r="AA329" t="str">
        <f t="shared" si="113"/>
        <v>901-1000</v>
      </c>
      <c r="AB329" t="str">
        <f t="shared" si="114"/>
        <v>101-150</v>
      </c>
      <c r="AC329" t="str">
        <f t="shared" si="115"/>
        <v>SOUTH</v>
      </c>
      <c r="AD329" t="str">
        <f t="shared" si="116"/>
        <v>Multiple Device</v>
      </c>
      <c r="AE329" t="str">
        <f t="shared" si="117"/>
        <v>251-300</v>
      </c>
      <c r="AF329" s="24" t="str">
        <f t="shared" si="118"/>
        <v>More than 30days</v>
      </c>
      <c r="AG329" t="str">
        <f t="shared" si="119"/>
        <v>501-1000</v>
      </c>
      <c r="AH329" s="30">
        <f t="shared" si="121"/>
        <v>250</v>
      </c>
      <c r="AI329" s="30">
        <f t="shared" si="109"/>
        <v>1.004</v>
      </c>
      <c r="AJ329" t="str">
        <f t="shared" si="122"/>
        <v>0-5 hrs</v>
      </c>
      <c r="AK329" t="str">
        <f t="shared" si="124"/>
        <v>Low Engaged</v>
      </c>
    </row>
    <row r="330" spans="1:37" x14ac:dyDescent="0.25">
      <c r="A330">
        <v>4234</v>
      </c>
      <c r="B330" t="s">
        <v>109</v>
      </c>
      <c r="C330" s="1">
        <v>44934</v>
      </c>
      <c r="D330" s="1">
        <v>45615</v>
      </c>
      <c r="E330" s="33">
        <v>15.99</v>
      </c>
      <c r="F330">
        <v>40</v>
      </c>
      <c r="G330" t="s">
        <v>46</v>
      </c>
      <c r="H330">
        <v>5</v>
      </c>
      <c r="I330">
        <v>1</v>
      </c>
      <c r="J330" t="b">
        <v>1</v>
      </c>
      <c r="K330">
        <v>841</v>
      </c>
      <c r="L330">
        <v>179</v>
      </c>
      <c r="M330" t="s">
        <v>59</v>
      </c>
      <c r="N330" t="s">
        <v>26</v>
      </c>
      <c r="O330" t="s">
        <v>34</v>
      </c>
      <c r="P330">
        <v>59</v>
      </c>
      <c r="Q330">
        <v>3.5</v>
      </c>
      <c r="R330" t="b">
        <v>1</v>
      </c>
      <c r="S330" t="s">
        <v>28</v>
      </c>
      <c r="T330">
        <v>2370</v>
      </c>
      <c r="U330" t="s">
        <v>51</v>
      </c>
      <c r="V330" t="s">
        <v>68</v>
      </c>
      <c r="W330" t="s">
        <v>75</v>
      </c>
      <c r="X330" s="10">
        <f t="shared" si="111"/>
        <v>5.7843137254901963E-2</v>
      </c>
      <c r="Y330" s="10" t="str">
        <f t="shared" si="120"/>
        <v>0%-10%</v>
      </c>
      <c r="Z330" t="str">
        <f t="shared" si="112"/>
        <v>Low</v>
      </c>
      <c r="AA330" t="str">
        <f t="shared" si="113"/>
        <v>801-900</v>
      </c>
      <c r="AB330" t="str">
        <f t="shared" si="114"/>
        <v>151-200</v>
      </c>
      <c r="AC330" t="str">
        <f t="shared" si="115"/>
        <v>SOUTH</v>
      </c>
      <c r="AD330" t="str">
        <f t="shared" si="116"/>
        <v>Multiple Device</v>
      </c>
      <c r="AE330" t="str">
        <f t="shared" si="117"/>
        <v>0-50</v>
      </c>
      <c r="AF330" s="24" t="str">
        <f t="shared" si="118"/>
        <v>More than 30days</v>
      </c>
      <c r="AG330" t="str">
        <f t="shared" si="119"/>
        <v>2001-2500</v>
      </c>
      <c r="AH330" s="30">
        <f t="shared" si="121"/>
        <v>681</v>
      </c>
      <c r="AI330" s="30">
        <f t="shared" si="109"/>
        <v>5.8737151248164463E-2</v>
      </c>
      <c r="AJ330" t="str">
        <f t="shared" si="122"/>
        <v>0-5 hrs</v>
      </c>
      <c r="AK330" t="str">
        <f t="shared" si="124"/>
        <v>Low Engaged</v>
      </c>
    </row>
    <row r="331" spans="1:37" x14ac:dyDescent="0.25">
      <c r="A331">
        <v>4239</v>
      </c>
      <c r="B331" t="s">
        <v>176</v>
      </c>
      <c r="C331" s="1">
        <v>45614</v>
      </c>
      <c r="D331" s="1">
        <v>45619</v>
      </c>
      <c r="E331" s="33">
        <v>7.99</v>
      </c>
      <c r="F331">
        <v>470</v>
      </c>
      <c r="G331" t="s">
        <v>62</v>
      </c>
      <c r="H331">
        <v>2</v>
      </c>
      <c r="I331">
        <v>3</v>
      </c>
      <c r="J331" t="b">
        <v>0</v>
      </c>
      <c r="K331">
        <v>89</v>
      </c>
      <c r="L331">
        <v>135</v>
      </c>
      <c r="M331" t="s">
        <v>48</v>
      </c>
      <c r="N331" t="s">
        <v>40</v>
      </c>
      <c r="O331" t="s">
        <v>41</v>
      </c>
      <c r="P331">
        <v>45</v>
      </c>
      <c r="Q331">
        <v>4.5</v>
      </c>
      <c r="R331" t="b">
        <v>0</v>
      </c>
      <c r="S331" t="s">
        <v>28</v>
      </c>
      <c r="T331">
        <v>4236</v>
      </c>
      <c r="U331" t="s">
        <v>29</v>
      </c>
      <c r="V331" t="s">
        <v>52</v>
      </c>
      <c r="W331" t="s">
        <v>53</v>
      </c>
      <c r="X331" s="10">
        <f t="shared" si="111"/>
        <v>0.20089285714285715</v>
      </c>
      <c r="Y331" s="10" t="str">
        <f t="shared" si="120"/>
        <v>11%-30%</v>
      </c>
      <c r="Z331" t="str">
        <f t="shared" si="112"/>
        <v>Moderate</v>
      </c>
      <c r="AA331" t="str">
        <f t="shared" si="113"/>
        <v>0-100</v>
      </c>
      <c r="AB331" t="str">
        <f t="shared" si="114"/>
        <v>101-150</v>
      </c>
      <c r="AC331" t="str">
        <f t="shared" si="115"/>
        <v>EAST</v>
      </c>
      <c r="AD331" t="str">
        <f t="shared" si="116"/>
        <v>Multiple Device</v>
      </c>
      <c r="AE331" t="str">
        <f t="shared" si="117"/>
        <v>451-500</v>
      </c>
      <c r="AF331" s="24" t="str">
        <f t="shared" si="118"/>
        <v>More than 30days</v>
      </c>
      <c r="AG331" t="str">
        <f t="shared" si="119"/>
        <v>4001-4500</v>
      </c>
      <c r="AH331" s="30">
        <f t="shared" si="121"/>
        <v>5</v>
      </c>
      <c r="AI331" s="30">
        <f t="shared" si="109"/>
        <v>94</v>
      </c>
      <c r="AJ331" t="str">
        <f t="shared" si="122"/>
        <v>Above 20 hrs</v>
      </c>
      <c r="AK331" t="str">
        <f t="shared" si="123"/>
        <v>High Enagaged</v>
      </c>
    </row>
    <row r="332" spans="1:37" x14ac:dyDescent="0.25">
      <c r="A332">
        <v>4242</v>
      </c>
      <c r="B332" t="s">
        <v>38</v>
      </c>
      <c r="C332" s="1">
        <v>45236</v>
      </c>
      <c r="D332" s="1">
        <v>45641</v>
      </c>
      <c r="E332" s="33">
        <v>7.99</v>
      </c>
      <c r="F332">
        <v>168</v>
      </c>
      <c r="G332" t="s">
        <v>55</v>
      </c>
      <c r="H332">
        <v>5</v>
      </c>
      <c r="I332">
        <v>3</v>
      </c>
      <c r="J332" t="b">
        <v>1</v>
      </c>
      <c r="K332">
        <v>539</v>
      </c>
      <c r="L332">
        <v>48</v>
      </c>
      <c r="M332" t="s">
        <v>39</v>
      </c>
      <c r="N332" t="s">
        <v>49</v>
      </c>
      <c r="O332" t="s">
        <v>27</v>
      </c>
      <c r="P332">
        <v>82</v>
      </c>
      <c r="Q332">
        <v>4.3</v>
      </c>
      <c r="R332" t="b">
        <v>0</v>
      </c>
      <c r="S332" t="s">
        <v>28</v>
      </c>
      <c r="T332">
        <v>3182</v>
      </c>
      <c r="U332" t="s">
        <v>65</v>
      </c>
      <c r="V332" t="s">
        <v>36</v>
      </c>
      <c r="W332" t="s">
        <v>31</v>
      </c>
      <c r="X332" s="10">
        <f t="shared" si="111"/>
        <v>0.13969335604770017</v>
      </c>
      <c r="Y332" s="10" t="str">
        <f t="shared" si="120"/>
        <v>11%-30%</v>
      </c>
      <c r="Z332" t="str">
        <f t="shared" si="112"/>
        <v>Moderate</v>
      </c>
      <c r="AA332" t="str">
        <f t="shared" si="113"/>
        <v>501-600</v>
      </c>
      <c r="AB332" t="str">
        <f t="shared" si="114"/>
        <v>0-50</v>
      </c>
      <c r="AC332" t="str">
        <f t="shared" si="115"/>
        <v>WEST</v>
      </c>
      <c r="AD332" t="str">
        <f t="shared" si="116"/>
        <v>Multiple Device</v>
      </c>
      <c r="AE332" t="str">
        <f t="shared" si="117"/>
        <v>151-200</v>
      </c>
      <c r="AF332" s="24" t="str">
        <f t="shared" si="118"/>
        <v>2-3 days</v>
      </c>
      <c r="AG332" t="str">
        <f t="shared" si="119"/>
        <v>3001-3500</v>
      </c>
      <c r="AH332" s="30">
        <f t="shared" si="121"/>
        <v>405</v>
      </c>
      <c r="AI332" s="30">
        <f t="shared" si="109"/>
        <v>0.4148148148148148</v>
      </c>
      <c r="AJ332" t="str">
        <f t="shared" si="122"/>
        <v>0-5 hrs</v>
      </c>
      <c r="AK332" t="str">
        <f t="shared" ref="AK332:AK335" si="125">IF(F332&gt;400,"High Enagaged",IF(AND(F332&lt;=200,F332&gt;100),"Moderate Enagaged","Low Engaged"))</f>
        <v>Moderate Enagaged</v>
      </c>
    </row>
    <row r="333" spans="1:37" x14ac:dyDescent="0.25">
      <c r="A333">
        <v>4243</v>
      </c>
      <c r="B333" t="s">
        <v>176</v>
      </c>
      <c r="C333" s="1">
        <v>44998</v>
      </c>
      <c r="D333" s="1">
        <v>45625</v>
      </c>
      <c r="E333" s="33">
        <v>15.99</v>
      </c>
      <c r="F333">
        <v>91</v>
      </c>
      <c r="G333" t="s">
        <v>24</v>
      </c>
      <c r="H333">
        <v>2</v>
      </c>
      <c r="I333">
        <v>1</v>
      </c>
      <c r="J333" t="b">
        <v>1</v>
      </c>
      <c r="K333">
        <v>561</v>
      </c>
      <c r="L333">
        <v>153</v>
      </c>
      <c r="M333" t="s">
        <v>39</v>
      </c>
      <c r="N333" t="s">
        <v>64</v>
      </c>
      <c r="O333" t="s">
        <v>56</v>
      </c>
      <c r="P333">
        <v>7</v>
      </c>
      <c r="Q333">
        <v>4.0999999999999996</v>
      </c>
      <c r="R333" t="b">
        <v>0</v>
      </c>
      <c r="S333" t="s">
        <v>28</v>
      </c>
      <c r="T333">
        <v>450</v>
      </c>
      <c r="U333" t="s">
        <v>65</v>
      </c>
      <c r="V333" t="s">
        <v>68</v>
      </c>
      <c r="W333" t="s">
        <v>53</v>
      </c>
      <c r="X333" s="10">
        <f t="shared" si="111"/>
        <v>9.8039215686274508E-3</v>
      </c>
      <c r="Y333" s="10" t="str">
        <f t="shared" si="120"/>
        <v>0%-10%</v>
      </c>
      <c r="Z333" t="str">
        <f t="shared" si="112"/>
        <v>Low</v>
      </c>
      <c r="AA333" t="str">
        <f t="shared" si="113"/>
        <v>501-600</v>
      </c>
      <c r="AB333" t="str">
        <f t="shared" si="114"/>
        <v>151-200</v>
      </c>
      <c r="AC333" t="str">
        <f t="shared" si="115"/>
        <v>WEST</v>
      </c>
      <c r="AD333" t="str">
        <f t="shared" si="116"/>
        <v>Multiple Device</v>
      </c>
      <c r="AE333" t="str">
        <f t="shared" si="117"/>
        <v>51-100</v>
      </c>
      <c r="AF333" s="24" t="str">
        <f t="shared" si="118"/>
        <v>16-20 days</v>
      </c>
      <c r="AG333" t="str">
        <f t="shared" si="119"/>
        <v>0-500</v>
      </c>
      <c r="AH333" s="30">
        <f t="shared" si="121"/>
        <v>627</v>
      </c>
      <c r="AI333" s="30">
        <f t="shared" si="109"/>
        <v>0.14513556618819776</v>
      </c>
      <c r="AJ333" t="str">
        <f t="shared" si="122"/>
        <v>0-5 hrs</v>
      </c>
      <c r="AK333" t="str">
        <f t="shared" si="125"/>
        <v>Low Engaged</v>
      </c>
    </row>
    <row r="334" spans="1:37" x14ac:dyDescent="0.25">
      <c r="A334">
        <v>4246</v>
      </c>
      <c r="B334" t="s">
        <v>168</v>
      </c>
      <c r="C334" s="1">
        <v>45193</v>
      </c>
      <c r="D334" s="1">
        <v>45641</v>
      </c>
      <c r="E334" s="33">
        <v>7.99</v>
      </c>
      <c r="F334">
        <v>91</v>
      </c>
      <c r="G334" t="s">
        <v>33</v>
      </c>
      <c r="H334">
        <v>5</v>
      </c>
      <c r="I334">
        <v>1</v>
      </c>
      <c r="J334" t="b">
        <v>0</v>
      </c>
      <c r="K334">
        <v>159</v>
      </c>
      <c r="L334">
        <v>14</v>
      </c>
      <c r="M334" t="s">
        <v>44</v>
      </c>
      <c r="N334" t="s">
        <v>26</v>
      </c>
      <c r="O334" t="s">
        <v>50</v>
      </c>
      <c r="P334">
        <v>85</v>
      </c>
      <c r="Q334">
        <v>4.4000000000000004</v>
      </c>
      <c r="R334" t="b">
        <v>0</v>
      </c>
      <c r="S334" t="s">
        <v>28</v>
      </c>
      <c r="T334">
        <v>1858</v>
      </c>
      <c r="U334" t="s">
        <v>51</v>
      </c>
      <c r="V334" t="s">
        <v>30</v>
      </c>
      <c r="W334" t="s">
        <v>31</v>
      </c>
      <c r="X334" s="10">
        <f t="shared" si="111"/>
        <v>0.4913294797687861</v>
      </c>
      <c r="Y334" s="10" t="str">
        <f t="shared" si="120"/>
        <v>Above 30%</v>
      </c>
      <c r="Z334" t="str">
        <f t="shared" si="112"/>
        <v>High</v>
      </c>
      <c r="AA334" t="str">
        <f t="shared" si="113"/>
        <v>101-200</v>
      </c>
      <c r="AB334" t="str">
        <f t="shared" si="114"/>
        <v>0-50</v>
      </c>
      <c r="AC334" t="str">
        <f t="shared" si="115"/>
        <v>NORTH</v>
      </c>
      <c r="AD334" t="str">
        <f t="shared" si="116"/>
        <v>Multiple Device</v>
      </c>
      <c r="AE334" t="str">
        <f t="shared" si="117"/>
        <v>51-100</v>
      </c>
      <c r="AF334" s="24" t="str">
        <f t="shared" si="118"/>
        <v>2-3 days</v>
      </c>
      <c r="AG334" t="str">
        <f t="shared" si="119"/>
        <v>1501-2000</v>
      </c>
      <c r="AH334" s="30">
        <f t="shared" si="121"/>
        <v>448</v>
      </c>
      <c r="AI334" s="30">
        <f t="shared" si="109"/>
        <v>0.203125</v>
      </c>
      <c r="AJ334" t="str">
        <f t="shared" si="122"/>
        <v>0-5 hrs</v>
      </c>
      <c r="AK334" t="str">
        <f t="shared" si="125"/>
        <v>Low Engaged</v>
      </c>
    </row>
    <row r="335" spans="1:37" x14ac:dyDescent="0.25">
      <c r="A335">
        <v>4254</v>
      </c>
      <c r="B335" t="s">
        <v>108</v>
      </c>
      <c r="C335" s="1">
        <v>45138</v>
      </c>
      <c r="D335" s="1">
        <v>45644</v>
      </c>
      <c r="E335" s="33">
        <v>11.99</v>
      </c>
      <c r="F335">
        <v>233</v>
      </c>
      <c r="G335" t="s">
        <v>79</v>
      </c>
      <c r="H335">
        <v>1</v>
      </c>
      <c r="I335">
        <v>2</v>
      </c>
      <c r="J335" t="b">
        <v>1</v>
      </c>
      <c r="K335">
        <v>769</v>
      </c>
      <c r="L335">
        <v>132</v>
      </c>
      <c r="M335" t="s">
        <v>48</v>
      </c>
      <c r="N335" t="s">
        <v>26</v>
      </c>
      <c r="O335" t="s">
        <v>27</v>
      </c>
      <c r="P335">
        <v>82</v>
      </c>
      <c r="Q335">
        <v>4.3</v>
      </c>
      <c r="R335" t="b">
        <v>1</v>
      </c>
      <c r="S335" t="s">
        <v>28</v>
      </c>
      <c r="T335">
        <v>2761</v>
      </c>
      <c r="U335" t="s">
        <v>57</v>
      </c>
      <c r="V335" t="s">
        <v>52</v>
      </c>
      <c r="W335" t="s">
        <v>53</v>
      </c>
      <c r="X335" s="10">
        <f t="shared" si="111"/>
        <v>9.1009988901220862E-2</v>
      </c>
      <c r="Y335" s="10" t="str">
        <f t="shared" si="120"/>
        <v>0%-10%</v>
      </c>
      <c r="Z335" t="str">
        <f t="shared" si="112"/>
        <v>Low</v>
      </c>
      <c r="AA335" t="str">
        <f t="shared" si="113"/>
        <v>701-800</v>
      </c>
      <c r="AB335" t="str">
        <f t="shared" si="114"/>
        <v>101-150</v>
      </c>
      <c r="AC335" t="str">
        <f t="shared" si="115"/>
        <v>EAST</v>
      </c>
      <c r="AD335" t="str">
        <f t="shared" si="116"/>
        <v>Single Device</v>
      </c>
      <c r="AE335" t="str">
        <f t="shared" si="117"/>
        <v>201-250</v>
      </c>
      <c r="AF335" s="24" t="str">
        <f t="shared" si="118"/>
        <v>0-1 days</v>
      </c>
      <c r="AG335" t="str">
        <f t="shared" si="119"/>
        <v>2501-3000</v>
      </c>
      <c r="AH335" s="30">
        <f t="shared" si="121"/>
        <v>506</v>
      </c>
      <c r="AI335" s="30">
        <f t="shared" si="109"/>
        <v>0.46047430830039526</v>
      </c>
      <c r="AJ335" t="str">
        <f t="shared" si="122"/>
        <v>0-5 hrs</v>
      </c>
      <c r="AK335" t="str">
        <f t="shared" si="125"/>
        <v>Low Engaged</v>
      </c>
    </row>
    <row r="336" spans="1:37" x14ac:dyDescent="0.25">
      <c r="A336">
        <v>4260</v>
      </c>
      <c r="B336" t="s">
        <v>143</v>
      </c>
      <c r="C336" s="1">
        <v>45467</v>
      </c>
      <c r="D336" s="1">
        <v>45642</v>
      </c>
      <c r="E336" s="33">
        <v>7.99</v>
      </c>
      <c r="F336">
        <v>427</v>
      </c>
      <c r="G336" t="s">
        <v>55</v>
      </c>
      <c r="H336">
        <v>1</v>
      </c>
      <c r="I336">
        <v>1</v>
      </c>
      <c r="J336" t="b">
        <v>0</v>
      </c>
      <c r="K336">
        <v>159</v>
      </c>
      <c r="L336">
        <v>98</v>
      </c>
      <c r="M336" t="s">
        <v>63</v>
      </c>
      <c r="N336" t="s">
        <v>49</v>
      </c>
      <c r="O336" t="s">
        <v>50</v>
      </c>
      <c r="P336">
        <v>66</v>
      </c>
      <c r="Q336">
        <v>3.3</v>
      </c>
      <c r="R336" t="b">
        <v>0</v>
      </c>
      <c r="S336" t="s">
        <v>28</v>
      </c>
      <c r="T336">
        <v>647</v>
      </c>
      <c r="U336" t="s">
        <v>29</v>
      </c>
      <c r="V336" t="s">
        <v>68</v>
      </c>
      <c r="W336" t="s">
        <v>31</v>
      </c>
      <c r="X336" s="10">
        <f t="shared" si="111"/>
        <v>0.25680933852140075</v>
      </c>
      <c r="Y336" s="10" t="str">
        <f t="shared" si="120"/>
        <v>11%-30%</v>
      </c>
      <c r="Z336" t="str">
        <f t="shared" si="112"/>
        <v>Moderate</v>
      </c>
      <c r="AA336" t="str">
        <f t="shared" si="113"/>
        <v>101-200</v>
      </c>
      <c r="AB336" t="str">
        <f t="shared" si="114"/>
        <v>51-100</v>
      </c>
      <c r="AC336" t="str">
        <f t="shared" si="115"/>
        <v>NORTH</v>
      </c>
      <c r="AD336" t="str">
        <f t="shared" si="116"/>
        <v>Single Device</v>
      </c>
      <c r="AE336" t="str">
        <f t="shared" si="117"/>
        <v>401-450</v>
      </c>
      <c r="AF336" s="24" t="str">
        <f t="shared" si="118"/>
        <v>2-3 days</v>
      </c>
      <c r="AG336" t="str">
        <f t="shared" si="119"/>
        <v>501-1000</v>
      </c>
      <c r="AH336" s="30">
        <f t="shared" si="121"/>
        <v>175</v>
      </c>
      <c r="AI336" s="30">
        <f t="shared" si="109"/>
        <v>2.44</v>
      </c>
      <c r="AJ336" t="str">
        <f t="shared" si="122"/>
        <v>0-5 hrs</v>
      </c>
      <c r="AK336" t="str">
        <f t="shared" si="123"/>
        <v>High Enagaged</v>
      </c>
    </row>
    <row r="337" spans="1:37" x14ac:dyDescent="0.25">
      <c r="A337">
        <v>4302</v>
      </c>
      <c r="B337" t="s">
        <v>112</v>
      </c>
      <c r="C337" s="1">
        <v>44973</v>
      </c>
      <c r="D337" s="1">
        <v>45636</v>
      </c>
      <c r="E337" s="33">
        <v>11.99</v>
      </c>
      <c r="F337">
        <v>307</v>
      </c>
      <c r="G337" t="s">
        <v>55</v>
      </c>
      <c r="H337">
        <v>3</v>
      </c>
      <c r="I337">
        <v>1</v>
      </c>
      <c r="J337" t="b">
        <v>0</v>
      </c>
      <c r="K337">
        <v>919</v>
      </c>
      <c r="L337">
        <v>175</v>
      </c>
      <c r="M337" t="s">
        <v>48</v>
      </c>
      <c r="N337" t="s">
        <v>40</v>
      </c>
      <c r="O337" t="s">
        <v>56</v>
      </c>
      <c r="P337">
        <v>22</v>
      </c>
      <c r="Q337">
        <v>4</v>
      </c>
      <c r="R337" t="b">
        <v>1</v>
      </c>
      <c r="S337" t="s">
        <v>28</v>
      </c>
      <c r="T337">
        <v>2728</v>
      </c>
      <c r="U337" t="s">
        <v>35</v>
      </c>
      <c r="V337" t="s">
        <v>30</v>
      </c>
      <c r="W337" t="s">
        <v>31</v>
      </c>
      <c r="X337" s="10">
        <f t="shared" si="111"/>
        <v>2.0109689213893969E-2</v>
      </c>
      <c r="Y337" s="10" t="str">
        <f t="shared" si="120"/>
        <v>0%-10%</v>
      </c>
      <c r="Z337" t="str">
        <f t="shared" si="112"/>
        <v>Low</v>
      </c>
      <c r="AA337" t="str">
        <f t="shared" si="113"/>
        <v>901-1000</v>
      </c>
      <c r="AB337" t="str">
        <f t="shared" si="114"/>
        <v>151-200</v>
      </c>
      <c r="AC337" t="str">
        <f t="shared" si="115"/>
        <v>EAST</v>
      </c>
      <c r="AD337" t="str">
        <f t="shared" si="116"/>
        <v>Multiple Device</v>
      </c>
      <c r="AE337" t="str">
        <f t="shared" si="117"/>
        <v>301-350</v>
      </c>
      <c r="AF337" s="24" t="str">
        <f t="shared" si="118"/>
        <v>7-10 days</v>
      </c>
      <c r="AG337" t="str">
        <f t="shared" si="119"/>
        <v>2501-3000</v>
      </c>
      <c r="AH337" s="30">
        <f t="shared" si="121"/>
        <v>663</v>
      </c>
      <c r="AI337" s="30">
        <f t="shared" si="109"/>
        <v>0.46304675716440424</v>
      </c>
      <c r="AJ337" t="str">
        <f t="shared" si="122"/>
        <v>0-5 hrs</v>
      </c>
      <c r="AK337" t="str">
        <f t="shared" ref="AK337:AK349" si="126">IF(F337&gt;400,"High Enagaged",IF(AND(F337&lt;=200,F337&gt;100),"Moderate Enagaged","Low Engaged"))</f>
        <v>Low Engaged</v>
      </c>
    </row>
    <row r="338" spans="1:37" x14ac:dyDescent="0.25">
      <c r="A338">
        <v>4303</v>
      </c>
      <c r="B338" t="s">
        <v>121</v>
      </c>
      <c r="C338" s="1">
        <v>45175</v>
      </c>
      <c r="D338" s="1">
        <v>45643</v>
      </c>
      <c r="E338" s="33">
        <v>7.99</v>
      </c>
      <c r="F338">
        <v>231</v>
      </c>
      <c r="G338" t="s">
        <v>62</v>
      </c>
      <c r="H338">
        <v>1</v>
      </c>
      <c r="I338">
        <v>4</v>
      </c>
      <c r="J338" t="b">
        <v>0</v>
      </c>
      <c r="K338">
        <v>420</v>
      </c>
      <c r="L338">
        <v>85</v>
      </c>
      <c r="M338" t="s">
        <v>63</v>
      </c>
      <c r="N338" t="s">
        <v>64</v>
      </c>
      <c r="O338" t="s">
        <v>41</v>
      </c>
      <c r="P338">
        <v>30</v>
      </c>
      <c r="Q338">
        <v>3.5</v>
      </c>
      <c r="R338" t="b">
        <v>0</v>
      </c>
      <c r="S338" t="s">
        <v>28</v>
      </c>
      <c r="T338">
        <v>1520</v>
      </c>
      <c r="U338" t="s">
        <v>51</v>
      </c>
      <c r="V338" t="s">
        <v>68</v>
      </c>
      <c r="W338" t="s">
        <v>37</v>
      </c>
      <c r="X338" s="10">
        <f t="shared" si="111"/>
        <v>5.9405940594059403E-2</v>
      </c>
      <c r="Y338" s="10" t="str">
        <f t="shared" si="120"/>
        <v>0%-10%</v>
      </c>
      <c r="Z338" t="str">
        <f t="shared" si="112"/>
        <v>Low</v>
      </c>
      <c r="AA338" t="str">
        <f t="shared" si="113"/>
        <v>401-500</v>
      </c>
      <c r="AB338" t="str">
        <f t="shared" si="114"/>
        <v>51-100</v>
      </c>
      <c r="AC338" t="str">
        <f t="shared" si="115"/>
        <v>NORTH</v>
      </c>
      <c r="AD338" t="str">
        <f t="shared" si="116"/>
        <v>Single Device</v>
      </c>
      <c r="AE338" t="str">
        <f t="shared" si="117"/>
        <v>201-250</v>
      </c>
      <c r="AF338" s="24" t="str">
        <f t="shared" si="118"/>
        <v>0-1 days</v>
      </c>
      <c r="AG338" t="str">
        <f t="shared" si="119"/>
        <v>1501-2000</v>
      </c>
      <c r="AH338" s="30">
        <f t="shared" si="121"/>
        <v>468</v>
      </c>
      <c r="AI338" s="30">
        <f t="shared" si="109"/>
        <v>0.49358974358974361</v>
      </c>
      <c r="AJ338" t="str">
        <f t="shared" si="122"/>
        <v>0-5 hrs</v>
      </c>
      <c r="AK338" t="str">
        <f t="shared" si="126"/>
        <v>Low Engaged</v>
      </c>
    </row>
    <row r="339" spans="1:37" x14ac:dyDescent="0.25">
      <c r="A339">
        <v>4314</v>
      </c>
      <c r="B339" t="s">
        <v>229</v>
      </c>
      <c r="C339" s="1">
        <v>45117</v>
      </c>
      <c r="D339" s="1">
        <v>45641</v>
      </c>
      <c r="E339" s="33">
        <v>7.99</v>
      </c>
      <c r="F339">
        <v>311</v>
      </c>
      <c r="G339" t="s">
        <v>79</v>
      </c>
      <c r="H339">
        <v>3</v>
      </c>
      <c r="I339">
        <v>5</v>
      </c>
      <c r="J339" t="b">
        <v>1</v>
      </c>
      <c r="K339">
        <v>724</v>
      </c>
      <c r="L339">
        <v>191</v>
      </c>
      <c r="M339" t="s">
        <v>25</v>
      </c>
      <c r="N339" t="s">
        <v>26</v>
      </c>
      <c r="O339" t="s">
        <v>27</v>
      </c>
      <c r="P339">
        <v>55</v>
      </c>
      <c r="Q339">
        <v>4.7</v>
      </c>
      <c r="R339" t="b">
        <v>1</v>
      </c>
      <c r="S339" t="s">
        <v>28</v>
      </c>
      <c r="T339">
        <v>4062</v>
      </c>
      <c r="U339" t="s">
        <v>51</v>
      </c>
      <c r="V339" t="s">
        <v>30</v>
      </c>
      <c r="W339" t="s">
        <v>53</v>
      </c>
      <c r="X339" s="10">
        <f t="shared" si="111"/>
        <v>6.0109289617486336E-2</v>
      </c>
      <c r="Y339" s="10" t="str">
        <f t="shared" si="120"/>
        <v>0%-10%</v>
      </c>
      <c r="Z339" t="str">
        <f t="shared" si="112"/>
        <v>Low</v>
      </c>
      <c r="AA339" t="str">
        <f t="shared" si="113"/>
        <v>701-800</v>
      </c>
      <c r="AB339" t="str">
        <f t="shared" si="114"/>
        <v>151-200</v>
      </c>
      <c r="AC339" t="str">
        <f t="shared" si="115"/>
        <v>WEST</v>
      </c>
      <c r="AD339" t="str">
        <f t="shared" si="116"/>
        <v>Multiple Device</v>
      </c>
      <c r="AE339" t="str">
        <f t="shared" si="117"/>
        <v>301-350</v>
      </c>
      <c r="AF339" s="24" t="str">
        <f t="shared" si="118"/>
        <v>2-3 days</v>
      </c>
      <c r="AG339" t="str">
        <f t="shared" si="119"/>
        <v>4001-4500</v>
      </c>
      <c r="AH339" s="30">
        <f t="shared" si="121"/>
        <v>524</v>
      </c>
      <c r="AI339" s="30">
        <f t="shared" si="109"/>
        <v>0.59351145038167941</v>
      </c>
      <c r="AJ339" t="str">
        <f t="shared" si="122"/>
        <v>0-5 hrs</v>
      </c>
      <c r="AK339" t="str">
        <f t="shared" si="126"/>
        <v>Low Engaged</v>
      </c>
    </row>
    <row r="340" spans="1:37" x14ac:dyDescent="0.25">
      <c r="A340">
        <v>4320</v>
      </c>
      <c r="B340" t="s">
        <v>196</v>
      </c>
      <c r="C340" s="1">
        <v>45292</v>
      </c>
      <c r="D340" s="1">
        <v>45643</v>
      </c>
      <c r="E340" s="33">
        <v>15.99</v>
      </c>
      <c r="F340">
        <v>223</v>
      </c>
      <c r="G340" t="s">
        <v>24</v>
      </c>
      <c r="H340">
        <v>5</v>
      </c>
      <c r="I340">
        <v>3</v>
      </c>
      <c r="J340" t="b">
        <v>1</v>
      </c>
      <c r="K340">
        <v>499</v>
      </c>
      <c r="L340">
        <v>124</v>
      </c>
      <c r="M340" t="s">
        <v>39</v>
      </c>
      <c r="N340" t="s">
        <v>26</v>
      </c>
      <c r="O340" t="s">
        <v>34</v>
      </c>
      <c r="P340">
        <v>78</v>
      </c>
      <c r="Q340">
        <v>4.7</v>
      </c>
      <c r="R340" t="b">
        <v>1</v>
      </c>
      <c r="S340" t="s">
        <v>28</v>
      </c>
      <c r="T340">
        <v>2853</v>
      </c>
      <c r="U340" t="s">
        <v>57</v>
      </c>
      <c r="V340" t="s">
        <v>60</v>
      </c>
      <c r="W340" t="s">
        <v>53</v>
      </c>
      <c r="X340" s="10">
        <f t="shared" si="111"/>
        <v>0.12520064205457465</v>
      </c>
      <c r="Y340" s="10" t="str">
        <f t="shared" si="120"/>
        <v>11%-30%</v>
      </c>
      <c r="Z340" t="str">
        <f t="shared" si="112"/>
        <v>Moderate</v>
      </c>
      <c r="AA340" t="str">
        <f t="shared" si="113"/>
        <v>401-500</v>
      </c>
      <c r="AB340" t="str">
        <f t="shared" si="114"/>
        <v>101-150</v>
      </c>
      <c r="AC340" t="str">
        <f t="shared" si="115"/>
        <v>WEST</v>
      </c>
      <c r="AD340" t="str">
        <f t="shared" si="116"/>
        <v>Multiple Device</v>
      </c>
      <c r="AE340" t="str">
        <f t="shared" si="117"/>
        <v>201-250</v>
      </c>
      <c r="AF340" s="24" t="str">
        <f t="shared" si="118"/>
        <v>0-1 days</v>
      </c>
      <c r="AG340" t="str">
        <f t="shared" si="119"/>
        <v>2501-3000</v>
      </c>
      <c r="AH340" s="30">
        <f t="shared" si="121"/>
        <v>351</v>
      </c>
      <c r="AI340" s="30">
        <f t="shared" si="109"/>
        <v>0.63532763532763536</v>
      </c>
      <c r="AJ340" t="str">
        <f t="shared" si="122"/>
        <v>0-5 hrs</v>
      </c>
      <c r="AK340" t="str">
        <f t="shared" si="126"/>
        <v>Low Engaged</v>
      </c>
    </row>
    <row r="341" spans="1:37" x14ac:dyDescent="0.25">
      <c r="A341">
        <v>4328</v>
      </c>
      <c r="B341" t="s">
        <v>88</v>
      </c>
      <c r="C341" s="1">
        <v>45064</v>
      </c>
      <c r="D341" s="1">
        <v>45620</v>
      </c>
      <c r="E341" s="33">
        <v>11.99</v>
      </c>
      <c r="F341">
        <v>273</v>
      </c>
      <c r="G341" t="s">
        <v>24</v>
      </c>
      <c r="H341">
        <v>3</v>
      </c>
      <c r="I341">
        <v>4</v>
      </c>
      <c r="J341" t="b">
        <v>1</v>
      </c>
      <c r="K341">
        <v>253</v>
      </c>
      <c r="L341">
        <v>70</v>
      </c>
      <c r="M341" t="s">
        <v>63</v>
      </c>
      <c r="N341" t="s">
        <v>26</v>
      </c>
      <c r="O341" t="s">
        <v>56</v>
      </c>
      <c r="P341">
        <v>42</v>
      </c>
      <c r="Q341">
        <v>4.9000000000000004</v>
      </c>
      <c r="R341" t="b">
        <v>0</v>
      </c>
      <c r="S341" t="s">
        <v>28</v>
      </c>
      <c r="T341">
        <v>837</v>
      </c>
      <c r="U341" t="s">
        <v>29</v>
      </c>
      <c r="V341" t="s">
        <v>36</v>
      </c>
      <c r="W341" t="s">
        <v>37</v>
      </c>
      <c r="X341" s="10">
        <f t="shared" si="111"/>
        <v>0.13003095975232198</v>
      </c>
      <c r="Y341" s="10" t="str">
        <f t="shared" si="120"/>
        <v>11%-30%</v>
      </c>
      <c r="Z341" t="str">
        <f t="shared" si="112"/>
        <v>Moderate</v>
      </c>
      <c r="AA341" t="str">
        <f t="shared" si="113"/>
        <v>201-300</v>
      </c>
      <c r="AB341" t="str">
        <f t="shared" si="114"/>
        <v>51-100</v>
      </c>
      <c r="AC341" t="str">
        <f t="shared" si="115"/>
        <v>NORTH</v>
      </c>
      <c r="AD341" t="str">
        <f t="shared" si="116"/>
        <v>Multiple Device</v>
      </c>
      <c r="AE341" t="str">
        <f t="shared" si="117"/>
        <v>251-300</v>
      </c>
      <c r="AF341" s="24" t="str">
        <f t="shared" si="118"/>
        <v>More than 30days</v>
      </c>
      <c r="AG341" t="str">
        <f t="shared" si="119"/>
        <v>501-1000</v>
      </c>
      <c r="AH341" s="30">
        <f t="shared" si="121"/>
        <v>556</v>
      </c>
      <c r="AI341" s="30">
        <f t="shared" si="109"/>
        <v>0.49100719424460432</v>
      </c>
      <c r="AJ341" t="str">
        <f t="shared" si="122"/>
        <v>0-5 hrs</v>
      </c>
      <c r="AK341" t="str">
        <f t="shared" si="126"/>
        <v>Low Engaged</v>
      </c>
    </row>
    <row r="342" spans="1:37" x14ac:dyDescent="0.25">
      <c r="A342">
        <v>4336</v>
      </c>
      <c r="B342" t="s">
        <v>72</v>
      </c>
      <c r="C342" s="1">
        <v>45140</v>
      </c>
      <c r="D342" s="1">
        <v>45637</v>
      </c>
      <c r="E342" s="33">
        <v>15.99</v>
      </c>
      <c r="F342">
        <v>253</v>
      </c>
      <c r="G342" t="s">
        <v>46</v>
      </c>
      <c r="H342">
        <v>4</v>
      </c>
      <c r="I342">
        <v>2</v>
      </c>
      <c r="J342" t="b">
        <v>0</v>
      </c>
      <c r="K342">
        <v>660</v>
      </c>
      <c r="L342">
        <v>151</v>
      </c>
      <c r="M342" t="s">
        <v>44</v>
      </c>
      <c r="N342" t="s">
        <v>64</v>
      </c>
      <c r="O342" t="s">
        <v>27</v>
      </c>
      <c r="P342">
        <v>43</v>
      </c>
      <c r="Q342">
        <v>3.4</v>
      </c>
      <c r="R342" t="b">
        <v>1</v>
      </c>
      <c r="S342" t="s">
        <v>28</v>
      </c>
      <c r="T342">
        <v>1317</v>
      </c>
      <c r="U342" t="s">
        <v>29</v>
      </c>
      <c r="V342" t="s">
        <v>52</v>
      </c>
      <c r="W342" t="s">
        <v>31</v>
      </c>
      <c r="X342" s="10">
        <f t="shared" si="111"/>
        <v>5.3020961775585698E-2</v>
      </c>
      <c r="Y342" s="10" t="str">
        <f t="shared" si="120"/>
        <v>0%-10%</v>
      </c>
      <c r="Z342" t="str">
        <f t="shared" si="112"/>
        <v>Low</v>
      </c>
      <c r="AA342" t="str">
        <f t="shared" si="113"/>
        <v>601-700</v>
      </c>
      <c r="AB342" t="str">
        <f t="shared" si="114"/>
        <v>151-200</v>
      </c>
      <c r="AC342" t="str">
        <f t="shared" si="115"/>
        <v>NORTH</v>
      </c>
      <c r="AD342" t="str">
        <f t="shared" si="116"/>
        <v>Multiple Device</v>
      </c>
      <c r="AE342" t="str">
        <f t="shared" si="117"/>
        <v>251-300</v>
      </c>
      <c r="AF342" s="24" t="str">
        <f t="shared" si="118"/>
        <v>7-10 days</v>
      </c>
      <c r="AG342" t="str">
        <f t="shared" si="119"/>
        <v>1001-1500</v>
      </c>
      <c r="AH342" s="30">
        <f t="shared" si="121"/>
        <v>497</v>
      </c>
      <c r="AI342" s="30">
        <f t="shared" si="109"/>
        <v>0.50905432595573441</v>
      </c>
      <c r="AJ342" t="str">
        <f t="shared" si="122"/>
        <v>0-5 hrs</v>
      </c>
      <c r="AK342" t="str">
        <f t="shared" si="126"/>
        <v>Low Engaged</v>
      </c>
    </row>
    <row r="343" spans="1:37" x14ac:dyDescent="0.25">
      <c r="A343">
        <v>4340</v>
      </c>
      <c r="B343" t="s">
        <v>259</v>
      </c>
      <c r="C343" s="1">
        <v>45003</v>
      </c>
      <c r="D343" s="1">
        <v>45633</v>
      </c>
      <c r="E343" s="33">
        <v>15.99</v>
      </c>
      <c r="F343">
        <v>154</v>
      </c>
      <c r="G343" t="s">
        <v>43</v>
      </c>
      <c r="H343">
        <v>4</v>
      </c>
      <c r="I343">
        <v>5</v>
      </c>
      <c r="J343" t="b">
        <v>1</v>
      </c>
      <c r="K343">
        <v>804</v>
      </c>
      <c r="L343">
        <v>106</v>
      </c>
      <c r="M343" t="s">
        <v>44</v>
      </c>
      <c r="N343" t="s">
        <v>26</v>
      </c>
      <c r="O343" t="s">
        <v>56</v>
      </c>
      <c r="P343">
        <v>60</v>
      </c>
      <c r="Q343">
        <v>4.8</v>
      </c>
      <c r="R343" t="b">
        <v>0</v>
      </c>
      <c r="S343" t="s">
        <v>28</v>
      </c>
      <c r="T343">
        <v>4108</v>
      </c>
      <c r="U343" t="s">
        <v>57</v>
      </c>
      <c r="V343" t="s">
        <v>68</v>
      </c>
      <c r="W343" t="s">
        <v>31</v>
      </c>
      <c r="X343" s="10">
        <f t="shared" si="111"/>
        <v>6.5934065934065936E-2</v>
      </c>
      <c r="Y343" s="10" t="str">
        <f t="shared" si="120"/>
        <v>0%-10%</v>
      </c>
      <c r="Z343" t="str">
        <f t="shared" si="112"/>
        <v>Low</v>
      </c>
      <c r="AA343" t="str">
        <f t="shared" si="113"/>
        <v>801-900</v>
      </c>
      <c r="AB343" t="str">
        <f t="shared" si="114"/>
        <v>101-150</v>
      </c>
      <c r="AC343" t="str">
        <f t="shared" si="115"/>
        <v>NORTH</v>
      </c>
      <c r="AD343" t="str">
        <f t="shared" si="116"/>
        <v>Multiple Device</v>
      </c>
      <c r="AE343" t="str">
        <f t="shared" si="117"/>
        <v>151-200</v>
      </c>
      <c r="AF343" s="24" t="str">
        <f t="shared" si="118"/>
        <v>11-15 days</v>
      </c>
      <c r="AG343" t="str">
        <f t="shared" si="119"/>
        <v>4001-4500</v>
      </c>
      <c r="AH343" s="30">
        <f t="shared" si="121"/>
        <v>630</v>
      </c>
      <c r="AI343" s="30">
        <f t="shared" si="109"/>
        <v>0.24444444444444444</v>
      </c>
      <c r="AJ343" t="str">
        <f t="shared" si="122"/>
        <v>0-5 hrs</v>
      </c>
      <c r="AK343" t="str">
        <f t="shared" si="126"/>
        <v>Moderate Enagaged</v>
      </c>
    </row>
    <row r="344" spans="1:37" x14ac:dyDescent="0.25">
      <c r="A344">
        <v>4341</v>
      </c>
      <c r="B344" t="s">
        <v>300</v>
      </c>
      <c r="C344" s="1">
        <v>45078</v>
      </c>
      <c r="D344" s="1">
        <v>45633</v>
      </c>
      <c r="E344" s="33">
        <v>11.99</v>
      </c>
      <c r="F344">
        <v>347</v>
      </c>
      <c r="G344" t="s">
        <v>55</v>
      </c>
      <c r="H344">
        <v>4</v>
      </c>
      <c r="I344">
        <v>2</v>
      </c>
      <c r="J344" t="b">
        <v>1</v>
      </c>
      <c r="K344">
        <v>546</v>
      </c>
      <c r="L344">
        <v>12</v>
      </c>
      <c r="M344" t="s">
        <v>59</v>
      </c>
      <c r="N344" t="s">
        <v>26</v>
      </c>
      <c r="O344" t="s">
        <v>50</v>
      </c>
      <c r="P344">
        <v>31</v>
      </c>
      <c r="Q344">
        <v>3.1</v>
      </c>
      <c r="R344" t="b">
        <v>0</v>
      </c>
      <c r="S344" t="s">
        <v>28</v>
      </c>
      <c r="T344">
        <v>2022</v>
      </c>
      <c r="U344" t="s">
        <v>29</v>
      </c>
      <c r="V344" t="s">
        <v>30</v>
      </c>
      <c r="W344" t="s">
        <v>37</v>
      </c>
      <c r="X344" s="10">
        <f t="shared" si="111"/>
        <v>5.5555555555555552E-2</v>
      </c>
      <c r="Y344" s="10" t="str">
        <f t="shared" si="120"/>
        <v>0%-10%</v>
      </c>
      <c r="Z344" t="str">
        <f t="shared" si="112"/>
        <v>Low</v>
      </c>
      <c r="AA344" t="str">
        <f t="shared" si="113"/>
        <v>501-600</v>
      </c>
      <c r="AB344" t="str">
        <f t="shared" si="114"/>
        <v>0-50</v>
      </c>
      <c r="AC344" t="str">
        <f t="shared" si="115"/>
        <v>SOUTH</v>
      </c>
      <c r="AD344" t="str">
        <f t="shared" si="116"/>
        <v>Multiple Device</v>
      </c>
      <c r="AE344" t="str">
        <f t="shared" si="117"/>
        <v>301-350</v>
      </c>
      <c r="AF344" s="24" t="str">
        <f t="shared" si="118"/>
        <v>11-15 days</v>
      </c>
      <c r="AG344" t="str">
        <f t="shared" si="119"/>
        <v>2001-2500</v>
      </c>
      <c r="AH344" s="30">
        <f t="shared" si="121"/>
        <v>555</v>
      </c>
      <c r="AI344" s="30">
        <f t="shared" si="109"/>
        <v>0.62522522522522528</v>
      </c>
      <c r="AJ344" t="str">
        <f t="shared" si="122"/>
        <v>0-5 hrs</v>
      </c>
      <c r="AK344" t="str">
        <f t="shared" si="126"/>
        <v>Low Engaged</v>
      </c>
    </row>
    <row r="345" spans="1:37" x14ac:dyDescent="0.25">
      <c r="A345">
        <v>4346</v>
      </c>
      <c r="B345" t="s">
        <v>149</v>
      </c>
      <c r="C345" s="1">
        <v>45336</v>
      </c>
      <c r="D345" s="1">
        <v>45638</v>
      </c>
      <c r="E345" s="33">
        <v>15.99</v>
      </c>
      <c r="F345">
        <v>238</v>
      </c>
      <c r="G345" t="s">
        <v>24</v>
      </c>
      <c r="H345">
        <v>4</v>
      </c>
      <c r="I345">
        <v>2</v>
      </c>
      <c r="J345" t="b">
        <v>0</v>
      </c>
      <c r="K345">
        <v>524</v>
      </c>
      <c r="L345">
        <v>162</v>
      </c>
      <c r="M345" t="s">
        <v>25</v>
      </c>
      <c r="N345" t="s">
        <v>64</v>
      </c>
      <c r="O345" t="s">
        <v>34</v>
      </c>
      <c r="P345">
        <v>20</v>
      </c>
      <c r="Q345">
        <v>3</v>
      </c>
      <c r="R345" t="b">
        <v>1</v>
      </c>
      <c r="S345" t="s">
        <v>28</v>
      </c>
      <c r="T345">
        <v>1782</v>
      </c>
      <c r="U345" t="s">
        <v>29</v>
      </c>
      <c r="V345" t="s">
        <v>60</v>
      </c>
      <c r="W345" t="s">
        <v>53</v>
      </c>
      <c r="X345" s="10">
        <f t="shared" si="111"/>
        <v>2.9154518950437316E-2</v>
      </c>
      <c r="Y345" s="10" t="str">
        <f t="shared" si="120"/>
        <v>0%-10%</v>
      </c>
      <c r="Z345" t="str">
        <f t="shared" si="112"/>
        <v>Low</v>
      </c>
      <c r="AA345" t="str">
        <f t="shared" si="113"/>
        <v>501-600</v>
      </c>
      <c r="AB345" t="str">
        <f t="shared" si="114"/>
        <v>151-200</v>
      </c>
      <c r="AC345" t="str">
        <f t="shared" si="115"/>
        <v>WEST</v>
      </c>
      <c r="AD345" t="str">
        <f t="shared" si="116"/>
        <v>Multiple Device</v>
      </c>
      <c r="AE345" t="str">
        <f t="shared" si="117"/>
        <v>201-250</v>
      </c>
      <c r="AF345" s="24" t="str">
        <f t="shared" si="118"/>
        <v>4-6 days</v>
      </c>
      <c r="AG345" t="str">
        <f t="shared" si="119"/>
        <v>1501-2000</v>
      </c>
      <c r="AH345" s="30">
        <f t="shared" si="121"/>
        <v>302</v>
      </c>
      <c r="AI345" s="30">
        <f t="shared" si="109"/>
        <v>0.78807947019867552</v>
      </c>
      <c r="AJ345" t="str">
        <f t="shared" si="122"/>
        <v>0-5 hrs</v>
      </c>
      <c r="AK345" t="str">
        <f t="shared" si="126"/>
        <v>Low Engaged</v>
      </c>
    </row>
    <row r="346" spans="1:37" x14ac:dyDescent="0.25">
      <c r="A346">
        <v>4351</v>
      </c>
      <c r="B346" t="s">
        <v>76</v>
      </c>
      <c r="C346" s="1">
        <v>45430</v>
      </c>
      <c r="D346" s="1">
        <v>45626</v>
      </c>
      <c r="E346" s="33">
        <v>11.99</v>
      </c>
      <c r="F346">
        <v>166</v>
      </c>
      <c r="G346" t="s">
        <v>55</v>
      </c>
      <c r="H346">
        <v>1</v>
      </c>
      <c r="I346">
        <v>6</v>
      </c>
      <c r="J346" t="b">
        <v>1</v>
      </c>
      <c r="K346">
        <v>788</v>
      </c>
      <c r="L346">
        <v>31</v>
      </c>
      <c r="M346" t="s">
        <v>25</v>
      </c>
      <c r="N346" t="s">
        <v>26</v>
      </c>
      <c r="O346" t="s">
        <v>34</v>
      </c>
      <c r="P346">
        <v>25</v>
      </c>
      <c r="Q346">
        <v>4.3</v>
      </c>
      <c r="R346" t="b">
        <v>1</v>
      </c>
      <c r="S346" t="s">
        <v>28</v>
      </c>
      <c r="T346">
        <v>633</v>
      </c>
      <c r="U346" t="s">
        <v>51</v>
      </c>
      <c r="V346" t="s">
        <v>30</v>
      </c>
      <c r="W346" t="s">
        <v>75</v>
      </c>
      <c r="X346" s="10">
        <f t="shared" si="111"/>
        <v>3.0525030525030524E-2</v>
      </c>
      <c r="Y346" s="10" t="str">
        <f t="shared" si="120"/>
        <v>0%-10%</v>
      </c>
      <c r="Z346" t="str">
        <f t="shared" si="112"/>
        <v>Low</v>
      </c>
      <c r="AA346" t="str">
        <f t="shared" si="113"/>
        <v>701-800</v>
      </c>
      <c r="AB346" t="str">
        <f t="shared" si="114"/>
        <v>0-50</v>
      </c>
      <c r="AC346" t="str">
        <f t="shared" si="115"/>
        <v>WEST</v>
      </c>
      <c r="AD346" t="str">
        <f t="shared" si="116"/>
        <v>Single Device</v>
      </c>
      <c r="AE346" t="str">
        <f t="shared" si="117"/>
        <v>151-200</v>
      </c>
      <c r="AF346" s="24" t="str">
        <f t="shared" si="118"/>
        <v>16-20 days</v>
      </c>
      <c r="AG346" t="str">
        <f t="shared" si="119"/>
        <v>501-1000</v>
      </c>
      <c r="AH346" s="30">
        <f t="shared" si="121"/>
        <v>196</v>
      </c>
      <c r="AI346" s="30">
        <f t="shared" si="109"/>
        <v>0.84693877551020413</v>
      </c>
      <c r="AJ346" t="str">
        <f t="shared" si="122"/>
        <v>0-5 hrs</v>
      </c>
      <c r="AK346" t="str">
        <f t="shared" si="126"/>
        <v>Moderate Enagaged</v>
      </c>
    </row>
    <row r="347" spans="1:37" x14ac:dyDescent="0.25">
      <c r="A347">
        <v>4364</v>
      </c>
      <c r="B347" t="s">
        <v>219</v>
      </c>
      <c r="C347" s="1">
        <v>45592</v>
      </c>
      <c r="D347" s="1">
        <v>45627</v>
      </c>
      <c r="E347" s="33">
        <v>7.99</v>
      </c>
      <c r="F347">
        <v>241</v>
      </c>
      <c r="G347" t="s">
        <v>79</v>
      </c>
      <c r="H347">
        <v>3</v>
      </c>
      <c r="I347">
        <v>6</v>
      </c>
      <c r="J347" t="b">
        <v>0</v>
      </c>
      <c r="K347">
        <v>905</v>
      </c>
      <c r="L347">
        <v>127</v>
      </c>
      <c r="M347" t="s">
        <v>48</v>
      </c>
      <c r="N347" t="s">
        <v>26</v>
      </c>
      <c r="O347" t="s">
        <v>50</v>
      </c>
      <c r="P347">
        <v>93</v>
      </c>
      <c r="Q347">
        <v>4</v>
      </c>
      <c r="R347" t="b">
        <v>0</v>
      </c>
      <c r="S347" t="s">
        <v>28</v>
      </c>
      <c r="T347">
        <v>2102</v>
      </c>
      <c r="U347" t="s">
        <v>35</v>
      </c>
      <c r="V347" t="s">
        <v>30</v>
      </c>
      <c r="W347" t="s">
        <v>53</v>
      </c>
      <c r="X347" s="10">
        <f t="shared" si="111"/>
        <v>9.0116279069767435E-2</v>
      </c>
      <c r="Y347" s="10" t="str">
        <f t="shared" si="120"/>
        <v>0%-10%</v>
      </c>
      <c r="Z347" t="str">
        <f t="shared" si="112"/>
        <v>Low</v>
      </c>
      <c r="AA347" t="str">
        <f t="shared" si="113"/>
        <v>901-1000</v>
      </c>
      <c r="AB347" t="str">
        <f t="shared" si="114"/>
        <v>101-150</v>
      </c>
      <c r="AC347" t="str">
        <f t="shared" si="115"/>
        <v>EAST</v>
      </c>
      <c r="AD347" t="str">
        <f t="shared" si="116"/>
        <v>Multiple Device</v>
      </c>
      <c r="AE347" t="str">
        <f t="shared" si="117"/>
        <v>201-250</v>
      </c>
      <c r="AF347" s="24" t="str">
        <f t="shared" si="118"/>
        <v>16-20 days</v>
      </c>
      <c r="AG347" t="str">
        <f t="shared" si="119"/>
        <v>2001-2500</v>
      </c>
      <c r="AH347" s="30">
        <f t="shared" si="121"/>
        <v>35</v>
      </c>
      <c r="AI347" s="30">
        <f t="shared" si="109"/>
        <v>6.8857142857142861</v>
      </c>
      <c r="AJ347" t="str">
        <f t="shared" si="122"/>
        <v>6-10 hrs</v>
      </c>
      <c r="AK347" t="str">
        <f t="shared" si="126"/>
        <v>Low Engaged</v>
      </c>
    </row>
    <row r="348" spans="1:37" x14ac:dyDescent="0.25">
      <c r="A348">
        <v>4372</v>
      </c>
      <c r="B348" t="s">
        <v>109</v>
      </c>
      <c r="C348" s="1">
        <v>44944</v>
      </c>
      <c r="D348" s="1">
        <v>45631</v>
      </c>
      <c r="E348" s="33">
        <v>15.99</v>
      </c>
      <c r="F348">
        <v>329</v>
      </c>
      <c r="G348" t="s">
        <v>43</v>
      </c>
      <c r="H348">
        <v>2</v>
      </c>
      <c r="I348">
        <v>1</v>
      </c>
      <c r="J348" t="b">
        <v>0</v>
      </c>
      <c r="K348">
        <v>670</v>
      </c>
      <c r="L348">
        <v>94</v>
      </c>
      <c r="M348" t="s">
        <v>44</v>
      </c>
      <c r="N348" t="s">
        <v>26</v>
      </c>
      <c r="O348" t="s">
        <v>27</v>
      </c>
      <c r="P348">
        <v>61</v>
      </c>
      <c r="Q348">
        <v>3</v>
      </c>
      <c r="R348" t="b">
        <v>0</v>
      </c>
      <c r="S348" t="s">
        <v>28</v>
      </c>
      <c r="T348">
        <v>2572</v>
      </c>
      <c r="U348" t="s">
        <v>57</v>
      </c>
      <c r="V348" t="s">
        <v>30</v>
      </c>
      <c r="W348" t="s">
        <v>53</v>
      </c>
      <c r="X348" s="10">
        <f t="shared" si="111"/>
        <v>7.9842931937172776E-2</v>
      </c>
      <c r="Y348" s="10" t="str">
        <f t="shared" si="120"/>
        <v>0%-10%</v>
      </c>
      <c r="Z348" t="str">
        <f t="shared" si="112"/>
        <v>Low</v>
      </c>
      <c r="AA348" t="str">
        <f t="shared" si="113"/>
        <v>601-700</v>
      </c>
      <c r="AB348" t="str">
        <f t="shared" si="114"/>
        <v>51-100</v>
      </c>
      <c r="AC348" t="str">
        <f t="shared" si="115"/>
        <v>NORTH</v>
      </c>
      <c r="AD348" t="str">
        <f t="shared" si="116"/>
        <v>Multiple Device</v>
      </c>
      <c r="AE348" t="str">
        <f t="shared" si="117"/>
        <v>301-350</v>
      </c>
      <c r="AF348" s="24" t="str">
        <f t="shared" si="118"/>
        <v>11-15 days</v>
      </c>
      <c r="AG348" t="str">
        <f t="shared" si="119"/>
        <v>2501-3000</v>
      </c>
      <c r="AH348" s="30">
        <f t="shared" si="121"/>
        <v>687</v>
      </c>
      <c r="AI348" s="30">
        <f t="shared" si="109"/>
        <v>0.47889374090247455</v>
      </c>
      <c r="AJ348" t="str">
        <f t="shared" si="122"/>
        <v>0-5 hrs</v>
      </c>
      <c r="AK348" t="str">
        <f t="shared" si="126"/>
        <v>Low Engaged</v>
      </c>
    </row>
    <row r="349" spans="1:37" x14ac:dyDescent="0.25">
      <c r="A349">
        <v>4383</v>
      </c>
      <c r="B349" t="s">
        <v>312</v>
      </c>
      <c r="C349" s="1">
        <v>45543</v>
      </c>
      <c r="D349" s="1">
        <v>45626</v>
      </c>
      <c r="E349" s="33">
        <v>15.99</v>
      </c>
      <c r="F349">
        <v>361</v>
      </c>
      <c r="G349" t="s">
        <v>24</v>
      </c>
      <c r="H349">
        <v>4</v>
      </c>
      <c r="I349">
        <v>5</v>
      </c>
      <c r="J349" t="b">
        <v>1</v>
      </c>
      <c r="K349">
        <v>416</v>
      </c>
      <c r="L349">
        <v>143</v>
      </c>
      <c r="M349" t="s">
        <v>59</v>
      </c>
      <c r="N349" t="s">
        <v>49</v>
      </c>
      <c r="O349" t="s">
        <v>67</v>
      </c>
      <c r="P349">
        <v>99</v>
      </c>
      <c r="Q349">
        <v>3.7</v>
      </c>
      <c r="R349" t="b">
        <v>0</v>
      </c>
      <c r="S349" t="s">
        <v>28</v>
      </c>
      <c r="T349">
        <v>527</v>
      </c>
      <c r="U349" t="s">
        <v>51</v>
      </c>
      <c r="V349" t="s">
        <v>52</v>
      </c>
      <c r="W349" t="s">
        <v>53</v>
      </c>
      <c r="X349" s="10">
        <f t="shared" si="111"/>
        <v>0.17710196779964221</v>
      </c>
      <c r="Y349" s="10" t="str">
        <f t="shared" si="120"/>
        <v>11%-30%</v>
      </c>
      <c r="Z349" t="str">
        <f t="shared" si="112"/>
        <v>Moderate</v>
      </c>
      <c r="AA349" t="str">
        <f t="shared" si="113"/>
        <v>401-500</v>
      </c>
      <c r="AB349" t="str">
        <f t="shared" si="114"/>
        <v>101-150</v>
      </c>
      <c r="AC349" t="str">
        <f t="shared" si="115"/>
        <v>SOUTH</v>
      </c>
      <c r="AD349" t="str">
        <f t="shared" si="116"/>
        <v>Multiple Device</v>
      </c>
      <c r="AE349" t="str">
        <f t="shared" si="117"/>
        <v>351-400</v>
      </c>
      <c r="AF349" s="24" t="str">
        <f t="shared" si="118"/>
        <v>16-20 days</v>
      </c>
      <c r="AG349" t="str">
        <f t="shared" si="119"/>
        <v>501-1000</v>
      </c>
      <c r="AH349" s="30">
        <f t="shared" si="121"/>
        <v>83</v>
      </c>
      <c r="AI349" s="30">
        <f t="shared" si="109"/>
        <v>4.3493975903614457</v>
      </c>
      <c r="AJ349" t="str">
        <f t="shared" si="122"/>
        <v>0-5 hrs</v>
      </c>
      <c r="AK349" t="str">
        <f t="shared" si="126"/>
        <v>Low Engaged</v>
      </c>
    </row>
    <row r="350" spans="1:37" x14ac:dyDescent="0.25">
      <c r="A350">
        <v>4392</v>
      </c>
      <c r="B350" t="s">
        <v>242</v>
      </c>
      <c r="C350" s="1">
        <v>44976</v>
      </c>
      <c r="D350" s="1">
        <v>45631</v>
      </c>
      <c r="E350" s="33">
        <v>11.99</v>
      </c>
      <c r="F350">
        <v>486</v>
      </c>
      <c r="G350" t="s">
        <v>43</v>
      </c>
      <c r="H350">
        <v>2</v>
      </c>
      <c r="I350">
        <v>6</v>
      </c>
      <c r="J350" t="b">
        <v>0</v>
      </c>
      <c r="K350">
        <v>887</v>
      </c>
      <c r="L350">
        <v>128</v>
      </c>
      <c r="M350" t="s">
        <v>25</v>
      </c>
      <c r="N350" t="s">
        <v>49</v>
      </c>
      <c r="O350" t="s">
        <v>34</v>
      </c>
      <c r="P350">
        <v>59</v>
      </c>
      <c r="Q350">
        <v>4.4000000000000004</v>
      </c>
      <c r="R350" t="b">
        <v>0</v>
      </c>
      <c r="S350" t="s">
        <v>28</v>
      </c>
      <c r="T350">
        <v>1238</v>
      </c>
      <c r="U350" t="s">
        <v>57</v>
      </c>
      <c r="V350" t="s">
        <v>30</v>
      </c>
      <c r="W350" t="s">
        <v>53</v>
      </c>
      <c r="X350" s="10">
        <f t="shared" si="111"/>
        <v>5.8128078817733991E-2</v>
      </c>
      <c r="Y350" s="10" t="str">
        <f t="shared" si="120"/>
        <v>0%-10%</v>
      </c>
      <c r="Z350" t="str">
        <f t="shared" si="112"/>
        <v>Low</v>
      </c>
      <c r="AA350" t="str">
        <f t="shared" si="113"/>
        <v>801-900</v>
      </c>
      <c r="AB350" t="str">
        <f t="shared" si="114"/>
        <v>101-150</v>
      </c>
      <c r="AC350" t="str">
        <f t="shared" si="115"/>
        <v>WEST</v>
      </c>
      <c r="AD350" t="str">
        <f t="shared" si="116"/>
        <v>Multiple Device</v>
      </c>
      <c r="AE350" t="str">
        <f t="shared" si="117"/>
        <v>451-500</v>
      </c>
      <c r="AF350" s="24" t="str">
        <f t="shared" si="118"/>
        <v>11-15 days</v>
      </c>
      <c r="AG350" t="str">
        <f t="shared" si="119"/>
        <v>1001-1500</v>
      </c>
      <c r="AH350" s="30">
        <f t="shared" si="121"/>
        <v>655</v>
      </c>
      <c r="AI350" s="30">
        <f t="shared" si="109"/>
        <v>0.74198473282442745</v>
      </c>
      <c r="AJ350" t="str">
        <f t="shared" si="122"/>
        <v>0-5 hrs</v>
      </c>
      <c r="AK350" t="str">
        <f t="shared" si="123"/>
        <v>High Enagaged</v>
      </c>
    </row>
    <row r="351" spans="1:37" x14ac:dyDescent="0.25">
      <c r="A351">
        <v>4396</v>
      </c>
      <c r="B351" t="s">
        <v>151</v>
      </c>
      <c r="C351" s="1">
        <v>44928</v>
      </c>
      <c r="D351" s="1">
        <v>45643</v>
      </c>
      <c r="E351" s="33">
        <v>15.99</v>
      </c>
      <c r="F351">
        <v>120</v>
      </c>
      <c r="G351" t="s">
        <v>33</v>
      </c>
      <c r="H351">
        <v>2</v>
      </c>
      <c r="I351">
        <v>3</v>
      </c>
      <c r="J351" t="b">
        <v>0</v>
      </c>
      <c r="K351">
        <v>781</v>
      </c>
      <c r="L351">
        <v>97</v>
      </c>
      <c r="M351" t="s">
        <v>39</v>
      </c>
      <c r="N351" t="s">
        <v>49</v>
      </c>
      <c r="O351" t="s">
        <v>56</v>
      </c>
      <c r="P351">
        <v>46</v>
      </c>
      <c r="Q351">
        <v>3.3</v>
      </c>
      <c r="R351" t="b">
        <v>1</v>
      </c>
      <c r="S351" t="s">
        <v>28</v>
      </c>
      <c r="T351">
        <v>473</v>
      </c>
      <c r="U351" t="s">
        <v>51</v>
      </c>
      <c r="V351" t="s">
        <v>52</v>
      </c>
      <c r="W351" t="s">
        <v>37</v>
      </c>
      <c r="X351" s="10">
        <f t="shared" si="111"/>
        <v>5.2391799544419138E-2</v>
      </c>
      <c r="Y351" s="10" t="str">
        <f t="shared" si="120"/>
        <v>0%-10%</v>
      </c>
      <c r="Z351" t="str">
        <f t="shared" si="112"/>
        <v>Low</v>
      </c>
      <c r="AA351" t="str">
        <f t="shared" si="113"/>
        <v>701-800</v>
      </c>
      <c r="AB351" t="str">
        <f t="shared" si="114"/>
        <v>51-100</v>
      </c>
      <c r="AC351" t="str">
        <f t="shared" si="115"/>
        <v>WEST</v>
      </c>
      <c r="AD351" t="str">
        <f t="shared" si="116"/>
        <v>Multiple Device</v>
      </c>
      <c r="AE351" t="str">
        <f t="shared" si="117"/>
        <v>101-150</v>
      </c>
      <c r="AF351" s="24" t="str">
        <f t="shared" si="118"/>
        <v>0-1 days</v>
      </c>
      <c r="AG351" t="str">
        <f t="shared" si="119"/>
        <v>0-500</v>
      </c>
      <c r="AH351" s="30">
        <f t="shared" si="121"/>
        <v>715</v>
      </c>
      <c r="AI351" s="30">
        <f t="shared" si="109"/>
        <v>0.16783216783216784</v>
      </c>
      <c r="AJ351" t="str">
        <f t="shared" si="122"/>
        <v>0-5 hrs</v>
      </c>
      <c r="AK351" t="str">
        <f t="shared" ref="AK351:AK353" si="127">IF(F351&gt;400,"High Enagaged",IF(AND(F351&lt;=200,F351&gt;100),"Moderate Enagaged","Low Engaged"))</f>
        <v>Moderate Enagaged</v>
      </c>
    </row>
    <row r="352" spans="1:37" x14ac:dyDescent="0.25">
      <c r="A352">
        <v>4401</v>
      </c>
      <c r="B352" t="s">
        <v>314</v>
      </c>
      <c r="C352" s="1">
        <v>45396</v>
      </c>
      <c r="D352" s="1">
        <v>45641</v>
      </c>
      <c r="E352" s="33">
        <v>15.99</v>
      </c>
      <c r="F352">
        <v>164</v>
      </c>
      <c r="G352" t="s">
        <v>46</v>
      </c>
      <c r="H352">
        <v>3</v>
      </c>
      <c r="I352">
        <v>5</v>
      </c>
      <c r="J352" t="b">
        <v>1</v>
      </c>
      <c r="K352">
        <v>89</v>
      </c>
      <c r="L352">
        <v>32</v>
      </c>
      <c r="M352" t="s">
        <v>63</v>
      </c>
      <c r="N352" t="s">
        <v>64</v>
      </c>
      <c r="O352" t="s">
        <v>34</v>
      </c>
      <c r="P352">
        <v>83</v>
      </c>
      <c r="Q352">
        <v>3</v>
      </c>
      <c r="R352" t="b">
        <v>1</v>
      </c>
      <c r="S352" t="s">
        <v>28</v>
      </c>
      <c r="T352">
        <v>2088</v>
      </c>
      <c r="U352" t="s">
        <v>65</v>
      </c>
      <c r="V352" t="s">
        <v>68</v>
      </c>
      <c r="W352" t="s">
        <v>37</v>
      </c>
      <c r="X352" s="10">
        <f t="shared" si="111"/>
        <v>0.68595041322314054</v>
      </c>
      <c r="Y352" s="10" t="str">
        <f t="shared" si="120"/>
        <v>Above 30%</v>
      </c>
      <c r="Z352" t="str">
        <f t="shared" si="112"/>
        <v>High</v>
      </c>
      <c r="AA352" t="str">
        <f t="shared" si="113"/>
        <v>0-100</v>
      </c>
      <c r="AB352" t="str">
        <f t="shared" si="114"/>
        <v>0-50</v>
      </c>
      <c r="AC352" t="str">
        <f t="shared" si="115"/>
        <v>NORTH</v>
      </c>
      <c r="AD352" t="str">
        <f t="shared" si="116"/>
        <v>Multiple Device</v>
      </c>
      <c r="AE352" t="str">
        <f t="shared" si="117"/>
        <v>151-200</v>
      </c>
      <c r="AF352" s="24" t="str">
        <f t="shared" si="118"/>
        <v>2-3 days</v>
      </c>
      <c r="AG352" t="str">
        <f t="shared" si="119"/>
        <v>2001-2500</v>
      </c>
      <c r="AH352" s="30">
        <f t="shared" si="121"/>
        <v>245</v>
      </c>
      <c r="AI352" s="30">
        <f t="shared" si="109"/>
        <v>0.66938775510204085</v>
      </c>
      <c r="AJ352" t="str">
        <f t="shared" si="122"/>
        <v>0-5 hrs</v>
      </c>
      <c r="AK352" t="str">
        <f t="shared" si="127"/>
        <v>Moderate Enagaged</v>
      </c>
    </row>
    <row r="353" spans="1:37" x14ac:dyDescent="0.25">
      <c r="A353">
        <v>4408</v>
      </c>
      <c r="B353" t="s">
        <v>153</v>
      </c>
      <c r="C353" s="1">
        <v>45197</v>
      </c>
      <c r="D353" s="1">
        <v>45626</v>
      </c>
      <c r="E353" s="33">
        <v>7.99</v>
      </c>
      <c r="F353">
        <v>257</v>
      </c>
      <c r="G353" t="s">
        <v>79</v>
      </c>
      <c r="H353">
        <v>3</v>
      </c>
      <c r="I353">
        <v>6</v>
      </c>
      <c r="J353" t="b">
        <v>1</v>
      </c>
      <c r="K353">
        <v>985</v>
      </c>
      <c r="L353">
        <v>97</v>
      </c>
      <c r="M353" t="s">
        <v>44</v>
      </c>
      <c r="N353" t="s">
        <v>49</v>
      </c>
      <c r="O353" t="s">
        <v>41</v>
      </c>
      <c r="P353">
        <v>88</v>
      </c>
      <c r="Q353">
        <v>3.9</v>
      </c>
      <c r="R353" t="b">
        <v>1</v>
      </c>
      <c r="S353" t="s">
        <v>28</v>
      </c>
      <c r="T353">
        <v>4155</v>
      </c>
      <c r="U353" t="s">
        <v>35</v>
      </c>
      <c r="V353" t="s">
        <v>52</v>
      </c>
      <c r="W353" t="s">
        <v>53</v>
      </c>
      <c r="X353" s="10">
        <f t="shared" si="111"/>
        <v>8.1330868761552683E-2</v>
      </c>
      <c r="Y353" s="10" t="str">
        <f t="shared" si="120"/>
        <v>0%-10%</v>
      </c>
      <c r="Z353" t="str">
        <f t="shared" si="112"/>
        <v>Low</v>
      </c>
      <c r="AA353" t="str">
        <f t="shared" si="113"/>
        <v>901-1000</v>
      </c>
      <c r="AB353" t="str">
        <f t="shared" si="114"/>
        <v>51-100</v>
      </c>
      <c r="AC353" t="str">
        <f t="shared" si="115"/>
        <v>NORTH</v>
      </c>
      <c r="AD353" t="str">
        <f t="shared" si="116"/>
        <v>Multiple Device</v>
      </c>
      <c r="AE353" t="str">
        <f t="shared" si="117"/>
        <v>251-300</v>
      </c>
      <c r="AF353" s="24" t="str">
        <f t="shared" si="118"/>
        <v>16-20 days</v>
      </c>
      <c r="AG353" t="str">
        <f t="shared" si="119"/>
        <v>4001-4500</v>
      </c>
      <c r="AH353" s="30">
        <f t="shared" si="121"/>
        <v>429</v>
      </c>
      <c r="AI353" s="30">
        <f t="shared" si="109"/>
        <v>0.5990675990675991</v>
      </c>
      <c r="AJ353" t="str">
        <f t="shared" si="122"/>
        <v>0-5 hrs</v>
      </c>
      <c r="AK353" t="str">
        <f t="shared" si="127"/>
        <v>Low Engaged</v>
      </c>
    </row>
    <row r="354" spans="1:37" x14ac:dyDescent="0.25">
      <c r="A354">
        <v>4427</v>
      </c>
      <c r="B354" t="s">
        <v>307</v>
      </c>
      <c r="C354" s="1">
        <v>45094</v>
      </c>
      <c r="D354" s="1">
        <v>45624</v>
      </c>
      <c r="E354" s="33">
        <v>7.99</v>
      </c>
      <c r="F354">
        <v>474</v>
      </c>
      <c r="G354" t="s">
        <v>55</v>
      </c>
      <c r="H354">
        <v>3</v>
      </c>
      <c r="I354">
        <v>5</v>
      </c>
      <c r="J354" t="b">
        <v>1</v>
      </c>
      <c r="K354">
        <v>341</v>
      </c>
      <c r="L354">
        <v>165</v>
      </c>
      <c r="M354" t="s">
        <v>59</v>
      </c>
      <c r="N354" t="s">
        <v>64</v>
      </c>
      <c r="O354" t="s">
        <v>41</v>
      </c>
      <c r="P354">
        <v>30</v>
      </c>
      <c r="Q354">
        <v>4.8</v>
      </c>
      <c r="R354" t="b">
        <v>0</v>
      </c>
      <c r="S354" t="s">
        <v>28</v>
      </c>
      <c r="T354">
        <v>1285</v>
      </c>
      <c r="U354" t="s">
        <v>29</v>
      </c>
      <c r="V354" t="s">
        <v>60</v>
      </c>
      <c r="W354" t="s">
        <v>37</v>
      </c>
      <c r="X354" s="10">
        <f t="shared" si="111"/>
        <v>5.9288537549407112E-2</v>
      </c>
      <c r="Y354" s="10" t="str">
        <f t="shared" si="120"/>
        <v>0%-10%</v>
      </c>
      <c r="Z354" t="str">
        <f t="shared" si="112"/>
        <v>Low</v>
      </c>
      <c r="AA354" t="str">
        <f t="shared" si="113"/>
        <v>301-400</v>
      </c>
      <c r="AB354" t="str">
        <f t="shared" si="114"/>
        <v>151-200</v>
      </c>
      <c r="AC354" t="str">
        <f t="shared" si="115"/>
        <v>SOUTH</v>
      </c>
      <c r="AD354" t="str">
        <f t="shared" si="116"/>
        <v>Multiple Device</v>
      </c>
      <c r="AE354" t="str">
        <f t="shared" si="117"/>
        <v>451-500</v>
      </c>
      <c r="AF354" s="24" t="str">
        <f t="shared" si="118"/>
        <v>16-20 days</v>
      </c>
      <c r="AG354" t="str">
        <f t="shared" si="119"/>
        <v>1001-1500</v>
      </c>
      <c r="AH354" s="30">
        <f t="shared" si="121"/>
        <v>530</v>
      </c>
      <c r="AI354" s="30">
        <f t="shared" si="109"/>
        <v>0.89433962264150946</v>
      </c>
      <c r="AJ354" t="str">
        <f t="shared" si="122"/>
        <v>0-5 hrs</v>
      </c>
      <c r="AK354" t="str">
        <f t="shared" si="123"/>
        <v>High Enagaged</v>
      </c>
    </row>
    <row r="355" spans="1:37" x14ac:dyDescent="0.25">
      <c r="A355">
        <v>4448</v>
      </c>
      <c r="B355" t="s">
        <v>121</v>
      </c>
      <c r="C355" s="1">
        <v>45374</v>
      </c>
      <c r="D355" s="1">
        <v>45642</v>
      </c>
      <c r="E355" s="33">
        <v>11.99</v>
      </c>
      <c r="F355">
        <v>99</v>
      </c>
      <c r="G355" t="s">
        <v>43</v>
      </c>
      <c r="H355">
        <v>4</v>
      </c>
      <c r="I355">
        <v>2</v>
      </c>
      <c r="J355" t="b">
        <v>0</v>
      </c>
      <c r="K355">
        <v>319</v>
      </c>
      <c r="L355">
        <v>187</v>
      </c>
      <c r="M355" t="s">
        <v>59</v>
      </c>
      <c r="N355" t="s">
        <v>49</v>
      </c>
      <c r="O355" t="s">
        <v>56</v>
      </c>
      <c r="P355">
        <v>58</v>
      </c>
      <c r="Q355">
        <v>3.6</v>
      </c>
      <c r="R355" t="b">
        <v>0</v>
      </c>
      <c r="S355" t="s">
        <v>28</v>
      </c>
      <c r="T355">
        <v>1180</v>
      </c>
      <c r="U355" t="s">
        <v>65</v>
      </c>
      <c r="V355" t="s">
        <v>30</v>
      </c>
      <c r="W355" t="s">
        <v>53</v>
      </c>
      <c r="X355" s="10">
        <f t="shared" si="111"/>
        <v>0.11462450592885376</v>
      </c>
      <c r="Y355" s="10" t="str">
        <f t="shared" si="120"/>
        <v>11%-30%</v>
      </c>
      <c r="Z355" t="str">
        <f t="shared" si="112"/>
        <v>Moderate</v>
      </c>
      <c r="AA355" t="str">
        <f t="shared" si="113"/>
        <v>301-400</v>
      </c>
      <c r="AB355" t="str">
        <f t="shared" si="114"/>
        <v>151-200</v>
      </c>
      <c r="AC355" t="str">
        <f t="shared" si="115"/>
        <v>SOUTH</v>
      </c>
      <c r="AD355" t="str">
        <f t="shared" si="116"/>
        <v>Multiple Device</v>
      </c>
      <c r="AE355" t="str">
        <f t="shared" si="117"/>
        <v>51-100</v>
      </c>
      <c r="AF355" s="24" t="str">
        <f t="shared" si="118"/>
        <v>2-3 days</v>
      </c>
      <c r="AG355" t="str">
        <f t="shared" si="119"/>
        <v>1001-1500</v>
      </c>
      <c r="AH355" s="30">
        <f t="shared" si="121"/>
        <v>268</v>
      </c>
      <c r="AI355" s="30">
        <f t="shared" si="109"/>
        <v>0.36940298507462688</v>
      </c>
      <c r="AJ355" t="str">
        <f t="shared" si="122"/>
        <v>0-5 hrs</v>
      </c>
      <c r="AK355" t="str">
        <f t="shared" ref="AK355:AK375" si="128">IF(F355&gt;400,"High Enagaged",IF(AND(F355&lt;=200,F355&gt;100),"Moderate Enagaged","Low Engaged"))</f>
        <v>Low Engaged</v>
      </c>
    </row>
    <row r="356" spans="1:37" x14ac:dyDescent="0.25">
      <c r="A356">
        <v>4458</v>
      </c>
      <c r="B356" t="s">
        <v>382</v>
      </c>
      <c r="C356" s="1">
        <v>45225</v>
      </c>
      <c r="D356" s="1">
        <v>45616</v>
      </c>
      <c r="E356" s="33">
        <v>15.99</v>
      </c>
      <c r="F356">
        <v>23</v>
      </c>
      <c r="G356" t="s">
        <v>43</v>
      </c>
      <c r="H356">
        <v>3</v>
      </c>
      <c r="I356">
        <v>3</v>
      </c>
      <c r="J356" t="b">
        <v>1</v>
      </c>
      <c r="K356">
        <v>489</v>
      </c>
      <c r="L356">
        <v>7</v>
      </c>
      <c r="M356" t="s">
        <v>48</v>
      </c>
      <c r="N356" t="s">
        <v>40</v>
      </c>
      <c r="O356" t="s">
        <v>41</v>
      </c>
      <c r="P356">
        <v>54</v>
      </c>
      <c r="Q356">
        <v>4.5</v>
      </c>
      <c r="R356" t="b">
        <v>1</v>
      </c>
      <c r="S356" t="s">
        <v>28</v>
      </c>
      <c r="T356">
        <v>1485</v>
      </c>
      <c r="U356" t="s">
        <v>65</v>
      </c>
      <c r="V356" t="s">
        <v>52</v>
      </c>
      <c r="W356" t="s">
        <v>37</v>
      </c>
      <c r="X356" s="10">
        <f t="shared" si="111"/>
        <v>0.10887096774193548</v>
      </c>
      <c r="Y356" s="10" t="str">
        <f t="shared" si="120"/>
        <v>11%-30%</v>
      </c>
      <c r="Z356" t="str">
        <f t="shared" si="112"/>
        <v>Moderate</v>
      </c>
      <c r="AA356" t="str">
        <f t="shared" si="113"/>
        <v>401-500</v>
      </c>
      <c r="AB356" t="str">
        <f t="shared" si="114"/>
        <v>0-50</v>
      </c>
      <c r="AC356" t="str">
        <f t="shared" si="115"/>
        <v>EAST</v>
      </c>
      <c r="AD356" t="str">
        <f t="shared" si="116"/>
        <v>Multiple Device</v>
      </c>
      <c r="AE356" t="str">
        <f t="shared" si="117"/>
        <v>0-50</v>
      </c>
      <c r="AF356" s="24" t="str">
        <f t="shared" si="118"/>
        <v>21-30 days</v>
      </c>
      <c r="AG356" t="str">
        <f t="shared" si="119"/>
        <v>1001-1500</v>
      </c>
      <c r="AH356" s="30">
        <f t="shared" si="121"/>
        <v>391</v>
      </c>
      <c r="AI356" s="30">
        <f t="shared" si="109"/>
        <v>5.8823529411764705E-2</v>
      </c>
      <c r="AJ356" t="str">
        <f t="shared" si="122"/>
        <v>0-5 hrs</v>
      </c>
      <c r="AK356" t="str">
        <f t="shared" si="128"/>
        <v>Low Engaged</v>
      </c>
    </row>
    <row r="357" spans="1:37" x14ac:dyDescent="0.25">
      <c r="A357">
        <v>4463</v>
      </c>
      <c r="B357" t="s">
        <v>238</v>
      </c>
      <c r="C357" s="1">
        <v>45214</v>
      </c>
      <c r="D357" s="1">
        <v>45620</v>
      </c>
      <c r="E357" s="33">
        <v>15.99</v>
      </c>
      <c r="F357">
        <v>141</v>
      </c>
      <c r="G357" t="s">
        <v>55</v>
      </c>
      <c r="H357">
        <v>5</v>
      </c>
      <c r="I357">
        <v>5</v>
      </c>
      <c r="J357" t="b">
        <v>1</v>
      </c>
      <c r="K357">
        <v>636</v>
      </c>
      <c r="L357">
        <v>186</v>
      </c>
      <c r="M357" t="s">
        <v>44</v>
      </c>
      <c r="N357" t="s">
        <v>49</v>
      </c>
      <c r="O357" t="s">
        <v>41</v>
      </c>
      <c r="P357">
        <v>95</v>
      </c>
      <c r="Q357">
        <v>3.6</v>
      </c>
      <c r="R357" t="b">
        <v>0</v>
      </c>
      <c r="S357" t="s">
        <v>28</v>
      </c>
      <c r="T357">
        <v>3865</v>
      </c>
      <c r="U357" t="s">
        <v>57</v>
      </c>
      <c r="V357" t="s">
        <v>52</v>
      </c>
      <c r="W357" t="s">
        <v>31</v>
      </c>
      <c r="X357" s="10">
        <f t="shared" si="111"/>
        <v>0.11557177615571776</v>
      </c>
      <c r="Y357" s="10" t="str">
        <f t="shared" si="120"/>
        <v>11%-30%</v>
      </c>
      <c r="Z357" t="str">
        <f t="shared" si="112"/>
        <v>Moderate</v>
      </c>
      <c r="AA357" t="str">
        <f t="shared" si="113"/>
        <v>601-700</v>
      </c>
      <c r="AB357" t="str">
        <f t="shared" si="114"/>
        <v>151-200</v>
      </c>
      <c r="AC357" t="str">
        <f t="shared" si="115"/>
        <v>NORTH</v>
      </c>
      <c r="AD357" t="str">
        <f t="shared" si="116"/>
        <v>Multiple Device</v>
      </c>
      <c r="AE357" t="str">
        <f t="shared" si="117"/>
        <v>101-150</v>
      </c>
      <c r="AF357" s="24" t="str">
        <f t="shared" si="118"/>
        <v>More than 30days</v>
      </c>
      <c r="AG357" t="str">
        <f t="shared" si="119"/>
        <v>3501-4000</v>
      </c>
      <c r="AH357" s="30">
        <f t="shared" si="121"/>
        <v>406</v>
      </c>
      <c r="AI357" s="30">
        <f t="shared" si="109"/>
        <v>0.34729064039408869</v>
      </c>
      <c r="AJ357" t="str">
        <f t="shared" si="122"/>
        <v>0-5 hrs</v>
      </c>
      <c r="AK357" t="str">
        <f t="shared" si="128"/>
        <v>Moderate Enagaged</v>
      </c>
    </row>
    <row r="358" spans="1:37" x14ac:dyDescent="0.25">
      <c r="A358">
        <v>4466</v>
      </c>
      <c r="B358" t="s">
        <v>99</v>
      </c>
      <c r="C358" s="1">
        <v>45571</v>
      </c>
      <c r="D358" s="1">
        <v>45623</v>
      </c>
      <c r="E358" s="33">
        <v>11.99</v>
      </c>
      <c r="F358">
        <v>25</v>
      </c>
      <c r="G358" t="s">
        <v>33</v>
      </c>
      <c r="H358">
        <v>5</v>
      </c>
      <c r="I358">
        <v>2</v>
      </c>
      <c r="J358" t="b">
        <v>0</v>
      </c>
      <c r="K358">
        <v>162</v>
      </c>
      <c r="L358">
        <v>147</v>
      </c>
      <c r="M358" t="s">
        <v>63</v>
      </c>
      <c r="N358" t="s">
        <v>40</v>
      </c>
      <c r="O358" t="s">
        <v>56</v>
      </c>
      <c r="P358">
        <v>82</v>
      </c>
      <c r="Q358">
        <v>4.3</v>
      </c>
      <c r="R358" t="b">
        <v>0</v>
      </c>
      <c r="S358" t="s">
        <v>28</v>
      </c>
      <c r="T358">
        <v>4358</v>
      </c>
      <c r="U358" t="s">
        <v>51</v>
      </c>
      <c r="V358" t="s">
        <v>36</v>
      </c>
      <c r="W358" t="s">
        <v>31</v>
      </c>
      <c r="X358" s="10">
        <f t="shared" si="111"/>
        <v>0.26537216828478966</v>
      </c>
      <c r="Y358" s="10" t="str">
        <f t="shared" si="120"/>
        <v>11%-30%</v>
      </c>
      <c r="Z358" t="str">
        <f t="shared" si="112"/>
        <v>Moderate</v>
      </c>
      <c r="AA358" t="str">
        <f t="shared" si="113"/>
        <v>101-200</v>
      </c>
      <c r="AB358" t="str">
        <f t="shared" si="114"/>
        <v>101-150</v>
      </c>
      <c r="AC358" t="str">
        <f t="shared" si="115"/>
        <v>NORTH</v>
      </c>
      <c r="AD358" t="str">
        <f t="shared" si="116"/>
        <v>Multiple Device</v>
      </c>
      <c r="AE358" t="str">
        <f t="shared" si="117"/>
        <v>0-50</v>
      </c>
      <c r="AF358" s="24" t="str">
        <f t="shared" si="118"/>
        <v>More than 30days</v>
      </c>
      <c r="AG358" t="str">
        <f t="shared" si="119"/>
        <v>4001-4500</v>
      </c>
      <c r="AH358" s="30">
        <f t="shared" si="121"/>
        <v>52</v>
      </c>
      <c r="AI358" s="30">
        <f t="shared" si="109"/>
        <v>0.48076923076923078</v>
      </c>
      <c r="AJ358" t="str">
        <f t="shared" si="122"/>
        <v>0-5 hrs</v>
      </c>
      <c r="AK358" t="str">
        <f t="shared" si="128"/>
        <v>Low Engaged</v>
      </c>
    </row>
    <row r="359" spans="1:37" x14ac:dyDescent="0.25">
      <c r="A359">
        <v>4471</v>
      </c>
      <c r="B359" t="s">
        <v>243</v>
      </c>
      <c r="C359" s="1">
        <v>45382</v>
      </c>
      <c r="D359" s="1">
        <v>45637</v>
      </c>
      <c r="E359" s="33">
        <v>11.99</v>
      </c>
      <c r="F359">
        <v>129</v>
      </c>
      <c r="G359" t="s">
        <v>33</v>
      </c>
      <c r="H359">
        <v>5</v>
      </c>
      <c r="I359">
        <v>3</v>
      </c>
      <c r="J359" t="b">
        <v>0</v>
      </c>
      <c r="K359">
        <v>291</v>
      </c>
      <c r="L359">
        <v>37</v>
      </c>
      <c r="M359" t="s">
        <v>48</v>
      </c>
      <c r="N359" t="s">
        <v>49</v>
      </c>
      <c r="O359" t="s">
        <v>41</v>
      </c>
      <c r="P359">
        <v>51</v>
      </c>
      <c r="Q359">
        <v>3.8</v>
      </c>
      <c r="R359" t="b">
        <v>0</v>
      </c>
      <c r="S359" t="s">
        <v>28</v>
      </c>
      <c r="T359">
        <v>4980</v>
      </c>
      <c r="U359" t="s">
        <v>65</v>
      </c>
      <c r="V359" t="s">
        <v>36</v>
      </c>
      <c r="W359" t="s">
        <v>53</v>
      </c>
      <c r="X359" s="10">
        <f t="shared" si="111"/>
        <v>0.15548780487804878</v>
      </c>
      <c r="Y359" s="10" t="str">
        <f t="shared" si="120"/>
        <v>11%-30%</v>
      </c>
      <c r="Z359" t="str">
        <f t="shared" si="112"/>
        <v>Moderate</v>
      </c>
      <c r="AA359" t="str">
        <f t="shared" si="113"/>
        <v>201-300</v>
      </c>
      <c r="AB359" t="str">
        <f t="shared" si="114"/>
        <v>0-50</v>
      </c>
      <c r="AC359" t="str">
        <f t="shared" si="115"/>
        <v>EAST</v>
      </c>
      <c r="AD359" t="str">
        <f t="shared" si="116"/>
        <v>Multiple Device</v>
      </c>
      <c r="AE359" t="str">
        <f t="shared" si="117"/>
        <v>101-150</v>
      </c>
      <c r="AF359" s="24" t="str">
        <f t="shared" si="118"/>
        <v>7-10 days</v>
      </c>
      <c r="AG359" t="str">
        <f t="shared" si="119"/>
        <v>Above 4500</v>
      </c>
      <c r="AH359" s="30">
        <f t="shared" si="121"/>
        <v>255</v>
      </c>
      <c r="AI359" s="30">
        <f t="shared" si="109"/>
        <v>0.50588235294117645</v>
      </c>
      <c r="AJ359" t="str">
        <f t="shared" si="122"/>
        <v>0-5 hrs</v>
      </c>
      <c r="AK359" t="str">
        <f t="shared" si="128"/>
        <v>Moderate Enagaged</v>
      </c>
    </row>
    <row r="360" spans="1:37" x14ac:dyDescent="0.25">
      <c r="A360">
        <v>4475</v>
      </c>
      <c r="B360" t="s">
        <v>228</v>
      </c>
      <c r="C360" s="1">
        <v>45286</v>
      </c>
      <c r="D360" s="1">
        <v>45638</v>
      </c>
      <c r="E360" s="33">
        <v>7.99</v>
      </c>
      <c r="F360">
        <v>221</v>
      </c>
      <c r="G360" t="s">
        <v>24</v>
      </c>
      <c r="H360">
        <v>2</v>
      </c>
      <c r="I360">
        <v>4</v>
      </c>
      <c r="J360" t="b">
        <v>0</v>
      </c>
      <c r="K360">
        <v>702</v>
      </c>
      <c r="L360">
        <v>130</v>
      </c>
      <c r="M360" t="s">
        <v>39</v>
      </c>
      <c r="N360" t="s">
        <v>26</v>
      </c>
      <c r="O360" t="s">
        <v>67</v>
      </c>
      <c r="P360">
        <v>36</v>
      </c>
      <c r="Q360">
        <v>4.3</v>
      </c>
      <c r="R360" t="b">
        <v>0</v>
      </c>
      <c r="S360" t="s">
        <v>28</v>
      </c>
      <c r="T360">
        <v>3289</v>
      </c>
      <c r="U360" t="s">
        <v>57</v>
      </c>
      <c r="V360" t="s">
        <v>36</v>
      </c>
      <c r="W360" t="s">
        <v>37</v>
      </c>
      <c r="X360" s="10">
        <f t="shared" si="111"/>
        <v>4.3269230769230768E-2</v>
      </c>
      <c r="Y360" s="10" t="str">
        <f t="shared" si="120"/>
        <v>0%-10%</v>
      </c>
      <c r="Z360" t="str">
        <f t="shared" si="112"/>
        <v>Low</v>
      </c>
      <c r="AA360" t="str">
        <f t="shared" si="113"/>
        <v>701-800</v>
      </c>
      <c r="AB360" t="str">
        <f t="shared" si="114"/>
        <v>101-150</v>
      </c>
      <c r="AC360" t="str">
        <f t="shared" si="115"/>
        <v>WEST</v>
      </c>
      <c r="AD360" t="str">
        <f t="shared" si="116"/>
        <v>Multiple Device</v>
      </c>
      <c r="AE360" t="str">
        <f t="shared" si="117"/>
        <v>201-250</v>
      </c>
      <c r="AF360" s="24" t="str">
        <f t="shared" si="118"/>
        <v>4-6 days</v>
      </c>
      <c r="AG360" t="str">
        <f t="shared" si="119"/>
        <v>3001-3500</v>
      </c>
      <c r="AH360" s="30">
        <f t="shared" si="121"/>
        <v>352</v>
      </c>
      <c r="AI360" s="30">
        <f t="shared" si="109"/>
        <v>0.62784090909090906</v>
      </c>
      <c r="AJ360" t="str">
        <f t="shared" si="122"/>
        <v>0-5 hrs</v>
      </c>
      <c r="AK360" t="str">
        <f t="shared" si="128"/>
        <v>Low Engaged</v>
      </c>
    </row>
    <row r="361" spans="1:37" x14ac:dyDescent="0.25">
      <c r="A361">
        <v>4477</v>
      </c>
      <c r="B361" t="s">
        <v>176</v>
      </c>
      <c r="C361" s="1">
        <v>45410</v>
      </c>
      <c r="D361" s="1">
        <v>45619</v>
      </c>
      <c r="E361" s="33">
        <v>7.99</v>
      </c>
      <c r="F361">
        <v>85</v>
      </c>
      <c r="G361" t="s">
        <v>33</v>
      </c>
      <c r="H361">
        <v>5</v>
      </c>
      <c r="I361">
        <v>1</v>
      </c>
      <c r="J361" t="b">
        <v>0</v>
      </c>
      <c r="K361">
        <v>429</v>
      </c>
      <c r="L361">
        <v>52</v>
      </c>
      <c r="M361" t="s">
        <v>44</v>
      </c>
      <c r="N361" t="s">
        <v>26</v>
      </c>
      <c r="O361" t="s">
        <v>34</v>
      </c>
      <c r="P361">
        <v>16</v>
      </c>
      <c r="Q361">
        <v>3.8</v>
      </c>
      <c r="R361" t="b">
        <v>0</v>
      </c>
      <c r="S361" t="s">
        <v>28</v>
      </c>
      <c r="T361">
        <v>4971</v>
      </c>
      <c r="U361" t="s">
        <v>29</v>
      </c>
      <c r="V361" t="s">
        <v>60</v>
      </c>
      <c r="W361" t="s">
        <v>37</v>
      </c>
      <c r="X361" s="10">
        <f t="shared" si="111"/>
        <v>3.3264033264033266E-2</v>
      </c>
      <c r="Y361" s="10" t="str">
        <f t="shared" si="120"/>
        <v>0%-10%</v>
      </c>
      <c r="Z361" t="str">
        <f t="shared" si="112"/>
        <v>Low</v>
      </c>
      <c r="AA361" t="str">
        <f t="shared" si="113"/>
        <v>401-500</v>
      </c>
      <c r="AB361" t="str">
        <f t="shared" si="114"/>
        <v>51-100</v>
      </c>
      <c r="AC361" t="str">
        <f t="shared" si="115"/>
        <v>NORTH</v>
      </c>
      <c r="AD361" t="str">
        <f t="shared" si="116"/>
        <v>Multiple Device</v>
      </c>
      <c r="AE361" t="str">
        <f t="shared" si="117"/>
        <v>51-100</v>
      </c>
      <c r="AF361" s="24" t="str">
        <f t="shared" si="118"/>
        <v>More than 30days</v>
      </c>
      <c r="AG361" t="str">
        <f t="shared" si="119"/>
        <v>Above 4500</v>
      </c>
      <c r="AH361" s="30">
        <f t="shared" si="121"/>
        <v>209</v>
      </c>
      <c r="AI361" s="30">
        <f t="shared" si="109"/>
        <v>0.40669856459330145</v>
      </c>
      <c r="AJ361" t="str">
        <f t="shared" si="122"/>
        <v>0-5 hrs</v>
      </c>
      <c r="AK361" t="str">
        <f t="shared" si="128"/>
        <v>Low Engaged</v>
      </c>
    </row>
    <row r="362" spans="1:37" x14ac:dyDescent="0.25">
      <c r="A362">
        <v>4479</v>
      </c>
      <c r="B362" t="s">
        <v>23</v>
      </c>
      <c r="C362" s="1">
        <v>45602</v>
      </c>
      <c r="D362" s="1">
        <v>45632</v>
      </c>
      <c r="E362" s="33">
        <v>15.99</v>
      </c>
      <c r="F362">
        <v>241</v>
      </c>
      <c r="G362" t="s">
        <v>79</v>
      </c>
      <c r="H362">
        <v>3</v>
      </c>
      <c r="I362">
        <v>2</v>
      </c>
      <c r="J362" t="b">
        <v>1</v>
      </c>
      <c r="K362">
        <v>549</v>
      </c>
      <c r="L362">
        <v>158</v>
      </c>
      <c r="M362" t="s">
        <v>48</v>
      </c>
      <c r="N362" t="s">
        <v>40</v>
      </c>
      <c r="O362" t="s">
        <v>41</v>
      </c>
      <c r="P362">
        <v>96</v>
      </c>
      <c r="Q362">
        <v>3.1</v>
      </c>
      <c r="R362" t="b">
        <v>1</v>
      </c>
      <c r="S362" t="s">
        <v>28</v>
      </c>
      <c r="T362">
        <v>1986</v>
      </c>
      <c r="U362" t="s">
        <v>29</v>
      </c>
      <c r="V362" t="s">
        <v>36</v>
      </c>
      <c r="W362" t="s">
        <v>53</v>
      </c>
      <c r="X362" s="10">
        <f t="shared" si="111"/>
        <v>0.13578500707213578</v>
      </c>
      <c r="Y362" s="10" t="str">
        <f t="shared" si="120"/>
        <v>11%-30%</v>
      </c>
      <c r="Z362" t="str">
        <f t="shared" si="112"/>
        <v>Moderate</v>
      </c>
      <c r="AA362" t="str">
        <f t="shared" si="113"/>
        <v>501-600</v>
      </c>
      <c r="AB362" t="str">
        <f t="shared" si="114"/>
        <v>151-200</v>
      </c>
      <c r="AC362" t="str">
        <f t="shared" si="115"/>
        <v>EAST</v>
      </c>
      <c r="AD362" t="str">
        <f t="shared" si="116"/>
        <v>Multiple Device</v>
      </c>
      <c r="AE362" t="str">
        <f t="shared" si="117"/>
        <v>201-250</v>
      </c>
      <c r="AF362" s="24" t="str">
        <f t="shared" si="118"/>
        <v>11-15 days</v>
      </c>
      <c r="AG362" t="str">
        <f t="shared" si="119"/>
        <v>1501-2000</v>
      </c>
      <c r="AH362" s="30">
        <f t="shared" si="121"/>
        <v>30</v>
      </c>
      <c r="AI362" s="30">
        <f t="shared" si="109"/>
        <v>8.0333333333333332</v>
      </c>
      <c r="AJ362" t="str">
        <f t="shared" si="122"/>
        <v>6-10 hrs</v>
      </c>
      <c r="AK362" t="str">
        <f t="shared" si="128"/>
        <v>Low Engaged</v>
      </c>
    </row>
    <row r="363" spans="1:37" x14ac:dyDescent="0.25">
      <c r="A363">
        <v>4486</v>
      </c>
      <c r="B363" t="s">
        <v>242</v>
      </c>
      <c r="C363" s="1">
        <v>45296</v>
      </c>
      <c r="D363" s="1">
        <v>45639</v>
      </c>
      <c r="E363" s="33">
        <v>7.99</v>
      </c>
      <c r="F363">
        <v>113</v>
      </c>
      <c r="G363" t="s">
        <v>33</v>
      </c>
      <c r="H363">
        <v>1</v>
      </c>
      <c r="I363">
        <v>1</v>
      </c>
      <c r="J363" t="b">
        <v>0</v>
      </c>
      <c r="K363">
        <v>177</v>
      </c>
      <c r="L363">
        <v>3</v>
      </c>
      <c r="M363" t="s">
        <v>59</v>
      </c>
      <c r="N363" t="s">
        <v>64</v>
      </c>
      <c r="O363" t="s">
        <v>56</v>
      </c>
      <c r="P363">
        <v>69</v>
      </c>
      <c r="Q363">
        <v>4.8</v>
      </c>
      <c r="R363" t="b">
        <v>0</v>
      </c>
      <c r="S363" t="s">
        <v>28</v>
      </c>
      <c r="T363">
        <v>1542</v>
      </c>
      <c r="U363" t="s">
        <v>35</v>
      </c>
      <c r="V363" t="s">
        <v>68</v>
      </c>
      <c r="W363" t="s">
        <v>31</v>
      </c>
      <c r="X363" s="10">
        <f t="shared" si="111"/>
        <v>0.38333333333333336</v>
      </c>
      <c r="Y363" s="10" t="str">
        <f t="shared" si="120"/>
        <v>Above 30%</v>
      </c>
      <c r="Z363" t="str">
        <f t="shared" si="112"/>
        <v>High</v>
      </c>
      <c r="AA363" t="str">
        <f t="shared" si="113"/>
        <v>101-200</v>
      </c>
      <c r="AB363" t="str">
        <f t="shared" si="114"/>
        <v>0-50</v>
      </c>
      <c r="AC363" t="str">
        <f t="shared" si="115"/>
        <v>SOUTH</v>
      </c>
      <c r="AD363" t="str">
        <f t="shared" si="116"/>
        <v>Single Device</v>
      </c>
      <c r="AE363" t="str">
        <f t="shared" si="117"/>
        <v>101-150</v>
      </c>
      <c r="AF363" s="24" t="str">
        <f t="shared" si="118"/>
        <v>4-6 days</v>
      </c>
      <c r="AG363" t="str">
        <f t="shared" si="119"/>
        <v>1501-2000</v>
      </c>
      <c r="AH363" s="30">
        <f t="shared" si="121"/>
        <v>343</v>
      </c>
      <c r="AI363" s="30">
        <f t="shared" si="109"/>
        <v>0.32944606413994171</v>
      </c>
      <c r="AJ363" t="str">
        <f t="shared" si="122"/>
        <v>0-5 hrs</v>
      </c>
      <c r="AK363" t="str">
        <f t="shared" si="128"/>
        <v>Moderate Enagaged</v>
      </c>
    </row>
    <row r="364" spans="1:37" x14ac:dyDescent="0.25">
      <c r="A364">
        <v>4488</v>
      </c>
      <c r="B364" t="s">
        <v>182</v>
      </c>
      <c r="C364" s="1">
        <v>45074</v>
      </c>
      <c r="D364" s="1">
        <v>45631</v>
      </c>
      <c r="E364" s="33">
        <v>7.99</v>
      </c>
      <c r="F364">
        <v>304</v>
      </c>
      <c r="G364" t="s">
        <v>79</v>
      </c>
      <c r="H364">
        <v>1</v>
      </c>
      <c r="I364">
        <v>3</v>
      </c>
      <c r="J364" t="b">
        <v>0</v>
      </c>
      <c r="K364">
        <v>975</v>
      </c>
      <c r="L364">
        <v>10</v>
      </c>
      <c r="M364" t="s">
        <v>39</v>
      </c>
      <c r="N364" t="s">
        <v>26</v>
      </c>
      <c r="O364" t="s">
        <v>56</v>
      </c>
      <c r="P364">
        <v>48</v>
      </c>
      <c r="Q364">
        <v>3.2</v>
      </c>
      <c r="R364" t="b">
        <v>0</v>
      </c>
      <c r="S364" t="s">
        <v>28</v>
      </c>
      <c r="T364">
        <v>3923</v>
      </c>
      <c r="U364" t="s">
        <v>51</v>
      </c>
      <c r="V364" t="s">
        <v>36</v>
      </c>
      <c r="W364" t="s">
        <v>31</v>
      </c>
      <c r="X364" s="10">
        <f t="shared" si="111"/>
        <v>4.8730964467005075E-2</v>
      </c>
      <c r="Y364" s="10" t="str">
        <f t="shared" si="120"/>
        <v>0%-10%</v>
      </c>
      <c r="Z364" t="str">
        <f t="shared" si="112"/>
        <v>Low</v>
      </c>
      <c r="AA364" t="str">
        <f t="shared" si="113"/>
        <v>901-1000</v>
      </c>
      <c r="AB364" t="str">
        <f t="shared" si="114"/>
        <v>0-50</v>
      </c>
      <c r="AC364" t="str">
        <f t="shared" si="115"/>
        <v>WEST</v>
      </c>
      <c r="AD364" t="str">
        <f t="shared" si="116"/>
        <v>Single Device</v>
      </c>
      <c r="AE364" t="str">
        <f t="shared" si="117"/>
        <v>301-350</v>
      </c>
      <c r="AF364" s="24" t="str">
        <f t="shared" si="118"/>
        <v>11-15 days</v>
      </c>
      <c r="AG364" t="str">
        <f t="shared" si="119"/>
        <v>3501-4000</v>
      </c>
      <c r="AH364" s="30">
        <f t="shared" si="121"/>
        <v>557</v>
      </c>
      <c r="AI364" s="30">
        <f t="shared" si="109"/>
        <v>0.54578096947935373</v>
      </c>
      <c r="AJ364" t="str">
        <f t="shared" si="122"/>
        <v>0-5 hrs</v>
      </c>
      <c r="AK364" t="str">
        <f t="shared" si="128"/>
        <v>Low Engaged</v>
      </c>
    </row>
    <row r="365" spans="1:37" x14ac:dyDescent="0.25">
      <c r="A365">
        <v>4497</v>
      </c>
      <c r="B365" t="s">
        <v>235</v>
      </c>
      <c r="C365" s="1">
        <v>44929</v>
      </c>
      <c r="D365" s="1">
        <v>45641</v>
      </c>
      <c r="E365" s="33">
        <v>15.99</v>
      </c>
      <c r="F365">
        <v>63</v>
      </c>
      <c r="G365" t="s">
        <v>24</v>
      </c>
      <c r="H365">
        <v>4</v>
      </c>
      <c r="I365">
        <v>4</v>
      </c>
      <c r="J365" t="b">
        <v>0</v>
      </c>
      <c r="K365">
        <v>670</v>
      </c>
      <c r="L365">
        <v>72</v>
      </c>
      <c r="M365" t="s">
        <v>25</v>
      </c>
      <c r="N365" t="s">
        <v>26</v>
      </c>
      <c r="O365" t="s">
        <v>50</v>
      </c>
      <c r="P365">
        <v>27</v>
      </c>
      <c r="Q365">
        <v>4.8</v>
      </c>
      <c r="R365" t="b">
        <v>0</v>
      </c>
      <c r="S365" t="s">
        <v>28</v>
      </c>
      <c r="T365">
        <v>15</v>
      </c>
      <c r="U365" t="s">
        <v>29</v>
      </c>
      <c r="V365" t="s">
        <v>30</v>
      </c>
      <c r="W365" t="s">
        <v>37</v>
      </c>
      <c r="X365" s="10">
        <f t="shared" si="111"/>
        <v>3.638814016172507E-2</v>
      </c>
      <c r="Y365" s="10" t="str">
        <f t="shared" si="120"/>
        <v>0%-10%</v>
      </c>
      <c r="Z365" t="str">
        <f t="shared" si="112"/>
        <v>Low</v>
      </c>
      <c r="AA365" t="str">
        <f t="shared" si="113"/>
        <v>601-700</v>
      </c>
      <c r="AB365" t="str">
        <f t="shared" si="114"/>
        <v>51-100</v>
      </c>
      <c r="AC365" t="str">
        <f t="shared" si="115"/>
        <v>WEST</v>
      </c>
      <c r="AD365" t="str">
        <f t="shared" si="116"/>
        <v>Multiple Device</v>
      </c>
      <c r="AE365" t="str">
        <f t="shared" si="117"/>
        <v>51-100</v>
      </c>
      <c r="AF365" s="24" t="str">
        <f t="shared" si="118"/>
        <v>2-3 days</v>
      </c>
      <c r="AG365" t="str">
        <f t="shared" si="119"/>
        <v>0-500</v>
      </c>
      <c r="AH365" s="30">
        <f t="shared" si="121"/>
        <v>712</v>
      </c>
      <c r="AI365" s="30">
        <f t="shared" si="109"/>
        <v>8.8483146067415724E-2</v>
      </c>
      <c r="AJ365" t="str">
        <f t="shared" si="122"/>
        <v>0-5 hrs</v>
      </c>
      <c r="AK365" t="str">
        <f t="shared" si="128"/>
        <v>Low Engaged</v>
      </c>
    </row>
    <row r="366" spans="1:37" x14ac:dyDescent="0.25">
      <c r="A366">
        <v>4511</v>
      </c>
      <c r="B366" t="s">
        <v>71</v>
      </c>
      <c r="C366" s="1">
        <v>45012</v>
      </c>
      <c r="D366" s="1">
        <v>45621</v>
      </c>
      <c r="E366" s="33">
        <v>7.99</v>
      </c>
      <c r="F366">
        <v>348</v>
      </c>
      <c r="G366" t="s">
        <v>33</v>
      </c>
      <c r="H366">
        <v>2</v>
      </c>
      <c r="I366">
        <v>5</v>
      </c>
      <c r="J366" t="b">
        <v>0</v>
      </c>
      <c r="K366">
        <v>501</v>
      </c>
      <c r="L366">
        <v>71</v>
      </c>
      <c r="M366" t="s">
        <v>63</v>
      </c>
      <c r="N366" t="s">
        <v>40</v>
      </c>
      <c r="O366" t="s">
        <v>67</v>
      </c>
      <c r="P366">
        <v>38</v>
      </c>
      <c r="Q366">
        <v>4.3</v>
      </c>
      <c r="R366" t="b">
        <v>0</v>
      </c>
      <c r="S366" t="s">
        <v>28</v>
      </c>
      <c r="T366">
        <v>1547</v>
      </c>
      <c r="U366" t="s">
        <v>29</v>
      </c>
      <c r="V366" t="s">
        <v>60</v>
      </c>
      <c r="W366" t="s">
        <v>31</v>
      </c>
      <c r="X366" s="10">
        <f t="shared" si="111"/>
        <v>6.6433566433566432E-2</v>
      </c>
      <c r="Y366" s="10" t="str">
        <f t="shared" si="120"/>
        <v>0%-10%</v>
      </c>
      <c r="Z366" t="str">
        <f t="shared" si="112"/>
        <v>Low</v>
      </c>
      <c r="AA366" t="str">
        <f t="shared" si="113"/>
        <v>501-600</v>
      </c>
      <c r="AB366" t="str">
        <f t="shared" si="114"/>
        <v>51-100</v>
      </c>
      <c r="AC366" t="str">
        <f t="shared" si="115"/>
        <v>NORTH</v>
      </c>
      <c r="AD366" t="str">
        <f t="shared" si="116"/>
        <v>Multiple Device</v>
      </c>
      <c r="AE366" t="str">
        <f t="shared" si="117"/>
        <v>301-350</v>
      </c>
      <c r="AF366" s="24" t="str">
        <f t="shared" si="118"/>
        <v>More than 30days</v>
      </c>
      <c r="AG366" t="str">
        <f t="shared" si="119"/>
        <v>1501-2000</v>
      </c>
      <c r="AH366" s="30">
        <f t="shared" si="121"/>
        <v>609</v>
      </c>
      <c r="AI366" s="30">
        <f t="shared" si="109"/>
        <v>0.5714285714285714</v>
      </c>
      <c r="AJ366" t="str">
        <f t="shared" si="122"/>
        <v>0-5 hrs</v>
      </c>
      <c r="AK366" t="str">
        <f t="shared" si="128"/>
        <v>Low Engaged</v>
      </c>
    </row>
    <row r="367" spans="1:37" x14ac:dyDescent="0.25">
      <c r="A367">
        <v>4512</v>
      </c>
      <c r="B367" t="s">
        <v>168</v>
      </c>
      <c r="C367" s="1">
        <v>44978</v>
      </c>
      <c r="D367" s="1">
        <v>45626</v>
      </c>
      <c r="E367" s="33">
        <v>11.99</v>
      </c>
      <c r="F367">
        <v>250</v>
      </c>
      <c r="G367" t="s">
        <v>46</v>
      </c>
      <c r="H367">
        <v>5</v>
      </c>
      <c r="I367">
        <v>2</v>
      </c>
      <c r="J367" t="b">
        <v>0</v>
      </c>
      <c r="K367">
        <v>611</v>
      </c>
      <c r="L367">
        <v>170</v>
      </c>
      <c r="M367" t="s">
        <v>44</v>
      </c>
      <c r="N367" t="s">
        <v>49</v>
      </c>
      <c r="O367" t="s">
        <v>56</v>
      </c>
      <c r="P367">
        <v>71</v>
      </c>
      <c r="Q367">
        <v>3.9</v>
      </c>
      <c r="R367" t="b">
        <v>0</v>
      </c>
      <c r="S367" t="s">
        <v>28</v>
      </c>
      <c r="T367">
        <v>4193</v>
      </c>
      <c r="U367" t="s">
        <v>29</v>
      </c>
      <c r="V367" t="s">
        <v>36</v>
      </c>
      <c r="W367" t="s">
        <v>37</v>
      </c>
      <c r="X367" s="10">
        <f t="shared" si="111"/>
        <v>9.0909090909090912E-2</v>
      </c>
      <c r="Y367" s="10" t="str">
        <f t="shared" si="120"/>
        <v>0%-10%</v>
      </c>
      <c r="Z367" t="str">
        <f t="shared" si="112"/>
        <v>Low</v>
      </c>
      <c r="AA367" t="str">
        <f t="shared" si="113"/>
        <v>601-700</v>
      </c>
      <c r="AB367" t="str">
        <f t="shared" si="114"/>
        <v>151-200</v>
      </c>
      <c r="AC367" t="str">
        <f t="shared" si="115"/>
        <v>NORTH</v>
      </c>
      <c r="AD367" t="str">
        <f t="shared" si="116"/>
        <v>Multiple Device</v>
      </c>
      <c r="AE367" t="str">
        <f t="shared" si="117"/>
        <v>201-250</v>
      </c>
      <c r="AF367" s="24" t="str">
        <f t="shared" si="118"/>
        <v>16-20 days</v>
      </c>
      <c r="AG367" t="str">
        <f t="shared" si="119"/>
        <v>4001-4500</v>
      </c>
      <c r="AH367" s="30">
        <f t="shared" si="121"/>
        <v>648</v>
      </c>
      <c r="AI367" s="30">
        <f t="shared" si="109"/>
        <v>0.38580246913580246</v>
      </c>
      <c r="AJ367" t="str">
        <f t="shared" si="122"/>
        <v>0-5 hrs</v>
      </c>
      <c r="AK367" t="str">
        <f t="shared" si="128"/>
        <v>Low Engaged</v>
      </c>
    </row>
    <row r="368" spans="1:37" x14ac:dyDescent="0.25">
      <c r="A368">
        <v>4530</v>
      </c>
      <c r="B368" t="s">
        <v>147</v>
      </c>
      <c r="C368" s="1">
        <v>45275</v>
      </c>
      <c r="D368" s="1">
        <v>45622</v>
      </c>
      <c r="E368" s="33">
        <v>7.99</v>
      </c>
      <c r="F368">
        <v>331</v>
      </c>
      <c r="G368" t="s">
        <v>24</v>
      </c>
      <c r="H368">
        <v>1</v>
      </c>
      <c r="I368">
        <v>6</v>
      </c>
      <c r="J368" t="b">
        <v>1</v>
      </c>
      <c r="K368">
        <v>231</v>
      </c>
      <c r="L368">
        <v>199</v>
      </c>
      <c r="M368" t="s">
        <v>63</v>
      </c>
      <c r="N368" t="s">
        <v>26</v>
      </c>
      <c r="O368" t="s">
        <v>41</v>
      </c>
      <c r="P368">
        <v>93</v>
      </c>
      <c r="Q368">
        <v>3.4</v>
      </c>
      <c r="R368" t="b">
        <v>0</v>
      </c>
      <c r="S368" t="s">
        <v>28</v>
      </c>
      <c r="T368">
        <v>4906</v>
      </c>
      <c r="U368" t="s">
        <v>35</v>
      </c>
      <c r="V368" t="s">
        <v>68</v>
      </c>
      <c r="W368" t="s">
        <v>31</v>
      </c>
      <c r="X368" s="10">
        <f t="shared" si="111"/>
        <v>0.21627906976744185</v>
      </c>
      <c r="Y368" s="10" t="str">
        <f t="shared" si="120"/>
        <v>11%-30%</v>
      </c>
      <c r="Z368" t="str">
        <f t="shared" si="112"/>
        <v>Moderate</v>
      </c>
      <c r="AA368" t="str">
        <f t="shared" si="113"/>
        <v>201-300</v>
      </c>
      <c r="AB368" t="str">
        <f t="shared" si="114"/>
        <v>151-200</v>
      </c>
      <c r="AC368" t="str">
        <f t="shared" si="115"/>
        <v>NORTH</v>
      </c>
      <c r="AD368" t="str">
        <f t="shared" si="116"/>
        <v>Single Device</v>
      </c>
      <c r="AE368" t="str">
        <f t="shared" si="117"/>
        <v>301-350</v>
      </c>
      <c r="AF368" s="24" t="str">
        <f t="shared" si="118"/>
        <v>More than 30days</v>
      </c>
      <c r="AG368" t="str">
        <f t="shared" si="119"/>
        <v>Above 4500</v>
      </c>
      <c r="AH368" s="30">
        <f t="shared" si="121"/>
        <v>347</v>
      </c>
      <c r="AI368" s="30">
        <f t="shared" si="109"/>
        <v>0.95389048991354464</v>
      </c>
      <c r="AJ368" t="str">
        <f t="shared" si="122"/>
        <v>0-5 hrs</v>
      </c>
      <c r="AK368" t="str">
        <f t="shared" si="128"/>
        <v>Low Engaged</v>
      </c>
    </row>
    <row r="369" spans="1:37" x14ac:dyDescent="0.25">
      <c r="A369">
        <v>4538</v>
      </c>
      <c r="B369" t="s">
        <v>187</v>
      </c>
      <c r="C369" s="1">
        <v>45182</v>
      </c>
      <c r="D369" s="1">
        <v>45640</v>
      </c>
      <c r="E369" s="33">
        <v>15.99</v>
      </c>
      <c r="F369">
        <v>362</v>
      </c>
      <c r="G369" t="s">
        <v>33</v>
      </c>
      <c r="H369">
        <v>4</v>
      </c>
      <c r="I369">
        <v>1</v>
      </c>
      <c r="J369" t="b">
        <v>0</v>
      </c>
      <c r="K369">
        <v>709</v>
      </c>
      <c r="L369">
        <v>52</v>
      </c>
      <c r="M369" t="s">
        <v>25</v>
      </c>
      <c r="N369" t="s">
        <v>49</v>
      </c>
      <c r="O369" t="s">
        <v>50</v>
      </c>
      <c r="P369">
        <v>80</v>
      </c>
      <c r="Q369">
        <v>4.5</v>
      </c>
      <c r="R369" t="b">
        <v>1</v>
      </c>
      <c r="S369" t="s">
        <v>28</v>
      </c>
      <c r="T369">
        <v>4127</v>
      </c>
      <c r="U369" t="s">
        <v>51</v>
      </c>
      <c r="V369" t="s">
        <v>68</v>
      </c>
      <c r="W369" t="s">
        <v>31</v>
      </c>
      <c r="X369" s="10">
        <f t="shared" si="111"/>
        <v>0.10512483574244415</v>
      </c>
      <c r="Y369" s="10" t="str">
        <f t="shared" si="120"/>
        <v>11%-30%</v>
      </c>
      <c r="Z369" t="str">
        <f t="shared" si="112"/>
        <v>Moderate</v>
      </c>
      <c r="AA369" t="str">
        <f t="shared" si="113"/>
        <v>701-800</v>
      </c>
      <c r="AB369" t="str">
        <f t="shared" si="114"/>
        <v>51-100</v>
      </c>
      <c r="AC369" t="str">
        <f t="shared" si="115"/>
        <v>WEST</v>
      </c>
      <c r="AD369" t="str">
        <f t="shared" si="116"/>
        <v>Multiple Device</v>
      </c>
      <c r="AE369" t="str">
        <f t="shared" si="117"/>
        <v>351-400</v>
      </c>
      <c r="AF369" s="24" t="str">
        <f t="shared" si="118"/>
        <v>4-6 days</v>
      </c>
      <c r="AG369" t="str">
        <f t="shared" si="119"/>
        <v>4001-4500</v>
      </c>
      <c r="AH369" s="30">
        <f t="shared" si="121"/>
        <v>458</v>
      </c>
      <c r="AI369" s="30">
        <f t="shared" si="109"/>
        <v>0.79039301310043664</v>
      </c>
      <c r="AJ369" t="str">
        <f t="shared" si="122"/>
        <v>0-5 hrs</v>
      </c>
      <c r="AK369" t="str">
        <f t="shared" si="128"/>
        <v>Low Engaged</v>
      </c>
    </row>
    <row r="370" spans="1:37" x14ac:dyDescent="0.25">
      <c r="A370">
        <v>4540</v>
      </c>
      <c r="B370" t="s">
        <v>359</v>
      </c>
      <c r="C370" s="1">
        <v>45176</v>
      </c>
      <c r="D370" s="1">
        <v>45621</v>
      </c>
      <c r="E370" s="33">
        <v>15.99</v>
      </c>
      <c r="F370">
        <v>335</v>
      </c>
      <c r="G370" t="s">
        <v>24</v>
      </c>
      <c r="H370">
        <v>3</v>
      </c>
      <c r="I370">
        <v>6</v>
      </c>
      <c r="J370" t="b">
        <v>1</v>
      </c>
      <c r="K370">
        <v>75</v>
      </c>
      <c r="L370">
        <v>177</v>
      </c>
      <c r="M370" t="s">
        <v>44</v>
      </c>
      <c r="N370" t="s">
        <v>26</v>
      </c>
      <c r="O370" t="s">
        <v>27</v>
      </c>
      <c r="P370">
        <v>73</v>
      </c>
      <c r="Q370">
        <v>3.9</v>
      </c>
      <c r="R370" t="b">
        <v>1</v>
      </c>
      <c r="S370" t="s">
        <v>28</v>
      </c>
      <c r="T370">
        <v>1702</v>
      </c>
      <c r="U370" t="s">
        <v>35</v>
      </c>
      <c r="V370" t="s">
        <v>52</v>
      </c>
      <c r="W370" t="s">
        <v>37</v>
      </c>
      <c r="X370" s="10">
        <f t="shared" si="111"/>
        <v>0.28968253968253971</v>
      </c>
      <c r="Y370" s="10" t="str">
        <f t="shared" si="120"/>
        <v>11%-30%</v>
      </c>
      <c r="Z370" t="str">
        <f t="shared" si="112"/>
        <v>Moderate</v>
      </c>
      <c r="AA370" t="str">
        <f t="shared" si="113"/>
        <v>0-100</v>
      </c>
      <c r="AB370" t="str">
        <f t="shared" si="114"/>
        <v>151-200</v>
      </c>
      <c r="AC370" t="str">
        <f t="shared" si="115"/>
        <v>NORTH</v>
      </c>
      <c r="AD370" t="str">
        <f t="shared" si="116"/>
        <v>Multiple Device</v>
      </c>
      <c r="AE370" t="str">
        <f t="shared" si="117"/>
        <v>301-350</v>
      </c>
      <c r="AF370" s="24" t="str">
        <f t="shared" si="118"/>
        <v>More than 30days</v>
      </c>
      <c r="AG370" t="str">
        <f t="shared" si="119"/>
        <v>1501-2000</v>
      </c>
      <c r="AH370" s="30">
        <f t="shared" si="121"/>
        <v>445</v>
      </c>
      <c r="AI370" s="30">
        <f t="shared" si="109"/>
        <v>0.7528089887640449</v>
      </c>
      <c r="AJ370" t="str">
        <f t="shared" si="122"/>
        <v>0-5 hrs</v>
      </c>
      <c r="AK370" t="str">
        <f t="shared" si="128"/>
        <v>Low Engaged</v>
      </c>
    </row>
    <row r="371" spans="1:37" x14ac:dyDescent="0.25">
      <c r="A371">
        <v>4548</v>
      </c>
      <c r="B371" t="s">
        <v>157</v>
      </c>
      <c r="C371" s="1">
        <v>45085</v>
      </c>
      <c r="D371" s="1">
        <v>45616</v>
      </c>
      <c r="E371" s="33">
        <v>7.99</v>
      </c>
      <c r="F371">
        <v>279</v>
      </c>
      <c r="G371" t="s">
        <v>79</v>
      </c>
      <c r="H371">
        <v>4</v>
      </c>
      <c r="I371">
        <v>6</v>
      </c>
      <c r="J371" t="b">
        <v>0</v>
      </c>
      <c r="K371">
        <v>636</v>
      </c>
      <c r="L371">
        <v>176</v>
      </c>
      <c r="M371" t="s">
        <v>74</v>
      </c>
      <c r="N371" t="s">
        <v>64</v>
      </c>
      <c r="O371" t="s">
        <v>67</v>
      </c>
      <c r="P371">
        <v>32</v>
      </c>
      <c r="Q371">
        <v>3.7</v>
      </c>
      <c r="R371" t="b">
        <v>1</v>
      </c>
      <c r="S371" t="s">
        <v>28</v>
      </c>
      <c r="T371">
        <v>4445</v>
      </c>
      <c r="U371" t="s">
        <v>29</v>
      </c>
      <c r="V371" t="s">
        <v>36</v>
      </c>
      <c r="W371" t="s">
        <v>75</v>
      </c>
      <c r="X371" s="10">
        <f t="shared" si="111"/>
        <v>3.9408866995073892E-2</v>
      </c>
      <c r="Y371" s="10" t="str">
        <f t="shared" si="120"/>
        <v>0%-10%</v>
      </c>
      <c r="Z371" t="str">
        <f t="shared" si="112"/>
        <v>Low</v>
      </c>
      <c r="AA371" t="str">
        <f t="shared" si="113"/>
        <v>601-700</v>
      </c>
      <c r="AB371" t="str">
        <f t="shared" si="114"/>
        <v>151-200</v>
      </c>
      <c r="AC371" t="str">
        <f t="shared" si="115"/>
        <v>NORTH</v>
      </c>
      <c r="AD371" t="str">
        <f t="shared" si="116"/>
        <v>Multiple Device</v>
      </c>
      <c r="AE371" t="str">
        <f t="shared" si="117"/>
        <v>251-300</v>
      </c>
      <c r="AF371" s="24" t="str">
        <f t="shared" si="118"/>
        <v>More than 30days</v>
      </c>
      <c r="AG371" t="str">
        <f t="shared" si="119"/>
        <v>4001-4500</v>
      </c>
      <c r="AH371" s="30">
        <f t="shared" si="121"/>
        <v>531</v>
      </c>
      <c r="AI371" s="30">
        <f t="shared" si="109"/>
        <v>0.52542372881355937</v>
      </c>
      <c r="AJ371" t="str">
        <f t="shared" si="122"/>
        <v>0-5 hrs</v>
      </c>
      <c r="AK371" t="str">
        <f t="shared" si="128"/>
        <v>Low Engaged</v>
      </c>
    </row>
    <row r="372" spans="1:37" x14ac:dyDescent="0.25">
      <c r="A372">
        <v>4551</v>
      </c>
      <c r="B372" t="s">
        <v>251</v>
      </c>
      <c r="C372" s="1">
        <v>45310</v>
      </c>
      <c r="D372" s="1">
        <v>45615</v>
      </c>
      <c r="E372" s="33">
        <v>11.99</v>
      </c>
      <c r="F372">
        <v>174</v>
      </c>
      <c r="G372" t="s">
        <v>79</v>
      </c>
      <c r="H372">
        <v>1</v>
      </c>
      <c r="I372">
        <v>6</v>
      </c>
      <c r="J372" t="b">
        <v>1</v>
      </c>
      <c r="K372">
        <v>239</v>
      </c>
      <c r="L372">
        <v>175</v>
      </c>
      <c r="M372" t="s">
        <v>25</v>
      </c>
      <c r="N372" t="s">
        <v>49</v>
      </c>
      <c r="O372" t="s">
        <v>56</v>
      </c>
      <c r="P372">
        <v>65</v>
      </c>
      <c r="Q372">
        <v>3.7</v>
      </c>
      <c r="R372" t="b">
        <v>0</v>
      </c>
      <c r="S372" t="s">
        <v>28</v>
      </c>
      <c r="T372">
        <v>2388</v>
      </c>
      <c r="U372" t="s">
        <v>65</v>
      </c>
      <c r="V372" t="s">
        <v>52</v>
      </c>
      <c r="W372" t="s">
        <v>53</v>
      </c>
      <c r="X372" s="10">
        <f t="shared" si="111"/>
        <v>0.1570048309178744</v>
      </c>
      <c r="Y372" s="10" t="str">
        <f t="shared" si="120"/>
        <v>11%-30%</v>
      </c>
      <c r="Z372" t="str">
        <f t="shared" si="112"/>
        <v>Moderate</v>
      </c>
      <c r="AA372" t="str">
        <f t="shared" si="113"/>
        <v>201-300</v>
      </c>
      <c r="AB372" t="str">
        <f t="shared" si="114"/>
        <v>151-200</v>
      </c>
      <c r="AC372" t="str">
        <f t="shared" si="115"/>
        <v>WEST</v>
      </c>
      <c r="AD372" t="str">
        <f t="shared" si="116"/>
        <v>Single Device</v>
      </c>
      <c r="AE372" t="str">
        <f t="shared" si="117"/>
        <v>151-200</v>
      </c>
      <c r="AF372" s="24" t="str">
        <f t="shared" si="118"/>
        <v>More than 30days</v>
      </c>
      <c r="AG372" t="str">
        <f t="shared" si="119"/>
        <v>2001-2500</v>
      </c>
      <c r="AH372" s="30">
        <f t="shared" si="121"/>
        <v>305</v>
      </c>
      <c r="AI372" s="30">
        <f t="shared" si="109"/>
        <v>0.57049180327868854</v>
      </c>
      <c r="AJ372" t="str">
        <f t="shared" si="122"/>
        <v>0-5 hrs</v>
      </c>
      <c r="AK372" t="str">
        <f t="shared" si="128"/>
        <v>Moderate Enagaged</v>
      </c>
    </row>
    <row r="373" spans="1:37" x14ac:dyDescent="0.25">
      <c r="A373">
        <v>4553</v>
      </c>
      <c r="B373" t="s">
        <v>238</v>
      </c>
      <c r="C373" s="1">
        <v>45092</v>
      </c>
      <c r="D373" s="1">
        <v>45623</v>
      </c>
      <c r="E373" s="33">
        <v>7.99</v>
      </c>
      <c r="F373">
        <v>272</v>
      </c>
      <c r="G373" t="s">
        <v>46</v>
      </c>
      <c r="H373">
        <v>1</v>
      </c>
      <c r="I373">
        <v>6</v>
      </c>
      <c r="J373" t="b">
        <v>0</v>
      </c>
      <c r="K373">
        <v>356</v>
      </c>
      <c r="L373">
        <v>126</v>
      </c>
      <c r="M373" t="s">
        <v>48</v>
      </c>
      <c r="N373" t="s">
        <v>40</v>
      </c>
      <c r="O373" t="s">
        <v>41</v>
      </c>
      <c r="P373">
        <v>40</v>
      </c>
      <c r="Q373">
        <v>4.3</v>
      </c>
      <c r="R373" t="b">
        <v>1</v>
      </c>
      <c r="S373" t="s">
        <v>28</v>
      </c>
      <c r="T373">
        <v>749</v>
      </c>
      <c r="U373" t="s">
        <v>51</v>
      </c>
      <c r="V373" t="s">
        <v>36</v>
      </c>
      <c r="W373" t="s">
        <v>53</v>
      </c>
      <c r="X373" s="10">
        <f t="shared" si="111"/>
        <v>8.2987551867219914E-2</v>
      </c>
      <c r="Y373" s="10" t="str">
        <f t="shared" si="120"/>
        <v>0%-10%</v>
      </c>
      <c r="Z373" t="str">
        <f t="shared" si="112"/>
        <v>Low</v>
      </c>
      <c r="AA373" t="str">
        <f t="shared" si="113"/>
        <v>301-400</v>
      </c>
      <c r="AB373" t="str">
        <f t="shared" si="114"/>
        <v>101-150</v>
      </c>
      <c r="AC373" t="str">
        <f t="shared" si="115"/>
        <v>EAST</v>
      </c>
      <c r="AD373" t="str">
        <f t="shared" si="116"/>
        <v>Single Device</v>
      </c>
      <c r="AE373" t="str">
        <f t="shared" si="117"/>
        <v>251-300</v>
      </c>
      <c r="AF373" s="24" t="str">
        <f t="shared" si="118"/>
        <v>More than 30days</v>
      </c>
      <c r="AG373" t="str">
        <f t="shared" si="119"/>
        <v>501-1000</v>
      </c>
      <c r="AH373" s="30">
        <f t="shared" si="121"/>
        <v>531</v>
      </c>
      <c r="AI373" s="30">
        <f t="shared" si="109"/>
        <v>0.51224105461393599</v>
      </c>
      <c r="AJ373" t="str">
        <f t="shared" si="122"/>
        <v>0-5 hrs</v>
      </c>
      <c r="AK373" t="str">
        <f t="shared" si="128"/>
        <v>Low Engaged</v>
      </c>
    </row>
    <row r="374" spans="1:37" x14ac:dyDescent="0.25">
      <c r="A374">
        <v>4556</v>
      </c>
      <c r="B374" t="s">
        <v>88</v>
      </c>
      <c r="C374" s="1">
        <v>44967</v>
      </c>
      <c r="D374" s="1">
        <v>45625</v>
      </c>
      <c r="E374" s="33">
        <v>11.99</v>
      </c>
      <c r="F374">
        <v>341</v>
      </c>
      <c r="G374" t="s">
        <v>79</v>
      </c>
      <c r="H374">
        <v>4</v>
      </c>
      <c r="I374">
        <v>1</v>
      </c>
      <c r="J374" t="b">
        <v>1</v>
      </c>
      <c r="K374">
        <v>744</v>
      </c>
      <c r="L374">
        <v>146</v>
      </c>
      <c r="M374" t="s">
        <v>59</v>
      </c>
      <c r="N374" t="s">
        <v>26</v>
      </c>
      <c r="O374" t="s">
        <v>56</v>
      </c>
      <c r="P374">
        <v>75</v>
      </c>
      <c r="Q374">
        <v>4.4000000000000004</v>
      </c>
      <c r="R374" t="b">
        <v>0</v>
      </c>
      <c r="S374" t="s">
        <v>28</v>
      </c>
      <c r="T374">
        <v>4935</v>
      </c>
      <c r="U374" t="s">
        <v>51</v>
      </c>
      <c r="V374" t="s">
        <v>30</v>
      </c>
      <c r="W374" t="s">
        <v>53</v>
      </c>
      <c r="X374" s="10">
        <f t="shared" si="111"/>
        <v>8.4269662921348312E-2</v>
      </c>
      <c r="Y374" s="10" t="str">
        <f t="shared" si="120"/>
        <v>0%-10%</v>
      </c>
      <c r="Z374" t="str">
        <f t="shared" si="112"/>
        <v>Low</v>
      </c>
      <c r="AA374" t="str">
        <f t="shared" si="113"/>
        <v>701-800</v>
      </c>
      <c r="AB374" t="str">
        <f t="shared" si="114"/>
        <v>101-150</v>
      </c>
      <c r="AC374" t="str">
        <f t="shared" si="115"/>
        <v>SOUTH</v>
      </c>
      <c r="AD374" t="str">
        <f t="shared" si="116"/>
        <v>Multiple Device</v>
      </c>
      <c r="AE374" t="str">
        <f t="shared" si="117"/>
        <v>301-350</v>
      </c>
      <c r="AF374" s="24" t="str">
        <f t="shared" si="118"/>
        <v>16-20 days</v>
      </c>
      <c r="AG374" t="str">
        <f t="shared" si="119"/>
        <v>Above 4500</v>
      </c>
      <c r="AH374" s="30">
        <f t="shared" si="121"/>
        <v>658</v>
      </c>
      <c r="AI374" s="30">
        <f t="shared" si="109"/>
        <v>0.51823708206686925</v>
      </c>
      <c r="AJ374" t="str">
        <f t="shared" si="122"/>
        <v>0-5 hrs</v>
      </c>
      <c r="AK374" t="str">
        <f t="shared" si="128"/>
        <v>Low Engaged</v>
      </c>
    </row>
    <row r="375" spans="1:37" x14ac:dyDescent="0.25">
      <c r="A375">
        <v>4558</v>
      </c>
      <c r="B375" t="s">
        <v>136</v>
      </c>
      <c r="C375" s="1">
        <v>44944</v>
      </c>
      <c r="D375" s="1">
        <v>45616</v>
      </c>
      <c r="E375" s="33">
        <v>11.99</v>
      </c>
      <c r="F375">
        <v>292</v>
      </c>
      <c r="G375" t="s">
        <v>33</v>
      </c>
      <c r="H375">
        <v>4</v>
      </c>
      <c r="I375">
        <v>2</v>
      </c>
      <c r="J375" t="b">
        <v>1</v>
      </c>
      <c r="K375">
        <v>109</v>
      </c>
      <c r="L375">
        <v>68</v>
      </c>
      <c r="M375" t="s">
        <v>63</v>
      </c>
      <c r="N375" t="s">
        <v>49</v>
      </c>
      <c r="O375" t="s">
        <v>56</v>
      </c>
      <c r="P375">
        <v>95</v>
      </c>
      <c r="Q375">
        <v>4.3</v>
      </c>
      <c r="R375" t="b">
        <v>0</v>
      </c>
      <c r="S375" t="s">
        <v>28</v>
      </c>
      <c r="T375">
        <v>1127</v>
      </c>
      <c r="U375" t="s">
        <v>57</v>
      </c>
      <c r="V375" t="s">
        <v>68</v>
      </c>
      <c r="W375" t="s">
        <v>37</v>
      </c>
      <c r="X375" s="10">
        <f t="shared" si="111"/>
        <v>0.53672316384180796</v>
      </c>
      <c r="Y375" s="10" t="str">
        <f t="shared" si="120"/>
        <v>Above 30%</v>
      </c>
      <c r="Z375" t="str">
        <f t="shared" si="112"/>
        <v>High</v>
      </c>
      <c r="AA375" t="str">
        <f t="shared" si="113"/>
        <v>101-200</v>
      </c>
      <c r="AB375" t="str">
        <f t="shared" si="114"/>
        <v>51-100</v>
      </c>
      <c r="AC375" t="str">
        <f t="shared" si="115"/>
        <v>NORTH</v>
      </c>
      <c r="AD375" t="str">
        <f t="shared" si="116"/>
        <v>Multiple Device</v>
      </c>
      <c r="AE375" t="str">
        <f t="shared" si="117"/>
        <v>251-300</v>
      </c>
      <c r="AF375" s="24" t="str">
        <f t="shared" si="118"/>
        <v>21-30 days</v>
      </c>
      <c r="AG375" t="str">
        <f t="shared" si="119"/>
        <v>1001-1500</v>
      </c>
      <c r="AH375" s="30">
        <f t="shared" si="121"/>
        <v>672</v>
      </c>
      <c r="AI375" s="30">
        <f t="shared" si="109"/>
        <v>0.43452380952380953</v>
      </c>
      <c r="AJ375" t="str">
        <f t="shared" si="122"/>
        <v>0-5 hrs</v>
      </c>
      <c r="AK375" t="str">
        <f t="shared" si="128"/>
        <v>Low Engaged</v>
      </c>
    </row>
    <row r="376" spans="1:37" x14ac:dyDescent="0.25">
      <c r="A376">
        <v>4576</v>
      </c>
      <c r="B376" t="s">
        <v>99</v>
      </c>
      <c r="C376" s="1">
        <v>45492</v>
      </c>
      <c r="D376" s="1">
        <v>45642</v>
      </c>
      <c r="E376" s="33">
        <v>15.99</v>
      </c>
      <c r="F376">
        <v>480</v>
      </c>
      <c r="G376" t="s">
        <v>33</v>
      </c>
      <c r="H376">
        <v>2</v>
      </c>
      <c r="I376">
        <v>2</v>
      </c>
      <c r="J376" t="b">
        <v>1</v>
      </c>
      <c r="K376">
        <v>994</v>
      </c>
      <c r="L376">
        <v>78</v>
      </c>
      <c r="M376" t="s">
        <v>63</v>
      </c>
      <c r="N376" t="s">
        <v>49</v>
      </c>
      <c r="O376" t="s">
        <v>41</v>
      </c>
      <c r="P376">
        <v>39</v>
      </c>
      <c r="Q376">
        <v>4.3</v>
      </c>
      <c r="R376" t="b">
        <v>1</v>
      </c>
      <c r="S376" t="s">
        <v>28</v>
      </c>
      <c r="T376">
        <v>1734</v>
      </c>
      <c r="U376" t="s">
        <v>65</v>
      </c>
      <c r="V376" t="s">
        <v>36</v>
      </c>
      <c r="W376" t="s">
        <v>53</v>
      </c>
      <c r="X376" s="10">
        <f t="shared" si="111"/>
        <v>3.6380597014925374E-2</v>
      </c>
      <c r="Y376" s="10" t="str">
        <f t="shared" si="120"/>
        <v>0%-10%</v>
      </c>
      <c r="Z376" t="str">
        <f t="shared" si="112"/>
        <v>Low</v>
      </c>
      <c r="AA376" t="str">
        <f t="shared" si="113"/>
        <v>901-1000</v>
      </c>
      <c r="AB376" t="str">
        <f t="shared" si="114"/>
        <v>51-100</v>
      </c>
      <c r="AC376" t="str">
        <f t="shared" si="115"/>
        <v>NORTH</v>
      </c>
      <c r="AD376" t="str">
        <f t="shared" si="116"/>
        <v>Multiple Device</v>
      </c>
      <c r="AE376" t="str">
        <f t="shared" si="117"/>
        <v>451-500</v>
      </c>
      <c r="AF376" s="24" t="str">
        <f t="shared" si="118"/>
        <v>2-3 days</v>
      </c>
      <c r="AG376" t="str">
        <f t="shared" si="119"/>
        <v>1501-2000</v>
      </c>
      <c r="AH376" s="30">
        <f t="shared" si="121"/>
        <v>150</v>
      </c>
      <c r="AI376" s="30">
        <f t="shared" si="109"/>
        <v>3.2</v>
      </c>
      <c r="AJ376" t="str">
        <f t="shared" si="122"/>
        <v>0-5 hrs</v>
      </c>
      <c r="AK376" t="str">
        <f t="shared" si="123"/>
        <v>High Enagaged</v>
      </c>
    </row>
    <row r="377" spans="1:37" x14ac:dyDescent="0.25">
      <c r="A377">
        <v>4577</v>
      </c>
      <c r="B377" t="s">
        <v>127</v>
      </c>
      <c r="C377" s="1">
        <v>45465</v>
      </c>
      <c r="D377" s="1">
        <v>45637</v>
      </c>
      <c r="E377" s="33">
        <v>11.99</v>
      </c>
      <c r="F377">
        <v>58</v>
      </c>
      <c r="G377" t="s">
        <v>62</v>
      </c>
      <c r="H377">
        <v>1</v>
      </c>
      <c r="I377">
        <v>6</v>
      </c>
      <c r="J377" t="b">
        <v>0</v>
      </c>
      <c r="K377">
        <v>983</v>
      </c>
      <c r="L377">
        <v>8</v>
      </c>
      <c r="M377" t="s">
        <v>44</v>
      </c>
      <c r="N377" t="s">
        <v>49</v>
      </c>
      <c r="O377" t="s">
        <v>56</v>
      </c>
      <c r="P377">
        <v>75</v>
      </c>
      <c r="Q377">
        <v>4.3</v>
      </c>
      <c r="R377" t="b">
        <v>1</v>
      </c>
      <c r="S377" t="s">
        <v>28</v>
      </c>
      <c r="T377">
        <v>2409</v>
      </c>
      <c r="U377" t="s">
        <v>65</v>
      </c>
      <c r="V377" t="s">
        <v>68</v>
      </c>
      <c r="W377" t="s">
        <v>75</v>
      </c>
      <c r="X377" s="10">
        <f t="shared" si="111"/>
        <v>7.5681130171543889E-2</v>
      </c>
      <c r="Y377" s="10" t="str">
        <f t="shared" si="120"/>
        <v>0%-10%</v>
      </c>
      <c r="Z377" t="str">
        <f t="shared" si="112"/>
        <v>Low</v>
      </c>
      <c r="AA377" t="str">
        <f t="shared" si="113"/>
        <v>901-1000</v>
      </c>
      <c r="AB377" t="str">
        <f t="shared" si="114"/>
        <v>0-50</v>
      </c>
      <c r="AC377" t="str">
        <f t="shared" si="115"/>
        <v>NORTH</v>
      </c>
      <c r="AD377" t="str">
        <f t="shared" si="116"/>
        <v>Single Device</v>
      </c>
      <c r="AE377" t="str">
        <f t="shared" si="117"/>
        <v>51-100</v>
      </c>
      <c r="AF377" s="24" t="str">
        <f t="shared" si="118"/>
        <v>7-10 days</v>
      </c>
      <c r="AG377" t="str">
        <f t="shared" si="119"/>
        <v>2001-2500</v>
      </c>
      <c r="AH377" s="30">
        <f t="shared" si="121"/>
        <v>172</v>
      </c>
      <c r="AI377" s="30">
        <f t="shared" si="109"/>
        <v>0.33720930232558138</v>
      </c>
      <c r="AJ377" t="str">
        <f t="shared" si="122"/>
        <v>0-5 hrs</v>
      </c>
      <c r="AK377" t="str">
        <f>IF(F377&gt;400,"High Enagaged",IF(AND(F377&lt;=200,F377&gt;100),"Moderate Enagaged","Low Engaged"))</f>
        <v>Low Engaged</v>
      </c>
    </row>
    <row r="378" spans="1:37" x14ac:dyDescent="0.25">
      <c r="A378">
        <v>4584</v>
      </c>
      <c r="B378" t="s">
        <v>99</v>
      </c>
      <c r="C378" s="1">
        <v>45561</v>
      </c>
      <c r="D378" s="1">
        <v>45640</v>
      </c>
      <c r="E378" s="33">
        <v>7.99</v>
      </c>
      <c r="F378">
        <v>446</v>
      </c>
      <c r="G378" t="s">
        <v>33</v>
      </c>
      <c r="H378">
        <v>3</v>
      </c>
      <c r="I378">
        <v>6</v>
      </c>
      <c r="J378" t="b">
        <v>0</v>
      </c>
      <c r="K378">
        <v>185</v>
      </c>
      <c r="L378">
        <v>134</v>
      </c>
      <c r="M378" t="s">
        <v>25</v>
      </c>
      <c r="N378" t="s">
        <v>49</v>
      </c>
      <c r="O378" t="s">
        <v>50</v>
      </c>
      <c r="P378">
        <v>18</v>
      </c>
      <c r="Q378">
        <v>3.3</v>
      </c>
      <c r="R378" t="b">
        <v>0</v>
      </c>
      <c r="S378" t="s">
        <v>28</v>
      </c>
      <c r="T378">
        <v>727</v>
      </c>
      <c r="U378" t="s">
        <v>29</v>
      </c>
      <c r="V378" t="s">
        <v>60</v>
      </c>
      <c r="W378" t="s">
        <v>53</v>
      </c>
      <c r="X378" s="10">
        <f t="shared" si="111"/>
        <v>5.6426332288401257E-2</v>
      </c>
      <c r="Y378" s="10" t="str">
        <f t="shared" si="120"/>
        <v>0%-10%</v>
      </c>
      <c r="Z378" t="str">
        <f t="shared" si="112"/>
        <v>Low</v>
      </c>
      <c r="AA378" t="str">
        <f t="shared" si="113"/>
        <v>101-200</v>
      </c>
      <c r="AB378" t="str">
        <f t="shared" si="114"/>
        <v>101-150</v>
      </c>
      <c r="AC378" t="str">
        <f t="shared" si="115"/>
        <v>WEST</v>
      </c>
      <c r="AD378" t="str">
        <f t="shared" si="116"/>
        <v>Multiple Device</v>
      </c>
      <c r="AE378" t="str">
        <f t="shared" si="117"/>
        <v>401-450</v>
      </c>
      <c r="AF378" s="24" t="str">
        <f t="shared" si="118"/>
        <v>4-6 days</v>
      </c>
      <c r="AG378" t="str">
        <f t="shared" si="119"/>
        <v>501-1000</v>
      </c>
      <c r="AH378" s="30">
        <f t="shared" si="121"/>
        <v>79</v>
      </c>
      <c r="AI378" s="30">
        <f t="shared" si="109"/>
        <v>5.6455696202531644</v>
      </c>
      <c r="AJ378" t="str">
        <f t="shared" si="122"/>
        <v>6-10 hrs</v>
      </c>
      <c r="AK378" t="str">
        <f t="shared" si="123"/>
        <v>High Enagaged</v>
      </c>
    </row>
    <row r="379" spans="1:37" x14ac:dyDescent="0.25">
      <c r="A379">
        <v>4586</v>
      </c>
      <c r="B379" t="s">
        <v>396</v>
      </c>
      <c r="C379" s="1">
        <v>45221</v>
      </c>
      <c r="D379" s="1">
        <v>45627</v>
      </c>
      <c r="E379" s="33">
        <v>7.99</v>
      </c>
      <c r="F379">
        <v>448</v>
      </c>
      <c r="G379" t="s">
        <v>24</v>
      </c>
      <c r="H379">
        <v>3</v>
      </c>
      <c r="I379">
        <v>4</v>
      </c>
      <c r="J379" t="b">
        <v>1</v>
      </c>
      <c r="K379">
        <v>506</v>
      </c>
      <c r="L379">
        <v>193</v>
      </c>
      <c r="M379" t="s">
        <v>63</v>
      </c>
      <c r="N379" t="s">
        <v>40</v>
      </c>
      <c r="O379" t="s">
        <v>50</v>
      </c>
      <c r="P379">
        <v>79</v>
      </c>
      <c r="Q379">
        <v>4.3</v>
      </c>
      <c r="R379" t="b">
        <v>0</v>
      </c>
      <c r="S379" t="s">
        <v>28</v>
      </c>
      <c r="T379">
        <v>3589</v>
      </c>
      <c r="U379" t="s">
        <v>51</v>
      </c>
      <c r="V379" t="s">
        <v>36</v>
      </c>
      <c r="W379" t="s">
        <v>31</v>
      </c>
      <c r="X379" s="10">
        <f t="shared" si="111"/>
        <v>0.11301859799713877</v>
      </c>
      <c r="Y379" s="10" t="str">
        <f t="shared" si="120"/>
        <v>11%-30%</v>
      </c>
      <c r="Z379" t="str">
        <f t="shared" si="112"/>
        <v>Moderate</v>
      </c>
      <c r="AA379" t="str">
        <f t="shared" si="113"/>
        <v>501-600</v>
      </c>
      <c r="AB379" t="str">
        <f t="shared" si="114"/>
        <v>151-200</v>
      </c>
      <c r="AC379" t="str">
        <f t="shared" si="115"/>
        <v>NORTH</v>
      </c>
      <c r="AD379" t="str">
        <f t="shared" si="116"/>
        <v>Multiple Device</v>
      </c>
      <c r="AE379" t="str">
        <f t="shared" si="117"/>
        <v>401-450</v>
      </c>
      <c r="AF379" s="24" t="str">
        <f t="shared" si="118"/>
        <v>16-20 days</v>
      </c>
      <c r="AG379" t="str">
        <f t="shared" si="119"/>
        <v>3501-4000</v>
      </c>
      <c r="AH379" s="30">
        <f t="shared" si="121"/>
        <v>406</v>
      </c>
      <c r="AI379" s="30">
        <f t="shared" si="109"/>
        <v>1.103448275862069</v>
      </c>
      <c r="AJ379" t="str">
        <f t="shared" si="122"/>
        <v>0-5 hrs</v>
      </c>
      <c r="AK379" t="str">
        <f t="shared" si="123"/>
        <v>High Enagaged</v>
      </c>
    </row>
    <row r="380" spans="1:37" x14ac:dyDescent="0.25">
      <c r="A380">
        <v>4590</v>
      </c>
      <c r="B380" t="s">
        <v>312</v>
      </c>
      <c r="C380" s="1">
        <v>45097</v>
      </c>
      <c r="D380" s="1">
        <v>45629</v>
      </c>
      <c r="E380" s="33">
        <v>11.99</v>
      </c>
      <c r="F380">
        <v>366</v>
      </c>
      <c r="G380" t="s">
        <v>79</v>
      </c>
      <c r="H380">
        <v>4</v>
      </c>
      <c r="I380">
        <v>3</v>
      </c>
      <c r="J380" t="b">
        <v>0</v>
      </c>
      <c r="K380">
        <v>327</v>
      </c>
      <c r="L380">
        <v>1</v>
      </c>
      <c r="M380" t="s">
        <v>44</v>
      </c>
      <c r="N380" t="s">
        <v>40</v>
      </c>
      <c r="O380" t="s">
        <v>27</v>
      </c>
      <c r="P380">
        <v>56</v>
      </c>
      <c r="Q380">
        <v>3.6</v>
      </c>
      <c r="R380" t="b">
        <v>1</v>
      </c>
      <c r="S380" t="s">
        <v>28</v>
      </c>
      <c r="T380">
        <v>3290</v>
      </c>
      <c r="U380" t="s">
        <v>35</v>
      </c>
      <c r="V380" t="s">
        <v>68</v>
      </c>
      <c r="W380" t="s">
        <v>31</v>
      </c>
      <c r="X380" s="10">
        <f t="shared" si="111"/>
        <v>0.17073170731707318</v>
      </c>
      <c r="Y380" s="10" t="str">
        <f t="shared" si="120"/>
        <v>11%-30%</v>
      </c>
      <c r="Z380" t="str">
        <f t="shared" si="112"/>
        <v>Moderate</v>
      </c>
      <c r="AA380" t="str">
        <f t="shared" si="113"/>
        <v>301-400</v>
      </c>
      <c r="AB380" t="str">
        <f t="shared" si="114"/>
        <v>0-50</v>
      </c>
      <c r="AC380" t="str">
        <f t="shared" si="115"/>
        <v>NORTH</v>
      </c>
      <c r="AD380" t="str">
        <f t="shared" si="116"/>
        <v>Multiple Device</v>
      </c>
      <c r="AE380" t="str">
        <f t="shared" si="117"/>
        <v>351-400</v>
      </c>
      <c r="AF380" s="24" t="str">
        <f t="shared" si="118"/>
        <v>11-15 days</v>
      </c>
      <c r="AG380" t="str">
        <f t="shared" si="119"/>
        <v>3001-3500</v>
      </c>
      <c r="AH380" s="30">
        <f t="shared" si="121"/>
        <v>532</v>
      </c>
      <c r="AI380" s="30">
        <f t="shared" si="109"/>
        <v>0.68796992481203012</v>
      </c>
      <c r="AJ380" t="str">
        <f t="shared" si="122"/>
        <v>0-5 hrs</v>
      </c>
      <c r="AK380" t="str">
        <f t="shared" ref="AK380:AK382" si="129">IF(F380&gt;400,"High Enagaged",IF(AND(F380&lt;=200,F380&gt;100),"Moderate Enagaged","Low Engaged"))</f>
        <v>Low Engaged</v>
      </c>
    </row>
    <row r="381" spans="1:37" x14ac:dyDescent="0.25">
      <c r="A381">
        <v>4597</v>
      </c>
      <c r="B381" t="s">
        <v>157</v>
      </c>
      <c r="C381" s="1">
        <v>45514</v>
      </c>
      <c r="D381" s="1">
        <v>45639</v>
      </c>
      <c r="E381" s="33">
        <v>7.99</v>
      </c>
      <c r="F381">
        <v>183</v>
      </c>
      <c r="G381" t="s">
        <v>46</v>
      </c>
      <c r="H381">
        <v>4</v>
      </c>
      <c r="I381">
        <v>5</v>
      </c>
      <c r="J381" t="b">
        <v>0</v>
      </c>
      <c r="K381">
        <v>833</v>
      </c>
      <c r="L381">
        <v>154</v>
      </c>
      <c r="M381" t="s">
        <v>74</v>
      </c>
      <c r="N381" t="s">
        <v>26</v>
      </c>
      <c r="O381" t="s">
        <v>34</v>
      </c>
      <c r="P381">
        <v>46</v>
      </c>
      <c r="Q381">
        <v>3.9</v>
      </c>
      <c r="R381" t="b">
        <v>0</v>
      </c>
      <c r="S381" t="s">
        <v>28</v>
      </c>
      <c r="T381">
        <v>3113</v>
      </c>
      <c r="U381" t="s">
        <v>65</v>
      </c>
      <c r="V381" t="s">
        <v>30</v>
      </c>
      <c r="W381" t="s">
        <v>37</v>
      </c>
      <c r="X381" s="10">
        <f t="shared" si="111"/>
        <v>4.6605876393110438E-2</v>
      </c>
      <c r="Y381" s="10" t="str">
        <f t="shared" si="120"/>
        <v>0%-10%</v>
      </c>
      <c r="Z381" t="str">
        <f t="shared" si="112"/>
        <v>Low</v>
      </c>
      <c r="AA381" t="str">
        <f t="shared" si="113"/>
        <v>801-900</v>
      </c>
      <c r="AB381" t="str">
        <f t="shared" si="114"/>
        <v>151-200</v>
      </c>
      <c r="AC381" t="str">
        <f t="shared" si="115"/>
        <v>NORTH</v>
      </c>
      <c r="AD381" t="str">
        <f t="shared" si="116"/>
        <v>Multiple Device</v>
      </c>
      <c r="AE381" t="str">
        <f t="shared" si="117"/>
        <v>151-200</v>
      </c>
      <c r="AF381" s="24" t="str">
        <f t="shared" si="118"/>
        <v>4-6 days</v>
      </c>
      <c r="AG381" t="str">
        <f t="shared" si="119"/>
        <v>3001-3500</v>
      </c>
      <c r="AH381" s="30">
        <f t="shared" si="121"/>
        <v>125</v>
      </c>
      <c r="AI381" s="30">
        <f t="shared" ref="AI381:AI444" si="130">IFERROR(IF(F381/AH381&gt;0,F381/AH381,-(F381/AH381)),F381-(F381-1))</f>
        <v>1.464</v>
      </c>
      <c r="AJ381" t="str">
        <f t="shared" si="122"/>
        <v>0-5 hrs</v>
      </c>
      <c r="AK381" t="str">
        <f t="shared" si="129"/>
        <v>Moderate Enagaged</v>
      </c>
    </row>
    <row r="382" spans="1:37" x14ac:dyDescent="0.25">
      <c r="A382">
        <v>4608</v>
      </c>
      <c r="B382" t="s">
        <v>89</v>
      </c>
      <c r="C382" s="1">
        <v>45379</v>
      </c>
      <c r="D382" s="1">
        <v>45624</v>
      </c>
      <c r="E382" s="33">
        <v>11.99</v>
      </c>
      <c r="F382">
        <v>338</v>
      </c>
      <c r="G382" t="s">
        <v>62</v>
      </c>
      <c r="H382">
        <v>3</v>
      </c>
      <c r="I382">
        <v>2</v>
      </c>
      <c r="J382" t="b">
        <v>1</v>
      </c>
      <c r="K382">
        <v>528</v>
      </c>
      <c r="L382">
        <v>184</v>
      </c>
      <c r="M382" t="s">
        <v>44</v>
      </c>
      <c r="N382" t="s">
        <v>64</v>
      </c>
      <c r="O382" t="s">
        <v>50</v>
      </c>
      <c r="P382">
        <v>58</v>
      </c>
      <c r="Q382">
        <v>3.7</v>
      </c>
      <c r="R382" t="b">
        <v>1</v>
      </c>
      <c r="S382" t="s">
        <v>28</v>
      </c>
      <c r="T382">
        <v>3966</v>
      </c>
      <c r="U382" t="s">
        <v>35</v>
      </c>
      <c r="V382" t="s">
        <v>68</v>
      </c>
      <c r="W382" t="s">
        <v>31</v>
      </c>
      <c r="X382" s="10">
        <f t="shared" si="111"/>
        <v>8.1460674157303375E-2</v>
      </c>
      <c r="Y382" s="10" t="str">
        <f t="shared" si="120"/>
        <v>0%-10%</v>
      </c>
      <c r="Z382" t="str">
        <f t="shared" si="112"/>
        <v>Low</v>
      </c>
      <c r="AA382" t="str">
        <f t="shared" si="113"/>
        <v>501-600</v>
      </c>
      <c r="AB382" t="str">
        <f t="shared" si="114"/>
        <v>151-200</v>
      </c>
      <c r="AC382" t="str">
        <f t="shared" si="115"/>
        <v>NORTH</v>
      </c>
      <c r="AD382" t="str">
        <f t="shared" si="116"/>
        <v>Multiple Device</v>
      </c>
      <c r="AE382" t="str">
        <f t="shared" si="117"/>
        <v>301-350</v>
      </c>
      <c r="AF382" s="24" t="str">
        <f t="shared" si="118"/>
        <v>16-20 days</v>
      </c>
      <c r="AG382" t="str">
        <f t="shared" si="119"/>
        <v>3501-4000</v>
      </c>
      <c r="AH382" s="30">
        <f t="shared" si="121"/>
        <v>245</v>
      </c>
      <c r="AI382" s="30">
        <f t="shared" si="130"/>
        <v>1.379591836734694</v>
      </c>
      <c r="AJ382" t="str">
        <f t="shared" si="122"/>
        <v>0-5 hrs</v>
      </c>
      <c r="AK382" t="str">
        <f t="shared" si="129"/>
        <v>Low Engaged</v>
      </c>
    </row>
    <row r="383" spans="1:37" x14ac:dyDescent="0.25">
      <c r="A383">
        <v>4613</v>
      </c>
      <c r="B383" t="s">
        <v>85</v>
      </c>
      <c r="C383" s="1">
        <v>44988</v>
      </c>
      <c r="D383" s="1">
        <v>45630</v>
      </c>
      <c r="E383" s="33">
        <v>15.99</v>
      </c>
      <c r="F383">
        <v>492</v>
      </c>
      <c r="G383" t="s">
        <v>24</v>
      </c>
      <c r="H383">
        <v>1</v>
      </c>
      <c r="I383">
        <v>2</v>
      </c>
      <c r="J383" t="b">
        <v>0</v>
      </c>
      <c r="K383">
        <v>237</v>
      </c>
      <c r="L383">
        <v>55</v>
      </c>
      <c r="M383" t="s">
        <v>59</v>
      </c>
      <c r="N383" t="s">
        <v>64</v>
      </c>
      <c r="O383" t="s">
        <v>41</v>
      </c>
      <c r="P383">
        <v>15</v>
      </c>
      <c r="Q383">
        <v>4.9000000000000004</v>
      </c>
      <c r="R383" t="b">
        <v>1</v>
      </c>
      <c r="S383" t="s">
        <v>28</v>
      </c>
      <c r="T383">
        <v>3843</v>
      </c>
      <c r="U383" t="s">
        <v>29</v>
      </c>
      <c r="V383" t="s">
        <v>30</v>
      </c>
      <c r="W383" t="s">
        <v>37</v>
      </c>
      <c r="X383" s="10">
        <f t="shared" si="111"/>
        <v>5.1369863013698627E-2</v>
      </c>
      <c r="Y383" s="10" t="str">
        <f t="shared" si="120"/>
        <v>0%-10%</v>
      </c>
      <c r="Z383" t="str">
        <f t="shared" si="112"/>
        <v>Low</v>
      </c>
      <c r="AA383" t="str">
        <f t="shared" si="113"/>
        <v>201-300</v>
      </c>
      <c r="AB383" t="str">
        <f t="shared" si="114"/>
        <v>51-100</v>
      </c>
      <c r="AC383" t="str">
        <f t="shared" si="115"/>
        <v>SOUTH</v>
      </c>
      <c r="AD383" t="str">
        <f t="shared" si="116"/>
        <v>Single Device</v>
      </c>
      <c r="AE383" t="str">
        <f t="shared" si="117"/>
        <v>451-500</v>
      </c>
      <c r="AF383" s="24" t="str">
        <f t="shared" si="118"/>
        <v>11-15 days</v>
      </c>
      <c r="AG383" t="str">
        <f t="shared" si="119"/>
        <v>3501-4000</v>
      </c>
      <c r="AH383" s="30">
        <f t="shared" si="121"/>
        <v>642</v>
      </c>
      <c r="AI383" s="30">
        <f t="shared" si="130"/>
        <v>0.76635514018691586</v>
      </c>
      <c r="AJ383" t="str">
        <f t="shared" si="122"/>
        <v>0-5 hrs</v>
      </c>
      <c r="AK383" t="str">
        <f t="shared" si="123"/>
        <v>High Enagaged</v>
      </c>
    </row>
    <row r="384" spans="1:37" x14ac:dyDescent="0.25">
      <c r="A384">
        <v>4622</v>
      </c>
      <c r="B384" t="s">
        <v>128</v>
      </c>
      <c r="C384" s="1">
        <v>45616</v>
      </c>
      <c r="D384" s="1">
        <v>45641</v>
      </c>
      <c r="E384" s="33">
        <v>7.99</v>
      </c>
      <c r="F384">
        <v>47</v>
      </c>
      <c r="G384" t="s">
        <v>24</v>
      </c>
      <c r="H384">
        <v>2</v>
      </c>
      <c r="I384">
        <v>4</v>
      </c>
      <c r="J384" t="b">
        <v>1</v>
      </c>
      <c r="K384">
        <v>770</v>
      </c>
      <c r="L384">
        <v>2</v>
      </c>
      <c r="M384" t="s">
        <v>59</v>
      </c>
      <c r="N384" t="s">
        <v>49</v>
      </c>
      <c r="O384" t="s">
        <v>56</v>
      </c>
      <c r="P384">
        <v>46</v>
      </c>
      <c r="Q384">
        <v>4.7</v>
      </c>
      <c r="R384" t="b">
        <v>1</v>
      </c>
      <c r="S384" t="s">
        <v>28</v>
      </c>
      <c r="T384">
        <v>371</v>
      </c>
      <c r="U384" t="s">
        <v>35</v>
      </c>
      <c r="V384" t="s">
        <v>60</v>
      </c>
      <c r="W384" t="s">
        <v>75</v>
      </c>
      <c r="X384" s="10">
        <f t="shared" si="111"/>
        <v>5.9585492227979271E-2</v>
      </c>
      <c r="Y384" s="10" t="str">
        <f t="shared" si="120"/>
        <v>0%-10%</v>
      </c>
      <c r="Z384" t="str">
        <f t="shared" si="112"/>
        <v>Low</v>
      </c>
      <c r="AA384" t="str">
        <f t="shared" si="113"/>
        <v>701-800</v>
      </c>
      <c r="AB384" t="str">
        <f t="shared" si="114"/>
        <v>0-50</v>
      </c>
      <c r="AC384" t="str">
        <f t="shared" si="115"/>
        <v>SOUTH</v>
      </c>
      <c r="AD384" t="str">
        <f t="shared" si="116"/>
        <v>Multiple Device</v>
      </c>
      <c r="AE384" t="str">
        <f t="shared" si="117"/>
        <v>0-50</v>
      </c>
      <c r="AF384" s="24" t="str">
        <f t="shared" si="118"/>
        <v>2-3 days</v>
      </c>
      <c r="AG384" t="str">
        <f t="shared" si="119"/>
        <v>0-500</v>
      </c>
      <c r="AH384" s="30">
        <f t="shared" si="121"/>
        <v>25</v>
      </c>
      <c r="AI384" s="30">
        <f t="shared" si="130"/>
        <v>1.88</v>
      </c>
      <c r="AJ384" t="str">
        <f t="shared" si="122"/>
        <v>0-5 hrs</v>
      </c>
      <c r="AK384" t="str">
        <f t="shared" ref="AK384:AK390" si="131">IF(F384&gt;400,"High Enagaged",IF(AND(F384&lt;=200,F384&gt;100),"Moderate Enagaged","Low Engaged"))</f>
        <v>Low Engaged</v>
      </c>
    </row>
    <row r="385" spans="1:37" x14ac:dyDescent="0.25">
      <c r="A385">
        <v>4641</v>
      </c>
      <c r="B385" t="s">
        <v>197</v>
      </c>
      <c r="C385" s="1">
        <v>45547</v>
      </c>
      <c r="D385" s="1">
        <v>45634</v>
      </c>
      <c r="E385" s="33">
        <v>15.99</v>
      </c>
      <c r="F385">
        <v>101</v>
      </c>
      <c r="G385" t="s">
        <v>79</v>
      </c>
      <c r="H385">
        <v>4</v>
      </c>
      <c r="I385">
        <v>6</v>
      </c>
      <c r="J385" t="b">
        <v>1</v>
      </c>
      <c r="K385">
        <v>350</v>
      </c>
      <c r="L385">
        <v>17</v>
      </c>
      <c r="M385" t="s">
        <v>59</v>
      </c>
      <c r="N385" t="s">
        <v>26</v>
      </c>
      <c r="O385" t="s">
        <v>41</v>
      </c>
      <c r="P385">
        <v>11</v>
      </c>
      <c r="Q385">
        <v>3.4</v>
      </c>
      <c r="R385" t="b">
        <v>1</v>
      </c>
      <c r="S385" t="s">
        <v>28</v>
      </c>
      <c r="T385">
        <v>2193</v>
      </c>
      <c r="U385" t="s">
        <v>65</v>
      </c>
      <c r="V385" t="s">
        <v>30</v>
      </c>
      <c r="W385" t="s">
        <v>75</v>
      </c>
      <c r="X385" s="10">
        <f t="shared" si="111"/>
        <v>2.9972752043596729E-2</v>
      </c>
      <c r="Y385" s="10" t="str">
        <f t="shared" si="120"/>
        <v>0%-10%</v>
      </c>
      <c r="Z385" t="str">
        <f t="shared" si="112"/>
        <v>Low</v>
      </c>
      <c r="AA385" t="str">
        <f t="shared" si="113"/>
        <v>301-400</v>
      </c>
      <c r="AB385" t="str">
        <f t="shared" si="114"/>
        <v>0-50</v>
      </c>
      <c r="AC385" t="str">
        <f t="shared" si="115"/>
        <v>SOUTH</v>
      </c>
      <c r="AD385" t="str">
        <f t="shared" si="116"/>
        <v>Multiple Device</v>
      </c>
      <c r="AE385" t="str">
        <f t="shared" si="117"/>
        <v>101-150</v>
      </c>
      <c r="AF385" s="24" t="str">
        <f t="shared" si="118"/>
        <v>7-10 days</v>
      </c>
      <c r="AG385" t="str">
        <f t="shared" si="119"/>
        <v>2001-2500</v>
      </c>
      <c r="AH385" s="30">
        <f t="shared" si="121"/>
        <v>87</v>
      </c>
      <c r="AI385" s="30">
        <f t="shared" si="130"/>
        <v>1.1609195402298851</v>
      </c>
      <c r="AJ385" t="str">
        <f t="shared" si="122"/>
        <v>0-5 hrs</v>
      </c>
      <c r="AK385" t="str">
        <f t="shared" si="131"/>
        <v>Moderate Enagaged</v>
      </c>
    </row>
    <row r="386" spans="1:37" x14ac:dyDescent="0.25">
      <c r="A386">
        <v>4645</v>
      </c>
      <c r="B386" t="s">
        <v>94</v>
      </c>
      <c r="C386" s="1">
        <v>45076</v>
      </c>
      <c r="D386" s="1">
        <v>45640</v>
      </c>
      <c r="E386" s="33">
        <v>7.99</v>
      </c>
      <c r="F386">
        <v>178</v>
      </c>
      <c r="G386" t="s">
        <v>24</v>
      </c>
      <c r="H386">
        <v>4</v>
      </c>
      <c r="I386">
        <v>5</v>
      </c>
      <c r="J386" t="b">
        <v>1</v>
      </c>
      <c r="K386">
        <v>323</v>
      </c>
      <c r="L386">
        <v>130</v>
      </c>
      <c r="M386" t="s">
        <v>63</v>
      </c>
      <c r="N386" t="s">
        <v>64</v>
      </c>
      <c r="O386" t="s">
        <v>67</v>
      </c>
      <c r="P386">
        <v>29</v>
      </c>
      <c r="Q386">
        <v>3</v>
      </c>
      <c r="R386" t="b">
        <v>1</v>
      </c>
      <c r="S386" t="s">
        <v>28</v>
      </c>
      <c r="T386">
        <v>3079</v>
      </c>
      <c r="U386" t="s">
        <v>35</v>
      </c>
      <c r="V386" t="s">
        <v>30</v>
      </c>
      <c r="W386" t="s">
        <v>75</v>
      </c>
      <c r="X386" s="10">
        <f t="shared" ref="X386:X449" si="132">P386/(K386+L386)</f>
        <v>6.4017660044150104E-2</v>
      </c>
      <c r="Y386" s="10" t="str">
        <f t="shared" si="120"/>
        <v>0%-10%</v>
      </c>
      <c r="Z386" t="str">
        <f t="shared" ref="Z386:Z449" si="133">IF(P386/(K386+L386)&gt;0.3, "High",IF(P386/(K386+L386)&lt;=0.1,"Low","Moderate"))</f>
        <v>Low</v>
      </c>
      <c r="AA386" t="str">
        <f t="shared" ref="AA386:AA449" si="134">IF(K386&gt;900,"901-1000",IF(AND(K386&lt;=900,K386&gt;800),"801-900",IF(AND(K386&lt;=800,K386&gt;700),"701-800",IF(AND(K386&lt;=700,K386&gt;600),"601-700",IF(AND(K386&lt;=600,K386&gt;500),"501-600",IF(AND(K386&lt;=500,K386&gt;400),"401-500",IF(AND(K386&lt;=400,K386&gt;300),"301-400",IF(AND(K386&lt;=300,K386&gt;200),"201-300",IF(AND(K386&lt;=200,K386&gt;100),"101-200","0-100")))))))))</f>
        <v>301-400</v>
      </c>
      <c r="AB386" t="str">
        <f t="shared" ref="AB386:AB449" si="135">IF(L386&gt;200,"Above 200",IF(AND(L386&lt;=200,L386&gt;150),"151-200",IF(AND(L386&lt;=150,L386&gt;100),"101-150",IF(AND(L386&lt;=100,L386&gt;50),"51-100","0-50"))))</f>
        <v>101-150</v>
      </c>
      <c r="AC386" t="str">
        <f t="shared" ref="AC386:AC449" si="136">IF(M386="GERMANY","NORTH",IF(M386="INDIA","EAST",IF(M386="USA","WEST",IF(M386="FRANCE","NORTH",IF(M386="CANADA","WEST",IF(M386="UK","NORTH",IF(M386="AUSTRALIA","SOUTH","")))))))</f>
        <v>NORTH</v>
      </c>
      <c r="AD386" t="str">
        <f t="shared" ref="AD386:AD449" si="137">IF(H386=1,"Single Device","Multiple Device")</f>
        <v>Multiple Device</v>
      </c>
      <c r="AE386" t="str">
        <f t="shared" ref="AE386:AE449" si="138">IF(AND(F386&lt;=500,F386&gt;450),"451-500",IF(AND(F386&lt;=450,F386&gt;400),"401-450",IF(AND(F386&lt;=400,F386&gt;350),"351-400",IF(AND(F386&lt;=350,F386&gt;300),"301-350",IF(AND(F386&lt;=300,F386&gt;250),"251-300",IF(AND(F386&lt;=250,F386&gt;200),"201-250",IF(AND(F386&lt;=200,F386&gt;150),"151-200",IF(AND(F386&lt;=150,F386&gt;100),"101-150",IF(AND(F386&lt;=100,F386&gt;50),"51-100","0-50")))))))))</f>
        <v>151-200</v>
      </c>
      <c r="AF386" s="24" t="str">
        <f t="shared" ref="AF386:AF449" si="139">IF(MAX($D$2:$D$1001)-D386&lt;=1,"0-1 days",IF(AND(MAX($D$2:$D$1001)-D386&gt;1,MAX($D$2:$D$1001)-D386&lt;=3),"2-3 days",IF(AND(MAX($D$2:$D$1001)-D386&gt;3,MAX($D$2:$D$1001)-D386&lt;=6),"4-6 days",IF(AND(MAX($D$2:$D$1001)-D386&gt;6,MAX($D$2:$D$1001)-D386&lt;=10),"7-10 days",IF(AND(MAX($D$2:$D$1001)-D386&gt;10,MAX($D$2:$D$1001)-D386&lt;=15),"11-15 days",IF(AND(MAX($D$2:$D$1001)-D386&gt;15,MAX($D$2:$D$1001)-D386&lt;=20),"16-20 days",IF(AND(MAX($D$2:$D$1001)-D405&gt;20,MAX($D$2:$D$1001)-D386&lt;=30),"21-30 days","More than 30days")))))))</f>
        <v>4-6 days</v>
      </c>
      <c r="AG386" t="str">
        <f t="shared" ref="AG386:AG449" si="140">IF(T386&gt;4500,"Above 4500",IF(AND(T386&lt;=4500,T386&gt;4000),"4001-4500",IF(AND(T386&lt;=4000,T386&gt;3500),"3501-4000",IF(AND(T386&lt;=3500,T386&gt;3000),"3001-3500",IF(AND(T386&lt;=3000,T386&gt;2500),"2501-3000",IF(AND(T386&lt;=2500,T386&gt;2000),"2001-2500",IF(AND(T386&lt;=2000,T386&gt;1500),"1501-2000",IF(AND(T386&lt;=1500,T386&gt;1000),"1001-1500",IF(AND(T386&lt;=1000,T386&gt;500),"501-1000","0-500")))))))))</f>
        <v>3001-3500</v>
      </c>
      <c r="AH386" s="30">
        <f t="shared" si="121"/>
        <v>564</v>
      </c>
      <c r="AI386" s="30">
        <f t="shared" si="130"/>
        <v>0.31560283687943264</v>
      </c>
      <c r="AJ386" t="str">
        <f t="shared" si="122"/>
        <v>0-5 hrs</v>
      </c>
      <c r="AK386" t="str">
        <f t="shared" si="131"/>
        <v>Moderate Enagaged</v>
      </c>
    </row>
    <row r="387" spans="1:37" x14ac:dyDescent="0.25">
      <c r="A387">
        <v>4656</v>
      </c>
      <c r="B387" t="s">
        <v>137</v>
      </c>
      <c r="C387" s="1">
        <v>45068</v>
      </c>
      <c r="D387" s="1">
        <v>45625</v>
      </c>
      <c r="E387" s="33">
        <v>7.99</v>
      </c>
      <c r="F387">
        <v>75</v>
      </c>
      <c r="G387" t="s">
        <v>24</v>
      </c>
      <c r="H387">
        <v>3</v>
      </c>
      <c r="I387">
        <v>5</v>
      </c>
      <c r="J387" t="b">
        <v>0</v>
      </c>
      <c r="K387">
        <v>607</v>
      </c>
      <c r="L387">
        <v>94</v>
      </c>
      <c r="M387" t="s">
        <v>39</v>
      </c>
      <c r="N387" t="s">
        <v>64</v>
      </c>
      <c r="O387" t="s">
        <v>34</v>
      </c>
      <c r="P387">
        <v>57</v>
      </c>
      <c r="Q387">
        <v>3.8</v>
      </c>
      <c r="R387" t="b">
        <v>1</v>
      </c>
      <c r="S387" t="s">
        <v>28</v>
      </c>
      <c r="T387">
        <v>4800</v>
      </c>
      <c r="U387" t="s">
        <v>51</v>
      </c>
      <c r="V387" t="s">
        <v>36</v>
      </c>
      <c r="W387" t="s">
        <v>75</v>
      </c>
      <c r="X387" s="10">
        <f t="shared" si="132"/>
        <v>8.1312410841654775E-2</v>
      </c>
      <c r="Y387" s="10" t="str">
        <f t="shared" ref="Y387:Y450" si="141">IF(P387/(K387+L387)&gt;0.3,"Above 30%",IF(P387/(K387+L387)&lt;=0.1,"0%-10%","11%-30%"))</f>
        <v>0%-10%</v>
      </c>
      <c r="Z387" t="str">
        <f t="shared" si="133"/>
        <v>Low</v>
      </c>
      <c r="AA387" t="str">
        <f t="shared" si="134"/>
        <v>601-700</v>
      </c>
      <c r="AB387" t="str">
        <f t="shared" si="135"/>
        <v>51-100</v>
      </c>
      <c r="AC387" t="str">
        <f t="shared" si="136"/>
        <v>WEST</v>
      </c>
      <c r="AD387" t="str">
        <f t="shared" si="137"/>
        <v>Multiple Device</v>
      </c>
      <c r="AE387" t="str">
        <f t="shared" si="138"/>
        <v>51-100</v>
      </c>
      <c r="AF387" s="24" t="str">
        <f t="shared" si="139"/>
        <v>16-20 days</v>
      </c>
      <c r="AG387" t="str">
        <f t="shared" si="140"/>
        <v>Above 4500</v>
      </c>
      <c r="AH387" s="30">
        <f t="shared" ref="AH387:AH450" si="142">D387-C387</f>
        <v>557</v>
      </c>
      <c r="AI387" s="30">
        <f t="shared" si="130"/>
        <v>0.13464991023339318</v>
      </c>
      <c r="AJ387" t="str">
        <f t="shared" ref="AJ387:AJ450" si="143">IF(AI387&gt;20,"Above 20 hrs",IF(AND(AI387&lt;=20,AI387&gt;15),"15-20 hrs",IF(AND(AI387&lt;=15,AI387&gt;10),"11-15 hrs",IF(AND(AI387&lt;=10,AI387&gt;5),"6-10 hrs","0-5 hrs"))))</f>
        <v>0-5 hrs</v>
      </c>
      <c r="AK387" t="str">
        <f t="shared" si="131"/>
        <v>Low Engaged</v>
      </c>
    </row>
    <row r="388" spans="1:37" x14ac:dyDescent="0.25">
      <c r="A388">
        <v>4668</v>
      </c>
      <c r="B388" t="s">
        <v>162</v>
      </c>
      <c r="C388" s="1">
        <v>45643</v>
      </c>
      <c r="D388" s="1">
        <v>45635</v>
      </c>
      <c r="E388" s="33">
        <v>11.99</v>
      </c>
      <c r="F388">
        <v>396</v>
      </c>
      <c r="G388" t="s">
        <v>43</v>
      </c>
      <c r="H388">
        <v>5</v>
      </c>
      <c r="I388">
        <v>5</v>
      </c>
      <c r="J388" t="b">
        <v>1</v>
      </c>
      <c r="K388">
        <v>549</v>
      </c>
      <c r="L388">
        <v>35</v>
      </c>
      <c r="M388" t="s">
        <v>39</v>
      </c>
      <c r="N388" t="s">
        <v>26</v>
      </c>
      <c r="O388" t="s">
        <v>34</v>
      </c>
      <c r="P388">
        <v>66</v>
      </c>
      <c r="Q388">
        <v>3.6</v>
      </c>
      <c r="R388" t="b">
        <v>1</v>
      </c>
      <c r="S388" t="s">
        <v>28</v>
      </c>
      <c r="T388">
        <v>4293</v>
      </c>
      <c r="U388" t="s">
        <v>57</v>
      </c>
      <c r="V388" t="s">
        <v>68</v>
      </c>
      <c r="W388" t="s">
        <v>53</v>
      </c>
      <c r="X388" s="10">
        <f t="shared" si="132"/>
        <v>0.11301369863013698</v>
      </c>
      <c r="Y388" s="10" t="str">
        <f t="shared" si="141"/>
        <v>11%-30%</v>
      </c>
      <c r="Z388" t="str">
        <f t="shared" si="133"/>
        <v>Moderate</v>
      </c>
      <c r="AA388" t="str">
        <f t="shared" si="134"/>
        <v>501-600</v>
      </c>
      <c r="AB388" t="str">
        <f t="shared" si="135"/>
        <v>0-50</v>
      </c>
      <c r="AC388" t="str">
        <f t="shared" si="136"/>
        <v>WEST</v>
      </c>
      <c r="AD388" t="str">
        <f t="shared" si="137"/>
        <v>Multiple Device</v>
      </c>
      <c r="AE388" t="str">
        <f t="shared" si="138"/>
        <v>351-400</v>
      </c>
      <c r="AF388" s="24" t="str">
        <f t="shared" si="139"/>
        <v>7-10 days</v>
      </c>
      <c r="AG388" t="str">
        <f t="shared" si="140"/>
        <v>4001-4500</v>
      </c>
      <c r="AH388" s="30">
        <f t="shared" si="142"/>
        <v>-8</v>
      </c>
      <c r="AI388" s="30">
        <f t="shared" si="130"/>
        <v>49.5</v>
      </c>
      <c r="AJ388" t="str">
        <f t="shared" si="143"/>
        <v>Above 20 hrs</v>
      </c>
      <c r="AK388" t="str">
        <f t="shared" si="131"/>
        <v>Low Engaged</v>
      </c>
    </row>
    <row r="389" spans="1:37" x14ac:dyDescent="0.25">
      <c r="A389">
        <v>4680</v>
      </c>
      <c r="B389" t="s">
        <v>399</v>
      </c>
      <c r="C389" s="1">
        <v>45642</v>
      </c>
      <c r="D389" s="1">
        <v>45637</v>
      </c>
      <c r="E389" s="33">
        <v>11.99</v>
      </c>
      <c r="F389">
        <v>221</v>
      </c>
      <c r="G389" t="s">
        <v>79</v>
      </c>
      <c r="H389">
        <v>5</v>
      </c>
      <c r="I389">
        <v>5</v>
      </c>
      <c r="J389" t="b">
        <v>1</v>
      </c>
      <c r="K389">
        <v>749</v>
      </c>
      <c r="L389">
        <v>66</v>
      </c>
      <c r="M389" t="s">
        <v>25</v>
      </c>
      <c r="N389" t="s">
        <v>64</v>
      </c>
      <c r="O389" t="s">
        <v>34</v>
      </c>
      <c r="P389">
        <v>37</v>
      </c>
      <c r="Q389">
        <v>3.3</v>
      </c>
      <c r="R389" t="b">
        <v>1</v>
      </c>
      <c r="S389" t="s">
        <v>28</v>
      </c>
      <c r="T389">
        <v>4505</v>
      </c>
      <c r="U389" t="s">
        <v>51</v>
      </c>
      <c r="V389" t="s">
        <v>30</v>
      </c>
      <c r="W389" t="s">
        <v>75</v>
      </c>
      <c r="X389" s="10">
        <f t="shared" si="132"/>
        <v>4.5398773006134971E-2</v>
      </c>
      <c r="Y389" s="10" t="str">
        <f t="shared" si="141"/>
        <v>0%-10%</v>
      </c>
      <c r="Z389" t="str">
        <f t="shared" si="133"/>
        <v>Low</v>
      </c>
      <c r="AA389" t="str">
        <f t="shared" si="134"/>
        <v>701-800</v>
      </c>
      <c r="AB389" t="str">
        <f t="shared" si="135"/>
        <v>51-100</v>
      </c>
      <c r="AC389" t="str">
        <f t="shared" si="136"/>
        <v>WEST</v>
      </c>
      <c r="AD389" t="str">
        <f t="shared" si="137"/>
        <v>Multiple Device</v>
      </c>
      <c r="AE389" t="str">
        <f t="shared" si="138"/>
        <v>201-250</v>
      </c>
      <c r="AF389" s="24" t="str">
        <f t="shared" si="139"/>
        <v>7-10 days</v>
      </c>
      <c r="AG389" t="str">
        <f t="shared" si="140"/>
        <v>Above 4500</v>
      </c>
      <c r="AH389" s="30">
        <f t="shared" si="142"/>
        <v>-5</v>
      </c>
      <c r="AI389" s="30">
        <f t="shared" si="130"/>
        <v>44.2</v>
      </c>
      <c r="AJ389" t="str">
        <f t="shared" si="143"/>
        <v>Above 20 hrs</v>
      </c>
      <c r="AK389" t="str">
        <f t="shared" si="131"/>
        <v>Low Engaged</v>
      </c>
    </row>
    <row r="390" spans="1:37" x14ac:dyDescent="0.25">
      <c r="A390">
        <v>4696</v>
      </c>
      <c r="B390" t="s">
        <v>198</v>
      </c>
      <c r="C390" s="1">
        <v>45095</v>
      </c>
      <c r="D390" s="1">
        <v>45630</v>
      </c>
      <c r="E390" s="33">
        <v>15.99</v>
      </c>
      <c r="F390">
        <v>48</v>
      </c>
      <c r="G390" t="s">
        <v>24</v>
      </c>
      <c r="H390">
        <v>5</v>
      </c>
      <c r="I390">
        <v>2</v>
      </c>
      <c r="J390" t="b">
        <v>0</v>
      </c>
      <c r="K390">
        <v>331</v>
      </c>
      <c r="L390">
        <v>93</v>
      </c>
      <c r="M390" t="s">
        <v>25</v>
      </c>
      <c r="N390" t="s">
        <v>64</v>
      </c>
      <c r="O390" t="s">
        <v>67</v>
      </c>
      <c r="P390">
        <v>66</v>
      </c>
      <c r="Q390">
        <v>3.7</v>
      </c>
      <c r="R390" t="b">
        <v>0</v>
      </c>
      <c r="S390" t="s">
        <v>28</v>
      </c>
      <c r="T390">
        <v>1050</v>
      </c>
      <c r="U390" t="s">
        <v>57</v>
      </c>
      <c r="V390" t="s">
        <v>36</v>
      </c>
      <c r="W390" t="s">
        <v>31</v>
      </c>
      <c r="X390" s="10">
        <f t="shared" si="132"/>
        <v>0.15566037735849056</v>
      </c>
      <c r="Y390" s="10" t="str">
        <f t="shared" si="141"/>
        <v>11%-30%</v>
      </c>
      <c r="Z390" t="str">
        <f t="shared" si="133"/>
        <v>Moderate</v>
      </c>
      <c r="AA390" t="str">
        <f t="shared" si="134"/>
        <v>301-400</v>
      </c>
      <c r="AB390" t="str">
        <f t="shared" si="135"/>
        <v>51-100</v>
      </c>
      <c r="AC390" t="str">
        <f t="shared" si="136"/>
        <v>WEST</v>
      </c>
      <c r="AD390" t="str">
        <f t="shared" si="137"/>
        <v>Multiple Device</v>
      </c>
      <c r="AE390" t="str">
        <f t="shared" si="138"/>
        <v>0-50</v>
      </c>
      <c r="AF390" s="24" t="str">
        <f t="shared" si="139"/>
        <v>11-15 days</v>
      </c>
      <c r="AG390" t="str">
        <f t="shared" si="140"/>
        <v>1001-1500</v>
      </c>
      <c r="AH390" s="30">
        <f t="shared" si="142"/>
        <v>535</v>
      </c>
      <c r="AI390" s="30">
        <f t="shared" si="130"/>
        <v>8.9719626168224292E-2</v>
      </c>
      <c r="AJ390" t="str">
        <f t="shared" si="143"/>
        <v>0-5 hrs</v>
      </c>
      <c r="AK390" t="str">
        <f t="shared" si="131"/>
        <v>Low Engaged</v>
      </c>
    </row>
    <row r="391" spans="1:37" x14ac:dyDescent="0.25">
      <c r="A391">
        <v>4700</v>
      </c>
      <c r="B391" t="s">
        <v>121</v>
      </c>
      <c r="C391" s="1">
        <v>45612</v>
      </c>
      <c r="D391" s="1">
        <v>45630</v>
      </c>
      <c r="E391" s="33">
        <v>7.99</v>
      </c>
      <c r="F391">
        <v>438</v>
      </c>
      <c r="G391" t="s">
        <v>24</v>
      </c>
      <c r="H391">
        <v>4</v>
      </c>
      <c r="I391">
        <v>4</v>
      </c>
      <c r="J391" t="b">
        <v>1</v>
      </c>
      <c r="K391">
        <v>546</v>
      </c>
      <c r="L391">
        <v>88</v>
      </c>
      <c r="M391" t="s">
        <v>44</v>
      </c>
      <c r="N391" t="s">
        <v>64</v>
      </c>
      <c r="O391" t="s">
        <v>67</v>
      </c>
      <c r="P391">
        <v>36</v>
      </c>
      <c r="Q391">
        <v>3.5</v>
      </c>
      <c r="R391" t="b">
        <v>0</v>
      </c>
      <c r="S391" t="s">
        <v>28</v>
      </c>
      <c r="T391">
        <v>1906</v>
      </c>
      <c r="U391" t="s">
        <v>57</v>
      </c>
      <c r="V391" t="s">
        <v>68</v>
      </c>
      <c r="W391" t="s">
        <v>75</v>
      </c>
      <c r="X391" s="10">
        <f t="shared" si="132"/>
        <v>5.6782334384858045E-2</v>
      </c>
      <c r="Y391" s="10" t="str">
        <f t="shared" si="141"/>
        <v>0%-10%</v>
      </c>
      <c r="Z391" t="str">
        <f t="shared" si="133"/>
        <v>Low</v>
      </c>
      <c r="AA391" t="str">
        <f t="shared" si="134"/>
        <v>501-600</v>
      </c>
      <c r="AB391" t="str">
        <f t="shared" si="135"/>
        <v>51-100</v>
      </c>
      <c r="AC391" t="str">
        <f t="shared" si="136"/>
        <v>NORTH</v>
      </c>
      <c r="AD391" t="str">
        <f t="shared" si="137"/>
        <v>Multiple Device</v>
      </c>
      <c r="AE391" t="str">
        <f t="shared" si="138"/>
        <v>401-450</v>
      </c>
      <c r="AF391" s="24" t="str">
        <f t="shared" si="139"/>
        <v>11-15 days</v>
      </c>
      <c r="AG391" t="str">
        <f t="shared" si="140"/>
        <v>1501-2000</v>
      </c>
      <c r="AH391" s="30">
        <f t="shared" si="142"/>
        <v>18</v>
      </c>
      <c r="AI391" s="30">
        <f t="shared" si="130"/>
        <v>24.333333333333332</v>
      </c>
      <c r="AJ391" t="str">
        <f t="shared" si="143"/>
        <v>Above 20 hrs</v>
      </c>
      <c r="AK391" t="str">
        <f t="shared" ref="AK391:AK441" si="144">IF(F391&gt;400,"High Enagaged",IF(AND(T391&lt;=200,T391&gt;100),"Moderate Enagaged","Low Engaged"))</f>
        <v>High Enagaged</v>
      </c>
    </row>
    <row r="392" spans="1:37" x14ac:dyDescent="0.25">
      <c r="A392">
        <v>4702</v>
      </c>
      <c r="B392" t="s">
        <v>236</v>
      </c>
      <c r="C392" s="1">
        <v>45382</v>
      </c>
      <c r="D392" s="1">
        <v>45637</v>
      </c>
      <c r="E392" s="33">
        <v>7.99</v>
      </c>
      <c r="F392">
        <v>106</v>
      </c>
      <c r="G392" t="s">
        <v>55</v>
      </c>
      <c r="H392">
        <v>4</v>
      </c>
      <c r="I392">
        <v>6</v>
      </c>
      <c r="J392" t="b">
        <v>1</v>
      </c>
      <c r="K392">
        <v>858</v>
      </c>
      <c r="L392">
        <v>12</v>
      </c>
      <c r="M392" t="s">
        <v>59</v>
      </c>
      <c r="N392" t="s">
        <v>40</v>
      </c>
      <c r="O392" t="s">
        <v>41</v>
      </c>
      <c r="P392">
        <v>25</v>
      </c>
      <c r="Q392">
        <v>3.4</v>
      </c>
      <c r="R392" t="b">
        <v>1</v>
      </c>
      <c r="S392" t="s">
        <v>28</v>
      </c>
      <c r="T392">
        <v>1674</v>
      </c>
      <c r="U392" t="s">
        <v>35</v>
      </c>
      <c r="V392" t="s">
        <v>60</v>
      </c>
      <c r="W392" t="s">
        <v>75</v>
      </c>
      <c r="X392" s="10">
        <f t="shared" si="132"/>
        <v>2.8735632183908046E-2</v>
      </c>
      <c r="Y392" s="10" t="str">
        <f t="shared" si="141"/>
        <v>0%-10%</v>
      </c>
      <c r="Z392" t="str">
        <f t="shared" si="133"/>
        <v>Low</v>
      </c>
      <c r="AA392" t="str">
        <f t="shared" si="134"/>
        <v>801-900</v>
      </c>
      <c r="AB392" t="str">
        <f t="shared" si="135"/>
        <v>0-50</v>
      </c>
      <c r="AC392" t="str">
        <f t="shared" si="136"/>
        <v>SOUTH</v>
      </c>
      <c r="AD392" t="str">
        <f t="shared" si="137"/>
        <v>Multiple Device</v>
      </c>
      <c r="AE392" t="str">
        <f t="shared" si="138"/>
        <v>101-150</v>
      </c>
      <c r="AF392" s="24" t="str">
        <f t="shared" si="139"/>
        <v>7-10 days</v>
      </c>
      <c r="AG392" t="str">
        <f t="shared" si="140"/>
        <v>1501-2000</v>
      </c>
      <c r="AH392" s="30">
        <f t="shared" si="142"/>
        <v>255</v>
      </c>
      <c r="AI392" s="30">
        <f t="shared" si="130"/>
        <v>0.41568627450980394</v>
      </c>
      <c r="AJ392" t="str">
        <f t="shared" si="143"/>
        <v>0-5 hrs</v>
      </c>
      <c r="AK392" t="str">
        <f>IF(F392&gt;400,"High Enagaged",IF(AND(F392&lt;=200,F392&gt;100),"Moderate Enagaged","Low Engaged"))</f>
        <v>Moderate Enagaged</v>
      </c>
    </row>
    <row r="393" spans="1:37" x14ac:dyDescent="0.25">
      <c r="A393">
        <v>4706</v>
      </c>
      <c r="B393" t="s">
        <v>115</v>
      </c>
      <c r="C393" s="1">
        <v>44965</v>
      </c>
      <c r="D393" s="1">
        <v>45632</v>
      </c>
      <c r="E393" s="33">
        <v>11.99</v>
      </c>
      <c r="F393">
        <v>480</v>
      </c>
      <c r="G393" t="s">
        <v>43</v>
      </c>
      <c r="H393">
        <v>1</v>
      </c>
      <c r="I393">
        <v>2</v>
      </c>
      <c r="J393" t="b">
        <v>1</v>
      </c>
      <c r="K393">
        <v>350</v>
      </c>
      <c r="L393">
        <v>122</v>
      </c>
      <c r="M393" t="s">
        <v>74</v>
      </c>
      <c r="N393" t="s">
        <v>26</v>
      </c>
      <c r="O393" t="s">
        <v>50</v>
      </c>
      <c r="P393">
        <v>59</v>
      </c>
      <c r="Q393">
        <v>4.5999999999999996</v>
      </c>
      <c r="R393" t="b">
        <v>0</v>
      </c>
      <c r="S393" t="s">
        <v>28</v>
      </c>
      <c r="T393">
        <v>3568</v>
      </c>
      <c r="U393" t="s">
        <v>35</v>
      </c>
      <c r="V393" t="s">
        <v>30</v>
      </c>
      <c r="W393" t="s">
        <v>31</v>
      </c>
      <c r="X393" s="10">
        <f t="shared" si="132"/>
        <v>0.125</v>
      </c>
      <c r="Y393" s="10" t="str">
        <f t="shared" si="141"/>
        <v>11%-30%</v>
      </c>
      <c r="Z393" t="str">
        <f t="shared" si="133"/>
        <v>Moderate</v>
      </c>
      <c r="AA393" t="str">
        <f t="shared" si="134"/>
        <v>301-400</v>
      </c>
      <c r="AB393" t="str">
        <f t="shared" si="135"/>
        <v>101-150</v>
      </c>
      <c r="AC393" t="str">
        <f t="shared" si="136"/>
        <v>NORTH</v>
      </c>
      <c r="AD393" t="str">
        <f t="shared" si="137"/>
        <v>Single Device</v>
      </c>
      <c r="AE393" t="str">
        <f t="shared" si="138"/>
        <v>451-500</v>
      </c>
      <c r="AF393" s="24" t="str">
        <f t="shared" si="139"/>
        <v>11-15 days</v>
      </c>
      <c r="AG393" t="str">
        <f t="shared" si="140"/>
        <v>3501-4000</v>
      </c>
      <c r="AH393" s="30">
        <f t="shared" si="142"/>
        <v>667</v>
      </c>
      <c r="AI393" s="30">
        <f t="shared" si="130"/>
        <v>0.71964017991004503</v>
      </c>
      <c r="AJ393" t="str">
        <f t="shared" si="143"/>
        <v>0-5 hrs</v>
      </c>
      <c r="AK393" t="str">
        <f t="shared" si="144"/>
        <v>High Enagaged</v>
      </c>
    </row>
    <row r="394" spans="1:37" x14ac:dyDescent="0.25">
      <c r="A394">
        <v>4709</v>
      </c>
      <c r="B394" t="s">
        <v>249</v>
      </c>
      <c r="C394" s="1">
        <v>45191</v>
      </c>
      <c r="D394" s="1">
        <v>45620</v>
      </c>
      <c r="E394" s="33">
        <v>11.99</v>
      </c>
      <c r="F394">
        <v>474</v>
      </c>
      <c r="G394" t="s">
        <v>62</v>
      </c>
      <c r="H394">
        <v>5</v>
      </c>
      <c r="I394">
        <v>1</v>
      </c>
      <c r="J394" t="b">
        <v>0</v>
      </c>
      <c r="K394">
        <v>487</v>
      </c>
      <c r="L394">
        <v>107</v>
      </c>
      <c r="M394" t="s">
        <v>59</v>
      </c>
      <c r="N394" t="s">
        <v>40</v>
      </c>
      <c r="O394" t="s">
        <v>34</v>
      </c>
      <c r="P394">
        <v>66</v>
      </c>
      <c r="Q394">
        <v>4</v>
      </c>
      <c r="R394" t="b">
        <v>0</v>
      </c>
      <c r="S394" t="s">
        <v>28</v>
      </c>
      <c r="T394">
        <v>4438</v>
      </c>
      <c r="U394" t="s">
        <v>35</v>
      </c>
      <c r="V394" t="s">
        <v>60</v>
      </c>
      <c r="W394" t="s">
        <v>31</v>
      </c>
      <c r="X394" s="10">
        <f t="shared" si="132"/>
        <v>0.1111111111111111</v>
      </c>
      <c r="Y394" s="10" t="str">
        <f t="shared" si="141"/>
        <v>11%-30%</v>
      </c>
      <c r="Z394" t="str">
        <f t="shared" si="133"/>
        <v>Moderate</v>
      </c>
      <c r="AA394" t="str">
        <f t="shared" si="134"/>
        <v>401-500</v>
      </c>
      <c r="AB394" t="str">
        <f t="shared" si="135"/>
        <v>101-150</v>
      </c>
      <c r="AC394" t="str">
        <f t="shared" si="136"/>
        <v>SOUTH</v>
      </c>
      <c r="AD394" t="str">
        <f t="shared" si="137"/>
        <v>Multiple Device</v>
      </c>
      <c r="AE394" t="str">
        <f t="shared" si="138"/>
        <v>451-500</v>
      </c>
      <c r="AF394" s="24" t="str">
        <f t="shared" si="139"/>
        <v>More than 30days</v>
      </c>
      <c r="AG394" t="str">
        <f t="shared" si="140"/>
        <v>4001-4500</v>
      </c>
      <c r="AH394" s="30">
        <f t="shared" si="142"/>
        <v>429</v>
      </c>
      <c r="AI394" s="30">
        <f t="shared" si="130"/>
        <v>1.1048951048951048</v>
      </c>
      <c r="AJ394" t="str">
        <f t="shared" si="143"/>
        <v>0-5 hrs</v>
      </c>
      <c r="AK394" t="str">
        <f t="shared" si="144"/>
        <v>High Enagaged</v>
      </c>
    </row>
    <row r="395" spans="1:37" x14ac:dyDescent="0.25">
      <c r="A395">
        <v>4714</v>
      </c>
      <c r="B395" t="s">
        <v>277</v>
      </c>
      <c r="C395" s="1">
        <v>45578</v>
      </c>
      <c r="D395" s="1">
        <v>45616</v>
      </c>
      <c r="E395" s="33">
        <v>11.99</v>
      </c>
      <c r="F395">
        <v>248</v>
      </c>
      <c r="G395" t="s">
        <v>43</v>
      </c>
      <c r="H395">
        <v>5</v>
      </c>
      <c r="I395">
        <v>6</v>
      </c>
      <c r="J395" t="b">
        <v>0</v>
      </c>
      <c r="K395">
        <v>996</v>
      </c>
      <c r="L395">
        <v>24</v>
      </c>
      <c r="M395" t="s">
        <v>59</v>
      </c>
      <c r="N395" t="s">
        <v>40</v>
      </c>
      <c r="O395" t="s">
        <v>34</v>
      </c>
      <c r="P395">
        <v>53</v>
      </c>
      <c r="Q395">
        <v>3.3</v>
      </c>
      <c r="R395" t="b">
        <v>1</v>
      </c>
      <c r="S395" t="s">
        <v>28</v>
      </c>
      <c r="T395">
        <v>62</v>
      </c>
      <c r="U395" t="s">
        <v>35</v>
      </c>
      <c r="V395" t="s">
        <v>36</v>
      </c>
      <c r="W395" t="s">
        <v>37</v>
      </c>
      <c r="X395" s="10">
        <f t="shared" si="132"/>
        <v>5.1960784313725493E-2</v>
      </c>
      <c r="Y395" s="10" t="str">
        <f t="shared" si="141"/>
        <v>0%-10%</v>
      </c>
      <c r="Z395" t="str">
        <f t="shared" si="133"/>
        <v>Low</v>
      </c>
      <c r="AA395" t="str">
        <f t="shared" si="134"/>
        <v>901-1000</v>
      </c>
      <c r="AB395" t="str">
        <f t="shared" si="135"/>
        <v>0-50</v>
      </c>
      <c r="AC395" t="str">
        <f t="shared" si="136"/>
        <v>SOUTH</v>
      </c>
      <c r="AD395" t="str">
        <f t="shared" si="137"/>
        <v>Multiple Device</v>
      </c>
      <c r="AE395" t="str">
        <f t="shared" si="138"/>
        <v>201-250</v>
      </c>
      <c r="AF395" s="24" t="str">
        <f t="shared" si="139"/>
        <v>21-30 days</v>
      </c>
      <c r="AG395" t="str">
        <f t="shared" si="140"/>
        <v>0-500</v>
      </c>
      <c r="AH395" s="30">
        <f t="shared" si="142"/>
        <v>38</v>
      </c>
      <c r="AI395" s="30">
        <f t="shared" si="130"/>
        <v>6.5263157894736841</v>
      </c>
      <c r="AJ395" t="str">
        <f t="shared" si="143"/>
        <v>6-10 hrs</v>
      </c>
      <c r="AK395" t="str">
        <f t="shared" ref="AK395:AK401" si="145">IF(F395&gt;400,"High Enagaged",IF(AND(F395&lt;=200,F395&gt;100),"Moderate Enagaged","Low Engaged"))</f>
        <v>Low Engaged</v>
      </c>
    </row>
    <row r="396" spans="1:37" x14ac:dyDescent="0.25">
      <c r="A396">
        <v>4718</v>
      </c>
      <c r="B396" t="s">
        <v>94</v>
      </c>
      <c r="C396" s="1">
        <v>45190</v>
      </c>
      <c r="D396" s="1">
        <v>45621</v>
      </c>
      <c r="E396" s="33">
        <v>15.99</v>
      </c>
      <c r="F396">
        <v>21</v>
      </c>
      <c r="G396" t="s">
        <v>33</v>
      </c>
      <c r="H396">
        <v>5</v>
      </c>
      <c r="I396">
        <v>1</v>
      </c>
      <c r="J396" t="b">
        <v>1</v>
      </c>
      <c r="K396">
        <v>484</v>
      </c>
      <c r="L396">
        <v>112</v>
      </c>
      <c r="M396" t="s">
        <v>48</v>
      </c>
      <c r="N396" t="s">
        <v>49</v>
      </c>
      <c r="O396" t="s">
        <v>27</v>
      </c>
      <c r="P396">
        <v>88</v>
      </c>
      <c r="Q396">
        <v>3.5</v>
      </c>
      <c r="R396" t="b">
        <v>1</v>
      </c>
      <c r="S396" t="s">
        <v>28</v>
      </c>
      <c r="T396">
        <v>1683</v>
      </c>
      <c r="U396" t="s">
        <v>65</v>
      </c>
      <c r="V396" t="s">
        <v>68</v>
      </c>
      <c r="W396" t="s">
        <v>53</v>
      </c>
      <c r="X396" s="10">
        <f t="shared" si="132"/>
        <v>0.1476510067114094</v>
      </c>
      <c r="Y396" s="10" t="str">
        <f t="shared" si="141"/>
        <v>11%-30%</v>
      </c>
      <c r="Z396" t="str">
        <f t="shared" si="133"/>
        <v>Moderate</v>
      </c>
      <c r="AA396" t="str">
        <f t="shared" si="134"/>
        <v>401-500</v>
      </c>
      <c r="AB396" t="str">
        <f t="shared" si="135"/>
        <v>101-150</v>
      </c>
      <c r="AC396" t="str">
        <f t="shared" si="136"/>
        <v>EAST</v>
      </c>
      <c r="AD396" t="str">
        <f t="shared" si="137"/>
        <v>Multiple Device</v>
      </c>
      <c r="AE396" t="str">
        <f t="shared" si="138"/>
        <v>0-50</v>
      </c>
      <c r="AF396" s="24" t="str">
        <f t="shared" si="139"/>
        <v>More than 30days</v>
      </c>
      <c r="AG396" t="str">
        <f t="shared" si="140"/>
        <v>1501-2000</v>
      </c>
      <c r="AH396" s="30">
        <f t="shared" si="142"/>
        <v>431</v>
      </c>
      <c r="AI396" s="30">
        <f t="shared" si="130"/>
        <v>4.8723897911832945E-2</v>
      </c>
      <c r="AJ396" t="str">
        <f t="shared" si="143"/>
        <v>0-5 hrs</v>
      </c>
      <c r="AK396" t="str">
        <f t="shared" si="145"/>
        <v>Low Engaged</v>
      </c>
    </row>
    <row r="397" spans="1:37" x14ac:dyDescent="0.25">
      <c r="A397">
        <v>4738</v>
      </c>
      <c r="B397" t="s">
        <v>367</v>
      </c>
      <c r="C397" s="1">
        <v>45235</v>
      </c>
      <c r="D397" s="1">
        <v>45630</v>
      </c>
      <c r="E397" s="33">
        <v>15.99</v>
      </c>
      <c r="F397">
        <v>306</v>
      </c>
      <c r="G397" t="s">
        <v>33</v>
      </c>
      <c r="H397">
        <v>5</v>
      </c>
      <c r="I397">
        <v>6</v>
      </c>
      <c r="J397" t="b">
        <v>1</v>
      </c>
      <c r="K397">
        <v>483</v>
      </c>
      <c r="L397">
        <v>5</v>
      </c>
      <c r="M397" t="s">
        <v>44</v>
      </c>
      <c r="N397" t="s">
        <v>40</v>
      </c>
      <c r="O397" t="s">
        <v>27</v>
      </c>
      <c r="P397">
        <v>56</v>
      </c>
      <c r="Q397">
        <v>4.7</v>
      </c>
      <c r="R397" t="b">
        <v>0</v>
      </c>
      <c r="S397" t="s">
        <v>28</v>
      </c>
      <c r="T397">
        <v>1556</v>
      </c>
      <c r="U397" t="s">
        <v>65</v>
      </c>
      <c r="V397" t="s">
        <v>30</v>
      </c>
      <c r="W397" t="s">
        <v>37</v>
      </c>
      <c r="X397" s="10">
        <f t="shared" si="132"/>
        <v>0.11475409836065574</v>
      </c>
      <c r="Y397" s="10" t="str">
        <f t="shared" si="141"/>
        <v>11%-30%</v>
      </c>
      <c r="Z397" t="str">
        <f t="shared" si="133"/>
        <v>Moderate</v>
      </c>
      <c r="AA397" t="str">
        <f t="shared" si="134"/>
        <v>401-500</v>
      </c>
      <c r="AB397" t="str">
        <f t="shared" si="135"/>
        <v>0-50</v>
      </c>
      <c r="AC397" t="str">
        <f t="shared" si="136"/>
        <v>NORTH</v>
      </c>
      <c r="AD397" t="str">
        <f t="shared" si="137"/>
        <v>Multiple Device</v>
      </c>
      <c r="AE397" t="str">
        <f t="shared" si="138"/>
        <v>301-350</v>
      </c>
      <c r="AF397" s="24" t="str">
        <f t="shared" si="139"/>
        <v>11-15 days</v>
      </c>
      <c r="AG397" t="str">
        <f t="shared" si="140"/>
        <v>1501-2000</v>
      </c>
      <c r="AH397" s="30">
        <f t="shared" si="142"/>
        <v>395</v>
      </c>
      <c r="AI397" s="30">
        <f t="shared" si="130"/>
        <v>0.77468354430379749</v>
      </c>
      <c r="AJ397" t="str">
        <f t="shared" si="143"/>
        <v>0-5 hrs</v>
      </c>
      <c r="AK397" t="str">
        <f t="shared" si="145"/>
        <v>Low Engaged</v>
      </c>
    </row>
    <row r="398" spans="1:37" x14ac:dyDescent="0.25">
      <c r="A398">
        <v>4745</v>
      </c>
      <c r="B398" t="s">
        <v>78</v>
      </c>
      <c r="C398" s="1">
        <v>45110</v>
      </c>
      <c r="D398" s="1">
        <v>45626</v>
      </c>
      <c r="E398" s="33">
        <v>7.99</v>
      </c>
      <c r="F398">
        <v>273</v>
      </c>
      <c r="G398" t="s">
        <v>33</v>
      </c>
      <c r="H398">
        <v>5</v>
      </c>
      <c r="I398">
        <v>1</v>
      </c>
      <c r="J398" t="b">
        <v>1</v>
      </c>
      <c r="K398">
        <v>830</v>
      </c>
      <c r="L398">
        <v>178</v>
      </c>
      <c r="M398" t="s">
        <v>25</v>
      </c>
      <c r="N398" t="s">
        <v>64</v>
      </c>
      <c r="O398" t="s">
        <v>67</v>
      </c>
      <c r="P398">
        <v>37</v>
      </c>
      <c r="Q398">
        <v>3.7</v>
      </c>
      <c r="R398" t="b">
        <v>1</v>
      </c>
      <c r="S398" t="s">
        <v>28</v>
      </c>
      <c r="T398">
        <v>772</v>
      </c>
      <c r="U398" t="s">
        <v>29</v>
      </c>
      <c r="V398" t="s">
        <v>68</v>
      </c>
      <c r="W398" t="s">
        <v>37</v>
      </c>
      <c r="X398" s="10">
        <f t="shared" si="132"/>
        <v>3.6706349206349208E-2</v>
      </c>
      <c r="Y398" s="10" t="str">
        <f t="shared" si="141"/>
        <v>0%-10%</v>
      </c>
      <c r="Z398" t="str">
        <f t="shared" si="133"/>
        <v>Low</v>
      </c>
      <c r="AA398" t="str">
        <f t="shared" si="134"/>
        <v>801-900</v>
      </c>
      <c r="AB398" t="str">
        <f t="shared" si="135"/>
        <v>151-200</v>
      </c>
      <c r="AC398" t="str">
        <f t="shared" si="136"/>
        <v>WEST</v>
      </c>
      <c r="AD398" t="str">
        <f t="shared" si="137"/>
        <v>Multiple Device</v>
      </c>
      <c r="AE398" t="str">
        <f t="shared" si="138"/>
        <v>251-300</v>
      </c>
      <c r="AF398" s="24" t="str">
        <f t="shared" si="139"/>
        <v>16-20 days</v>
      </c>
      <c r="AG398" t="str">
        <f t="shared" si="140"/>
        <v>501-1000</v>
      </c>
      <c r="AH398" s="30">
        <f t="shared" si="142"/>
        <v>516</v>
      </c>
      <c r="AI398" s="30">
        <f t="shared" si="130"/>
        <v>0.52906976744186052</v>
      </c>
      <c r="AJ398" t="str">
        <f t="shared" si="143"/>
        <v>0-5 hrs</v>
      </c>
      <c r="AK398" t="str">
        <f t="shared" si="145"/>
        <v>Low Engaged</v>
      </c>
    </row>
    <row r="399" spans="1:37" x14ac:dyDescent="0.25">
      <c r="A399">
        <v>4747</v>
      </c>
      <c r="B399" t="s">
        <v>146</v>
      </c>
      <c r="C399" s="1">
        <v>45332</v>
      </c>
      <c r="D399" s="1">
        <v>45635</v>
      </c>
      <c r="E399" s="33">
        <v>11.99</v>
      </c>
      <c r="F399">
        <v>311</v>
      </c>
      <c r="G399" t="s">
        <v>24</v>
      </c>
      <c r="H399">
        <v>5</v>
      </c>
      <c r="I399">
        <v>1</v>
      </c>
      <c r="J399" t="b">
        <v>1</v>
      </c>
      <c r="K399">
        <v>430</v>
      </c>
      <c r="L399">
        <v>188</v>
      </c>
      <c r="M399" t="s">
        <v>44</v>
      </c>
      <c r="N399" t="s">
        <v>49</v>
      </c>
      <c r="O399" t="s">
        <v>67</v>
      </c>
      <c r="P399">
        <v>78</v>
      </c>
      <c r="Q399">
        <v>4.4000000000000004</v>
      </c>
      <c r="R399" t="b">
        <v>1</v>
      </c>
      <c r="S399" t="s">
        <v>28</v>
      </c>
      <c r="T399">
        <v>2288</v>
      </c>
      <c r="U399" t="s">
        <v>51</v>
      </c>
      <c r="V399" t="s">
        <v>68</v>
      </c>
      <c r="W399" t="s">
        <v>53</v>
      </c>
      <c r="X399" s="10">
        <f t="shared" si="132"/>
        <v>0.12621359223300971</v>
      </c>
      <c r="Y399" s="10" t="str">
        <f t="shared" si="141"/>
        <v>11%-30%</v>
      </c>
      <c r="Z399" t="str">
        <f t="shared" si="133"/>
        <v>Moderate</v>
      </c>
      <c r="AA399" t="str">
        <f t="shared" si="134"/>
        <v>401-500</v>
      </c>
      <c r="AB399" t="str">
        <f t="shared" si="135"/>
        <v>151-200</v>
      </c>
      <c r="AC399" t="str">
        <f t="shared" si="136"/>
        <v>NORTH</v>
      </c>
      <c r="AD399" t="str">
        <f t="shared" si="137"/>
        <v>Multiple Device</v>
      </c>
      <c r="AE399" t="str">
        <f t="shared" si="138"/>
        <v>301-350</v>
      </c>
      <c r="AF399" s="24" t="str">
        <f t="shared" si="139"/>
        <v>7-10 days</v>
      </c>
      <c r="AG399" t="str">
        <f t="shared" si="140"/>
        <v>2001-2500</v>
      </c>
      <c r="AH399" s="30">
        <f t="shared" si="142"/>
        <v>303</v>
      </c>
      <c r="AI399" s="30">
        <f t="shared" si="130"/>
        <v>1.0264026402640265</v>
      </c>
      <c r="AJ399" t="str">
        <f t="shared" si="143"/>
        <v>0-5 hrs</v>
      </c>
      <c r="AK399" t="str">
        <f t="shared" si="145"/>
        <v>Low Engaged</v>
      </c>
    </row>
    <row r="400" spans="1:37" x14ac:dyDescent="0.25">
      <c r="A400">
        <v>4763</v>
      </c>
      <c r="B400" t="s">
        <v>172</v>
      </c>
      <c r="C400" s="1">
        <v>45334</v>
      </c>
      <c r="D400" s="1">
        <v>45631</v>
      </c>
      <c r="E400" s="33">
        <v>15.99</v>
      </c>
      <c r="F400">
        <v>256</v>
      </c>
      <c r="G400" t="s">
        <v>24</v>
      </c>
      <c r="H400">
        <v>1</v>
      </c>
      <c r="I400">
        <v>1</v>
      </c>
      <c r="J400" t="b">
        <v>0</v>
      </c>
      <c r="K400">
        <v>118</v>
      </c>
      <c r="L400">
        <v>104</v>
      </c>
      <c r="M400" t="s">
        <v>59</v>
      </c>
      <c r="N400" t="s">
        <v>40</v>
      </c>
      <c r="O400" t="s">
        <v>41</v>
      </c>
      <c r="P400">
        <v>8</v>
      </c>
      <c r="Q400">
        <v>3.5</v>
      </c>
      <c r="R400" t="b">
        <v>0</v>
      </c>
      <c r="S400" t="s">
        <v>28</v>
      </c>
      <c r="T400">
        <v>2830</v>
      </c>
      <c r="U400" t="s">
        <v>35</v>
      </c>
      <c r="V400" t="s">
        <v>60</v>
      </c>
      <c r="W400" t="s">
        <v>37</v>
      </c>
      <c r="X400" s="10">
        <f t="shared" si="132"/>
        <v>3.6036036036036036E-2</v>
      </c>
      <c r="Y400" s="10" t="str">
        <f t="shared" si="141"/>
        <v>0%-10%</v>
      </c>
      <c r="Z400" t="str">
        <f t="shared" si="133"/>
        <v>Low</v>
      </c>
      <c r="AA400" t="str">
        <f t="shared" si="134"/>
        <v>101-200</v>
      </c>
      <c r="AB400" t="str">
        <f t="shared" si="135"/>
        <v>101-150</v>
      </c>
      <c r="AC400" t="str">
        <f t="shared" si="136"/>
        <v>SOUTH</v>
      </c>
      <c r="AD400" t="str">
        <f t="shared" si="137"/>
        <v>Single Device</v>
      </c>
      <c r="AE400" t="str">
        <f t="shared" si="138"/>
        <v>251-300</v>
      </c>
      <c r="AF400" s="24" t="str">
        <f t="shared" si="139"/>
        <v>11-15 days</v>
      </c>
      <c r="AG400" t="str">
        <f t="shared" si="140"/>
        <v>2501-3000</v>
      </c>
      <c r="AH400" s="30">
        <f t="shared" si="142"/>
        <v>297</v>
      </c>
      <c r="AI400" s="30">
        <f t="shared" si="130"/>
        <v>0.86195286195286192</v>
      </c>
      <c r="AJ400" t="str">
        <f t="shared" si="143"/>
        <v>0-5 hrs</v>
      </c>
      <c r="AK400" t="str">
        <f t="shared" si="145"/>
        <v>Low Engaged</v>
      </c>
    </row>
    <row r="401" spans="1:37" x14ac:dyDescent="0.25">
      <c r="A401">
        <v>4767</v>
      </c>
      <c r="B401" t="s">
        <v>78</v>
      </c>
      <c r="C401" s="1">
        <v>45279</v>
      </c>
      <c r="D401" s="1">
        <v>45620</v>
      </c>
      <c r="E401" s="33">
        <v>15.99</v>
      </c>
      <c r="F401">
        <v>366</v>
      </c>
      <c r="G401" t="s">
        <v>46</v>
      </c>
      <c r="H401">
        <v>1</v>
      </c>
      <c r="I401">
        <v>3</v>
      </c>
      <c r="J401" t="b">
        <v>1</v>
      </c>
      <c r="K401">
        <v>349</v>
      </c>
      <c r="L401">
        <v>50</v>
      </c>
      <c r="M401" t="s">
        <v>59</v>
      </c>
      <c r="N401" t="s">
        <v>64</v>
      </c>
      <c r="O401" t="s">
        <v>67</v>
      </c>
      <c r="P401">
        <v>21</v>
      </c>
      <c r="Q401">
        <v>5</v>
      </c>
      <c r="R401" t="b">
        <v>1</v>
      </c>
      <c r="S401" t="s">
        <v>28</v>
      </c>
      <c r="T401">
        <v>4513</v>
      </c>
      <c r="U401" t="s">
        <v>29</v>
      </c>
      <c r="V401" t="s">
        <v>36</v>
      </c>
      <c r="W401" t="s">
        <v>31</v>
      </c>
      <c r="X401" s="10">
        <f t="shared" si="132"/>
        <v>5.2631578947368418E-2</v>
      </c>
      <c r="Y401" s="10" t="str">
        <f t="shared" si="141"/>
        <v>0%-10%</v>
      </c>
      <c r="Z401" t="str">
        <f t="shared" si="133"/>
        <v>Low</v>
      </c>
      <c r="AA401" t="str">
        <f t="shared" si="134"/>
        <v>301-400</v>
      </c>
      <c r="AB401" t="str">
        <f t="shared" si="135"/>
        <v>0-50</v>
      </c>
      <c r="AC401" t="str">
        <f t="shared" si="136"/>
        <v>SOUTH</v>
      </c>
      <c r="AD401" t="str">
        <f t="shared" si="137"/>
        <v>Single Device</v>
      </c>
      <c r="AE401" t="str">
        <f t="shared" si="138"/>
        <v>351-400</v>
      </c>
      <c r="AF401" s="24" t="str">
        <f t="shared" si="139"/>
        <v>21-30 days</v>
      </c>
      <c r="AG401" t="str">
        <f t="shared" si="140"/>
        <v>Above 4500</v>
      </c>
      <c r="AH401" s="30">
        <f t="shared" si="142"/>
        <v>341</v>
      </c>
      <c r="AI401" s="30">
        <f t="shared" si="130"/>
        <v>1.0733137829912023</v>
      </c>
      <c r="AJ401" t="str">
        <f t="shared" si="143"/>
        <v>0-5 hrs</v>
      </c>
      <c r="AK401" t="str">
        <f t="shared" si="145"/>
        <v>Low Engaged</v>
      </c>
    </row>
    <row r="402" spans="1:37" x14ac:dyDescent="0.25">
      <c r="A402">
        <v>4768</v>
      </c>
      <c r="B402" t="s">
        <v>305</v>
      </c>
      <c r="C402" s="1">
        <v>45264</v>
      </c>
      <c r="D402" s="1">
        <v>45619</v>
      </c>
      <c r="E402" s="33">
        <v>15.99</v>
      </c>
      <c r="F402">
        <v>449</v>
      </c>
      <c r="G402" t="s">
        <v>46</v>
      </c>
      <c r="H402">
        <v>5</v>
      </c>
      <c r="I402">
        <v>4</v>
      </c>
      <c r="J402" t="b">
        <v>0</v>
      </c>
      <c r="K402">
        <v>61</v>
      </c>
      <c r="L402">
        <v>61</v>
      </c>
      <c r="M402" t="s">
        <v>63</v>
      </c>
      <c r="N402" t="s">
        <v>40</v>
      </c>
      <c r="O402" t="s">
        <v>67</v>
      </c>
      <c r="P402">
        <v>88</v>
      </c>
      <c r="Q402">
        <v>3.7</v>
      </c>
      <c r="R402" t="b">
        <v>1</v>
      </c>
      <c r="S402" t="s">
        <v>28</v>
      </c>
      <c r="T402">
        <v>165</v>
      </c>
      <c r="U402" t="s">
        <v>65</v>
      </c>
      <c r="V402" t="s">
        <v>60</v>
      </c>
      <c r="W402" t="s">
        <v>75</v>
      </c>
      <c r="X402" s="10">
        <f t="shared" si="132"/>
        <v>0.72131147540983609</v>
      </c>
      <c r="Y402" s="10" t="str">
        <f t="shared" si="141"/>
        <v>Above 30%</v>
      </c>
      <c r="Z402" t="str">
        <f t="shared" si="133"/>
        <v>High</v>
      </c>
      <c r="AA402" t="str">
        <f t="shared" si="134"/>
        <v>0-100</v>
      </c>
      <c r="AB402" t="str">
        <f t="shared" si="135"/>
        <v>51-100</v>
      </c>
      <c r="AC402" t="str">
        <f t="shared" si="136"/>
        <v>NORTH</v>
      </c>
      <c r="AD402" t="str">
        <f t="shared" si="137"/>
        <v>Multiple Device</v>
      </c>
      <c r="AE402" t="str">
        <f t="shared" si="138"/>
        <v>401-450</v>
      </c>
      <c r="AF402" s="24" t="str">
        <f t="shared" si="139"/>
        <v>More than 30days</v>
      </c>
      <c r="AG402" t="str">
        <f t="shared" si="140"/>
        <v>0-500</v>
      </c>
      <c r="AH402" s="30">
        <f t="shared" si="142"/>
        <v>355</v>
      </c>
      <c r="AI402" s="30">
        <f t="shared" si="130"/>
        <v>1.2647887323943663</v>
      </c>
      <c r="AJ402" t="str">
        <f t="shared" si="143"/>
        <v>0-5 hrs</v>
      </c>
      <c r="AK402" t="str">
        <f t="shared" si="144"/>
        <v>High Enagaged</v>
      </c>
    </row>
    <row r="403" spans="1:37" x14ac:dyDescent="0.25">
      <c r="A403">
        <v>4769</v>
      </c>
      <c r="B403" t="s">
        <v>109</v>
      </c>
      <c r="C403" s="1">
        <v>45357</v>
      </c>
      <c r="D403" s="1">
        <v>45643</v>
      </c>
      <c r="E403" s="33">
        <v>7.99</v>
      </c>
      <c r="F403">
        <v>43</v>
      </c>
      <c r="G403" t="s">
        <v>79</v>
      </c>
      <c r="H403">
        <v>5</v>
      </c>
      <c r="I403">
        <v>3</v>
      </c>
      <c r="J403" t="b">
        <v>1</v>
      </c>
      <c r="K403">
        <v>336</v>
      </c>
      <c r="L403">
        <v>135</v>
      </c>
      <c r="M403" t="s">
        <v>25</v>
      </c>
      <c r="N403" t="s">
        <v>26</v>
      </c>
      <c r="O403" t="s">
        <v>56</v>
      </c>
      <c r="P403">
        <v>70</v>
      </c>
      <c r="Q403">
        <v>4</v>
      </c>
      <c r="R403" t="b">
        <v>1</v>
      </c>
      <c r="S403" t="s">
        <v>28</v>
      </c>
      <c r="T403">
        <v>4552</v>
      </c>
      <c r="U403" t="s">
        <v>29</v>
      </c>
      <c r="V403" t="s">
        <v>52</v>
      </c>
      <c r="W403" t="s">
        <v>31</v>
      </c>
      <c r="X403" s="10">
        <f t="shared" si="132"/>
        <v>0.14861995753715498</v>
      </c>
      <c r="Y403" s="10" t="str">
        <f t="shared" si="141"/>
        <v>11%-30%</v>
      </c>
      <c r="Z403" t="str">
        <f t="shared" si="133"/>
        <v>Moderate</v>
      </c>
      <c r="AA403" t="str">
        <f t="shared" si="134"/>
        <v>301-400</v>
      </c>
      <c r="AB403" t="str">
        <f t="shared" si="135"/>
        <v>101-150</v>
      </c>
      <c r="AC403" t="str">
        <f t="shared" si="136"/>
        <v>WEST</v>
      </c>
      <c r="AD403" t="str">
        <f t="shared" si="137"/>
        <v>Multiple Device</v>
      </c>
      <c r="AE403" t="str">
        <f t="shared" si="138"/>
        <v>0-50</v>
      </c>
      <c r="AF403" s="24" t="str">
        <f t="shared" si="139"/>
        <v>0-1 days</v>
      </c>
      <c r="AG403" t="str">
        <f t="shared" si="140"/>
        <v>Above 4500</v>
      </c>
      <c r="AH403" s="30">
        <f t="shared" si="142"/>
        <v>286</v>
      </c>
      <c r="AI403" s="30">
        <f t="shared" si="130"/>
        <v>0.15034965034965034</v>
      </c>
      <c r="AJ403" t="str">
        <f t="shared" si="143"/>
        <v>0-5 hrs</v>
      </c>
      <c r="AK403" t="str">
        <f t="shared" ref="AK403:AK410" si="146">IF(F403&gt;400,"High Enagaged",IF(AND(F403&lt;=200,F403&gt;100),"Moderate Enagaged","Low Engaged"))</f>
        <v>Low Engaged</v>
      </c>
    </row>
    <row r="404" spans="1:37" x14ac:dyDescent="0.25">
      <c r="A404">
        <v>4781</v>
      </c>
      <c r="B404" t="s">
        <v>332</v>
      </c>
      <c r="C404" s="1">
        <v>45407</v>
      </c>
      <c r="D404" s="1">
        <v>45627</v>
      </c>
      <c r="E404" s="33">
        <v>15.99</v>
      </c>
      <c r="F404">
        <v>361</v>
      </c>
      <c r="G404" t="s">
        <v>62</v>
      </c>
      <c r="H404">
        <v>5</v>
      </c>
      <c r="I404">
        <v>3</v>
      </c>
      <c r="J404" t="b">
        <v>1</v>
      </c>
      <c r="K404">
        <v>67</v>
      </c>
      <c r="L404">
        <v>66</v>
      </c>
      <c r="M404" t="s">
        <v>48</v>
      </c>
      <c r="N404" t="s">
        <v>26</v>
      </c>
      <c r="O404" t="s">
        <v>34</v>
      </c>
      <c r="P404">
        <v>3</v>
      </c>
      <c r="Q404">
        <v>3.7</v>
      </c>
      <c r="R404" t="b">
        <v>1</v>
      </c>
      <c r="S404" t="s">
        <v>28</v>
      </c>
      <c r="T404">
        <v>4421</v>
      </c>
      <c r="U404" t="s">
        <v>65</v>
      </c>
      <c r="V404" t="s">
        <v>68</v>
      </c>
      <c r="W404" t="s">
        <v>37</v>
      </c>
      <c r="X404" s="10">
        <f t="shared" si="132"/>
        <v>2.2556390977443608E-2</v>
      </c>
      <c r="Y404" s="10" t="str">
        <f t="shared" si="141"/>
        <v>0%-10%</v>
      </c>
      <c r="Z404" t="str">
        <f t="shared" si="133"/>
        <v>Low</v>
      </c>
      <c r="AA404" t="str">
        <f t="shared" si="134"/>
        <v>0-100</v>
      </c>
      <c r="AB404" t="str">
        <f t="shared" si="135"/>
        <v>51-100</v>
      </c>
      <c r="AC404" t="str">
        <f t="shared" si="136"/>
        <v>EAST</v>
      </c>
      <c r="AD404" t="str">
        <f t="shared" si="137"/>
        <v>Multiple Device</v>
      </c>
      <c r="AE404" t="str">
        <f t="shared" si="138"/>
        <v>351-400</v>
      </c>
      <c r="AF404" s="24" t="str">
        <f t="shared" si="139"/>
        <v>16-20 days</v>
      </c>
      <c r="AG404" t="str">
        <f t="shared" si="140"/>
        <v>4001-4500</v>
      </c>
      <c r="AH404" s="30">
        <f t="shared" si="142"/>
        <v>220</v>
      </c>
      <c r="AI404" s="30">
        <f t="shared" si="130"/>
        <v>1.6409090909090909</v>
      </c>
      <c r="AJ404" t="str">
        <f t="shared" si="143"/>
        <v>0-5 hrs</v>
      </c>
      <c r="AK404" t="str">
        <f t="shared" si="146"/>
        <v>Low Engaged</v>
      </c>
    </row>
    <row r="405" spans="1:37" x14ac:dyDescent="0.25">
      <c r="A405">
        <v>4808</v>
      </c>
      <c r="B405" t="s">
        <v>181</v>
      </c>
      <c r="C405" s="1">
        <v>45377</v>
      </c>
      <c r="D405" s="1">
        <v>45623</v>
      </c>
      <c r="E405" s="33">
        <v>7.99</v>
      </c>
      <c r="F405">
        <v>371</v>
      </c>
      <c r="G405" t="s">
        <v>79</v>
      </c>
      <c r="H405">
        <v>1</v>
      </c>
      <c r="I405">
        <v>1</v>
      </c>
      <c r="J405" t="b">
        <v>1</v>
      </c>
      <c r="K405">
        <v>819</v>
      </c>
      <c r="L405">
        <v>71</v>
      </c>
      <c r="M405" t="s">
        <v>39</v>
      </c>
      <c r="N405" t="s">
        <v>26</v>
      </c>
      <c r="O405" t="s">
        <v>50</v>
      </c>
      <c r="P405">
        <v>36</v>
      </c>
      <c r="Q405">
        <v>4.0999999999999996</v>
      </c>
      <c r="R405" t="b">
        <v>1</v>
      </c>
      <c r="S405" t="s">
        <v>28</v>
      </c>
      <c r="T405">
        <v>2328</v>
      </c>
      <c r="U405" t="s">
        <v>35</v>
      </c>
      <c r="V405" t="s">
        <v>60</v>
      </c>
      <c r="W405" t="s">
        <v>31</v>
      </c>
      <c r="X405" s="10">
        <f t="shared" si="132"/>
        <v>4.0449438202247189E-2</v>
      </c>
      <c r="Y405" s="10" t="str">
        <f t="shared" si="141"/>
        <v>0%-10%</v>
      </c>
      <c r="Z405" t="str">
        <f t="shared" si="133"/>
        <v>Low</v>
      </c>
      <c r="AA405" t="str">
        <f t="shared" si="134"/>
        <v>801-900</v>
      </c>
      <c r="AB405" t="str">
        <f t="shared" si="135"/>
        <v>51-100</v>
      </c>
      <c r="AC405" t="str">
        <f t="shared" si="136"/>
        <v>WEST</v>
      </c>
      <c r="AD405" t="str">
        <f t="shared" si="137"/>
        <v>Single Device</v>
      </c>
      <c r="AE405" t="str">
        <f t="shared" si="138"/>
        <v>351-400</v>
      </c>
      <c r="AF405" s="24" t="str">
        <f t="shared" si="139"/>
        <v>21-30 days</v>
      </c>
      <c r="AG405" t="str">
        <f t="shared" si="140"/>
        <v>2001-2500</v>
      </c>
      <c r="AH405" s="30">
        <f t="shared" si="142"/>
        <v>246</v>
      </c>
      <c r="AI405" s="30">
        <f t="shared" si="130"/>
        <v>1.5081300813008129</v>
      </c>
      <c r="AJ405" t="str">
        <f t="shared" si="143"/>
        <v>0-5 hrs</v>
      </c>
      <c r="AK405" t="str">
        <f t="shared" si="146"/>
        <v>Low Engaged</v>
      </c>
    </row>
    <row r="406" spans="1:37" x14ac:dyDescent="0.25">
      <c r="A406">
        <v>4815</v>
      </c>
      <c r="B406" t="s">
        <v>90</v>
      </c>
      <c r="C406" s="1">
        <v>45475</v>
      </c>
      <c r="D406" s="1">
        <v>45616</v>
      </c>
      <c r="E406" s="33">
        <v>7.99</v>
      </c>
      <c r="F406">
        <v>52</v>
      </c>
      <c r="G406" t="s">
        <v>46</v>
      </c>
      <c r="H406">
        <v>5</v>
      </c>
      <c r="I406">
        <v>5</v>
      </c>
      <c r="J406" t="b">
        <v>0</v>
      </c>
      <c r="K406">
        <v>467</v>
      </c>
      <c r="L406">
        <v>23</v>
      </c>
      <c r="M406" t="s">
        <v>25</v>
      </c>
      <c r="N406" t="s">
        <v>26</v>
      </c>
      <c r="O406" t="s">
        <v>50</v>
      </c>
      <c r="P406">
        <v>97</v>
      </c>
      <c r="Q406">
        <v>3.3</v>
      </c>
      <c r="R406" t="b">
        <v>1</v>
      </c>
      <c r="S406" t="s">
        <v>28</v>
      </c>
      <c r="T406">
        <v>4185</v>
      </c>
      <c r="U406" t="s">
        <v>35</v>
      </c>
      <c r="V406" t="s">
        <v>68</v>
      </c>
      <c r="W406" t="s">
        <v>37</v>
      </c>
      <c r="X406" s="10">
        <f t="shared" si="132"/>
        <v>0.19795918367346937</v>
      </c>
      <c r="Y406" s="10" t="str">
        <f t="shared" si="141"/>
        <v>11%-30%</v>
      </c>
      <c r="Z406" t="str">
        <f t="shared" si="133"/>
        <v>Moderate</v>
      </c>
      <c r="AA406" t="str">
        <f t="shared" si="134"/>
        <v>401-500</v>
      </c>
      <c r="AB406" t="str">
        <f t="shared" si="135"/>
        <v>0-50</v>
      </c>
      <c r="AC406" t="str">
        <f t="shared" si="136"/>
        <v>WEST</v>
      </c>
      <c r="AD406" t="str">
        <f t="shared" si="137"/>
        <v>Multiple Device</v>
      </c>
      <c r="AE406" t="str">
        <f t="shared" si="138"/>
        <v>51-100</v>
      </c>
      <c r="AF406" s="24" t="str">
        <f t="shared" si="139"/>
        <v>21-30 days</v>
      </c>
      <c r="AG406" t="str">
        <f t="shared" si="140"/>
        <v>4001-4500</v>
      </c>
      <c r="AH406" s="30">
        <f t="shared" si="142"/>
        <v>141</v>
      </c>
      <c r="AI406" s="30">
        <f t="shared" si="130"/>
        <v>0.36879432624113473</v>
      </c>
      <c r="AJ406" t="str">
        <f t="shared" si="143"/>
        <v>0-5 hrs</v>
      </c>
      <c r="AK406" t="str">
        <f t="shared" si="146"/>
        <v>Low Engaged</v>
      </c>
    </row>
    <row r="407" spans="1:37" x14ac:dyDescent="0.25">
      <c r="A407">
        <v>4829</v>
      </c>
      <c r="B407" t="s">
        <v>192</v>
      </c>
      <c r="C407" s="1">
        <v>45556</v>
      </c>
      <c r="D407" s="1">
        <v>45643</v>
      </c>
      <c r="E407" s="33">
        <v>11.99</v>
      </c>
      <c r="F407">
        <v>386</v>
      </c>
      <c r="G407" t="s">
        <v>43</v>
      </c>
      <c r="H407">
        <v>3</v>
      </c>
      <c r="I407">
        <v>4</v>
      </c>
      <c r="J407" t="b">
        <v>0</v>
      </c>
      <c r="K407">
        <v>62</v>
      </c>
      <c r="L407">
        <v>50</v>
      </c>
      <c r="M407" t="s">
        <v>63</v>
      </c>
      <c r="N407" t="s">
        <v>49</v>
      </c>
      <c r="O407" t="s">
        <v>27</v>
      </c>
      <c r="P407">
        <v>44</v>
      </c>
      <c r="Q407">
        <v>4.7</v>
      </c>
      <c r="R407" t="b">
        <v>0</v>
      </c>
      <c r="S407" t="s">
        <v>28</v>
      </c>
      <c r="T407">
        <v>2377</v>
      </c>
      <c r="U407" t="s">
        <v>29</v>
      </c>
      <c r="V407" t="s">
        <v>30</v>
      </c>
      <c r="W407" t="s">
        <v>53</v>
      </c>
      <c r="X407" s="10">
        <f t="shared" si="132"/>
        <v>0.39285714285714285</v>
      </c>
      <c r="Y407" s="10" t="str">
        <f t="shared" si="141"/>
        <v>Above 30%</v>
      </c>
      <c r="Z407" t="str">
        <f t="shared" si="133"/>
        <v>High</v>
      </c>
      <c r="AA407" t="str">
        <f t="shared" si="134"/>
        <v>0-100</v>
      </c>
      <c r="AB407" t="str">
        <f t="shared" si="135"/>
        <v>0-50</v>
      </c>
      <c r="AC407" t="str">
        <f t="shared" si="136"/>
        <v>NORTH</v>
      </c>
      <c r="AD407" t="str">
        <f t="shared" si="137"/>
        <v>Multiple Device</v>
      </c>
      <c r="AE407" t="str">
        <f t="shared" si="138"/>
        <v>351-400</v>
      </c>
      <c r="AF407" s="24" t="str">
        <f t="shared" si="139"/>
        <v>0-1 days</v>
      </c>
      <c r="AG407" t="str">
        <f t="shared" si="140"/>
        <v>2001-2500</v>
      </c>
      <c r="AH407" s="30">
        <f t="shared" si="142"/>
        <v>87</v>
      </c>
      <c r="AI407" s="30">
        <f t="shared" si="130"/>
        <v>4.4367816091954024</v>
      </c>
      <c r="AJ407" t="str">
        <f t="shared" si="143"/>
        <v>0-5 hrs</v>
      </c>
      <c r="AK407" t="str">
        <f t="shared" si="146"/>
        <v>Low Engaged</v>
      </c>
    </row>
    <row r="408" spans="1:37" x14ac:dyDescent="0.25">
      <c r="A408">
        <v>4833</v>
      </c>
      <c r="B408" t="s">
        <v>98</v>
      </c>
      <c r="C408" s="1">
        <v>45395</v>
      </c>
      <c r="D408" s="1">
        <v>45636</v>
      </c>
      <c r="E408" s="33">
        <v>7.99</v>
      </c>
      <c r="F408">
        <v>268</v>
      </c>
      <c r="G408" t="s">
        <v>33</v>
      </c>
      <c r="H408">
        <v>4</v>
      </c>
      <c r="I408">
        <v>4</v>
      </c>
      <c r="J408" t="b">
        <v>1</v>
      </c>
      <c r="K408">
        <v>778</v>
      </c>
      <c r="L408">
        <v>122</v>
      </c>
      <c r="M408" t="s">
        <v>39</v>
      </c>
      <c r="N408" t="s">
        <v>49</v>
      </c>
      <c r="O408" t="s">
        <v>27</v>
      </c>
      <c r="P408">
        <v>12</v>
      </c>
      <c r="Q408">
        <v>3.8</v>
      </c>
      <c r="R408" t="b">
        <v>1</v>
      </c>
      <c r="S408" t="s">
        <v>28</v>
      </c>
      <c r="T408">
        <v>3437</v>
      </c>
      <c r="U408" t="s">
        <v>57</v>
      </c>
      <c r="V408" t="s">
        <v>36</v>
      </c>
      <c r="W408" t="s">
        <v>37</v>
      </c>
      <c r="X408" s="10">
        <f t="shared" si="132"/>
        <v>1.3333333333333334E-2</v>
      </c>
      <c r="Y408" s="10" t="str">
        <f t="shared" si="141"/>
        <v>0%-10%</v>
      </c>
      <c r="Z408" t="str">
        <f t="shared" si="133"/>
        <v>Low</v>
      </c>
      <c r="AA408" t="str">
        <f t="shared" si="134"/>
        <v>701-800</v>
      </c>
      <c r="AB408" t="str">
        <f t="shared" si="135"/>
        <v>101-150</v>
      </c>
      <c r="AC408" t="str">
        <f t="shared" si="136"/>
        <v>WEST</v>
      </c>
      <c r="AD408" t="str">
        <f t="shared" si="137"/>
        <v>Multiple Device</v>
      </c>
      <c r="AE408" t="str">
        <f t="shared" si="138"/>
        <v>251-300</v>
      </c>
      <c r="AF408" s="24" t="str">
        <f t="shared" si="139"/>
        <v>7-10 days</v>
      </c>
      <c r="AG408" t="str">
        <f t="shared" si="140"/>
        <v>3001-3500</v>
      </c>
      <c r="AH408" s="30">
        <f t="shared" si="142"/>
        <v>241</v>
      </c>
      <c r="AI408" s="30">
        <f t="shared" si="130"/>
        <v>1.1120331950207469</v>
      </c>
      <c r="AJ408" t="str">
        <f t="shared" si="143"/>
        <v>0-5 hrs</v>
      </c>
      <c r="AK408" t="str">
        <f t="shared" si="146"/>
        <v>Low Engaged</v>
      </c>
    </row>
    <row r="409" spans="1:37" x14ac:dyDescent="0.25">
      <c r="A409">
        <v>4847</v>
      </c>
      <c r="B409" t="s">
        <v>153</v>
      </c>
      <c r="C409" s="1">
        <v>45627</v>
      </c>
      <c r="D409" s="1">
        <v>45626</v>
      </c>
      <c r="E409" s="33">
        <v>15.99</v>
      </c>
      <c r="F409">
        <v>315</v>
      </c>
      <c r="G409" t="s">
        <v>55</v>
      </c>
      <c r="H409">
        <v>1</v>
      </c>
      <c r="I409">
        <v>6</v>
      </c>
      <c r="J409" t="b">
        <v>0</v>
      </c>
      <c r="K409">
        <v>205</v>
      </c>
      <c r="L409">
        <v>92</v>
      </c>
      <c r="M409" t="s">
        <v>48</v>
      </c>
      <c r="N409" t="s">
        <v>26</v>
      </c>
      <c r="O409" t="s">
        <v>56</v>
      </c>
      <c r="P409">
        <v>67</v>
      </c>
      <c r="Q409">
        <v>3.5</v>
      </c>
      <c r="R409" t="b">
        <v>0</v>
      </c>
      <c r="S409" t="s">
        <v>28</v>
      </c>
      <c r="T409">
        <v>1584</v>
      </c>
      <c r="U409" t="s">
        <v>65</v>
      </c>
      <c r="V409" t="s">
        <v>68</v>
      </c>
      <c r="W409" t="s">
        <v>31</v>
      </c>
      <c r="X409" s="10">
        <f t="shared" si="132"/>
        <v>0.22558922558922559</v>
      </c>
      <c r="Y409" s="10" t="str">
        <f t="shared" si="141"/>
        <v>11%-30%</v>
      </c>
      <c r="Z409" t="str">
        <f t="shared" si="133"/>
        <v>Moderate</v>
      </c>
      <c r="AA409" t="str">
        <f t="shared" si="134"/>
        <v>201-300</v>
      </c>
      <c r="AB409" t="str">
        <f t="shared" si="135"/>
        <v>51-100</v>
      </c>
      <c r="AC409" t="str">
        <f t="shared" si="136"/>
        <v>EAST</v>
      </c>
      <c r="AD409" t="str">
        <f t="shared" si="137"/>
        <v>Single Device</v>
      </c>
      <c r="AE409" t="str">
        <f t="shared" si="138"/>
        <v>301-350</v>
      </c>
      <c r="AF409" s="24" t="str">
        <f t="shared" si="139"/>
        <v>16-20 days</v>
      </c>
      <c r="AG409" t="str">
        <f t="shared" si="140"/>
        <v>1501-2000</v>
      </c>
      <c r="AH409" s="30">
        <f t="shared" si="142"/>
        <v>-1</v>
      </c>
      <c r="AI409" s="30">
        <f t="shared" si="130"/>
        <v>315</v>
      </c>
      <c r="AJ409" t="str">
        <f t="shared" si="143"/>
        <v>Above 20 hrs</v>
      </c>
      <c r="AK409" t="str">
        <f t="shared" si="146"/>
        <v>Low Engaged</v>
      </c>
    </row>
    <row r="410" spans="1:37" x14ac:dyDescent="0.25">
      <c r="A410">
        <v>4851</v>
      </c>
      <c r="B410" t="s">
        <v>125</v>
      </c>
      <c r="C410" s="1">
        <v>44995</v>
      </c>
      <c r="D410" s="1">
        <v>45642</v>
      </c>
      <c r="E410" s="33">
        <v>15.99</v>
      </c>
      <c r="F410">
        <v>399</v>
      </c>
      <c r="G410" t="s">
        <v>33</v>
      </c>
      <c r="H410">
        <v>1</v>
      </c>
      <c r="I410">
        <v>2</v>
      </c>
      <c r="J410" t="b">
        <v>0</v>
      </c>
      <c r="K410">
        <v>355</v>
      </c>
      <c r="L410">
        <v>181</v>
      </c>
      <c r="M410" t="s">
        <v>25</v>
      </c>
      <c r="N410" t="s">
        <v>49</v>
      </c>
      <c r="O410" t="s">
        <v>27</v>
      </c>
      <c r="P410">
        <v>79</v>
      </c>
      <c r="Q410">
        <v>3.4</v>
      </c>
      <c r="R410" t="b">
        <v>1</v>
      </c>
      <c r="S410" t="s">
        <v>28</v>
      </c>
      <c r="T410">
        <v>2138</v>
      </c>
      <c r="U410" t="s">
        <v>35</v>
      </c>
      <c r="V410" t="s">
        <v>60</v>
      </c>
      <c r="W410" t="s">
        <v>31</v>
      </c>
      <c r="X410" s="10">
        <f t="shared" si="132"/>
        <v>0.14738805970149255</v>
      </c>
      <c r="Y410" s="10" t="str">
        <f t="shared" si="141"/>
        <v>11%-30%</v>
      </c>
      <c r="Z410" t="str">
        <f t="shared" si="133"/>
        <v>Moderate</v>
      </c>
      <c r="AA410" t="str">
        <f t="shared" si="134"/>
        <v>301-400</v>
      </c>
      <c r="AB410" t="str">
        <f t="shared" si="135"/>
        <v>151-200</v>
      </c>
      <c r="AC410" t="str">
        <f t="shared" si="136"/>
        <v>WEST</v>
      </c>
      <c r="AD410" t="str">
        <f t="shared" si="137"/>
        <v>Single Device</v>
      </c>
      <c r="AE410" t="str">
        <f t="shared" si="138"/>
        <v>351-400</v>
      </c>
      <c r="AF410" s="24" t="str">
        <f t="shared" si="139"/>
        <v>2-3 days</v>
      </c>
      <c r="AG410" t="str">
        <f t="shared" si="140"/>
        <v>2001-2500</v>
      </c>
      <c r="AH410" s="30">
        <f t="shared" si="142"/>
        <v>647</v>
      </c>
      <c r="AI410" s="30">
        <f t="shared" si="130"/>
        <v>0.61669242658423495</v>
      </c>
      <c r="AJ410" t="str">
        <f t="shared" si="143"/>
        <v>0-5 hrs</v>
      </c>
      <c r="AK410" t="str">
        <f t="shared" si="146"/>
        <v>Low Engaged</v>
      </c>
    </row>
    <row r="411" spans="1:37" x14ac:dyDescent="0.25">
      <c r="A411">
        <v>4865</v>
      </c>
      <c r="B411" t="s">
        <v>78</v>
      </c>
      <c r="C411" s="1">
        <v>45280</v>
      </c>
      <c r="D411" s="1">
        <v>45624</v>
      </c>
      <c r="E411" s="33">
        <v>7.99</v>
      </c>
      <c r="F411">
        <v>439</v>
      </c>
      <c r="G411" t="s">
        <v>43</v>
      </c>
      <c r="H411">
        <v>1</v>
      </c>
      <c r="I411">
        <v>5</v>
      </c>
      <c r="J411" t="b">
        <v>1</v>
      </c>
      <c r="K411">
        <v>434</v>
      </c>
      <c r="L411">
        <v>104</v>
      </c>
      <c r="M411" t="s">
        <v>74</v>
      </c>
      <c r="N411" t="s">
        <v>26</v>
      </c>
      <c r="O411" t="s">
        <v>27</v>
      </c>
      <c r="P411">
        <v>36</v>
      </c>
      <c r="Q411">
        <v>4.5</v>
      </c>
      <c r="R411" t="b">
        <v>1</v>
      </c>
      <c r="S411" t="s">
        <v>28</v>
      </c>
      <c r="T411">
        <v>4883</v>
      </c>
      <c r="U411" t="s">
        <v>29</v>
      </c>
      <c r="V411" t="s">
        <v>68</v>
      </c>
      <c r="W411" t="s">
        <v>53</v>
      </c>
      <c r="X411" s="10">
        <f t="shared" si="132"/>
        <v>6.6914498141263934E-2</v>
      </c>
      <c r="Y411" s="10" t="str">
        <f t="shared" si="141"/>
        <v>0%-10%</v>
      </c>
      <c r="Z411" t="str">
        <f t="shared" si="133"/>
        <v>Low</v>
      </c>
      <c r="AA411" t="str">
        <f t="shared" si="134"/>
        <v>401-500</v>
      </c>
      <c r="AB411" t="str">
        <f t="shared" si="135"/>
        <v>101-150</v>
      </c>
      <c r="AC411" t="str">
        <f t="shared" si="136"/>
        <v>NORTH</v>
      </c>
      <c r="AD411" t="str">
        <f t="shared" si="137"/>
        <v>Single Device</v>
      </c>
      <c r="AE411" t="str">
        <f t="shared" si="138"/>
        <v>401-450</v>
      </c>
      <c r="AF411" s="24" t="str">
        <f t="shared" si="139"/>
        <v>16-20 days</v>
      </c>
      <c r="AG411" t="str">
        <f t="shared" si="140"/>
        <v>Above 4500</v>
      </c>
      <c r="AH411" s="30">
        <f t="shared" si="142"/>
        <v>344</v>
      </c>
      <c r="AI411" s="30">
        <f t="shared" si="130"/>
        <v>1.2761627906976745</v>
      </c>
      <c r="AJ411" t="str">
        <f t="shared" si="143"/>
        <v>0-5 hrs</v>
      </c>
      <c r="AK411" t="str">
        <f t="shared" si="144"/>
        <v>High Enagaged</v>
      </c>
    </row>
    <row r="412" spans="1:37" x14ac:dyDescent="0.25">
      <c r="A412">
        <v>4875</v>
      </c>
      <c r="B412" t="s">
        <v>176</v>
      </c>
      <c r="C412" s="1">
        <v>45403</v>
      </c>
      <c r="D412" s="1">
        <v>45619</v>
      </c>
      <c r="E412" s="33">
        <v>7.99</v>
      </c>
      <c r="F412">
        <v>469</v>
      </c>
      <c r="G412" t="s">
        <v>62</v>
      </c>
      <c r="H412">
        <v>2</v>
      </c>
      <c r="I412">
        <v>1</v>
      </c>
      <c r="J412" t="b">
        <v>0</v>
      </c>
      <c r="K412">
        <v>160</v>
      </c>
      <c r="L412">
        <v>79</v>
      </c>
      <c r="M412" t="s">
        <v>63</v>
      </c>
      <c r="N412" t="s">
        <v>40</v>
      </c>
      <c r="O412" t="s">
        <v>67</v>
      </c>
      <c r="P412">
        <v>57</v>
      </c>
      <c r="Q412">
        <v>4.5</v>
      </c>
      <c r="R412" t="b">
        <v>1</v>
      </c>
      <c r="S412" t="s">
        <v>28</v>
      </c>
      <c r="T412">
        <v>314</v>
      </c>
      <c r="U412" t="s">
        <v>29</v>
      </c>
      <c r="V412" t="s">
        <v>36</v>
      </c>
      <c r="W412" t="s">
        <v>31</v>
      </c>
      <c r="X412" s="10">
        <f t="shared" si="132"/>
        <v>0.2384937238493724</v>
      </c>
      <c r="Y412" s="10" t="str">
        <f t="shared" si="141"/>
        <v>11%-30%</v>
      </c>
      <c r="Z412" t="str">
        <f t="shared" si="133"/>
        <v>Moderate</v>
      </c>
      <c r="AA412" t="str">
        <f t="shared" si="134"/>
        <v>101-200</v>
      </c>
      <c r="AB412" t="str">
        <f t="shared" si="135"/>
        <v>51-100</v>
      </c>
      <c r="AC412" t="str">
        <f t="shared" si="136"/>
        <v>NORTH</v>
      </c>
      <c r="AD412" t="str">
        <f t="shared" si="137"/>
        <v>Multiple Device</v>
      </c>
      <c r="AE412" t="str">
        <f t="shared" si="138"/>
        <v>451-500</v>
      </c>
      <c r="AF412" s="24" t="str">
        <f t="shared" si="139"/>
        <v>21-30 days</v>
      </c>
      <c r="AG412" t="str">
        <f t="shared" si="140"/>
        <v>0-500</v>
      </c>
      <c r="AH412" s="30">
        <f t="shared" si="142"/>
        <v>216</v>
      </c>
      <c r="AI412" s="30">
        <f t="shared" si="130"/>
        <v>2.1712962962962963</v>
      </c>
      <c r="AJ412" t="str">
        <f t="shared" si="143"/>
        <v>0-5 hrs</v>
      </c>
      <c r="AK412" t="str">
        <f t="shared" si="144"/>
        <v>High Enagaged</v>
      </c>
    </row>
    <row r="413" spans="1:37" x14ac:dyDescent="0.25">
      <c r="A413">
        <v>4883</v>
      </c>
      <c r="B413" t="s">
        <v>318</v>
      </c>
      <c r="C413" s="1">
        <v>45329</v>
      </c>
      <c r="D413" s="1">
        <v>45635</v>
      </c>
      <c r="E413" s="33">
        <v>15.99</v>
      </c>
      <c r="F413">
        <v>155</v>
      </c>
      <c r="G413" t="s">
        <v>24</v>
      </c>
      <c r="H413">
        <v>4</v>
      </c>
      <c r="I413">
        <v>5</v>
      </c>
      <c r="J413" t="b">
        <v>0</v>
      </c>
      <c r="K413">
        <v>573</v>
      </c>
      <c r="L413">
        <v>190</v>
      </c>
      <c r="M413" t="s">
        <v>48</v>
      </c>
      <c r="N413" t="s">
        <v>64</v>
      </c>
      <c r="O413" t="s">
        <v>50</v>
      </c>
      <c r="P413">
        <v>86</v>
      </c>
      <c r="Q413">
        <v>3.5</v>
      </c>
      <c r="R413" t="b">
        <v>1</v>
      </c>
      <c r="S413" t="s">
        <v>28</v>
      </c>
      <c r="T413">
        <v>4659</v>
      </c>
      <c r="U413" t="s">
        <v>65</v>
      </c>
      <c r="V413" t="s">
        <v>30</v>
      </c>
      <c r="W413" t="s">
        <v>31</v>
      </c>
      <c r="X413" s="10">
        <f t="shared" si="132"/>
        <v>0.1127129750982962</v>
      </c>
      <c r="Y413" s="10" t="str">
        <f t="shared" si="141"/>
        <v>11%-30%</v>
      </c>
      <c r="Z413" t="str">
        <f t="shared" si="133"/>
        <v>Moderate</v>
      </c>
      <c r="AA413" t="str">
        <f t="shared" si="134"/>
        <v>501-600</v>
      </c>
      <c r="AB413" t="str">
        <f t="shared" si="135"/>
        <v>151-200</v>
      </c>
      <c r="AC413" t="str">
        <f t="shared" si="136"/>
        <v>EAST</v>
      </c>
      <c r="AD413" t="str">
        <f t="shared" si="137"/>
        <v>Multiple Device</v>
      </c>
      <c r="AE413" t="str">
        <f t="shared" si="138"/>
        <v>151-200</v>
      </c>
      <c r="AF413" s="24" t="str">
        <f t="shared" si="139"/>
        <v>7-10 days</v>
      </c>
      <c r="AG413" t="str">
        <f t="shared" si="140"/>
        <v>Above 4500</v>
      </c>
      <c r="AH413" s="30">
        <f t="shared" si="142"/>
        <v>306</v>
      </c>
      <c r="AI413" s="30">
        <f t="shared" si="130"/>
        <v>0.50653594771241828</v>
      </c>
      <c r="AJ413" t="str">
        <f t="shared" si="143"/>
        <v>0-5 hrs</v>
      </c>
      <c r="AK413" t="str">
        <f t="shared" ref="AK413:AK416" si="147">IF(F413&gt;400,"High Enagaged",IF(AND(F413&lt;=200,F413&gt;100),"Moderate Enagaged","Low Engaged"))</f>
        <v>Moderate Enagaged</v>
      </c>
    </row>
    <row r="414" spans="1:37" x14ac:dyDescent="0.25">
      <c r="A414">
        <v>4884</v>
      </c>
      <c r="B414" t="s">
        <v>83</v>
      </c>
      <c r="C414" s="1">
        <v>45249</v>
      </c>
      <c r="D414" s="1">
        <v>45621</v>
      </c>
      <c r="E414" s="33">
        <v>15.99</v>
      </c>
      <c r="F414">
        <v>150</v>
      </c>
      <c r="G414" t="s">
        <v>43</v>
      </c>
      <c r="H414">
        <v>3</v>
      </c>
      <c r="I414">
        <v>3</v>
      </c>
      <c r="J414" t="b">
        <v>1</v>
      </c>
      <c r="K414">
        <v>40</v>
      </c>
      <c r="L414">
        <v>196</v>
      </c>
      <c r="M414" t="s">
        <v>39</v>
      </c>
      <c r="N414" t="s">
        <v>40</v>
      </c>
      <c r="O414" t="s">
        <v>34</v>
      </c>
      <c r="P414">
        <v>60</v>
      </c>
      <c r="Q414">
        <v>3.7</v>
      </c>
      <c r="R414" t="b">
        <v>0</v>
      </c>
      <c r="S414" t="s">
        <v>28</v>
      </c>
      <c r="T414">
        <v>2406</v>
      </c>
      <c r="U414" t="s">
        <v>57</v>
      </c>
      <c r="V414" t="s">
        <v>68</v>
      </c>
      <c r="W414" t="s">
        <v>37</v>
      </c>
      <c r="X414" s="10">
        <f t="shared" si="132"/>
        <v>0.25423728813559321</v>
      </c>
      <c r="Y414" s="10" t="str">
        <f t="shared" si="141"/>
        <v>11%-30%</v>
      </c>
      <c r="Z414" t="str">
        <f t="shared" si="133"/>
        <v>Moderate</v>
      </c>
      <c r="AA414" t="str">
        <f t="shared" si="134"/>
        <v>0-100</v>
      </c>
      <c r="AB414" t="str">
        <f t="shared" si="135"/>
        <v>151-200</v>
      </c>
      <c r="AC414" t="str">
        <f t="shared" si="136"/>
        <v>WEST</v>
      </c>
      <c r="AD414" t="str">
        <f t="shared" si="137"/>
        <v>Multiple Device</v>
      </c>
      <c r="AE414" t="str">
        <f t="shared" si="138"/>
        <v>101-150</v>
      </c>
      <c r="AF414" s="24" t="str">
        <f t="shared" si="139"/>
        <v>More than 30days</v>
      </c>
      <c r="AG414" t="str">
        <f t="shared" si="140"/>
        <v>2001-2500</v>
      </c>
      <c r="AH414" s="30">
        <f t="shared" si="142"/>
        <v>372</v>
      </c>
      <c r="AI414" s="30">
        <f t="shared" si="130"/>
        <v>0.40322580645161288</v>
      </c>
      <c r="AJ414" t="str">
        <f t="shared" si="143"/>
        <v>0-5 hrs</v>
      </c>
      <c r="AK414" t="str">
        <f t="shared" si="147"/>
        <v>Moderate Enagaged</v>
      </c>
    </row>
    <row r="415" spans="1:37" x14ac:dyDescent="0.25">
      <c r="A415">
        <v>4901</v>
      </c>
      <c r="B415" t="s">
        <v>147</v>
      </c>
      <c r="C415" s="1">
        <v>44938</v>
      </c>
      <c r="D415" s="1">
        <v>45644</v>
      </c>
      <c r="E415" s="33">
        <v>7.99</v>
      </c>
      <c r="F415">
        <v>115</v>
      </c>
      <c r="G415" t="s">
        <v>46</v>
      </c>
      <c r="H415">
        <v>2</v>
      </c>
      <c r="I415">
        <v>3</v>
      </c>
      <c r="J415" t="b">
        <v>0</v>
      </c>
      <c r="K415">
        <v>843</v>
      </c>
      <c r="L415">
        <v>153</v>
      </c>
      <c r="M415" t="s">
        <v>74</v>
      </c>
      <c r="N415" t="s">
        <v>26</v>
      </c>
      <c r="O415" t="s">
        <v>41</v>
      </c>
      <c r="P415">
        <v>6</v>
      </c>
      <c r="Q415">
        <v>3.3</v>
      </c>
      <c r="R415" t="b">
        <v>1</v>
      </c>
      <c r="S415" t="s">
        <v>28</v>
      </c>
      <c r="T415">
        <v>3425</v>
      </c>
      <c r="U415" t="s">
        <v>65</v>
      </c>
      <c r="V415" t="s">
        <v>36</v>
      </c>
      <c r="W415" t="s">
        <v>53</v>
      </c>
      <c r="X415" s="10">
        <f t="shared" si="132"/>
        <v>6.024096385542169E-3</v>
      </c>
      <c r="Y415" s="10" t="str">
        <f t="shared" si="141"/>
        <v>0%-10%</v>
      </c>
      <c r="Z415" t="str">
        <f t="shared" si="133"/>
        <v>Low</v>
      </c>
      <c r="AA415" t="str">
        <f t="shared" si="134"/>
        <v>801-900</v>
      </c>
      <c r="AB415" t="str">
        <f t="shared" si="135"/>
        <v>151-200</v>
      </c>
      <c r="AC415" t="str">
        <f t="shared" si="136"/>
        <v>NORTH</v>
      </c>
      <c r="AD415" t="str">
        <f t="shared" si="137"/>
        <v>Multiple Device</v>
      </c>
      <c r="AE415" t="str">
        <f t="shared" si="138"/>
        <v>101-150</v>
      </c>
      <c r="AF415" s="24" t="str">
        <f t="shared" si="139"/>
        <v>0-1 days</v>
      </c>
      <c r="AG415" t="str">
        <f t="shared" si="140"/>
        <v>3001-3500</v>
      </c>
      <c r="AH415" s="30">
        <f t="shared" si="142"/>
        <v>706</v>
      </c>
      <c r="AI415" s="30">
        <f t="shared" si="130"/>
        <v>0.16288951841359772</v>
      </c>
      <c r="AJ415" t="str">
        <f t="shared" si="143"/>
        <v>0-5 hrs</v>
      </c>
      <c r="AK415" t="str">
        <f t="shared" si="147"/>
        <v>Moderate Enagaged</v>
      </c>
    </row>
    <row r="416" spans="1:37" x14ac:dyDescent="0.25">
      <c r="A416">
        <v>4912</v>
      </c>
      <c r="B416" t="s">
        <v>225</v>
      </c>
      <c r="C416" s="1">
        <v>45203</v>
      </c>
      <c r="D416" s="1">
        <v>45627</v>
      </c>
      <c r="E416" s="33">
        <v>15.99</v>
      </c>
      <c r="F416">
        <v>214</v>
      </c>
      <c r="G416" t="s">
        <v>43</v>
      </c>
      <c r="H416">
        <v>1</v>
      </c>
      <c r="I416">
        <v>3</v>
      </c>
      <c r="J416" t="b">
        <v>0</v>
      </c>
      <c r="K416">
        <v>61</v>
      </c>
      <c r="L416">
        <v>148</v>
      </c>
      <c r="M416" t="s">
        <v>44</v>
      </c>
      <c r="N416" t="s">
        <v>64</v>
      </c>
      <c r="O416" t="s">
        <v>34</v>
      </c>
      <c r="P416">
        <v>95</v>
      </c>
      <c r="Q416">
        <v>4.0999999999999996</v>
      </c>
      <c r="R416" t="b">
        <v>1</v>
      </c>
      <c r="S416" t="s">
        <v>28</v>
      </c>
      <c r="T416">
        <v>2029</v>
      </c>
      <c r="U416" t="s">
        <v>29</v>
      </c>
      <c r="V416" t="s">
        <v>60</v>
      </c>
      <c r="W416" t="s">
        <v>31</v>
      </c>
      <c r="X416" s="10">
        <f t="shared" si="132"/>
        <v>0.45454545454545453</v>
      </c>
      <c r="Y416" s="10" t="str">
        <f t="shared" si="141"/>
        <v>Above 30%</v>
      </c>
      <c r="Z416" t="str">
        <f t="shared" si="133"/>
        <v>High</v>
      </c>
      <c r="AA416" t="str">
        <f t="shared" si="134"/>
        <v>0-100</v>
      </c>
      <c r="AB416" t="str">
        <f t="shared" si="135"/>
        <v>101-150</v>
      </c>
      <c r="AC416" t="str">
        <f t="shared" si="136"/>
        <v>NORTH</v>
      </c>
      <c r="AD416" t="str">
        <f t="shared" si="137"/>
        <v>Single Device</v>
      </c>
      <c r="AE416" t="str">
        <f t="shared" si="138"/>
        <v>201-250</v>
      </c>
      <c r="AF416" s="24" t="str">
        <f t="shared" si="139"/>
        <v>16-20 days</v>
      </c>
      <c r="AG416" t="str">
        <f t="shared" si="140"/>
        <v>2001-2500</v>
      </c>
      <c r="AH416" s="30">
        <f t="shared" si="142"/>
        <v>424</v>
      </c>
      <c r="AI416" s="30">
        <f t="shared" si="130"/>
        <v>0.50471698113207553</v>
      </c>
      <c r="AJ416" t="str">
        <f t="shared" si="143"/>
        <v>0-5 hrs</v>
      </c>
      <c r="AK416" t="str">
        <f t="shared" si="147"/>
        <v>Low Engaged</v>
      </c>
    </row>
    <row r="417" spans="1:37" x14ac:dyDescent="0.25">
      <c r="A417">
        <v>4917</v>
      </c>
      <c r="B417" t="s">
        <v>154</v>
      </c>
      <c r="C417" s="1">
        <v>44976</v>
      </c>
      <c r="D417" s="1">
        <v>45616</v>
      </c>
      <c r="E417" s="33">
        <v>11.99</v>
      </c>
      <c r="F417">
        <v>487</v>
      </c>
      <c r="G417" t="s">
        <v>55</v>
      </c>
      <c r="H417">
        <v>1</v>
      </c>
      <c r="I417">
        <v>4</v>
      </c>
      <c r="J417" t="b">
        <v>0</v>
      </c>
      <c r="K417">
        <v>636</v>
      </c>
      <c r="L417">
        <v>66</v>
      </c>
      <c r="M417" t="s">
        <v>59</v>
      </c>
      <c r="N417" t="s">
        <v>26</v>
      </c>
      <c r="O417" t="s">
        <v>67</v>
      </c>
      <c r="P417">
        <v>78</v>
      </c>
      <c r="Q417">
        <v>3.5</v>
      </c>
      <c r="R417" t="b">
        <v>0</v>
      </c>
      <c r="S417" t="s">
        <v>28</v>
      </c>
      <c r="T417">
        <v>1531</v>
      </c>
      <c r="U417" t="s">
        <v>29</v>
      </c>
      <c r="V417" t="s">
        <v>60</v>
      </c>
      <c r="W417" t="s">
        <v>53</v>
      </c>
      <c r="X417" s="10">
        <f t="shared" si="132"/>
        <v>0.1111111111111111</v>
      </c>
      <c r="Y417" s="10" t="str">
        <f t="shared" si="141"/>
        <v>11%-30%</v>
      </c>
      <c r="Z417" t="str">
        <f t="shared" si="133"/>
        <v>Moderate</v>
      </c>
      <c r="AA417" t="str">
        <f t="shared" si="134"/>
        <v>601-700</v>
      </c>
      <c r="AB417" t="str">
        <f t="shared" si="135"/>
        <v>51-100</v>
      </c>
      <c r="AC417" t="str">
        <f t="shared" si="136"/>
        <v>SOUTH</v>
      </c>
      <c r="AD417" t="str">
        <f t="shared" si="137"/>
        <v>Single Device</v>
      </c>
      <c r="AE417" t="str">
        <f t="shared" si="138"/>
        <v>451-500</v>
      </c>
      <c r="AF417" s="24" t="str">
        <f t="shared" si="139"/>
        <v>More than 30days</v>
      </c>
      <c r="AG417" t="str">
        <f t="shared" si="140"/>
        <v>1501-2000</v>
      </c>
      <c r="AH417" s="30">
        <f t="shared" si="142"/>
        <v>640</v>
      </c>
      <c r="AI417" s="30">
        <f t="shared" si="130"/>
        <v>0.76093750000000004</v>
      </c>
      <c r="AJ417" t="str">
        <f t="shared" si="143"/>
        <v>0-5 hrs</v>
      </c>
      <c r="AK417" t="str">
        <f t="shared" si="144"/>
        <v>High Enagaged</v>
      </c>
    </row>
    <row r="418" spans="1:37" x14ac:dyDescent="0.25">
      <c r="A418">
        <v>4945</v>
      </c>
      <c r="B418" t="s">
        <v>198</v>
      </c>
      <c r="C418" s="1">
        <v>45416</v>
      </c>
      <c r="D418" s="1">
        <v>45618</v>
      </c>
      <c r="E418" s="33">
        <v>11.99</v>
      </c>
      <c r="F418">
        <v>485</v>
      </c>
      <c r="G418" t="s">
        <v>79</v>
      </c>
      <c r="H418">
        <v>1</v>
      </c>
      <c r="I418">
        <v>1</v>
      </c>
      <c r="J418" t="b">
        <v>1</v>
      </c>
      <c r="K418">
        <v>230</v>
      </c>
      <c r="L418">
        <v>21</v>
      </c>
      <c r="M418" t="s">
        <v>39</v>
      </c>
      <c r="N418" t="s">
        <v>26</v>
      </c>
      <c r="O418" t="s">
        <v>50</v>
      </c>
      <c r="P418">
        <v>83</v>
      </c>
      <c r="Q418">
        <v>4.0999999999999996</v>
      </c>
      <c r="R418" t="b">
        <v>0</v>
      </c>
      <c r="S418" t="s">
        <v>28</v>
      </c>
      <c r="T418">
        <v>2284</v>
      </c>
      <c r="U418" t="s">
        <v>29</v>
      </c>
      <c r="V418" t="s">
        <v>60</v>
      </c>
      <c r="W418" t="s">
        <v>75</v>
      </c>
      <c r="X418" s="10">
        <f t="shared" si="132"/>
        <v>0.33067729083665337</v>
      </c>
      <c r="Y418" s="10" t="str">
        <f t="shared" si="141"/>
        <v>Above 30%</v>
      </c>
      <c r="Z418" t="str">
        <f t="shared" si="133"/>
        <v>High</v>
      </c>
      <c r="AA418" t="str">
        <f t="shared" si="134"/>
        <v>201-300</v>
      </c>
      <c r="AB418" t="str">
        <f t="shared" si="135"/>
        <v>0-50</v>
      </c>
      <c r="AC418" t="str">
        <f t="shared" si="136"/>
        <v>WEST</v>
      </c>
      <c r="AD418" t="str">
        <f t="shared" si="137"/>
        <v>Single Device</v>
      </c>
      <c r="AE418" t="str">
        <f t="shared" si="138"/>
        <v>451-500</v>
      </c>
      <c r="AF418" s="24" t="str">
        <f t="shared" si="139"/>
        <v>21-30 days</v>
      </c>
      <c r="AG418" t="str">
        <f t="shared" si="140"/>
        <v>2001-2500</v>
      </c>
      <c r="AH418" s="30">
        <f t="shared" si="142"/>
        <v>202</v>
      </c>
      <c r="AI418" s="30">
        <f t="shared" si="130"/>
        <v>2.4009900990099009</v>
      </c>
      <c r="AJ418" t="str">
        <f t="shared" si="143"/>
        <v>0-5 hrs</v>
      </c>
      <c r="AK418" t="str">
        <f t="shared" si="144"/>
        <v>High Enagaged</v>
      </c>
    </row>
    <row r="419" spans="1:37" x14ac:dyDescent="0.25">
      <c r="A419">
        <v>4968</v>
      </c>
      <c r="B419" t="s">
        <v>229</v>
      </c>
      <c r="C419" s="1">
        <v>45393</v>
      </c>
      <c r="D419" s="1">
        <v>45622</v>
      </c>
      <c r="E419" s="33">
        <v>7.99</v>
      </c>
      <c r="F419">
        <v>317</v>
      </c>
      <c r="G419" t="s">
        <v>62</v>
      </c>
      <c r="H419">
        <v>5</v>
      </c>
      <c r="I419">
        <v>1</v>
      </c>
      <c r="J419" t="b">
        <v>0</v>
      </c>
      <c r="K419">
        <v>559</v>
      </c>
      <c r="L419">
        <v>113</v>
      </c>
      <c r="M419" t="s">
        <v>48</v>
      </c>
      <c r="N419" t="s">
        <v>49</v>
      </c>
      <c r="O419" t="s">
        <v>56</v>
      </c>
      <c r="P419">
        <v>92</v>
      </c>
      <c r="Q419">
        <v>4.5999999999999996</v>
      </c>
      <c r="R419" t="b">
        <v>0</v>
      </c>
      <c r="S419" t="s">
        <v>28</v>
      </c>
      <c r="T419">
        <v>1000</v>
      </c>
      <c r="U419" t="s">
        <v>57</v>
      </c>
      <c r="V419" t="s">
        <v>68</v>
      </c>
      <c r="W419" t="s">
        <v>37</v>
      </c>
      <c r="X419" s="10">
        <f t="shared" si="132"/>
        <v>0.13690476190476192</v>
      </c>
      <c r="Y419" s="10" t="str">
        <f t="shared" si="141"/>
        <v>11%-30%</v>
      </c>
      <c r="Z419" t="str">
        <f t="shared" si="133"/>
        <v>Moderate</v>
      </c>
      <c r="AA419" t="str">
        <f t="shared" si="134"/>
        <v>501-600</v>
      </c>
      <c r="AB419" t="str">
        <f t="shared" si="135"/>
        <v>101-150</v>
      </c>
      <c r="AC419" t="str">
        <f t="shared" si="136"/>
        <v>EAST</v>
      </c>
      <c r="AD419" t="str">
        <f t="shared" si="137"/>
        <v>Multiple Device</v>
      </c>
      <c r="AE419" t="str">
        <f t="shared" si="138"/>
        <v>301-350</v>
      </c>
      <c r="AF419" s="24" t="str">
        <f t="shared" si="139"/>
        <v>21-30 days</v>
      </c>
      <c r="AG419" t="str">
        <f t="shared" si="140"/>
        <v>501-1000</v>
      </c>
      <c r="AH419" s="30">
        <f t="shared" si="142"/>
        <v>229</v>
      </c>
      <c r="AI419" s="30">
        <f t="shared" si="130"/>
        <v>1.3842794759825328</v>
      </c>
      <c r="AJ419" t="str">
        <f t="shared" si="143"/>
        <v>0-5 hrs</v>
      </c>
      <c r="AK419" t="str">
        <f t="shared" ref="AK419:AK426" si="148">IF(F419&gt;400,"High Enagaged",IF(AND(F419&lt;=200,F419&gt;100),"Moderate Enagaged","Low Engaged"))</f>
        <v>Low Engaged</v>
      </c>
    </row>
    <row r="420" spans="1:37" x14ac:dyDescent="0.25">
      <c r="A420">
        <v>4979</v>
      </c>
      <c r="B420" t="s">
        <v>166</v>
      </c>
      <c r="C420" s="1">
        <v>45612</v>
      </c>
      <c r="D420" s="1">
        <v>45620</v>
      </c>
      <c r="E420" s="33">
        <v>15.99</v>
      </c>
      <c r="F420">
        <v>312</v>
      </c>
      <c r="G420" t="s">
        <v>33</v>
      </c>
      <c r="H420">
        <v>4</v>
      </c>
      <c r="I420">
        <v>4</v>
      </c>
      <c r="J420" t="b">
        <v>0</v>
      </c>
      <c r="K420">
        <v>321</v>
      </c>
      <c r="L420">
        <v>19</v>
      </c>
      <c r="M420" t="s">
        <v>59</v>
      </c>
      <c r="N420" t="s">
        <v>26</v>
      </c>
      <c r="O420" t="s">
        <v>50</v>
      </c>
      <c r="P420">
        <v>18</v>
      </c>
      <c r="Q420">
        <v>4.3</v>
      </c>
      <c r="R420" t="b">
        <v>1</v>
      </c>
      <c r="S420" t="s">
        <v>28</v>
      </c>
      <c r="T420">
        <v>3980</v>
      </c>
      <c r="U420" t="s">
        <v>57</v>
      </c>
      <c r="V420" t="s">
        <v>36</v>
      </c>
      <c r="W420" t="s">
        <v>37</v>
      </c>
      <c r="X420" s="10">
        <f t="shared" si="132"/>
        <v>5.2941176470588235E-2</v>
      </c>
      <c r="Y420" s="10" t="str">
        <f t="shared" si="141"/>
        <v>0%-10%</v>
      </c>
      <c r="Z420" t="str">
        <f t="shared" si="133"/>
        <v>Low</v>
      </c>
      <c r="AA420" t="str">
        <f t="shared" si="134"/>
        <v>301-400</v>
      </c>
      <c r="AB420" t="str">
        <f t="shared" si="135"/>
        <v>0-50</v>
      </c>
      <c r="AC420" t="str">
        <f t="shared" si="136"/>
        <v>SOUTH</v>
      </c>
      <c r="AD420" t="str">
        <f t="shared" si="137"/>
        <v>Multiple Device</v>
      </c>
      <c r="AE420" t="str">
        <f t="shared" si="138"/>
        <v>301-350</v>
      </c>
      <c r="AF420" s="24" t="str">
        <f t="shared" si="139"/>
        <v>21-30 days</v>
      </c>
      <c r="AG420" t="str">
        <f t="shared" si="140"/>
        <v>3501-4000</v>
      </c>
      <c r="AH420" s="30">
        <f t="shared" si="142"/>
        <v>8</v>
      </c>
      <c r="AI420" s="30">
        <f t="shared" si="130"/>
        <v>39</v>
      </c>
      <c r="AJ420" t="str">
        <f t="shared" si="143"/>
        <v>Above 20 hrs</v>
      </c>
      <c r="AK420" t="str">
        <f t="shared" si="148"/>
        <v>Low Engaged</v>
      </c>
    </row>
    <row r="421" spans="1:37" x14ac:dyDescent="0.25">
      <c r="A421">
        <v>4982</v>
      </c>
      <c r="B421" t="s">
        <v>134</v>
      </c>
      <c r="C421" s="1">
        <v>45249</v>
      </c>
      <c r="D421" s="1">
        <v>45638</v>
      </c>
      <c r="E421" s="33">
        <v>11.99</v>
      </c>
      <c r="F421">
        <v>375</v>
      </c>
      <c r="G421" t="s">
        <v>33</v>
      </c>
      <c r="H421">
        <v>4</v>
      </c>
      <c r="I421">
        <v>3</v>
      </c>
      <c r="J421" t="b">
        <v>0</v>
      </c>
      <c r="K421">
        <v>366</v>
      </c>
      <c r="L421">
        <v>13</v>
      </c>
      <c r="M421" t="s">
        <v>39</v>
      </c>
      <c r="N421" t="s">
        <v>26</v>
      </c>
      <c r="O421" t="s">
        <v>27</v>
      </c>
      <c r="P421">
        <v>73</v>
      </c>
      <c r="Q421">
        <v>4.8</v>
      </c>
      <c r="R421" t="b">
        <v>1</v>
      </c>
      <c r="S421" t="s">
        <v>28</v>
      </c>
      <c r="T421">
        <v>2164</v>
      </c>
      <c r="U421" t="s">
        <v>65</v>
      </c>
      <c r="V421" t="s">
        <v>36</v>
      </c>
      <c r="W421" t="s">
        <v>75</v>
      </c>
      <c r="X421" s="10">
        <f t="shared" si="132"/>
        <v>0.19261213720316622</v>
      </c>
      <c r="Y421" s="10" t="str">
        <f t="shared" si="141"/>
        <v>11%-30%</v>
      </c>
      <c r="Z421" t="str">
        <f t="shared" si="133"/>
        <v>Moderate</v>
      </c>
      <c r="AA421" t="str">
        <f t="shared" si="134"/>
        <v>301-400</v>
      </c>
      <c r="AB421" t="str">
        <f t="shared" si="135"/>
        <v>0-50</v>
      </c>
      <c r="AC421" t="str">
        <f t="shared" si="136"/>
        <v>WEST</v>
      </c>
      <c r="AD421" t="str">
        <f t="shared" si="137"/>
        <v>Multiple Device</v>
      </c>
      <c r="AE421" t="str">
        <f t="shared" si="138"/>
        <v>351-400</v>
      </c>
      <c r="AF421" s="24" t="str">
        <f t="shared" si="139"/>
        <v>4-6 days</v>
      </c>
      <c r="AG421" t="str">
        <f t="shared" si="140"/>
        <v>2001-2500</v>
      </c>
      <c r="AH421" s="30">
        <f t="shared" si="142"/>
        <v>389</v>
      </c>
      <c r="AI421" s="30">
        <f t="shared" si="130"/>
        <v>0.96401028277634959</v>
      </c>
      <c r="AJ421" t="str">
        <f t="shared" si="143"/>
        <v>0-5 hrs</v>
      </c>
      <c r="AK421" t="str">
        <f t="shared" si="148"/>
        <v>Low Engaged</v>
      </c>
    </row>
    <row r="422" spans="1:37" x14ac:dyDescent="0.25">
      <c r="A422">
        <v>4985</v>
      </c>
      <c r="B422" t="s">
        <v>109</v>
      </c>
      <c r="C422" s="1">
        <v>45149</v>
      </c>
      <c r="D422" s="1">
        <v>45627</v>
      </c>
      <c r="E422" s="33">
        <v>7.99</v>
      </c>
      <c r="F422">
        <v>118</v>
      </c>
      <c r="G422" t="s">
        <v>43</v>
      </c>
      <c r="H422">
        <v>5</v>
      </c>
      <c r="I422">
        <v>4</v>
      </c>
      <c r="J422" t="b">
        <v>0</v>
      </c>
      <c r="K422">
        <v>522</v>
      </c>
      <c r="L422">
        <v>160</v>
      </c>
      <c r="M422" t="s">
        <v>44</v>
      </c>
      <c r="N422" t="s">
        <v>64</v>
      </c>
      <c r="O422" t="s">
        <v>41</v>
      </c>
      <c r="P422">
        <v>94</v>
      </c>
      <c r="Q422">
        <v>4.0999999999999996</v>
      </c>
      <c r="R422" t="b">
        <v>1</v>
      </c>
      <c r="S422" t="s">
        <v>28</v>
      </c>
      <c r="T422">
        <v>1756</v>
      </c>
      <c r="U422" t="s">
        <v>35</v>
      </c>
      <c r="V422" t="s">
        <v>52</v>
      </c>
      <c r="W422" t="s">
        <v>31</v>
      </c>
      <c r="X422" s="10">
        <f t="shared" si="132"/>
        <v>0.1378299120234604</v>
      </c>
      <c r="Y422" s="10" t="str">
        <f t="shared" si="141"/>
        <v>11%-30%</v>
      </c>
      <c r="Z422" t="str">
        <f t="shared" si="133"/>
        <v>Moderate</v>
      </c>
      <c r="AA422" t="str">
        <f t="shared" si="134"/>
        <v>501-600</v>
      </c>
      <c r="AB422" t="str">
        <f t="shared" si="135"/>
        <v>151-200</v>
      </c>
      <c r="AC422" t="str">
        <f t="shared" si="136"/>
        <v>NORTH</v>
      </c>
      <c r="AD422" t="str">
        <f t="shared" si="137"/>
        <v>Multiple Device</v>
      </c>
      <c r="AE422" t="str">
        <f t="shared" si="138"/>
        <v>101-150</v>
      </c>
      <c r="AF422" s="24" t="str">
        <f t="shared" si="139"/>
        <v>16-20 days</v>
      </c>
      <c r="AG422" t="str">
        <f t="shared" si="140"/>
        <v>1501-2000</v>
      </c>
      <c r="AH422" s="30">
        <f t="shared" si="142"/>
        <v>478</v>
      </c>
      <c r="AI422" s="30">
        <f t="shared" si="130"/>
        <v>0.24686192468619247</v>
      </c>
      <c r="AJ422" t="str">
        <f t="shared" si="143"/>
        <v>0-5 hrs</v>
      </c>
      <c r="AK422" t="str">
        <f t="shared" si="148"/>
        <v>Moderate Enagaged</v>
      </c>
    </row>
    <row r="423" spans="1:37" x14ac:dyDescent="0.25">
      <c r="A423">
        <v>4989</v>
      </c>
      <c r="B423" t="s">
        <v>95</v>
      </c>
      <c r="C423" s="1">
        <v>45301</v>
      </c>
      <c r="D423" s="1">
        <v>45636</v>
      </c>
      <c r="E423" s="33">
        <v>7.99</v>
      </c>
      <c r="F423">
        <v>99</v>
      </c>
      <c r="G423" t="s">
        <v>62</v>
      </c>
      <c r="H423">
        <v>2</v>
      </c>
      <c r="I423">
        <v>5</v>
      </c>
      <c r="J423" t="b">
        <v>1</v>
      </c>
      <c r="K423">
        <v>96</v>
      </c>
      <c r="L423">
        <v>114</v>
      </c>
      <c r="M423" t="s">
        <v>25</v>
      </c>
      <c r="N423" t="s">
        <v>26</v>
      </c>
      <c r="O423" t="s">
        <v>27</v>
      </c>
      <c r="P423">
        <v>45</v>
      </c>
      <c r="Q423">
        <v>4.3</v>
      </c>
      <c r="R423" t="b">
        <v>0</v>
      </c>
      <c r="S423" t="s">
        <v>28</v>
      </c>
      <c r="T423">
        <v>2779</v>
      </c>
      <c r="U423" t="s">
        <v>51</v>
      </c>
      <c r="V423" t="s">
        <v>68</v>
      </c>
      <c r="W423" t="s">
        <v>53</v>
      </c>
      <c r="X423" s="10">
        <f t="shared" si="132"/>
        <v>0.21428571428571427</v>
      </c>
      <c r="Y423" s="10" t="str">
        <f t="shared" si="141"/>
        <v>11%-30%</v>
      </c>
      <c r="Z423" t="str">
        <f t="shared" si="133"/>
        <v>Moderate</v>
      </c>
      <c r="AA423" t="str">
        <f t="shared" si="134"/>
        <v>0-100</v>
      </c>
      <c r="AB423" t="str">
        <f t="shared" si="135"/>
        <v>101-150</v>
      </c>
      <c r="AC423" t="str">
        <f t="shared" si="136"/>
        <v>WEST</v>
      </c>
      <c r="AD423" t="str">
        <f t="shared" si="137"/>
        <v>Multiple Device</v>
      </c>
      <c r="AE423" t="str">
        <f t="shared" si="138"/>
        <v>51-100</v>
      </c>
      <c r="AF423" s="24" t="str">
        <f t="shared" si="139"/>
        <v>7-10 days</v>
      </c>
      <c r="AG423" t="str">
        <f t="shared" si="140"/>
        <v>2501-3000</v>
      </c>
      <c r="AH423" s="30">
        <f t="shared" si="142"/>
        <v>335</v>
      </c>
      <c r="AI423" s="30">
        <f t="shared" si="130"/>
        <v>0.29552238805970149</v>
      </c>
      <c r="AJ423" t="str">
        <f t="shared" si="143"/>
        <v>0-5 hrs</v>
      </c>
      <c r="AK423" t="str">
        <f t="shared" si="148"/>
        <v>Low Engaged</v>
      </c>
    </row>
    <row r="424" spans="1:37" x14ac:dyDescent="0.25">
      <c r="A424">
        <v>5000</v>
      </c>
      <c r="B424" t="s">
        <v>106</v>
      </c>
      <c r="C424" s="1">
        <v>44972</v>
      </c>
      <c r="D424" s="1">
        <v>45620</v>
      </c>
      <c r="E424" s="33">
        <v>15.99</v>
      </c>
      <c r="F424">
        <v>231</v>
      </c>
      <c r="G424" t="s">
        <v>55</v>
      </c>
      <c r="H424">
        <v>3</v>
      </c>
      <c r="I424">
        <v>5</v>
      </c>
      <c r="J424" t="b">
        <v>1</v>
      </c>
      <c r="K424">
        <v>701</v>
      </c>
      <c r="L424">
        <v>173</v>
      </c>
      <c r="M424" t="s">
        <v>48</v>
      </c>
      <c r="N424" t="s">
        <v>49</v>
      </c>
      <c r="O424" t="s">
        <v>34</v>
      </c>
      <c r="P424">
        <v>65</v>
      </c>
      <c r="Q424">
        <v>3.4</v>
      </c>
      <c r="R424" t="b">
        <v>1</v>
      </c>
      <c r="S424" t="s">
        <v>28</v>
      </c>
      <c r="T424">
        <v>4177</v>
      </c>
      <c r="U424" t="s">
        <v>29</v>
      </c>
      <c r="V424" t="s">
        <v>52</v>
      </c>
      <c r="W424" t="s">
        <v>53</v>
      </c>
      <c r="X424" s="10">
        <f t="shared" si="132"/>
        <v>7.4370709382151026E-2</v>
      </c>
      <c r="Y424" s="10" t="str">
        <f t="shared" si="141"/>
        <v>0%-10%</v>
      </c>
      <c r="Z424" t="str">
        <f t="shared" si="133"/>
        <v>Low</v>
      </c>
      <c r="AA424" t="str">
        <f t="shared" si="134"/>
        <v>701-800</v>
      </c>
      <c r="AB424" t="str">
        <f t="shared" si="135"/>
        <v>151-200</v>
      </c>
      <c r="AC424" t="str">
        <f t="shared" si="136"/>
        <v>EAST</v>
      </c>
      <c r="AD424" t="str">
        <f t="shared" si="137"/>
        <v>Multiple Device</v>
      </c>
      <c r="AE424" t="str">
        <f t="shared" si="138"/>
        <v>201-250</v>
      </c>
      <c r="AF424" s="24" t="str">
        <f t="shared" si="139"/>
        <v>More than 30days</v>
      </c>
      <c r="AG424" t="str">
        <f t="shared" si="140"/>
        <v>4001-4500</v>
      </c>
      <c r="AH424" s="30">
        <f t="shared" si="142"/>
        <v>648</v>
      </c>
      <c r="AI424" s="30">
        <f t="shared" si="130"/>
        <v>0.35648148148148145</v>
      </c>
      <c r="AJ424" t="str">
        <f t="shared" si="143"/>
        <v>0-5 hrs</v>
      </c>
      <c r="AK424" t="str">
        <f t="shared" si="148"/>
        <v>Low Engaged</v>
      </c>
    </row>
    <row r="425" spans="1:37" x14ac:dyDescent="0.25">
      <c r="A425">
        <v>5013</v>
      </c>
      <c r="B425" t="s">
        <v>292</v>
      </c>
      <c r="C425" s="1">
        <v>45164</v>
      </c>
      <c r="D425" s="1">
        <v>45620</v>
      </c>
      <c r="E425" s="33">
        <v>15.99</v>
      </c>
      <c r="F425">
        <v>187</v>
      </c>
      <c r="G425" t="s">
        <v>33</v>
      </c>
      <c r="H425">
        <v>1</v>
      </c>
      <c r="I425">
        <v>1</v>
      </c>
      <c r="J425" t="b">
        <v>0</v>
      </c>
      <c r="K425">
        <v>316</v>
      </c>
      <c r="L425">
        <v>10</v>
      </c>
      <c r="M425" t="s">
        <v>44</v>
      </c>
      <c r="N425" t="s">
        <v>26</v>
      </c>
      <c r="O425" t="s">
        <v>56</v>
      </c>
      <c r="P425">
        <v>8</v>
      </c>
      <c r="Q425">
        <v>4.7</v>
      </c>
      <c r="R425" t="b">
        <v>0</v>
      </c>
      <c r="S425" t="s">
        <v>28</v>
      </c>
      <c r="T425">
        <v>4397</v>
      </c>
      <c r="U425" t="s">
        <v>29</v>
      </c>
      <c r="V425" t="s">
        <v>68</v>
      </c>
      <c r="W425" t="s">
        <v>31</v>
      </c>
      <c r="X425" s="10">
        <f t="shared" si="132"/>
        <v>2.4539877300613498E-2</v>
      </c>
      <c r="Y425" s="10" t="str">
        <f t="shared" si="141"/>
        <v>0%-10%</v>
      </c>
      <c r="Z425" t="str">
        <f t="shared" si="133"/>
        <v>Low</v>
      </c>
      <c r="AA425" t="str">
        <f t="shared" si="134"/>
        <v>301-400</v>
      </c>
      <c r="AB425" t="str">
        <f t="shared" si="135"/>
        <v>0-50</v>
      </c>
      <c r="AC425" t="str">
        <f t="shared" si="136"/>
        <v>NORTH</v>
      </c>
      <c r="AD425" t="str">
        <f t="shared" si="137"/>
        <v>Single Device</v>
      </c>
      <c r="AE425" t="str">
        <f t="shared" si="138"/>
        <v>151-200</v>
      </c>
      <c r="AF425" s="24" t="str">
        <f t="shared" si="139"/>
        <v>More than 30days</v>
      </c>
      <c r="AG425" t="str">
        <f t="shared" si="140"/>
        <v>4001-4500</v>
      </c>
      <c r="AH425" s="30">
        <f t="shared" si="142"/>
        <v>456</v>
      </c>
      <c r="AI425" s="30">
        <f t="shared" si="130"/>
        <v>0.41008771929824561</v>
      </c>
      <c r="AJ425" t="str">
        <f t="shared" si="143"/>
        <v>0-5 hrs</v>
      </c>
      <c r="AK425" t="str">
        <f t="shared" si="148"/>
        <v>Moderate Enagaged</v>
      </c>
    </row>
    <row r="426" spans="1:37" x14ac:dyDescent="0.25">
      <c r="A426">
        <v>5016</v>
      </c>
      <c r="B426" t="s">
        <v>255</v>
      </c>
      <c r="C426" s="1">
        <v>45136</v>
      </c>
      <c r="D426" s="1">
        <v>45637</v>
      </c>
      <c r="E426" s="33">
        <v>11.99</v>
      </c>
      <c r="F426">
        <v>280</v>
      </c>
      <c r="G426" t="s">
        <v>62</v>
      </c>
      <c r="H426">
        <v>4</v>
      </c>
      <c r="I426">
        <v>3</v>
      </c>
      <c r="J426" t="b">
        <v>0</v>
      </c>
      <c r="K426">
        <v>633</v>
      </c>
      <c r="L426">
        <v>83</v>
      </c>
      <c r="M426" t="s">
        <v>25</v>
      </c>
      <c r="N426" t="s">
        <v>26</v>
      </c>
      <c r="O426" t="s">
        <v>41</v>
      </c>
      <c r="P426">
        <v>49</v>
      </c>
      <c r="Q426">
        <v>3.3</v>
      </c>
      <c r="R426" t="b">
        <v>0</v>
      </c>
      <c r="S426" t="s">
        <v>28</v>
      </c>
      <c r="T426">
        <v>2657</v>
      </c>
      <c r="U426" t="s">
        <v>51</v>
      </c>
      <c r="V426" t="s">
        <v>68</v>
      </c>
      <c r="W426" t="s">
        <v>75</v>
      </c>
      <c r="X426" s="10">
        <f t="shared" si="132"/>
        <v>6.8435754189944131E-2</v>
      </c>
      <c r="Y426" s="10" t="str">
        <f t="shared" si="141"/>
        <v>0%-10%</v>
      </c>
      <c r="Z426" t="str">
        <f t="shared" si="133"/>
        <v>Low</v>
      </c>
      <c r="AA426" t="str">
        <f t="shared" si="134"/>
        <v>601-700</v>
      </c>
      <c r="AB426" t="str">
        <f t="shared" si="135"/>
        <v>51-100</v>
      </c>
      <c r="AC426" t="str">
        <f t="shared" si="136"/>
        <v>WEST</v>
      </c>
      <c r="AD426" t="str">
        <f t="shared" si="137"/>
        <v>Multiple Device</v>
      </c>
      <c r="AE426" t="str">
        <f t="shared" si="138"/>
        <v>251-300</v>
      </c>
      <c r="AF426" s="24" t="str">
        <f t="shared" si="139"/>
        <v>7-10 days</v>
      </c>
      <c r="AG426" t="str">
        <f t="shared" si="140"/>
        <v>2501-3000</v>
      </c>
      <c r="AH426" s="30">
        <f t="shared" si="142"/>
        <v>501</v>
      </c>
      <c r="AI426" s="30">
        <f t="shared" si="130"/>
        <v>0.55888223552894212</v>
      </c>
      <c r="AJ426" t="str">
        <f t="shared" si="143"/>
        <v>0-5 hrs</v>
      </c>
      <c r="AK426" t="str">
        <f t="shared" si="148"/>
        <v>Low Engaged</v>
      </c>
    </row>
    <row r="427" spans="1:37" x14ac:dyDescent="0.25">
      <c r="A427">
        <v>5019</v>
      </c>
      <c r="B427" t="s">
        <v>104</v>
      </c>
      <c r="C427" s="1">
        <v>45567</v>
      </c>
      <c r="D427" s="1">
        <v>45638</v>
      </c>
      <c r="E427" s="33">
        <v>15.99</v>
      </c>
      <c r="F427">
        <v>408</v>
      </c>
      <c r="G427" t="s">
        <v>46</v>
      </c>
      <c r="H427">
        <v>4</v>
      </c>
      <c r="I427">
        <v>3</v>
      </c>
      <c r="J427" t="b">
        <v>0</v>
      </c>
      <c r="K427">
        <v>711</v>
      </c>
      <c r="L427">
        <v>23</v>
      </c>
      <c r="M427" t="s">
        <v>63</v>
      </c>
      <c r="N427" t="s">
        <v>49</v>
      </c>
      <c r="O427" t="s">
        <v>67</v>
      </c>
      <c r="P427">
        <v>65</v>
      </c>
      <c r="Q427">
        <v>3.6</v>
      </c>
      <c r="R427" t="b">
        <v>1</v>
      </c>
      <c r="S427" t="s">
        <v>28</v>
      </c>
      <c r="T427">
        <v>72</v>
      </c>
      <c r="U427" t="s">
        <v>57</v>
      </c>
      <c r="V427" t="s">
        <v>36</v>
      </c>
      <c r="W427" t="s">
        <v>37</v>
      </c>
      <c r="X427" s="10">
        <f t="shared" si="132"/>
        <v>8.8555858310626706E-2</v>
      </c>
      <c r="Y427" s="10" t="str">
        <f t="shared" si="141"/>
        <v>0%-10%</v>
      </c>
      <c r="Z427" t="str">
        <f t="shared" si="133"/>
        <v>Low</v>
      </c>
      <c r="AA427" t="str">
        <f t="shared" si="134"/>
        <v>701-800</v>
      </c>
      <c r="AB427" t="str">
        <f t="shared" si="135"/>
        <v>0-50</v>
      </c>
      <c r="AC427" t="str">
        <f t="shared" si="136"/>
        <v>NORTH</v>
      </c>
      <c r="AD427" t="str">
        <f t="shared" si="137"/>
        <v>Multiple Device</v>
      </c>
      <c r="AE427" t="str">
        <f t="shared" si="138"/>
        <v>401-450</v>
      </c>
      <c r="AF427" s="24" t="str">
        <f t="shared" si="139"/>
        <v>4-6 days</v>
      </c>
      <c r="AG427" t="str">
        <f t="shared" si="140"/>
        <v>0-500</v>
      </c>
      <c r="AH427" s="30">
        <f t="shared" si="142"/>
        <v>71</v>
      </c>
      <c r="AI427" s="30">
        <f t="shared" si="130"/>
        <v>5.746478873239437</v>
      </c>
      <c r="AJ427" t="str">
        <f t="shared" si="143"/>
        <v>6-10 hrs</v>
      </c>
      <c r="AK427" t="str">
        <f t="shared" si="144"/>
        <v>High Enagaged</v>
      </c>
    </row>
    <row r="428" spans="1:37" x14ac:dyDescent="0.25">
      <c r="A428">
        <v>5031</v>
      </c>
      <c r="B428" t="s">
        <v>254</v>
      </c>
      <c r="C428" s="1">
        <v>45142</v>
      </c>
      <c r="D428" s="1">
        <v>45623</v>
      </c>
      <c r="E428" s="33">
        <v>7.99</v>
      </c>
      <c r="F428">
        <v>394</v>
      </c>
      <c r="G428" t="s">
        <v>24</v>
      </c>
      <c r="H428">
        <v>2</v>
      </c>
      <c r="I428">
        <v>6</v>
      </c>
      <c r="J428" t="b">
        <v>1</v>
      </c>
      <c r="K428">
        <v>60</v>
      </c>
      <c r="L428">
        <v>159</v>
      </c>
      <c r="M428" t="s">
        <v>44</v>
      </c>
      <c r="N428" t="s">
        <v>26</v>
      </c>
      <c r="O428" t="s">
        <v>34</v>
      </c>
      <c r="P428">
        <v>51</v>
      </c>
      <c r="Q428">
        <v>3</v>
      </c>
      <c r="R428" t="b">
        <v>1</v>
      </c>
      <c r="S428" t="s">
        <v>28</v>
      </c>
      <c r="T428">
        <v>3197</v>
      </c>
      <c r="U428" t="s">
        <v>35</v>
      </c>
      <c r="V428" t="s">
        <v>52</v>
      </c>
      <c r="W428" t="s">
        <v>31</v>
      </c>
      <c r="X428" s="10">
        <f t="shared" si="132"/>
        <v>0.23287671232876711</v>
      </c>
      <c r="Y428" s="10" t="str">
        <f t="shared" si="141"/>
        <v>11%-30%</v>
      </c>
      <c r="Z428" t="str">
        <f t="shared" si="133"/>
        <v>Moderate</v>
      </c>
      <c r="AA428" t="str">
        <f t="shared" si="134"/>
        <v>0-100</v>
      </c>
      <c r="AB428" t="str">
        <f t="shared" si="135"/>
        <v>151-200</v>
      </c>
      <c r="AC428" t="str">
        <f t="shared" si="136"/>
        <v>NORTH</v>
      </c>
      <c r="AD428" t="str">
        <f t="shared" si="137"/>
        <v>Multiple Device</v>
      </c>
      <c r="AE428" t="str">
        <f t="shared" si="138"/>
        <v>351-400</v>
      </c>
      <c r="AF428" s="24" t="str">
        <f t="shared" si="139"/>
        <v>21-30 days</v>
      </c>
      <c r="AG428" t="str">
        <f t="shared" si="140"/>
        <v>3001-3500</v>
      </c>
      <c r="AH428" s="30">
        <f t="shared" si="142"/>
        <v>481</v>
      </c>
      <c r="AI428" s="30">
        <f t="shared" si="130"/>
        <v>0.81912681912681917</v>
      </c>
      <c r="AJ428" t="str">
        <f t="shared" si="143"/>
        <v>0-5 hrs</v>
      </c>
      <c r="AK428" t="str">
        <f t="shared" ref="AK428:AK440" si="149">IF(F428&gt;400,"High Enagaged",IF(AND(F428&lt;=200,F428&gt;100),"Moderate Enagaged","Low Engaged"))</f>
        <v>Low Engaged</v>
      </c>
    </row>
    <row r="429" spans="1:37" x14ac:dyDescent="0.25">
      <c r="A429">
        <v>5036</v>
      </c>
      <c r="B429" t="s">
        <v>187</v>
      </c>
      <c r="C429" s="1">
        <v>45520</v>
      </c>
      <c r="D429" s="1">
        <v>45625</v>
      </c>
      <c r="E429" s="33">
        <v>15.99</v>
      </c>
      <c r="F429">
        <v>381</v>
      </c>
      <c r="G429" t="s">
        <v>55</v>
      </c>
      <c r="H429">
        <v>5</v>
      </c>
      <c r="I429">
        <v>1</v>
      </c>
      <c r="J429" t="b">
        <v>1</v>
      </c>
      <c r="K429">
        <v>286</v>
      </c>
      <c r="L429">
        <v>121</v>
      </c>
      <c r="M429" t="s">
        <v>39</v>
      </c>
      <c r="N429" t="s">
        <v>64</v>
      </c>
      <c r="O429" t="s">
        <v>67</v>
      </c>
      <c r="P429">
        <v>57</v>
      </c>
      <c r="Q429">
        <v>4.0999999999999996</v>
      </c>
      <c r="R429" t="b">
        <v>1</v>
      </c>
      <c r="S429" t="s">
        <v>28</v>
      </c>
      <c r="T429">
        <v>967</v>
      </c>
      <c r="U429" t="s">
        <v>29</v>
      </c>
      <c r="V429" t="s">
        <v>52</v>
      </c>
      <c r="W429" t="s">
        <v>75</v>
      </c>
      <c r="X429" s="10">
        <f t="shared" si="132"/>
        <v>0.14004914004914004</v>
      </c>
      <c r="Y429" s="10" t="str">
        <f t="shared" si="141"/>
        <v>11%-30%</v>
      </c>
      <c r="Z429" t="str">
        <f t="shared" si="133"/>
        <v>Moderate</v>
      </c>
      <c r="AA429" t="str">
        <f t="shared" si="134"/>
        <v>201-300</v>
      </c>
      <c r="AB429" t="str">
        <f t="shared" si="135"/>
        <v>101-150</v>
      </c>
      <c r="AC429" t="str">
        <f t="shared" si="136"/>
        <v>WEST</v>
      </c>
      <c r="AD429" t="str">
        <f t="shared" si="137"/>
        <v>Multiple Device</v>
      </c>
      <c r="AE429" t="str">
        <f t="shared" si="138"/>
        <v>351-400</v>
      </c>
      <c r="AF429" s="24" t="str">
        <f t="shared" si="139"/>
        <v>16-20 days</v>
      </c>
      <c r="AG429" t="str">
        <f t="shared" si="140"/>
        <v>501-1000</v>
      </c>
      <c r="AH429" s="30">
        <f t="shared" si="142"/>
        <v>105</v>
      </c>
      <c r="AI429" s="30">
        <f t="shared" si="130"/>
        <v>3.6285714285714286</v>
      </c>
      <c r="AJ429" t="str">
        <f t="shared" si="143"/>
        <v>0-5 hrs</v>
      </c>
      <c r="AK429" t="str">
        <f t="shared" si="149"/>
        <v>Low Engaged</v>
      </c>
    </row>
    <row r="430" spans="1:37" x14ac:dyDescent="0.25">
      <c r="A430">
        <v>5040</v>
      </c>
      <c r="B430" t="s">
        <v>333</v>
      </c>
      <c r="C430" s="1">
        <v>45264</v>
      </c>
      <c r="D430" s="1">
        <v>45628</v>
      </c>
      <c r="E430" s="33">
        <v>11.99</v>
      </c>
      <c r="F430">
        <v>166</v>
      </c>
      <c r="G430" t="s">
        <v>43</v>
      </c>
      <c r="H430">
        <v>5</v>
      </c>
      <c r="I430">
        <v>2</v>
      </c>
      <c r="J430" t="b">
        <v>1</v>
      </c>
      <c r="K430">
        <v>178</v>
      </c>
      <c r="L430">
        <v>61</v>
      </c>
      <c r="M430" t="s">
        <v>74</v>
      </c>
      <c r="N430" t="s">
        <v>40</v>
      </c>
      <c r="O430" t="s">
        <v>67</v>
      </c>
      <c r="P430">
        <v>30</v>
      </c>
      <c r="Q430">
        <v>3.1</v>
      </c>
      <c r="R430" t="b">
        <v>0</v>
      </c>
      <c r="S430" t="s">
        <v>28</v>
      </c>
      <c r="T430">
        <v>2964</v>
      </c>
      <c r="U430" t="s">
        <v>29</v>
      </c>
      <c r="V430" t="s">
        <v>52</v>
      </c>
      <c r="W430" t="s">
        <v>31</v>
      </c>
      <c r="X430" s="10">
        <f t="shared" si="132"/>
        <v>0.12552301255230125</v>
      </c>
      <c r="Y430" s="10" t="str">
        <f t="shared" si="141"/>
        <v>11%-30%</v>
      </c>
      <c r="Z430" t="str">
        <f t="shared" si="133"/>
        <v>Moderate</v>
      </c>
      <c r="AA430" t="str">
        <f t="shared" si="134"/>
        <v>101-200</v>
      </c>
      <c r="AB430" t="str">
        <f t="shared" si="135"/>
        <v>51-100</v>
      </c>
      <c r="AC430" t="str">
        <f t="shared" si="136"/>
        <v>NORTH</v>
      </c>
      <c r="AD430" t="str">
        <f t="shared" si="137"/>
        <v>Multiple Device</v>
      </c>
      <c r="AE430" t="str">
        <f t="shared" si="138"/>
        <v>151-200</v>
      </c>
      <c r="AF430" s="24" t="str">
        <f t="shared" si="139"/>
        <v>16-20 days</v>
      </c>
      <c r="AG430" t="str">
        <f t="shared" si="140"/>
        <v>2501-3000</v>
      </c>
      <c r="AH430" s="30">
        <f t="shared" si="142"/>
        <v>364</v>
      </c>
      <c r="AI430" s="30">
        <f t="shared" si="130"/>
        <v>0.45604395604395603</v>
      </c>
      <c r="AJ430" t="str">
        <f t="shared" si="143"/>
        <v>0-5 hrs</v>
      </c>
      <c r="AK430" t="str">
        <f t="shared" si="149"/>
        <v>Moderate Enagaged</v>
      </c>
    </row>
    <row r="431" spans="1:37" x14ac:dyDescent="0.25">
      <c r="A431">
        <v>5042</v>
      </c>
      <c r="B431" t="s">
        <v>100</v>
      </c>
      <c r="C431" s="1">
        <v>45338</v>
      </c>
      <c r="D431" s="1">
        <v>45619</v>
      </c>
      <c r="E431" s="33">
        <v>15.99</v>
      </c>
      <c r="F431">
        <v>197</v>
      </c>
      <c r="G431" t="s">
        <v>79</v>
      </c>
      <c r="H431">
        <v>4</v>
      </c>
      <c r="I431">
        <v>2</v>
      </c>
      <c r="J431" t="b">
        <v>0</v>
      </c>
      <c r="K431">
        <v>309</v>
      </c>
      <c r="L431">
        <v>178</v>
      </c>
      <c r="M431" t="s">
        <v>59</v>
      </c>
      <c r="N431" t="s">
        <v>64</v>
      </c>
      <c r="O431" t="s">
        <v>41</v>
      </c>
      <c r="P431">
        <v>7</v>
      </c>
      <c r="Q431">
        <v>4.3</v>
      </c>
      <c r="R431" t="b">
        <v>0</v>
      </c>
      <c r="S431" t="s">
        <v>28</v>
      </c>
      <c r="T431">
        <v>1577</v>
      </c>
      <c r="U431" t="s">
        <v>51</v>
      </c>
      <c r="V431" t="s">
        <v>30</v>
      </c>
      <c r="W431" t="s">
        <v>37</v>
      </c>
      <c r="X431" s="10">
        <f t="shared" si="132"/>
        <v>1.4373716632443531E-2</v>
      </c>
      <c r="Y431" s="10" t="str">
        <f t="shared" si="141"/>
        <v>0%-10%</v>
      </c>
      <c r="Z431" t="str">
        <f t="shared" si="133"/>
        <v>Low</v>
      </c>
      <c r="AA431" t="str">
        <f t="shared" si="134"/>
        <v>301-400</v>
      </c>
      <c r="AB431" t="str">
        <f t="shared" si="135"/>
        <v>151-200</v>
      </c>
      <c r="AC431" t="str">
        <f t="shared" si="136"/>
        <v>SOUTH</v>
      </c>
      <c r="AD431" t="str">
        <f t="shared" si="137"/>
        <v>Multiple Device</v>
      </c>
      <c r="AE431" t="str">
        <f t="shared" si="138"/>
        <v>151-200</v>
      </c>
      <c r="AF431" s="24" t="str">
        <f t="shared" si="139"/>
        <v>More than 30days</v>
      </c>
      <c r="AG431" t="str">
        <f t="shared" si="140"/>
        <v>1501-2000</v>
      </c>
      <c r="AH431" s="30">
        <f t="shared" si="142"/>
        <v>281</v>
      </c>
      <c r="AI431" s="30">
        <f t="shared" si="130"/>
        <v>0.70106761565836295</v>
      </c>
      <c r="AJ431" t="str">
        <f t="shared" si="143"/>
        <v>0-5 hrs</v>
      </c>
      <c r="AK431" t="str">
        <f t="shared" si="149"/>
        <v>Moderate Enagaged</v>
      </c>
    </row>
    <row r="432" spans="1:37" x14ac:dyDescent="0.25">
      <c r="A432">
        <v>5045</v>
      </c>
      <c r="B432" t="s">
        <v>100</v>
      </c>
      <c r="C432" s="1">
        <v>45529</v>
      </c>
      <c r="D432" s="1">
        <v>45617</v>
      </c>
      <c r="E432" s="33">
        <v>11.99</v>
      </c>
      <c r="F432">
        <v>100</v>
      </c>
      <c r="G432" t="s">
        <v>62</v>
      </c>
      <c r="H432">
        <v>4</v>
      </c>
      <c r="I432">
        <v>1</v>
      </c>
      <c r="J432" t="b">
        <v>1</v>
      </c>
      <c r="K432">
        <v>983</v>
      </c>
      <c r="L432">
        <v>191</v>
      </c>
      <c r="M432" t="s">
        <v>74</v>
      </c>
      <c r="N432" t="s">
        <v>26</v>
      </c>
      <c r="O432" t="s">
        <v>41</v>
      </c>
      <c r="P432">
        <v>53</v>
      </c>
      <c r="Q432">
        <v>4.5</v>
      </c>
      <c r="R432" t="b">
        <v>0</v>
      </c>
      <c r="S432" t="s">
        <v>28</v>
      </c>
      <c r="T432">
        <v>2575</v>
      </c>
      <c r="U432" t="s">
        <v>65</v>
      </c>
      <c r="V432" t="s">
        <v>52</v>
      </c>
      <c r="W432" t="s">
        <v>75</v>
      </c>
      <c r="X432" s="10">
        <f t="shared" si="132"/>
        <v>4.5144804088586031E-2</v>
      </c>
      <c r="Y432" s="10" t="str">
        <f t="shared" si="141"/>
        <v>0%-10%</v>
      </c>
      <c r="Z432" t="str">
        <f t="shared" si="133"/>
        <v>Low</v>
      </c>
      <c r="AA432" t="str">
        <f t="shared" si="134"/>
        <v>901-1000</v>
      </c>
      <c r="AB432" t="str">
        <f t="shared" si="135"/>
        <v>151-200</v>
      </c>
      <c r="AC432" t="str">
        <f t="shared" si="136"/>
        <v>NORTH</v>
      </c>
      <c r="AD432" t="str">
        <f t="shared" si="137"/>
        <v>Multiple Device</v>
      </c>
      <c r="AE432" t="str">
        <f t="shared" si="138"/>
        <v>51-100</v>
      </c>
      <c r="AF432" s="24" t="str">
        <f t="shared" si="139"/>
        <v>More than 30days</v>
      </c>
      <c r="AG432" t="str">
        <f t="shared" si="140"/>
        <v>2501-3000</v>
      </c>
      <c r="AH432" s="30">
        <f t="shared" si="142"/>
        <v>88</v>
      </c>
      <c r="AI432" s="30">
        <f t="shared" si="130"/>
        <v>1.1363636363636365</v>
      </c>
      <c r="AJ432" t="str">
        <f t="shared" si="143"/>
        <v>0-5 hrs</v>
      </c>
      <c r="AK432" t="str">
        <f t="shared" si="149"/>
        <v>Low Engaged</v>
      </c>
    </row>
    <row r="433" spans="1:37" x14ac:dyDescent="0.25">
      <c r="A433">
        <v>5054</v>
      </c>
      <c r="B433" t="s">
        <v>38</v>
      </c>
      <c r="C433" s="1">
        <v>44937</v>
      </c>
      <c r="D433" s="1">
        <v>45626</v>
      </c>
      <c r="E433" s="33">
        <v>11.99</v>
      </c>
      <c r="F433">
        <v>203</v>
      </c>
      <c r="G433" t="s">
        <v>46</v>
      </c>
      <c r="H433">
        <v>5</v>
      </c>
      <c r="I433">
        <v>2</v>
      </c>
      <c r="J433" t="b">
        <v>0</v>
      </c>
      <c r="K433">
        <v>903</v>
      </c>
      <c r="L433">
        <v>19</v>
      </c>
      <c r="M433" t="s">
        <v>39</v>
      </c>
      <c r="N433" t="s">
        <v>49</v>
      </c>
      <c r="O433" t="s">
        <v>27</v>
      </c>
      <c r="P433">
        <v>76</v>
      </c>
      <c r="Q433">
        <v>4.5999999999999996</v>
      </c>
      <c r="R433" t="b">
        <v>0</v>
      </c>
      <c r="S433" t="s">
        <v>28</v>
      </c>
      <c r="T433">
        <v>1254</v>
      </c>
      <c r="U433" t="s">
        <v>57</v>
      </c>
      <c r="V433" t="s">
        <v>60</v>
      </c>
      <c r="W433" t="s">
        <v>53</v>
      </c>
      <c r="X433" s="10">
        <f t="shared" si="132"/>
        <v>8.2429501084598705E-2</v>
      </c>
      <c r="Y433" s="10" t="str">
        <f t="shared" si="141"/>
        <v>0%-10%</v>
      </c>
      <c r="Z433" t="str">
        <f t="shared" si="133"/>
        <v>Low</v>
      </c>
      <c r="AA433" t="str">
        <f t="shared" si="134"/>
        <v>901-1000</v>
      </c>
      <c r="AB433" t="str">
        <f t="shared" si="135"/>
        <v>0-50</v>
      </c>
      <c r="AC433" t="str">
        <f t="shared" si="136"/>
        <v>WEST</v>
      </c>
      <c r="AD433" t="str">
        <f t="shared" si="137"/>
        <v>Multiple Device</v>
      </c>
      <c r="AE433" t="str">
        <f t="shared" si="138"/>
        <v>201-250</v>
      </c>
      <c r="AF433" s="24" t="str">
        <f t="shared" si="139"/>
        <v>16-20 days</v>
      </c>
      <c r="AG433" t="str">
        <f t="shared" si="140"/>
        <v>1001-1500</v>
      </c>
      <c r="AH433" s="30">
        <f t="shared" si="142"/>
        <v>689</v>
      </c>
      <c r="AI433" s="30">
        <f t="shared" si="130"/>
        <v>0.2946298984034833</v>
      </c>
      <c r="AJ433" t="str">
        <f t="shared" si="143"/>
        <v>0-5 hrs</v>
      </c>
      <c r="AK433" t="str">
        <f t="shared" si="149"/>
        <v>Low Engaged</v>
      </c>
    </row>
    <row r="434" spans="1:37" x14ac:dyDescent="0.25">
      <c r="A434">
        <v>5059</v>
      </c>
      <c r="B434" t="s">
        <v>38</v>
      </c>
      <c r="C434" s="1">
        <v>45538</v>
      </c>
      <c r="D434" s="1">
        <v>45623</v>
      </c>
      <c r="E434" s="33">
        <v>11.99</v>
      </c>
      <c r="F434">
        <v>247</v>
      </c>
      <c r="G434" t="s">
        <v>62</v>
      </c>
      <c r="H434">
        <v>4</v>
      </c>
      <c r="I434">
        <v>4</v>
      </c>
      <c r="J434" t="b">
        <v>0</v>
      </c>
      <c r="K434">
        <v>510</v>
      </c>
      <c r="L434">
        <v>87</v>
      </c>
      <c r="M434" t="s">
        <v>59</v>
      </c>
      <c r="N434" t="s">
        <v>40</v>
      </c>
      <c r="O434" t="s">
        <v>41</v>
      </c>
      <c r="P434">
        <v>99</v>
      </c>
      <c r="Q434">
        <v>3.5</v>
      </c>
      <c r="R434" t="b">
        <v>0</v>
      </c>
      <c r="S434" t="s">
        <v>28</v>
      </c>
      <c r="T434">
        <v>3100</v>
      </c>
      <c r="U434" t="s">
        <v>51</v>
      </c>
      <c r="V434" t="s">
        <v>60</v>
      </c>
      <c r="W434" t="s">
        <v>75</v>
      </c>
      <c r="X434" s="10">
        <f t="shared" si="132"/>
        <v>0.16582914572864321</v>
      </c>
      <c r="Y434" s="10" t="str">
        <f t="shared" si="141"/>
        <v>11%-30%</v>
      </c>
      <c r="Z434" t="str">
        <f t="shared" si="133"/>
        <v>Moderate</v>
      </c>
      <c r="AA434" t="str">
        <f t="shared" si="134"/>
        <v>501-600</v>
      </c>
      <c r="AB434" t="str">
        <f t="shared" si="135"/>
        <v>51-100</v>
      </c>
      <c r="AC434" t="str">
        <f t="shared" si="136"/>
        <v>SOUTH</v>
      </c>
      <c r="AD434" t="str">
        <f t="shared" si="137"/>
        <v>Multiple Device</v>
      </c>
      <c r="AE434" t="str">
        <f t="shared" si="138"/>
        <v>201-250</v>
      </c>
      <c r="AF434" s="24" t="str">
        <f t="shared" si="139"/>
        <v>More than 30days</v>
      </c>
      <c r="AG434" t="str">
        <f t="shared" si="140"/>
        <v>3001-3500</v>
      </c>
      <c r="AH434" s="30">
        <f t="shared" si="142"/>
        <v>85</v>
      </c>
      <c r="AI434" s="30">
        <f t="shared" si="130"/>
        <v>2.9058823529411764</v>
      </c>
      <c r="AJ434" t="str">
        <f t="shared" si="143"/>
        <v>0-5 hrs</v>
      </c>
      <c r="AK434" t="str">
        <f t="shared" si="149"/>
        <v>Low Engaged</v>
      </c>
    </row>
    <row r="435" spans="1:37" x14ac:dyDescent="0.25">
      <c r="A435">
        <v>5063</v>
      </c>
      <c r="B435" t="s">
        <v>278</v>
      </c>
      <c r="C435" s="1">
        <v>45447</v>
      </c>
      <c r="D435" s="1">
        <v>45618</v>
      </c>
      <c r="E435" s="33">
        <v>7.99</v>
      </c>
      <c r="F435">
        <v>159</v>
      </c>
      <c r="G435" t="s">
        <v>24</v>
      </c>
      <c r="H435">
        <v>4</v>
      </c>
      <c r="I435">
        <v>5</v>
      </c>
      <c r="J435" t="b">
        <v>1</v>
      </c>
      <c r="K435">
        <v>138</v>
      </c>
      <c r="L435">
        <v>3</v>
      </c>
      <c r="M435" t="s">
        <v>63</v>
      </c>
      <c r="N435" t="s">
        <v>40</v>
      </c>
      <c r="O435" t="s">
        <v>27</v>
      </c>
      <c r="P435">
        <v>12</v>
      </c>
      <c r="Q435">
        <v>3.9</v>
      </c>
      <c r="R435" t="b">
        <v>1</v>
      </c>
      <c r="S435" t="s">
        <v>28</v>
      </c>
      <c r="T435">
        <v>3604</v>
      </c>
      <c r="U435" t="s">
        <v>57</v>
      </c>
      <c r="V435" t="s">
        <v>36</v>
      </c>
      <c r="W435" t="s">
        <v>53</v>
      </c>
      <c r="X435" s="10">
        <f t="shared" si="132"/>
        <v>8.5106382978723402E-2</v>
      </c>
      <c r="Y435" s="10" t="str">
        <f t="shared" si="141"/>
        <v>0%-10%</v>
      </c>
      <c r="Z435" t="str">
        <f t="shared" si="133"/>
        <v>Low</v>
      </c>
      <c r="AA435" t="str">
        <f t="shared" si="134"/>
        <v>101-200</v>
      </c>
      <c r="AB435" t="str">
        <f t="shared" si="135"/>
        <v>0-50</v>
      </c>
      <c r="AC435" t="str">
        <f t="shared" si="136"/>
        <v>NORTH</v>
      </c>
      <c r="AD435" t="str">
        <f t="shared" si="137"/>
        <v>Multiple Device</v>
      </c>
      <c r="AE435" t="str">
        <f t="shared" si="138"/>
        <v>151-200</v>
      </c>
      <c r="AF435" s="24" t="str">
        <f t="shared" si="139"/>
        <v>More than 30days</v>
      </c>
      <c r="AG435" t="str">
        <f t="shared" si="140"/>
        <v>3501-4000</v>
      </c>
      <c r="AH435" s="30">
        <f t="shared" si="142"/>
        <v>171</v>
      </c>
      <c r="AI435" s="30">
        <f t="shared" si="130"/>
        <v>0.92982456140350878</v>
      </c>
      <c r="AJ435" t="str">
        <f t="shared" si="143"/>
        <v>0-5 hrs</v>
      </c>
      <c r="AK435" t="str">
        <f t="shared" si="149"/>
        <v>Moderate Enagaged</v>
      </c>
    </row>
    <row r="436" spans="1:37" x14ac:dyDescent="0.25">
      <c r="A436">
        <v>5065</v>
      </c>
      <c r="B436" t="s">
        <v>167</v>
      </c>
      <c r="C436" s="1">
        <v>44981</v>
      </c>
      <c r="D436" s="1">
        <v>45626</v>
      </c>
      <c r="E436" s="33">
        <v>11.99</v>
      </c>
      <c r="F436">
        <v>362</v>
      </c>
      <c r="G436" t="s">
        <v>79</v>
      </c>
      <c r="H436">
        <v>2</v>
      </c>
      <c r="I436">
        <v>6</v>
      </c>
      <c r="J436" t="b">
        <v>1</v>
      </c>
      <c r="K436">
        <v>490</v>
      </c>
      <c r="L436">
        <v>22</v>
      </c>
      <c r="M436" t="s">
        <v>44</v>
      </c>
      <c r="N436" t="s">
        <v>64</v>
      </c>
      <c r="O436" t="s">
        <v>34</v>
      </c>
      <c r="P436">
        <v>62</v>
      </c>
      <c r="Q436">
        <v>4.7</v>
      </c>
      <c r="R436" t="b">
        <v>1</v>
      </c>
      <c r="S436" t="s">
        <v>28</v>
      </c>
      <c r="T436">
        <v>47</v>
      </c>
      <c r="U436" t="s">
        <v>35</v>
      </c>
      <c r="V436" t="s">
        <v>68</v>
      </c>
      <c r="W436" t="s">
        <v>75</v>
      </c>
      <c r="X436" s="10">
        <f t="shared" si="132"/>
        <v>0.12109375</v>
      </c>
      <c r="Y436" s="10" t="str">
        <f t="shared" si="141"/>
        <v>11%-30%</v>
      </c>
      <c r="Z436" t="str">
        <f t="shared" si="133"/>
        <v>Moderate</v>
      </c>
      <c r="AA436" t="str">
        <f t="shared" si="134"/>
        <v>401-500</v>
      </c>
      <c r="AB436" t="str">
        <f t="shared" si="135"/>
        <v>0-50</v>
      </c>
      <c r="AC436" t="str">
        <f t="shared" si="136"/>
        <v>NORTH</v>
      </c>
      <c r="AD436" t="str">
        <f t="shared" si="137"/>
        <v>Multiple Device</v>
      </c>
      <c r="AE436" t="str">
        <f t="shared" si="138"/>
        <v>351-400</v>
      </c>
      <c r="AF436" s="24" t="str">
        <f t="shared" si="139"/>
        <v>16-20 days</v>
      </c>
      <c r="AG436" t="str">
        <f t="shared" si="140"/>
        <v>0-500</v>
      </c>
      <c r="AH436" s="30">
        <f t="shared" si="142"/>
        <v>645</v>
      </c>
      <c r="AI436" s="30">
        <f t="shared" si="130"/>
        <v>0.5612403100775194</v>
      </c>
      <c r="AJ436" t="str">
        <f t="shared" si="143"/>
        <v>0-5 hrs</v>
      </c>
      <c r="AK436" t="str">
        <f t="shared" si="149"/>
        <v>Low Engaged</v>
      </c>
    </row>
    <row r="437" spans="1:37" x14ac:dyDescent="0.25">
      <c r="A437">
        <v>5067</v>
      </c>
      <c r="B437" t="s">
        <v>137</v>
      </c>
      <c r="C437" s="1">
        <v>45535</v>
      </c>
      <c r="D437" s="1">
        <v>45623</v>
      </c>
      <c r="E437" s="33">
        <v>7.99</v>
      </c>
      <c r="F437">
        <v>155</v>
      </c>
      <c r="G437" t="s">
        <v>46</v>
      </c>
      <c r="H437">
        <v>5</v>
      </c>
      <c r="I437">
        <v>1</v>
      </c>
      <c r="J437" t="b">
        <v>1</v>
      </c>
      <c r="K437">
        <v>305</v>
      </c>
      <c r="L437">
        <v>77</v>
      </c>
      <c r="M437" t="s">
        <v>25</v>
      </c>
      <c r="N437" t="s">
        <v>64</v>
      </c>
      <c r="O437" t="s">
        <v>67</v>
      </c>
      <c r="P437">
        <v>66</v>
      </c>
      <c r="Q437">
        <v>3.4</v>
      </c>
      <c r="R437" t="b">
        <v>0</v>
      </c>
      <c r="S437" t="s">
        <v>28</v>
      </c>
      <c r="T437">
        <v>234</v>
      </c>
      <c r="U437" t="s">
        <v>29</v>
      </c>
      <c r="V437" t="s">
        <v>68</v>
      </c>
      <c r="W437" t="s">
        <v>75</v>
      </c>
      <c r="X437" s="10">
        <f t="shared" si="132"/>
        <v>0.17277486910994763</v>
      </c>
      <c r="Y437" s="10" t="str">
        <f t="shared" si="141"/>
        <v>11%-30%</v>
      </c>
      <c r="Z437" t="str">
        <f t="shared" si="133"/>
        <v>Moderate</v>
      </c>
      <c r="AA437" t="str">
        <f t="shared" si="134"/>
        <v>301-400</v>
      </c>
      <c r="AB437" t="str">
        <f t="shared" si="135"/>
        <v>51-100</v>
      </c>
      <c r="AC437" t="str">
        <f t="shared" si="136"/>
        <v>WEST</v>
      </c>
      <c r="AD437" t="str">
        <f t="shared" si="137"/>
        <v>Multiple Device</v>
      </c>
      <c r="AE437" t="str">
        <f t="shared" si="138"/>
        <v>151-200</v>
      </c>
      <c r="AF437" s="24" t="str">
        <f t="shared" si="139"/>
        <v>More than 30days</v>
      </c>
      <c r="AG437" t="str">
        <f t="shared" si="140"/>
        <v>0-500</v>
      </c>
      <c r="AH437" s="30">
        <f t="shared" si="142"/>
        <v>88</v>
      </c>
      <c r="AI437" s="30">
        <f t="shared" si="130"/>
        <v>1.7613636363636365</v>
      </c>
      <c r="AJ437" t="str">
        <f t="shared" si="143"/>
        <v>0-5 hrs</v>
      </c>
      <c r="AK437" t="str">
        <f t="shared" si="149"/>
        <v>Moderate Enagaged</v>
      </c>
    </row>
    <row r="438" spans="1:37" x14ac:dyDescent="0.25">
      <c r="A438">
        <v>5081</v>
      </c>
      <c r="B438" t="s">
        <v>203</v>
      </c>
      <c r="C438" s="1">
        <v>45592</v>
      </c>
      <c r="D438" s="1">
        <v>45616</v>
      </c>
      <c r="E438" s="33">
        <v>11.99</v>
      </c>
      <c r="F438">
        <v>16</v>
      </c>
      <c r="G438" t="s">
        <v>79</v>
      </c>
      <c r="H438">
        <v>1</v>
      </c>
      <c r="I438">
        <v>5</v>
      </c>
      <c r="J438" t="b">
        <v>1</v>
      </c>
      <c r="K438">
        <v>803</v>
      </c>
      <c r="L438">
        <v>196</v>
      </c>
      <c r="M438" t="s">
        <v>59</v>
      </c>
      <c r="N438" t="s">
        <v>64</v>
      </c>
      <c r="O438" t="s">
        <v>27</v>
      </c>
      <c r="P438">
        <v>90</v>
      </c>
      <c r="Q438">
        <v>4.3</v>
      </c>
      <c r="R438" t="b">
        <v>1</v>
      </c>
      <c r="S438" t="s">
        <v>28</v>
      </c>
      <c r="T438">
        <v>1946</v>
      </c>
      <c r="U438" t="s">
        <v>51</v>
      </c>
      <c r="V438" t="s">
        <v>60</v>
      </c>
      <c r="W438" t="s">
        <v>31</v>
      </c>
      <c r="X438" s="10">
        <f t="shared" si="132"/>
        <v>9.0090090090090086E-2</v>
      </c>
      <c r="Y438" s="10" t="str">
        <f t="shared" si="141"/>
        <v>0%-10%</v>
      </c>
      <c r="Z438" t="str">
        <f t="shared" si="133"/>
        <v>Low</v>
      </c>
      <c r="AA438" t="str">
        <f t="shared" si="134"/>
        <v>801-900</v>
      </c>
      <c r="AB438" t="str">
        <f t="shared" si="135"/>
        <v>151-200</v>
      </c>
      <c r="AC438" t="str">
        <f t="shared" si="136"/>
        <v>SOUTH</v>
      </c>
      <c r="AD438" t="str">
        <f t="shared" si="137"/>
        <v>Single Device</v>
      </c>
      <c r="AE438" t="str">
        <f t="shared" si="138"/>
        <v>0-50</v>
      </c>
      <c r="AF438" s="24" t="str">
        <f t="shared" si="139"/>
        <v>More than 30days</v>
      </c>
      <c r="AG438" t="str">
        <f t="shared" si="140"/>
        <v>1501-2000</v>
      </c>
      <c r="AH438" s="30">
        <f t="shared" si="142"/>
        <v>24</v>
      </c>
      <c r="AI438" s="30">
        <f t="shared" si="130"/>
        <v>0.66666666666666663</v>
      </c>
      <c r="AJ438" t="str">
        <f t="shared" si="143"/>
        <v>0-5 hrs</v>
      </c>
      <c r="AK438" t="str">
        <f t="shared" si="149"/>
        <v>Low Engaged</v>
      </c>
    </row>
    <row r="439" spans="1:37" x14ac:dyDescent="0.25">
      <c r="A439">
        <v>5083</v>
      </c>
      <c r="B439" t="s">
        <v>105</v>
      </c>
      <c r="C439" s="1">
        <v>45620</v>
      </c>
      <c r="D439" s="1">
        <v>45619</v>
      </c>
      <c r="E439" s="33">
        <v>15.99</v>
      </c>
      <c r="F439">
        <v>19</v>
      </c>
      <c r="G439" t="s">
        <v>79</v>
      </c>
      <c r="H439">
        <v>3</v>
      </c>
      <c r="I439">
        <v>2</v>
      </c>
      <c r="J439" t="b">
        <v>1</v>
      </c>
      <c r="K439">
        <v>781</v>
      </c>
      <c r="L439">
        <v>179</v>
      </c>
      <c r="M439" t="s">
        <v>39</v>
      </c>
      <c r="N439" t="s">
        <v>40</v>
      </c>
      <c r="O439" t="s">
        <v>34</v>
      </c>
      <c r="P439">
        <v>8</v>
      </c>
      <c r="Q439">
        <v>4.3</v>
      </c>
      <c r="R439" t="b">
        <v>0</v>
      </c>
      <c r="S439" t="s">
        <v>28</v>
      </c>
      <c r="T439">
        <v>1525</v>
      </c>
      <c r="U439" t="s">
        <v>57</v>
      </c>
      <c r="V439" t="s">
        <v>60</v>
      </c>
      <c r="W439" t="s">
        <v>37</v>
      </c>
      <c r="X439" s="10">
        <f t="shared" si="132"/>
        <v>8.3333333333333332E-3</v>
      </c>
      <c r="Y439" s="10" t="str">
        <f t="shared" si="141"/>
        <v>0%-10%</v>
      </c>
      <c r="Z439" t="str">
        <f t="shared" si="133"/>
        <v>Low</v>
      </c>
      <c r="AA439" t="str">
        <f t="shared" si="134"/>
        <v>701-800</v>
      </c>
      <c r="AB439" t="str">
        <f t="shared" si="135"/>
        <v>151-200</v>
      </c>
      <c r="AC439" t="str">
        <f t="shared" si="136"/>
        <v>WEST</v>
      </c>
      <c r="AD439" t="str">
        <f t="shared" si="137"/>
        <v>Multiple Device</v>
      </c>
      <c r="AE439" t="str">
        <f t="shared" si="138"/>
        <v>0-50</v>
      </c>
      <c r="AF439" s="24" t="str">
        <f t="shared" si="139"/>
        <v>More than 30days</v>
      </c>
      <c r="AG439" t="str">
        <f t="shared" si="140"/>
        <v>1501-2000</v>
      </c>
      <c r="AH439" s="30">
        <f t="shared" si="142"/>
        <v>-1</v>
      </c>
      <c r="AI439" s="30">
        <f t="shared" si="130"/>
        <v>19</v>
      </c>
      <c r="AJ439" t="str">
        <f t="shared" si="143"/>
        <v>15-20 hrs</v>
      </c>
      <c r="AK439" t="str">
        <f t="shared" si="149"/>
        <v>Low Engaged</v>
      </c>
    </row>
    <row r="440" spans="1:37" x14ac:dyDescent="0.25">
      <c r="A440">
        <v>5084</v>
      </c>
      <c r="B440" t="s">
        <v>331</v>
      </c>
      <c r="C440" s="1">
        <v>45224</v>
      </c>
      <c r="D440" s="1">
        <v>45618</v>
      </c>
      <c r="E440" s="33">
        <v>11.99</v>
      </c>
      <c r="F440">
        <v>135</v>
      </c>
      <c r="G440" t="s">
        <v>24</v>
      </c>
      <c r="H440">
        <v>4</v>
      </c>
      <c r="I440">
        <v>6</v>
      </c>
      <c r="J440" t="b">
        <v>0</v>
      </c>
      <c r="K440">
        <v>50</v>
      </c>
      <c r="L440">
        <v>15</v>
      </c>
      <c r="M440" t="s">
        <v>39</v>
      </c>
      <c r="N440" t="s">
        <v>49</v>
      </c>
      <c r="O440" t="s">
        <v>67</v>
      </c>
      <c r="P440">
        <v>91</v>
      </c>
      <c r="Q440">
        <v>4.4000000000000004</v>
      </c>
      <c r="R440" t="b">
        <v>0</v>
      </c>
      <c r="S440" t="s">
        <v>28</v>
      </c>
      <c r="T440">
        <v>1510</v>
      </c>
      <c r="U440" t="s">
        <v>51</v>
      </c>
      <c r="V440" t="s">
        <v>68</v>
      </c>
      <c r="W440" t="s">
        <v>31</v>
      </c>
      <c r="X440" s="10">
        <f t="shared" si="132"/>
        <v>1.4</v>
      </c>
      <c r="Y440" s="10" t="str">
        <f t="shared" si="141"/>
        <v>Above 30%</v>
      </c>
      <c r="Z440" t="str">
        <f t="shared" si="133"/>
        <v>High</v>
      </c>
      <c r="AA440" t="str">
        <f t="shared" si="134"/>
        <v>0-100</v>
      </c>
      <c r="AB440" t="str">
        <f t="shared" si="135"/>
        <v>0-50</v>
      </c>
      <c r="AC440" t="str">
        <f t="shared" si="136"/>
        <v>WEST</v>
      </c>
      <c r="AD440" t="str">
        <f t="shared" si="137"/>
        <v>Multiple Device</v>
      </c>
      <c r="AE440" t="str">
        <f t="shared" si="138"/>
        <v>101-150</v>
      </c>
      <c r="AF440" s="24" t="str">
        <f t="shared" si="139"/>
        <v>More than 30days</v>
      </c>
      <c r="AG440" t="str">
        <f t="shared" si="140"/>
        <v>1501-2000</v>
      </c>
      <c r="AH440" s="30">
        <f t="shared" si="142"/>
        <v>394</v>
      </c>
      <c r="AI440" s="30">
        <f t="shared" si="130"/>
        <v>0.34263959390862941</v>
      </c>
      <c r="AJ440" t="str">
        <f t="shared" si="143"/>
        <v>0-5 hrs</v>
      </c>
      <c r="AK440" t="str">
        <f t="shared" si="149"/>
        <v>Moderate Enagaged</v>
      </c>
    </row>
    <row r="441" spans="1:37" x14ac:dyDescent="0.25">
      <c r="A441">
        <v>5109</v>
      </c>
      <c r="B441" t="s">
        <v>121</v>
      </c>
      <c r="C441" s="1">
        <v>45406</v>
      </c>
      <c r="D441" s="1">
        <v>45639</v>
      </c>
      <c r="E441" s="33">
        <v>11.99</v>
      </c>
      <c r="F441">
        <v>490</v>
      </c>
      <c r="G441" t="s">
        <v>46</v>
      </c>
      <c r="H441">
        <v>4</v>
      </c>
      <c r="I441">
        <v>3</v>
      </c>
      <c r="J441" t="b">
        <v>0</v>
      </c>
      <c r="K441">
        <v>466</v>
      </c>
      <c r="L441">
        <v>106</v>
      </c>
      <c r="M441" t="s">
        <v>63</v>
      </c>
      <c r="N441" t="s">
        <v>49</v>
      </c>
      <c r="O441" t="s">
        <v>67</v>
      </c>
      <c r="P441">
        <v>91</v>
      </c>
      <c r="Q441">
        <v>3.7</v>
      </c>
      <c r="R441" t="b">
        <v>0</v>
      </c>
      <c r="S441" t="s">
        <v>28</v>
      </c>
      <c r="T441">
        <v>1080</v>
      </c>
      <c r="U441" t="s">
        <v>35</v>
      </c>
      <c r="V441" t="s">
        <v>52</v>
      </c>
      <c r="W441" t="s">
        <v>75</v>
      </c>
      <c r="X441" s="10">
        <f t="shared" si="132"/>
        <v>0.15909090909090909</v>
      </c>
      <c r="Y441" s="10" t="str">
        <f t="shared" si="141"/>
        <v>11%-30%</v>
      </c>
      <c r="Z441" t="str">
        <f t="shared" si="133"/>
        <v>Moderate</v>
      </c>
      <c r="AA441" t="str">
        <f t="shared" si="134"/>
        <v>401-500</v>
      </c>
      <c r="AB441" t="str">
        <f t="shared" si="135"/>
        <v>101-150</v>
      </c>
      <c r="AC441" t="str">
        <f t="shared" si="136"/>
        <v>NORTH</v>
      </c>
      <c r="AD441" t="str">
        <f t="shared" si="137"/>
        <v>Multiple Device</v>
      </c>
      <c r="AE441" t="str">
        <f t="shared" si="138"/>
        <v>451-500</v>
      </c>
      <c r="AF441" s="24" t="str">
        <f t="shared" si="139"/>
        <v>4-6 days</v>
      </c>
      <c r="AG441" t="str">
        <f t="shared" si="140"/>
        <v>1001-1500</v>
      </c>
      <c r="AH441" s="30">
        <f t="shared" si="142"/>
        <v>233</v>
      </c>
      <c r="AI441" s="30">
        <f t="shared" si="130"/>
        <v>2.1030042918454934</v>
      </c>
      <c r="AJ441" t="str">
        <f t="shared" si="143"/>
        <v>0-5 hrs</v>
      </c>
      <c r="AK441" t="str">
        <f t="shared" si="144"/>
        <v>High Enagaged</v>
      </c>
    </row>
    <row r="442" spans="1:37" x14ac:dyDescent="0.25">
      <c r="A442">
        <v>5112</v>
      </c>
      <c r="B442" t="s">
        <v>148</v>
      </c>
      <c r="C442" s="1">
        <v>45601</v>
      </c>
      <c r="D442" s="1">
        <v>45640</v>
      </c>
      <c r="E442" s="33">
        <v>15.99</v>
      </c>
      <c r="F442">
        <v>240</v>
      </c>
      <c r="G442" t="s">
        <v>55</v>
      </c>
      <c r="H442">
        <v>2</v>
      </c>
      <c r="I442">
        <v>6</v>
      </c>
      <c r="J442" t="b">
        <v>1</v>
      </c>
      <c r="K442">
        <v>564</v>
      </c>
      <c r="L442">
        <v>121</v>
      </c>
      <c r="M442" t="s">
        <v>25</v>
      </c>
      <c r="N442" t="s">
        <v>64</v>
      </c>
      <c r="O442" t="s">
        <v>27</v>
      </c>
      <c r="P442">
        <v>40</v>
      </c>
      <c r="Q442">
        <v>3.5</v>
      </c>
      <c r="R442" t="b">
        <v>1</v>
      </c>
      <c r="S442" t="s">
        <v>28</v>
      </c>
      <c r="T442">
        <v>333</v>
      </c>
      <c r="U442" t="s">
        <v>51</v>
      </c>
      <c r="V442" t="s">
        <v>36</v>
      </c>
      <c r="W442" t="s">
        <v>37</v>
      </c>
      <c r="X442" s="10">
        <f t="shared" si="132"/>
        <v>5.8394160583941604E-2</v>
      </c>
      <c r="Y442" s="10" t="str">
        <f t="shared" si="141"/>
        <v>0%-10%</v>
      </c>
      <c r="Z442" t="str">
        <f t="shared" si="133"/>
        <v>Low</v>
      </c>
      <c r="AA442" t="str">
        <f t="shared" si="134"/>
        <v>501-600</v>
      </c>
      <c r="AB442" t="str">
        <f t="shared" si="135"/>
        <v>101-150</v>
      </c>
      <c r="AC442" t="str">
        <f t="shared" si="136"/>
        <v>WEST</v>
      </c>
      <c r="AD442" t="str">
        <f t="shared" si="137"/>
        <v>Multiple Device</v>
      </c>
      <c r="AE442" t="str">
        <f t="shared" si="138"/>
        <v>201-250</v>
      </c>
      <c r="AF442" s="24" t="str">
        <f t="shared" si="139"/>
        <v>4-6 days</v>
      </c>
      <c r="AG442" t="str">
        <f t="shared" si="140"/>
        <v>0-500</v>
      </c>
      <c r="AH442" s="30">
        <f t="shared" si="142"/>
        <v>39</v>
      </c>
      <c r="AI442" s="30">
        <f t="shared" si="130"/>
        <v>6.1538461538461542</v>
      </c>
      <c r="AJ442" t="str">
        <f t="shared" si="143"/>
        <v>6-10 hrs</v>
      </c>
      <c r="AK442" t="str">
        <f t="shared" ref="AK442:AK450" si="150">IF(F442&gt;400,"High Enagaged",IF(AND(F442&lt;=200,F442&gt;100),"Moderate Enagaged","Low Engaged"))</f>
        <v>Low Engaged</v>
      </c>
    </row>
    <row r="443" spans="1:37" x14ac:dyDescent="0.25">
      <c r="A443">
        <v>5120</v>
      </c>
      <c r="B443" t="s">
        <v>58</v>
      </c>
      <c r="C443" s="1">
        <v>45443</v>
      </c>
      <c r="D443" s="1">
        <v>45640</v>
      </c>
      <c r="E443" s="33">
        <v>15.99</v>
      </c>
      <c r="F443">
        <v>258</v>
      </c>
      <c r="G443" t="s">
        <v>24</v>
      </c>
      <c r="H443">
        <v>4</v>
      </c>
      <c r="I443">
        <v>1</v>
      </c>
      <c r="J443" t="b">
        <v>1</v>
      </c>
      <c r="K443">
        <v>907</v>
      </c>
      <c r="L443">
        <v>47</v>
      </c>
      <c r="M443" t="s">
        <v>59</v>
      </c>
      <c r="N443" t="s">
        <v>40</v>
      </c>
      <c r="O443" t="s">
        <v>27</v>
      </c>
      <c r="P443">
        <v>32</v>
      </c>
      <c r="Q443">
        <v>3.7</v>
      </c>
      <c r="R443" t="b">
        <v>1</v>
      </c>
      <c r="S443" t="s">
        <v>28</v>
      </c>
      <c r="T443">
        <v>2866</v>
      </c>
      <c r="U443" t="s">
        <v>29</v>
      </c>
      <c r="V443" t="s">
        <v>60</v>
      </c>
      <c r="W443" t="s">
        <v>31</v>
      </c>
      <c r="X443" s="10">
        <f t="shared" si="132"/>
        <v>3.3542976939203356E-2</v>
      </c>
      <c r="Y443" s="10" t="str">
        <f t="shared" si="141"/>
        <v>0%-10%</v>
      </c>
      <c r="Z443" t="str">
        <f t="shared" si="133"/>
        <v>Low</v>
      </c>
      <c r="AA443" t="str">
        <f t="shared" si="134"/>
        <v>901-1000</v>
      </c>
      <c r="AB443" t="str">
        <f t="shared" si="135"/>
        <v>0-50</v>
      </c>
      <c r="AC443" t="str">
        <f t="shared" si="136"/>
        <v>SOUTH</v>
      </c>
      <c r="AD443" t="str">
        <f t="shared" si="137"/>
        <v>Multiple Device</v>
      </c>
      <c r="AE443" t="str">
        <f t="shared" si="138"/>
        <v>251-300</v>
      </c>
      <c r="AF443" s="24" t="str">
        <f t="shared" si="139"/>
        <v>4-6 days</v>
      </c>
      <c r="AG443" t="str">
        <f t="shared" si="140"/>
        <v>2501-3000</v>
      </c>
      <c r="AH443" s="30">
        <f t="shared" si="142"/>
        <v>197</v>
      </c>
      <c r="AI443" s="30">
        <f t="shared" si="130"/>
        <v>1.3096446700507614</v>
      </c>
      <c r="AJ443" t="str">
        <f t="shared" si="143"/>
        <v>0-5 hrs</v>
      </c>
      <c r="AK443" t="str">
        <f t="shared" si="150"/>
        <v>Low Engaged</v>
      </c>
    </row>
    <row r="444" spans="1:37" x14ac:dyDescent="0.25">
      <c r="A444">
        <v>5126</v>
      </c>
      <c r="B444" t="s">
        <v>176</v>
      </c>
      <c r="C444" s="1">
        <v>45418</v>
      </c>
      <c r="D444" s="1">
        <v>45629</v>
      </c>
      <c r="E444" s="33">
        <v>7.99</v>
      </c>
      <c r="F444">
        <v>259</v>
      </c>
      <c r="G444" t="s">
        <v>33</v>
      </c>
      <c r="H444">
        <v>1</v>
      </c>
      <c r="I444">
        <v>1</v>
      </c>
      <c r="J444" t="b">
        <v>1</v>
      </c>
      <c r="K444">
        <v>327</v>
      </c>
      <c r="L444">
        <v>76</v>
      </c>
      <c r="M444" t="s">
        <v>44</v>
      </c>
      <c r="N444" t="s">
        <v>26</v>
      </c>
      <c r="O444" t="s">
        <v>67</v>
      </c>
      <c r="P444">
        <v>9</v>
      </c>
      <c r="Q444">
        <v>4.3</v>
      </c>
      <c r="R444" t="b">
        <v>1</v>
      </c>
      <c r="S444" t="s">
        <v>28</v>
      </c>
      <c r="T444">
        <v>428</v>
      </c>
      <c r="U444" t="s">
        <v>65</v>
      </c>
      <c r="V444" t="s">
        <v>36</v>
      </c>
      <c r="W444" t="s">
        <v>75</v>
      </c>
      <c r="X444" s="10">
        <f t="shared" si="132"/>
        <v>2.2332506203473945E-2</v>
      </c>
      <c r="Y444" s="10" t="str">
        <f t="shared" si="141"/>
        <v>0%-10%</v>
      </c>
      <c r="Z444" t="str">
        <f t="shared" si="133"/>
        <v>Low</v>
      </c>
      <c r="AA444" t="str">
        <f t="shared" si="134"/>
        <v>301-400</v>
      </c>
      <c r="AB444" t="str">
        <f t="shared" si="135"/>
        <v>51-100</v>
      </c>
      <c r="AC444" t="str">
        <f t="shared" si="136"/>
        <v>NORTH</v>
      </c>
      <c r="AD444" t="str">
        <f t="shared" si="137"/>
        <v>Single Device</v>
      </c>
      <c r="AE444" t="str">
        <f t="shared" si="138"/>
        <v>251-300</v>
      </c>
      <c r="AF444" s="24" t="str">
        <f t="shared" si="139"/>
        <v>11-15 days</v>
      </c>
      <c r="AG444" t="str">
        <f t="shared" si="140"/>
        <v>0-500</v>
      </c>
      <c r="AH444" s="30">
        <f t="shared" si="142"/>
        <v>211</v>
      </c>
      <c r="AI444" s="30">
        <f t="shared" si="130"/>
        <v>1.2274881516587677</v>
      </c>
      <c r="AJ444" t="str">
        <f t="shared" si="143"/>
        <v>0-5 hrs</v>
      </c>
      <c r="AK444" t="str">
        <f t="shared" si="150"/>
        <v>Low Engaged</v>
      </c>
    </row>
    <row r="445" spans="1:37" x14ac:dyDescent="0.25">
      <c r="A445">
        <v>5147</v>
      </c>
      <c r="B445" t="s">
        <v>100</v>
      </c>
      <c r="C445" s="1">
        <v>45091</v>
      </c>
      <c r="D445" s="1">
        <v>45640</v>
      </c>
      <c r="E445" s="33">
        <v>7.99</v>
      </c>
      <c r="F445">
        <v>215</v>
      </c>
      <c r="G445" t="s">
        <v>62</v>
      </c>
      <c r="H445">
        <v>5</v>
      </c>
      <c r="I445">
        <v>4</v>
      </c>
      <c r="J445" t="b">
        <v>1</v>
      </c>
      <c r="K445">
        <v>150</v>
      </c>
      <c r="L445">
        <v>57</v>
      </c>
      <c r="M445" t="s">
        <v>44</v>
      </c>
      <c r="N445" t="s">
        <v>26</v>
      </c>
      <c r="O445" t="s">
        <v>27</v>
      </c>
      <c r="P445">
        <v>76</v>
      </c>
      <c r="Q445">
        <v>4.5</v>
      </c>
      <c r="R445" t="b">
        <v>0</v>
      </c>
      <c r="S445" t="s">
        <v>28</v>
      </c>
      <c r="T445">
        <v>1529</v>
      </c>
      <c r="U445" t="s">
        <v>29</v>
      </c>
      <c r="V445" t="s">
        <v>30</v>
      </c>
      <c r="W445" t="s">
        <v>31</v>
      </c>
      <c r="X445" s="10">
        <f t="shared" si="132"/>
        <v>0.3671497584541063</v>
      </c>
      <c r="Y445" s="10" t="str">
        <f t="shared" si="141"/>
        <v>Above 30%</v>
      </c>
      <c r="Z445" t="str">
        <f t="shared" si="133"/>
        <v>High</v>
      </c>
      <c r="AA445" t="str">
        <f t="shared" si="134"/>
        <v>101-200</v>
      </c>
      <c r="AB445" t="str">
        <f t="shared" si="135"/>
        <v>51-100</v>
      </c>
      <c r="AC445" t="str">
        <f t="shared" si="136"/>
        <v>NORTH</v>
      </c>
      <c r="AD445" t="str">
        <f t="shared" si="137"/>
        <v>Multiple Device</v>
      </c>
      <c r="AE445" t="str">
        <f t="shared" si="138"/>
        <v>201-250</v>
      </c>
      <c r="AF445" s="24" t="str">
        <f t="shared" si="139"/>
        <v>4-6 days</v>
      </c>
      <c r="AG445" t="str">
        <f t="shared" si="140"/>
        <v>1501-2000</v>
      </c>
      <c r="AH445" s="30">
        <f t="shared" si="142"/>
        <v>549</v>
      </c>
      <c r="AI445" s="30">
        <f t="shared" ref="AI445:AI508" si="151">IFERROR(IF(F445/AH445&gt;0,F445/AH445,-(F445/AH445)),F445-(F445-1))</f>
        <v>0.39162112932604737</v>
      </c>
      <c r="AJ445" t="str">
        <f t="shared" si="143"/>
        <v>0-5 hrs</v>
      </c>
      <c r="AK445" t="str">
        <f t="shared" si="150"/>
        <v>Low Engaged</v>
      </c>
    </row>
    <row r="446" spans="1:37" x14ac:dyDescent="0.25">
      <c r="A446">
        <v>5153</v>
      </c>
      <c r="B446" t="s">
        <v>165</v>
      </c>
      <c r="C446" s="1">
        <v>45469</v>
      </c>
      <c r="D446" s="1">
        <v>45644</v>
      </c>
      <c r="E446" s="33">
        <v>7.99</v>
      </c>
      <c r="F446">
        <v>300</v>
      </c>
      <c r="G446" t="s">
        <v>43</v>
      </c>
      <c r="H446">
        <v>1</v>
      </c>
      <c r="I446">
        <v>4</v>
      </c>
      <c r="J446" t="b">
        <v>1</v>
      </c>
      <c r="K446">
        <v>413</v>
      </c>
      <c r="L446">
        <v>154</v>
      </c>
      <c r="M446" t="s">
        <v>39</v>
      </c>
      <c r="N446" t="s">
        <v>26</v>
      </c>
      <c r="O446" t="s">
        <v>67</v>
      </c>
      <c r="P446">
        <v>64</v>
      </c>
      <c r="Q446">
        <v>4.0999999999999996</v>
      </c>
      <c r="R446" t="b">
        <v>0</v>
      </c>
      <c r="S446" t="s">
        <v>28</v>
      </c>
      <c r="T446">
        <v>732</v>
      </c>
      <c r="U446" t="s">
        <v>35</v>
      </c>
      <c r="V446" t="s">
        <v>68</v>
      </c>
      <c r="W446" t="s">
        <v>37</v>
      </c>
      <c r="X446" s="10">
        <f t="shared" si="132"/>
        <v>0.1128747795414462</v>
      </c>
      <c r="Y446" s="10" t="str">
        <f t="shared" si="141"/>
        <v>11%-30%</v>
      </c>
      <c r="Z446" t="str">
        <f t="shared" si="133"/>
        <v>Moderate</v>
      </c>
      <c r="AA446" t="str">
        <f t="shared" si="134"/>
        <v>401-500</v>
      </c>
      <c r="AB446" t="str">
        <f t="shared" si="135"/>
        <v>151-200</v>
      </c>
      <c r="AC446" t="str">
        <f t="shared" si="136"/>
        <v>WEST</v>
      </c>
      <c r="AD446" t="str">
        <f t="shared" si="137"/>
        <v>Single Device</v>
      </c>
      <c r="AE446" t="str">
        <f t="shared" si="138"/>
        <v>251-300</v>
      </c>
      <c r="AF446" s="24" t="str">
        <f t="shared" si="139"/>
        <v>0-1 days</v>
      </c>
      <c r="AG446" t="str">
        <f t="shared" si="140"/>
        <v>501-1000</v>
      </c>
      <c r="AH446" s="30">
        <f t="shared" si="142"/>
        <v>175</v>
      </c>
      <c r="AI446" s="30">
        <f t="shared" si="151"/>
        <v>1.7142857142857142</v>
      </c>
      <c r="AJ446" t="str">
        <f t="shared" si="143"/>
        <v>0-5 hrs</v>
      </c>
      <c r="AK446" t="str">
        <f t="shared" si="150"/>
        <v>Low Engaged</v>
      </c>
    </row>
    <row r="447" spans="1:37" x14ac:dyDescent="0.25">
      <c r="A447">
        <v>5209</v>
      </c>
      <c r="B447" t="s">
        <v>153</v>
      </c>
      <c r="C447" s="1">
        <v>45056</v>
      </c>
      <c r="D447" s="1">
        <v>45615</v>
      </c>
      <c r="E447" s="33">
        <v>11.99</v>
      </c>
      <c r="F447">
        <v>92</v>
      </c>
      <c r="G447" t="s">
        <v>79</v>
      </c>
      <c r="H447">
        <v>5</v>
      </c>
      <c r="I447">
        <v>3</v>
      </c>
      <c r="J447" t="b">
        <v>1</v>
      </c>
      <c r="K447">
        <v>477</v>
      </c>
      <c r="L447">
        <v>38</v>
      </c>
      <c r="M447" t="s">
        <v>74</v>
      </c>
      <c r="N447" t="s">
        <v>49</v>
      </c>
      <c r="O447" t="s">
        <v>56</v>
      </c>
      <c r="P447">
        <v>71</v>
      </c>
      <c r="Q447">
        <v>3.9</v>
      </c>
      <c r="R447" t="b">
        <v>1</v>
      </c>
      <c r="S447" t="s">
        <v>28</v>
      </c>
      <c r="T447">
        <v>3928</v>
      </c>
      <c r="U447" t="s">
        <v>29</v>
      </c>
      <c r="V447" t="s">
        <v>60</v>
      </c>
      <c r="W447" t="s">
        <v>37</v>
      </c>
      <c r="X447" s="10">
        <f t="shared" si="132"/>
        <v>0.13786407766990291</v>
      </c>
      <c r="Y447" s="10" t="str">
        <f t="shared" si="141"/>
        <v>11%-30%</v>
      </c>
      <c r="Z447" t="str">
        <f t="shared" si="133"/>
        <v>Moderate</v>
      </c>
      <c r="AA447" t="str">
        <f t="shared" si="134"/>
        <v>401-500</v>
      </c>
      <c r="AB447" t="str">
        <f t="shared" si="135"/>
        <v>0-50</v>
      </c>
      <c r="AC447" t="str">
        <f t="shared" si="136"/>
        <v>NORTH</v>
      </c>
      <c r="AD447" t="str">
        <f t="shared" si="137"/>
        <v>Multiple Device</v>
      </c>
      <c r="AE447" t="str">
        <f t="shared" si="138"/>
        <v>51-100</v>
      </c>
      <c r="AF447" s="24" t="str">
        <f t="shared" si="139"/>
        <v>More than 30days</v>
      </c>
      <c r="AG447" t="str">
        <f t="shared" si="140"/>
        <v>3501-4000</v>
      </c>
      <c r="AH447" s="30">
        <f t="shared" si="142"/>
        <v>559</v>
      </c>
      <c r="AI447" s="30">
        <f t="shared" si="151"/>
        <v>0.16457960644007155</v>
      </c>
      <c r="AJ447" t="str">
        <f t="shared" si="143"/>
        <v>0-5 hrs</v>
      </c>
      <c r="AK447" t="str">
        <f t="shared" si="150"/>
        <v>Low Engaged</v>
      </c>
    </row>
    <row r="448" spans="1:37" x14ac:dyDescent="0.25">
      <c r="A448">
        <v>5215</v>
      </c>
      <c r="B448" t="s">
        <v>38</v>
      </c>
      <c r="C448" s="1">
        <v>45033</v>
      </c>
      <c r="D448" s="1">
        <v>45643</v>
      </c>
      <c r="E448" s="33">
        <v>7.99</v>
      </c>
      <c r="F448">
        <v>212</v>
      </c>
      <c r="G448" t="s">
        <v>79</v>
      </c>
      <c r="H448">
        <v>5</v>
      </c>
      <c r="I448">
        <v>5</v>
      </c>
      <c r="J448" t="b">
        <v>0</v>
      </c>
      <c r="K448">
        <v>146</v>
      </c>
      <c r="L448">
        <v>147</v>
      </c>
      <c r="M448" t="s">
        <v>44</v>
      </c>
      <c r="N448" t="s">
        <v>40</v>
      </c>
      <c r="O448" t="s">
        <v>67</v>
      </c>
      <c r="P448">
        <v>23</v>
      </c>
      <c r="Q448">
        <v>3.4</v>
      </c>
      <c r="R448" t="b">
        <v>0</v>
      </c>
      <c r="S448" t="s">
        <v>28</v>
      </c>
      <c r="T448">
        <v>1365</v>
      </c>
      <c r="U448" t="s">
        <v>51</v>
      </c>
      <c r="V448" t="s">
        <v>52</v>
      </c>
      <c r="W448" t="s">
        <v>75</v>
      </c>
      <c r="X448" s="10">
        <f t="shared" si="132"/>
        <v>7.8498293515358364E-2</v>
      </c>
      <c r="Y448" s="10" t="str">
        <f t="shared" si="141"/>
        <v>0%-10%</v>
      </c>
      <c r="Z448" t="str">
        <f t="shared" si="133"/>
        <v>Low</v>
      </c>
      <c r="AA448" t="str">
        <f t="shared" si="134"/>
        <v>101-200</v>
      </c>
      <c r="AB448" t="str">
        <f t="shared" si="135"/>
        <v>101-150</v>
      </c>
      <c r="AC448" t="str">
        <f t="shared" si="136"/>
        <v>NORTH</v>
      </c>
      <c r="AD448" t="str">
        <f t="shared" si="137"/>
        <v>Multiple Device</v>
      </c>
      <c r="AE448" t="str">
        <f t="shared" si="138"/>
        <v>201-250</v>
      </c>
      <c r="AF448" s="24" t="str">
        <f t="shared" si="139"/>
        <v>0-1 days</v>
      </c>
      <c r="AG448" t="str">
        <f t="shared" si="140"/>
        <v>1001-1500</v>
      </c>
      <c r="AH448" s="30">
        <f t="shared" si="142"/>
        <v>610</v>
      </c>
      <c r="AI448" s="30">
        <f t="shared" si="151"/>
        <v>0.34754098360655739</v>
      </c>
      <c r="AJ448" t="str">
        <f t="shared" si="143"/>
        <v>0-5 hrs</v>
      </c>
      <c r="AK448" t="str">
        <f t="shared" si="150"/>
        <v>Low Engaged</v>
      </c>
    </row>
    <row r="449" spans="1:37" x14ac:dyDescent="0.25">
      <c r="A449">
        <v>5216</v>
      </c>
      <c r="B449" t="s">
        <v>227</v>
      </c>
      <c r="C449" s="1">
        <v>45557</v>
      </c>
      <c r="D449" s="1">
        <v>45617</v>
      </c>
      <c r="E449" s="33">
        <v>15.99</v>
      </c>
      <c r="F449">
        <v>135</v>
      </c>
      <c r="G449" t="s">
        <v>62</v>
      </c>
      <c r="H449">
        <v>3</v>
      </c>
      <c r="I449">
        <v>2</v>
      </c>
      <c r="J449" t="b">
        <v>0</v>
      </c>
      <c r="K449">
        <v>523</v>
      </c>
      <c r="L449">
        <v>159</v>
      </c>
      <c r="M449" t="s">
        <v>25</v>
      </c>
      <c r="N449" t="s">
        <v>40</v>
      </c>
      <c r="O449" t="s">
        <v>27</v>
      </c>
      <c r="P449">
        <v>11</v>
      </c>
      <c r="Q449">
        <v>4.8</v>
      </c>
      <c r="R449" t="b">
        <v>1</v>
      </c>
      <c r="S449" t="s">
        <v>28</v>
      </c>
      <c r="T449">
        <v>2872</v>
      </c>
      <c r="U449" t="s">
        <v>57</v>
      </c>
      <c r="V449" t="s">
        <v>36</v>
      </c>
      <c r="W449" t="s">
        <v>31</v>
      </c>
      <c r="X449" s="10">
        <f t="shared" si="132"/>
        <v>1.6129032258064516E-2</v>
      </c>
      <c r="Y449" s="10" t="str">
        <f t="shared" si="141"/>
        <v>0%-10%</v>
      </c>
      <c r="Z449" t="str">
        <f t="shared" si="133"/>
        <v>Low</v>
      </c>
      <c r="AA449" t="str">
        <f t="shared" si="134"/>
        <v>501-600</v>
      </c>
      <c r="AB449" t="str">
        <f t="shared" si="135"/>
        <v>151-200</v>
      </c>
      <c r="AC449" t="str">
        <f t="shared" si="136"/>
        <v>WEST</v>
      </c>
      <c r="AD449" t="str">
        <f t="shared" si="137"/>
        <v>Multiple Device</v>
      </c>
      <c r="AE449" t="str">
        <f t="shared" si="138"/>
        <v>101-150</v>
      </c>
      <c r="AF449" s="24" t="str">
        <f t="shared" si="139"/>
        <v>21-30 days</v>
      </c>
      <c r="AG449" t="str">
        <f t="shared" si="140"/>
        <v>2501-3000</v>
      </c>
      <c r="AH449" s="30">
        <f t="shared" si="142"/>
        <v>60</v>
      </c>
      <c r="AI449" s="30">
        <f t="shared" si="151"/>
        <v>2.25</v>
      </c>
      <c r="AJ449" t="str">
        <f t="shared" si="143"/>
        <v>0-5 hrs</v>
      </c>
      <c r="AK449" t="str">
        <f t="shared" si="150"/>
        <v>Moderate Enagaged</v>
      </c>
    </row>
    <row r="450" spans="1:37" x14ac:dyDescent="0.25">
      <c r="A450">
        <v>5220</v>
      </c>
      <c r="B450" t="s">
        <v>140</v>
      </c>
      <c r="C450" s="1">
        <v>45151</v>
      </c>
      <c r="D450" s="1">
        <v>45634</v>
      </c>
      <c r="E450" s="33">
        <v>7.99</v>
      </c>
      <c r="F450">
        <v>166</v>
      </c>
      <c r="G450" t="s">
        <v>55</v>
      </c>
      <c r="H450">
        <v>2</v>
      </c>
      <c r="I450">
        <v>3</v>
      </c>
      <c r="J450" t="b">
        <v>1</v>
      </c>
      <c r="K450">
        <v>493</v>
      </c>
      <c r="L450">
        <v>168</v>
      </c>
      <c r="M450" t="s">
        <v>25</v>
      </c>
      <c r="N450" t="s">
        <v>26</v>
      </c>
      <c r="O450" t="s">
        <v>56</v>
      </c>
      <c r="P450">
        <v>55</v>
      </c>
      <c r="Q450">
        <v>3.4</v>
      </c>
      <c r="R450" t="b">
        <v>1</v>
      </c>
      <c r="S450" t="s">
        <v>28</v>
      </c>
      <c r="T450">
        <v>954</v>
      </c>
      <c r="U450" t="s">
        <v>57</v>
      </c>
      <c r="V450" t="s">
        <v>52</v>
      </c>
      <c r="W450" t="s">
        <v>37</v>
      </c>
      <c r="X450" s="10">
        <f t="shared" ref="X450:X513" si="152">P450/(K450+L450)</f>
        <v>8.3207261724659601E-2</v>
      </c>
      <c r="Y450" s="10" t="str">
        <f t="shared" si="141"/>
        <v>0%-10%</v>
      </c>
      <c r="Z450" t="str">
        <f t="shared" ref="Z450:Z513" si="153">IF(P450/(K450+L450)&gt;0.3, "High",IF(P450/(K450+L450)&lt;=0.1,"Low","Moderate"))</f>
        <v>Low</v>
      </c>
      <c r="AA450" t="str">
        <f t="shared" ref="AA450:AA513" si="154">IF(K450&gt;900,"901-1000",IF(AND(K450&lt;=900,K450&gt;800),"801-900",IF(AND(K450&lt;=800,K450&gt;700),"701-800",IF(AND(K450&lt;=700,K450&gt;600),"601-700",IF(AND(K450&lt;=600,K450&gt;500),"501-600",IF(AND(K450&lt;=500,K450&gt;400),"401-500",IF(AND(K450&lt;=400,K450&gt;300),"301-400",IF(AND(K450&lt;=300,K450&gt;200),"201-300",IF(AND(K450&lt;=200,K450&gt;100),"101-200","0-100")))))))))</f>
        <v>401-500</v>
      </c>
      <c r="AB450" t="str">
        <f t="shared" ref="AB450:AB513" si="155">IF(L450&gt;200,"Above 200",IF(AND(L450&lt;=200,L450&gt;150),"151-200",IF(AND(L450&lt;=150,L450&gt;100),"101-150",IF(AND(L450&lt;=100,L450&gt;50),"51-100","0-50"))))</f>
        <v>151-200</v>
      </c>
      <c r="AC450" t="str">
        <f t="shared" ref="AC450:AC513" si="156">IF(M450="GERMANY","NORTH",IF(M450="INDIA","EAST",IF(M450="USA","WEST",IF(M450="FRANCE","NORTH",IF(M450="CANADA","WEST",IF(M450="UK","NORTH",IF(M450="AUSTRALIA","SOUTH","")))))))</f>
        <v>WEST</v>
      </c>
      <c r="AD450" t="str">
        <f t="shared" ref="AD450:AD513" si="157">IF(H450=1,"Single Device","Multiple Device")</f>
        <v>Multiple Device</v>
      </c>
      <c r="AE450" t="str">
        <f t="shared" ref="AE450:AE513" si="158">IF(AND(F450&lt;=500,F450&gt;450),"451-500",IF(AND(F450&lt;=450,F450&gt;400),"401-450",IF(AND(F450&lt;=400,F450&gt;350),"351-400",IF(AND(F450&lt;=350,F450&gt;300),"301-350",IF(AND(F450&lt;=300,F450&gt;250),"251-300",IF(AND(F450&lt;=250,F450&gt;200),"201-250",IF(AND(F450&lt;=200,F450&gt;150),"151-200",IF(AND(F450&lt;=150,F450&gt;100),"101-150",IF(AND(F450&lt;=100,F450&gt;50),"51-100","0-50")))))))))</f>
        <v>151-200</v>
      </c>
      <c r="AF450" s="24" t="str">
        <f t="shared" ref="AF450:AF513" si="159">IF(MAX($D$2:$D$1001)-D450&lt;=1,"0-1 days",IF(AND(MAX($D$2:$D$1001)-D450&gt;1,MAX($D$2:$D$1001)-D450&lt;=3),"2-3 days",IF(AND(MAX($D$2:$D$1001)-D450&gt;3,MAX($D$2:$D$1001)-D450&lt;=6),"4-6 days",IF(AND(MAX($D$2:$D$1001)-D450&gt;6,MAX($D$2:$D$1001)-D450&lt;=10),"7-10 days",IF(AND(MAX($D$2:$D$1001)-D450&gt;10,MAX($D$2:$D$1001)-D450&lt;=15),"11-15 days",IF(AND(MAX($D$2:$D$1001)-D450&gt;15,MAX($D$2:$D$1001)-D450&lt;=20),"16-20 days",IF(AND(MAX($D$2:$D$1001)-D469&gt;20,MAX($D$2:$D$1001)-D450&lt;=30),"21-30 days","More than 30days")))))))</f>
        <v>7-10 days</v>
      </c>
      <c r="AG450" t="str">
        <f t="shared" ref="AG450:AG513" si="160">IF(T450&gt;4500,"Above 4500",IF(AND(T450&lt;=4500,T450&gt;4000),"4001-4500",IF(AND(T450&lt;=4000,T450&gt;3500),"3501-4000",IF(AND(T450&lt;=3500,T450&gt;3000),"3001-3500",IF(AND(T450&lt;=3000,T450&gt;2500),"2501-3000",IF(AND(T450&lt;=2500,T450&gt;2000),"2001-2500",IF(AND(T450&lt;=2000,T450&gt;1500),"1501-2000",IF(AND(T450&lt;=1500,T450&gt;1000),"1001-1500",IF(AND(T450&lt;=1000,T450&gt;500),"501-1000","0-500")))))))))</f>
        <v>501-1000</v>
      </c>
      <c r="AH450" s="30">
        <f t="shared" si="142"/>
        <v>483</v>
      </c>
      <c r="AI450" s="30">
        <f t="shared" si="151"/>
        <v>0.34368530020703936</v>
      </c>
      <c r="AJ450" t="str">
        <f t="shared" si="143"/>
        <v>0-5 hrs</v>
      </c>
      <c r="AK450" t="str">
        <f t="shared" si="150"/>
        <v>Moderate Enagaged</v>
      </c>
    </row>
    <row r="451" spans="1:37" x14ac:dyDescent="0.25">
      <c r="A451">
        <v>5227</v>
      </c>
      <c r="B451" t="s">
        <v>337</v>
      </c>
      <c r="C451" s="1">
        <v>45337</v>
      </c>
      <c r="D451" s="1">
        <v>45632</v>
      </c>
      <c r="E451" s="33">
        <v>7.99</v>
      </c>
      <c r="F451">
        <v>474</v>
      </c>
      <c r="G451" t="s">
        <v>33</v>
      </c>
      <c r="H451">
        <v>3</v>
      </c>
      <c r="I451">
        <v>6</v>
      </c>
      <c r="J451" t="b">
        <v>1</v>
      </c>
      <c r="K451">
        <v>358</v>
      </c>
      <c r="L451">
        <v>147</v>
      </c>
      <c r="M451" t="s">
        <v>25</v>
      </c>
      <c r="N451" t="s">
        <v>64</v>
      </c>
      <c r="O451" t="s">
        <v>27</v>
      </c>
      <c r="P451">
        <v>44</v>
      </c>
      <c r="Q451">
        <v>3.9</v>
      </c>
      <c r="R451" t="b">
        <v>1</v>
      </c>
      <c r="S451" t="s">
        <v>28</v>
      </c>
      <c r="T451">
        <v>3505</v>
      </c>
      <c r="U451" t="s">
        <v>65</v>
      </c>
      <c r="V451" t="s">
        <v>36</v>
      </c>
      <c r="W451" t="s">
        <v>53</v>
      </c>
      <c r="X451" s="10">
        <f t="shared" si="152"/>
        <v>8.7128712871287123E-2</v>
      </c>
      <c r="Y451" s="10" t="str">
        <f t="shared" ref="Y451:Y514" si="161">IF(P451/(K451+L451)&gt;0.3,"Above 30%",IF(P451/(K451+L451)&lt;=0.1,"0%-10%","11%-30%"))</f>
        <v>0%-10%</v>
      </c>
      <c r="Z451" t="str">
        <f t="shared" si="153"/>
        <v>Low</v>
      </c>
      <c r="AA451" t="str">
        <f t="shared" si="154"/>
        <v>301-400</v>
      </c>
      <c r="AB451" t="str">
        <f t="shared" si="155"/>
        <v>101-150</v>
      </c>
      <c r="AC451" t="str">
        <f t="shared" si="156"/>
        <v>WEST</v>
      </c>
      <c r="AD451" t="str">
        <f t="shared" si="157"/>
        <v>Multiple Device</v>
      </c>
      <c r="AE451" t="str">
        <f t="shared" si="158"/>
        <v>451-500</v>
      </c>
      <c r="AF451" s="24" t="str">
        <f t="shared" si="159"/>
        <v>11-15 days</v>
      </c>
      <c r="AG451" t="str">
        <f t="shared" si="160"/>
        <v>3501-4000</v>
      </c>
      <c r="AH451" s="30">
        <f t="shared" ref="AH451:AH514" si="162">D451-C451</f>
        <v>295</v>
      </c>
      <c r="AI451" s="30">
        <f t="shared" si="151"/>
        <v>1.6067796610169491</v>
      </c>
      <c r="AJ451" t="str">
        <f t="shared" ref="AJ451:AJ514" si="163">IF(AI451&gt;20,"Above 20 hrs",IF(AND(AI451&lt;=20,AI451&gt;15),"15-20 hrs",IF(AND(AI451&lt;=15,AI451&gt;10),"11-15 hrs",IF(AND(AI451&lt;=10,AI451&gt;5),"6-10 hrs","0-5 hrs"))))</f>
        <v>0-5 hrs</v>
      </c>
      <c r="AK451" t="str">
        <f t="shared" ref="AK451:AK514" si="164">IF(F451&gt;400,"High Enagaged",IF(AND(T451&lt;=200,T451&gt;100),"Moderate Enagaged","Low Engaged"))</f>
        <v>High Enagaged</v>
      </c>
    </row>
    <row r="452" spans="1:37" x14ac:dyDescent="0.25">
      <c r="A452">
        <v>5253</v>
      </c>
      <c r="B452" t="s">
        <v>285</v>
      </c>
      <c r="C452" s="1">
        <v>45267</v>
      </c>
      <c r="D452" s="1">
        <v>45620</v>
      </c>
      <c r="E452" s="33">
        <v>11.99</v>
      </c>
      <c r="F452">
        <v>436</v>
      </c>
      <c r="G452" t="s">
        <v>62</v>
      </c>
      <c r="H452">
        <v>5</v>
      </c>
      <c r="I452">
        <v>5</v>
      </c>
      <c r="J452" t="b">
        <v>1</v>
      </c>
      <c r="K452">
        <v>228</v>
      </c>
      <c r="L452">
        <v>110</v>
      </c>
      <c r="M452" t="s">
        <v>59</v>
      </c>
      <c r="N452" t="s">
        <v>64</v>
      </c>
      <c r="O452" t="s">
        <v>27</v>
      </c>
      <c r="P452">
        <v>78</v>
      </c>
      <c r="Q452">
        <v>4.5</v>
      </c>
      <c r="R452" t="b">
        <v>1</v>
      </c>
      <c r="S452" t="s">
        <v>28</v>
      </c>
      <c r="T452">
        <v>1518</v>
      </c>
      <c r="U452" t="s">
        <v>35</v>
      </c>
      <c r="V452" t="s">
        <v>30</v>
      </c>
      <c r="W452" t="s">
        <v>53</v>
      </c>
      <c r="X452" s="10">
        <f t="shared" si="152"/>
        <v>0.23076923076923078</v>
      </c>
      <c r="Y452" s="10" t="str">
        <f t="shared" si="161"/>
        <v>11%-30%</v>
      </c>
      <c r="Z452" t="str">
        <f t="shared" si="153"/>
        <v>Moderate</v>
      </c>
      <c r="AA452" t="str">
        <f t="shared" si="154"/>
        <v>201-300</v>
      </c>
      <c r="AB452" t="str">
        <f t="shared" si="155"/>
        <v>101-150</v>
      </c>
      <c r="AC452" t="str">
        <f t="shared" si="156"/>
        <v>SOUTH</v>
      </c>
      <c r="AD452" t="str">
        <f t="shared" si="157"/>
        <v>Multiple Device</v>
      </c>
      <c r="AE452" t="str">
        <f t="shared" si="158"/>
        <v>401-450</v>
      </c>
      <c r="AF452" s="24" t="str">
        <f t="shared" si="159"/>
        <v>More than 30days</v>
      </c>
      <c r="AG452" t="str">
        <f t="shared" si="160"/>
        <v>1501-2000</v>
      </c>
      <c r="AH452" s="30">
        <f t="shared" si="162"/>
        <v>353</v>
      </c>
      <c r="AI452" s="30">
        <f t="shared" si="151"/>
        <v>1.2351274787535411</v>
      </c>
      <c r="AJ452" t="str">
        <f t="shared" si="163"/>
        <v>0-5 hrs</v>
      </c>
      <c r="AK452" t="str">
        <f t="shared" si="164"/>
        <v>High Enagaged</v>
      </c>
    </row>
    <row r="453" spans="1:37" x14ac:dyDescent="0.25">
      <c r="A453">
        <v>5254</v>
      </c>
      <c r="B453" t="s">
        <v>305</v>
      </c>
      <c r="C453" s="1">
        <v>45546</v>
      </c>
      <c r="D453" s="1">
        <v>45626</v>
      </c>
      <c r="E453" s="33">
        <v>15.99</v>
      </c>
      <c r="F453">
        <v>59</v>
      </c>
      <c r="G453" t="s">
        <v>79</v>
      </c>
      <c r="H453">
        <v>4</v>
      </c>
      <c r="I453">
        <v>3</v>
      </c>
      <c r="J453" t="b">
        <v>0</v>
      </c>
      <c r="K453">
        <v>718</v>
      </c>
      <c r="L453">
        <v>3</v>
      </c>
      <c r="M453" t="s">
        <v>39</v>
      </c>
      <c r="N453" t="s">
        <v>40</v>
      </c>
      <c r="O453" t="s">
        <v>34</v>
      </c>
      <c r="P453">
        <v>43</v>
      </c>
      <c r="Q453">
        <v>4.2</v>
      </c>
      <c r="R453" t="b">
        <v>1</v>
      </c>
      <c r="S453" t="s">
        <v>28</v>
      </c>
      <c r="T453">
        <v>4655</v>
      </c>
      <c r="U453" t="s">
        <v>35</v>
      </c>
      <c r="V453" t="s">
        <v>52</v>
      </c>
      <c r="W453" t="s">
        <v>31</v>
      </c>
      <c r="X453" s="10">
        <f t="shared" si="152"/>
        <v>5.9639389736477116E-2</v>
      </c>
      <c r="Y453" s="10" t="str">
        <f t="shared" si="161"/>
        <v>0%-10%</v>
      </c>
      <c r="Z453" t="str">
        <f t="shared" si="153"/>
        <v>Low</v>
      </c>
      <c r="AA453" t="str">
        <f t="shared" si="154"/>
        <v>701-800</v>
      </c>
      <c r="AB453" t="str">
        <f t="shared" si="155"/>
        <v>0-50</v>
      </c>
      <c r="AC453" t="str">
        <f t="shared" si="156"/>
        <v>WEST</v>
      </c>
      <c r="AD453" t="str">
        <f t="shared" si="157"/>
        <v>Multiple Device</v>
      </c>
      <c r="AE453" t="str">
        <f t="shared" si="158"/>
        <v>51-100</v>
      </c>
      <c r="AF453" s="24" t="str">
        <f t="shared" si="159"/>
        <v>16-20 days</v>
      </c>
      <c r="AG453" t="str">
        <f t="shared" si="160"/>
        <v>Above 4500</v>
      </c>
      <c r="AH453" s="30">
        <f t="shared" si="162"/>
        <v>80</v>
      </c>
      <c r="AI453" s="30">
        <f t="shared" si="151"/>
        <v>0.73750000000000004</v>
      </c>
      <c r="AJ453" t="str">
        <f t="shared" si="163"/>
        <v>0-5 hrs</v>
      </c>
      <c r="AK453" t="str">
        <f t="shared" ref="AK453:AK454" si="165">IF(F453&gt;400,"High Enagaged",IF(AND(F453&lt;=200,F453&gt;100),"Moderate Enagaged","Low Engaged"))</f>
        <v>Low Engaged</v>
      </c>
    </row>
    <row r="454" spans="1:37" x14ac:dyDescent="0.25">
      <c r="A454">
        <v>5255</v>
      </c>
      <c r="B454" t="s">
        <v>42</v>
      </c>
      <c r="C454" s="1">
        <v>44957</v>
      </c>
      <c r="D454" s="1">
        <v>45628</v>
      </c>
      <c r="E454" s="33">
        <v>15.99</v>
      </c>
      <c r="F454">
        <v>321</v>
      </c>
      <c r="G454" t="s">
        <v>43</v>
      </c>
      <c r="H454">
        <v>1</v>
      </c>
      <c r="I454">
        <v>5</v>
      </c>
      <c r="J454" t="b">
        <v>0</v>
      </c>
      <c r="K454">
        <v>61</v>
      </c>
      <c r="L454">
        <v>192</v>
      </c>
      <c r="M454" t="s">
        <v>44</v>
      </c>
      <c r="N454" t="s">
        <v>40</v>
      </c>
      <c r="O454" t="s">
        <v>41</v>
      </c>
      <c r="P454">
        <v>47</v>
      </c>
      <c r="Q454">
        <v>4.5999999999999996</v>
      </c>
      <c r="R454" t="b">
        <v>0</v>
      </c>
      <c r="S454" t="s">
        <v>28</v>
      </c>
      <c r="T454">
        <v>952</v>
      </c>
      <c r="U454" t="s">
        <v>35</v>
      </c>
      <c r="V454" t="s">
        <v>36</v>
      </c>
      <c r="W454" t="s">
        <v>37</v>
      </c>
      <c r="X454" s="10">
        <f t="shared" si="152"/>
        <v>0.1857707509881423</v>
      </c>
      <c r="Y454" s="10" t="str">
        <f t="shared" si="161"/>
        <v>11%-30%</v>
      </c>
      <c r="Z454" t="str">
        <f t="shared" si="153"/>
        <v>Moderate</v>
      </c>
      <c r="AA454" t="str">
        <f t="shared" si="154"/>
        <v>0-100</v>
      </c>
      <c r="AB454" t="str">
        <f t="shared" si="155"/>
        <v>151-200</v>
      </c>
      <c r="AC454" t="str">
        <f t="shared" si="156"/>
        <v>NORTH</v>
      </c>
      <c r="AD454" t="str">
        <f t="shared" si="157"/>
        <v>Single Device</v>
      </c>
      <c r="AE454" t="str">
        <f t="shared" si="158"/>
        <v>301-350</v>
      </c>
      <c r="AF454" s="24" t="str">
        <f t="shared" si="159"/>
        <v>16-20 days</v>
      </c>
      <c r="AG454" t="str">
        <f t="shared" si="160"/>
        <v>501-1000</v>
      </c>
      <c r="AH454" s="30">
        <f t="shared" si="162"/>
        <v>671</v>
      </c>
      <c r="AI454" s="30">
        <f t="shared" si="151"/>
        <v>0.4783904619970194</v>
      </c>
      <c r="AJ454" t="str">
        <f t="shared" si="163"/>
        <v>0-5 hrs</v>
      </c>
      <c r="AK454" t="str">
        <f t="shared" si="165"/>
        <v>Low Engaged</v>
      </c>
    </row>
    <row r="455" spans="1:37" x14ac:dyDescent="0.25">
      <c r="A455">
        <v>5256</v>
      </c>
      <c r="B455" t="s">
        <v>167</v>
      </c>
      <c r="C455" s="1">
        <v>45614</v>
      </c>
      <c r="D455" s="1">
        <v>45628</v>
      </c>
      <c r="E455" s="33">
        <v>15.99</v>
      </c>
      <c r="F455">
        <v>368</v>
      </c>
      <c r="G455" t="s">
        <v>43</v>
      </c>
      <c r="H455">
        <v>4</v>
      </c>
      <c r="I455">
        <v>4</v>
      </c>
      <c r="J455" t="b">
        <v>1</v>
      </c>
      <c r="K455">
        <v>968</v>
      </c>
      <c r="L455">
        <v>24</v>
      </c>
      <c r="M455" t="s">
        <v>59</v>
      </c>
      <c r="N455" t="s">
        <v>40</v>
      </c>
      <c r="O455" t="s">
        <v>41</v>
      </c>
      <c r="P455">
        <v>30</v>
      </c>
      <c r="Q455">
        <v>3</v>
      </c>
      <c r="R455" t="b">
        <v>1</v>
      </c>
      <c r="S455" t="s">
        <v>28</v>
      </c>
      <c r="T455">
        <v>119</v>
      </c>
      <c r="U455" t="s">
        <v>65</v>
      </c>
      <c r="V455" t="s">
        <v>68</v>
      </c>
      <c r="W455" t="s">
        <v>31</v>
      </c>
      <c r="X455" s="10">
        <f t="shared" si="152"/>
        <v>3.0241935483870969E-2</v>
      </c>
      <c r="Y455" s="10" t="str">
        <f t="shared" si="161"/>
        <v>0%-10%</v>
      </c>
      <c r="Z455" t="str">
        <f t="shared" si="153"/>
        <v>Low</v>
      </c>
      <c r="AA455" t="str">
        <f t="shared" si="154"/>
        <v>901-1000</v>
      </c>
      <c r="AB455" t="str">
        <f t="shared" si="155"/>
        <v>0-50</v>
      </c>
      <c r="AC455" t="str">
        <f t="shared" si="156"/>
        <v>SOUTH</v>
      </c>
      <c r="AD455" t="str">
        <f t="shared" si="157"/>
        <v>Multiple Device</v>
      </c>
      <c r="AE455" t="str">
        <f t="shared" si="158"/>
        <v>351-400</v>
      </c>
      <c r="AF455" s="24" t="str">
        <f t="shared" si="159"/>
        <v>16-20 days</v>
      </c>
      <c r="AG455" t="str">
        <f t="shared" si="160"/>
        <v>0-500</v>
      </c>
      <c r="AH455" s="30">
        <f t="shared" si="162"/>
        <v>14</v>
      </c>
      <c r="AI455" s="30">
        <f t="shared" si="151"/>
        <v>26.285714285714285</v>
      </c>
      <c r="AJ455" t="str">
        <f t="shared" si="163"/>
        <v>Above 20 hrs</v>
      </c>
      <c r="AK455" t="str">
        <f t="shared" si="164"/>
        <v>Moderate Enagaged</v>
      </c>
    </row>
    <row r="456" spans="1:37" x14ac:dyDescent="0.25">
      <c r="A456">
        <v>5269</v>
      </c>
      <c r="B456" t="s">
        <v>45</v>
      </c>
      <c r="C456" s="1">
        <v>44991</v>
      </c>
      <c r="D456" s="1">
        <v>45630</v>
      </c>
      <c r="E456" s="33">
        <v>11.99</v>
      </c>
      <c r="F456">
        <v>192</v>
      </c>
      <c r="G456" t="s">
        <v>62</v>
      </c>
      <c r="H456">
        <v>5</v>
      </c>
      <c r="I456">
        <v>4</v>
      </c>
      <c r="J456" t="b">
        <v>0</v>
      </c>
      <c r="K456">
        <v>123</v>
      </c>
      <c r="L456">
        <v>34</v>
      </c>
      <c r="M456" t="s">
        <v>48</v>
      </c>
      <c r="N456" t="s">
        <v>64</v>
      </c>
      <c r="O456" t="s">
        <v>56</v>
      </c>
      <c r="P456">
        <v>73</v>
      </c>
      <c r="Q456">
        <v>3.8</v>
      </c>
      <c r="R456" t="b">
        <v>1</v>
      </c>
      <c r="S456" t="s">
        <v>28</v>
      </c>
      <c r="T456">
        <v>4868</v>
      </c>
      <c r="U456" t="s">
        <v>65</v>
      </c>
      <c r="V456" t="s">
        <v>60</v>
      </c>
      <c r="W456" t="s">
        <v>53</v>
      </c>
      <c r="X456" s="10">
        <f t="shared" si="152"/>
        <v>0.46496815286624205</v>
      </c>
      <c r="Y456" s="10" t="str">
        <f t="shared" si="161"/>
        <v>Above 30%</v>
      </c>
      <c r="Z456" t="str">
        <f t="shared" si="153"/>
        <v>High</v>
      </c>
      <c r="AA456" t="str">
        <f t="shared" si="154"/>
        <v>101-200</v>
      </c>
      <c r="AB456" t="str">
        <f t="shared" si="155"/>
        <v>0-50</v>
      </c>
      <c r="AC456" t="str">
        <f t="shared" si="156"/>
        <v>EAST</v>
      </c>
      <c r="AD456" t="str">
        <f t="shared" si="157"/>
        <v>Multiple Device</v>
      </c>
      <c r="AE456" t="str">
        <f t="shared" si="158"/>
        <v>151-200</v>
      </c>
      <c r="AF456" s="24" t="str">
        <f t="shared" si="159"/>
        <v>11-15 days</v>
      </c>
      <c r="AG456" t="str">
        <f t="shared" si="160"/>
        <v>Above 4500</v>
      </c>
      <c r="AH456" s="30">
        <f t="shared" si="162"/>
        <v>639</v>
      </c>
      <c r="AI456" s="30">
        <f t="shared" si="151"/>
        <v>0.30046948356807512</v>
      </c>
      <c r="AJ456" t="str">
        <f t="shared" si="163"/>
        <v>0-5 hrs</v>
      </c>
      <c r="AK456" t="str">
        <f t="shared" ref="AK456:AK457" si="166">IF(F456&gt;400,"High Enagaged",IF(AND(F456&lt;=200,F456&gt;100),"Moderate Enagaged","Low Engaged"))</f>
        <v>Moderate Enagaged</v>
      </c>
    </row>
    <row r="457" spans="1:37" x14ac:dyDescent="0.25">
      <c r="A457">
        <v>5280</v>
      </c>
      <c r="B457" t="s">
        <v>280</v>
      </c>
      <c r="C457" s="1">
        <v>45010</v>
      </c>
      <c r="D457" s="1">
        <v>45625</v>
      </c>
      <c r="E457" s="33">
        <v>7.99</v>
      </c>
      <c r="F457">
        <v>25</v>
      </c>
      <c r="G457" t="s">
        <v>55</v>
      </c>
      <c r="H457">
        <v>5</v>
      </c>
      <c r="I457">
        <v>2</v>
      </c>
      <c r="J457" t="b">
        <v>1</v>
      </c>
      <c r="K457">
        <v>429</v>
      </c>
      <c r="L457">
        <v>138</v>
      </c>
      <c r="M457" t="s">
        <v>59</v>
      </c>
      <c r="N457" t="s">
        <v>49</v>
      </c>
      <c r="O457" t="s">
        <v>56</v>
      </c>
      <c r="P457">
        <v>40</v>
      </c>
      <c r="Q457">
        <v>3.5</v>
      </c>
      <c r="R457" t="b">
        <v>0</v>
      </c>
      <c r="S457" t="s">
        <v>28</v>
      </c>
      <c r="T457">
        <v>1713</v>
      </c>
      <c r="U457" t="s">
        <v>29</v>
      </c>
      <c r="V457" t="s">
        <v>68</v>
      </c>
      <c r="W457" t="s">
        <v>31</v>
      </c>
      <c r="X457" s="10">
        <f t="shared" si="152"/>
        <v>7.0546737213403876E-2</v>
      </c>
      <c r="Y457" s="10" t="str">
        <f t="shared" si="161"/>
        <v>0%-10%</v>
      </c>
      <c r="Z457" t="str">
        <f t="shared" si="153"/>
        <v>Low</v>
      </c>
      <c r="AA457" t="str">
        <f t="shared" si="154"/>
        <v>401-500</v>
      </c>
      <c r="AB457" t="str">
        <f t="shared" si="155"/>
        <v>101-150</v>
      </c>
      <c r="AC457" t="str">
        <f t="shared" si="156"/>
        <v>SOUTH</v>
      </c>
      <c r="AD457" t="str">
        <f t="shared" si="157"/>
        <v>Multiple Device</v>
      </c>
      <c r="AE457" t="str">
        <f t="shared" si="158"/>
        <v>0-50</v>
      </c>
      <c r="AF457" s="24" t="str">
        <f t="shared" si="159"/>
        <v>16-20 days</v>
      </c>
      <c r="AG457" t="str">
        <f t="shared" si="160"/>
        <v>1501-2000</v>
      </c>
      <c r="AH457" s="30">
        <f t="shared" si="162"/>
        <v>615</v>
      </c>
      <c r="AI457" s="30">
        <f t="shared" si="151"/>
        <v>4.065040650406504E-2</v>
      </c>
      <c r="AJ457" t="str">
        <f t="shared" si="163"/>
        <v>0-5 hrs</v>
      </c>
      <c r="AK457" t="str">
        <f t="shared" si="166"/>
        <v>Low Engaged</v>
      </c>
    </row>
    <row r="458" spans="1:37" x14ac:dyDescent="0.25">
      <c r="A458">
        <v>5291</v>
      </c>
      <c r="B458" t="s">
        <v>376</v>
      </c>
      <c r="C458" s="1">
        <v>45346</v>
      </c>
      <c r="D458" s="1">
        <v>45643</v>
      </c>
      <c r="E458" s="33">
        <v>11.99</v>
      </c>
      <c r="F458">
        <v>455</v>
      </c>
      <c r="G458" t="s">
        <v>33</v>
      </c>
      <c r="H458">
        <v>3</v>
      </c>
      <c r="I458">
        <v>6</v>
      </c>
      <c r="J458" t="b">
        <v>1</v>
      </c>
      <c r="K458">
        <v>15</v>
      </c>
      <c r="L458">
        <v>36</v>
      </c>
      <c r="M458" t="s">
        <v>63</v>
      </c>
      <c r="N458" t="s">
        <v>40</v>
      </c>
      <c r="O458" t="s">
        <v>56</v>
      </c>
      <c r="P458">
        <v>37</v>
      </c>
      <c r="Q458">
        <v>4.2</v>
      </c>
      <c r="R458" t="b">
        <v>0</v>
      </c>
      <c r="S458" t="s">
        <v>28</v>
      </c>
      <c r="T458">
        <v>4486</v>
      </c>
      <c r="U458" t="s">
        <v>65</v>
      </c>
      <c r="V458" t="s">
        <v>52</v>
      </c>
      <c r="W458" t="s">
        <v>75</v>
      </c>
      <c r="X458" s="10">
        <f t="shared" si="152"/>
        <v>0.72549019607843135</v>
      </c>
      <c r="Y458" s="10" t="str">
        <f t="shared" si="161"/>
        <v>Above 30%</v>
      </c>
      <c r="Z458" t="str">
        <f t="shared" si="153"/>
        <v>High</v>
      </c>
      <c r="AA458" t="str">
        <f t="shared" si="154"/>
        <v>0-100</v>
      </c>
      <c r="AB458" t="str">
        <f t="shared" si="155"/>
        <v>0-50</v>
      </c>
      <c r="AC458" t="str">
        <f t="shared" si="156"/>
        <v>NORTH</v>
      </c>
      <c r="AD458" t="str">
        <f t="shared" si="157"/>
        <v>Multiple Device</v>
      </c>
      <c r="AE458" t="str">
        <f t="shared" si="158"/>
        <v>451-500</v>
      </c>
      <c r="AF458" s="24" t="str">
        <f t="shared" si="159"/>
        <v>0-1 days</v>
      </c>
      <c r="AG458" t="str">
        <f t="shared" si="160"/>
        <v>4001-4500</v>
      </c>
      <c r="AH458" s="30">
        <f t="shared" si="162"/>
        <v>297</v>
      </c>
      <c r="AI458" s="30">
        <f t="shared" si="151"/>
        <v>1.531986531986532</v>
      </c>
      <c r="AJ458" t="str">
        <f t="shared" si="163"/>
        <v>0-5 hrs</v>
      </c>
      <c r="AK458" t="str">
        <f t="shared" si="164"/>
        <v>High Enagaged</v>
      </c>
    </row>
    <row r="459" spans="1:37" x14ac:dyDescent="0.25">
      <c r="A459">
        <v>5299</v>
      </c>
      <c r="B459" t="s">
        <v>138</v>
      </c>
      <c r="C459" s="1">
        <v>45046</v>
      </c>
      <c r="D459" s="1">
        <v>45628</v>
      </c>
      <c r="E459" s="33">
        <v>7.99</v>
      </c>
      <c r="F459">
        <v>275</v>
      </c>
      <c r="G459" t="s">
        <v>62</v>
      </c>
      <c r="H459">
        <v>2</v>
      </c>
      <c r="I459">
        <v>2</v>
      </c>
      <c r="J459" t="b">
        <v>1</v>
      </c>
      <c r="K459">
        <v>755</v>
      </c>
      <c r="L459">
        <v>166</v>
      </c>
      <c r="M459" t="s">
        <v>63</v>
      </c>
      <c r="N459" t="s">
        <v>40</v>
      </c>
      <c r="O459" t="s">
        <v>41</v>
      </c>
      <c r="P459">
        <v>45</v>
      </c>
      <c r="Q459">
        <v>3.9</v>
      </c>
      <c r="R459" t="b">
        <v>0</v>
      </c>
      <c r="S459" t="s">
        <v>28</v>
      </c>
      <c r="T459">
        <v>3975</v>
      </c>
      <c r="U459" t="s">
        <v>65</v>
      </c>
      <c r="V459" t="s">
        <v>30</v>
      </c>
      <c r="W459" t="s">
        <v>53</v>
      </c>
      <c r="X459" s="10">
        <f t="shared" si="152"/>
        <v>4.8859934853420196E-2</v>
      </c>
      <c r="Y459" s="10" t="str">
        <f t="shared" si="161"/>
        <v>0%-10%</v>
      </c>
      <c r="Z459" t="str">
        <f t="shared" si="153"/>
        <v>Low</v>
      </c>
      <c r="AA459" t="str">
        <f t="shared" si="154"/>
        <v>701-800</v>
      </c>
      <c r="AB459" t="str">
        <f t="shared" si="155"/>
        <v>151-200</v>
      </c>
      <c r="AC459" t="str">
        <f t="shared" si="156"/>
        <v>NORTH</v>
      </c>
      <c r="AD459" t="str">
        <f t="shared" si="157"/>
        <v>Multiple Device</v>
      </c>
      <c r="AE459" t="str">
        <f t="shared" si="158"/>
        <v>251-300</v>
      </c>
      <c r="AF459" s="24" t="str">
        <f t="shared" si="159"/>
        <v>16-20 days</v>
      </c>
      <c r="AG459" t="str">
        <f t="shared" si="160"/>
        <v>3501-4000</v>
      </c>
      <c r="AH459" s="30">
        <f t="shared" si="162"/>
        <v>582</v>
      </c>
      <c r="AI459" s="30">
        <f t="shared" si="151"/>
        <v>0.47250859106529208</v>
      </c>
      <c r="AJ459" t="str">
        <f t="shared" si="163"/>
        <v>0-5 hrs</v>
      </c>
      <c r="AK459" t="str">
        <f t="shared" ref="AK459:AK465" si="167">IF(F459&gt;400,"High Enagaged",IF(AND(F459&lt;=200,F459&gt;100),"Moderate Enagaged","Low Engaged"))</f>
        <v>Low Engaged</v>
      </c>
    </row>
    <row r="460" spans="1:37" x14ac:dyDescent="0.25">
      <c r="A460">
        <v>5306</v>
      </c>
      <c r="B460" t="s">
        <v>228</v>
      </c>
      <c r="C460" s="1">
        <v>45179</v>
      </c>
      <c r="D460" s="1">
        <v>45635</v>
      </c>
      <c r="E460" s="33">
        <v>15.99</v>
      </c>
      <c r="F460">
        <v>272</v>
      </c>
      <c r="G460" t="s">
        <v>62</v>
      </c>
      <c r="H460">
        <v>5</v>
      </c>
      <c r="I460">
        <v>1</v>
      </c>
      <c r="J460" t="b">
        <v>1</v>
      </c>
      <c r="K460">
        <v>735</v>
      </c>
      <c r="L460">
        <v>74</v>
      </c>
      <c r="M460" t="s">
        <v>63</v>
      </c>
      <c r="N460" t="s">
        <v>49</v>
      </c>
      <c r="O460" t="s">
        <v>56</v>
      </c>
      <c r="P460">
        <v>90</v>
      </c>
      <c r="Q460">
        <v>3.8</v>
      </c>
      <c r="R460" t="b">
        <v>1</v>
      </c>
      <c r="S460" t="s">
        <v>28</v>
      </c>
      <c r="T460">
        <v>1808</v>
      </c>
      <c r="U460" t="s">
        <v>65</v>
      </c>
      <c r="V460" t="s">
        <v>36</v>
      </c>
      <c r="W460" t="s">
        <v>31</v>
      </c>
      <c r="X460" s="10">
        <f t="shared" si="152"/>
        <v>0.11124845488257108</v>
      </c>
      <c r="Y460" s="10" t="str">
        <f t="shared" si="161"/>
        <v>11%-30%</v>
      </c>
      <c r="Z460" t="str">
        <f t="shared" si="153"/>
        <v>Moderate</v>
      </c>
      <c r="AA460" t="str">
        <f t="shared" si="154"/>
        <v>701-800</v>
      </c>
      <c r="AB460" t="str">
        <f t="shared" si="155"/>
        <v>51-100</v>
      </c>
      <c r="AC460" t="str">
        <f t="shared" si="156"/>
        <v>NORTH</v>
      </c>
      <c r="AD460" t="str">
        <f t="shared" si="157"/>
        <v>Multiple Device</v>
      </c>
      <c r="AE460" t="str">
        <f t="shared" si="158"/>
        <v>251-300</v>
      </c>
      <c r="AF460" s="24" t="str">
        <f t="shared" si="159"/>
        <v>7-10 days</v>
      </c>
      <c r="AG460" t="str">
        <f t="shared" si="160"/>
        <v>1501-2000</v>
      </c>
      <c r="AH460" s="30">
        <f t="shared" si="162"/>
        <v>456</v>
      </c>
      <c r="AI460" s="30">
        <f t="shared" si="151"/>
        <v>0.59649122807017541</v>
      </c>
      <c r="AJ460" t="str">
        <f t="shared" si="163"/>
        <v>0-5 hrs</v>
      </c>
      <c r="AK460" t="str">
        <f t="shared" si="167"/>
        <v>Low Engaged</v>
      </c>
    </row>
    <row r="461" spans="1:37" x14ac:dyDescent="0.25">
      <c r="A461">
        <v>5315</v>
      </c>
      <c r="B461" t="s">
        <v>323</v>
      </c>
      <c r="C461" s="1">
        <v>45100</v>
      </c>
      <c r="D461" s="1">
        <v>45615</v>
      </c>
      <c r="E461" s="33">
        <v>7.99</v>
      </c>
      <c r="F461">
        <v>198</v>
      </c>
      <c r="G461" t="s">
        <v>55</v>
      </c>
      <c r="H461">
        <v>4</v>
      </c>
      <c r="I461">
        <v>3</v>
      </c>
      <c r="J461" t="b">
        <v>0</v>
      </c>
      <c r="K461">
        <v>202</v>
      </c>
      <c r="L461">
        <v>26</v>
      </c>
      <c r="M461" t="s">
        <v>39</v>
      </c>
      <c r="N461" t="s">
        <v>64</v>
      </c>
      <c r="O461" t="s">
        <v>67</v>
      </c>
      <c r="P461">
        <v>52</v>
      </c>
      <c r="Q461">
        <v>4.8</v>
      </c>
      <c r="R461" t="b">
        <v>0</v>
      </c>
      <c r="S461" t="s">
        <v>28</v>
      </c>
      <c r="T461">
        <v>1392</v>
      </c>
      <c r="U461" t="s">
        <v>57</v>
      </c>
      <c r="V461" t="s">
        <v>36</v>
      </c>
      <c r="W461" t="s">
        <v>75</v>
      </c>
      <c r="X461" s="10">
        <f t="shared" si="152"/>
        <v>0.22807017543859648</v>
      </c>
      <c r="Y461" s="10" t="str">
        <f t="shared" si="161"/>
        <v>11%-30%</v>
      </c>
      <c r="Z461" t="str">
        <f t="shared" si="153"/>
        <v>Moderate</v>
      </c>
      <c r="AA461" t="str">
        <f t="shared" si="154"/>
        <v>201-300</v>
      </c>
      <c r="AB461" t="str">
        <f t="shared" si="155"/>
        <v>0-50</v>
      </c>
      <c r="AC461" t="str">
        <f t="shared" si="156"/>
        <v>WEST</v>
      </c>
      <c r="AD461" t="str">
        <f t="shared" si="157"/>
        <v>Multiple Device</v>
      </c>
      <c r="AE461" t="str">
        <f t="shared" si="158"/>
        <v>151-200</v>
      </c>
      <c r="AF461" s="24" t="str">
        <f t="shared" si="159"/>
        <v>More than 30days</v>
      </c>
      <c r="AG461" t="str">
        <f t="shared" si="160"/>
        <v>1001-1500</v>
      </c>
      <c r="AH461" s="30">
        <f t="shared" si="162"/>
        <v>515</v>
      </c>
      <c r="AI461" s="30">
        <f t="shared" si="151"/>
        <v>0.38446601941747571</v>
      </c>
      <c r="AJ461" t="str">
        <f t="shared" si="163"/>
        <v>0-5 hrs</v>
      </c>
      <c r="AK461" t="str">
        <f t="shared" si="167"/>
        <v>Moderate Enagaged</v>
      </c>
    </row>
    <row r="462" spans="1:37" x14ac:dyDescent="0.25">
      <c r="A462">
        <v>5320</v>
      </c>
      <c r="B462" t="s">
        <v>134</v>
      </c>
      <c r="C462" s="1">
        <v>45197</v>
      </c>
      <c r="D462" s="1">
        <v>45635</v>
      </c>
      <c r="E462" s="33">
        <v>11.99</v>
      </c>
      <c r="F462">
        <v>123</v>
      </c>
      <c r="G462" t="s">
        <v>46</v>
      </c>
      <c r="H462">
        <v>1</v>
      </c>
      <c r="I462">
        <v>6</v>
      </c>
      <c r="J462" t="b">
        <v>0</v>
      </c>
      <c r="K462">
        <v>718</v>
      </c>
      <c r="L462">
        <v>25</v>
      </c>
      <c r="M462" t="s">
        <v>25</v>
      </c>
      <c r="N462" t="s">
        <v>26</v>
      </c>
      <c r="O462" t="s">
        <v>34</v>
      </c>
      <c r="P462">
        <v>73</v>
      </c>
      <c r="Q462">
        <v>4.4000000000000004</v>
      </c>
      <c r="R462" t="b">
        <v>0</v>
      </c>
      <c r="S462" t="s">
        <v>28</v>
      </c>
      <c r="T462">
        <v>3179</v>
      </c>
      <c r="U462" t="s">
        <v>51</v>
      </c>
      <c r="V462" t="s">
        <v>36</v>
      </c>
      <c r="W462" t="s">
        <v>53</v>
      </c>
      <c r="X462" s="10">
        <f t="shared" si="152"/>
        <v>9.8250336473755043E-2</v>
      </c>
      <c r="Y462" s="10" t="str">
        <f t="shared" si="161"/>
        <v>0%-10%</v>
      </c>
      <c r="Z462" t="str">
        <f t="shared" si="153"/>
        <v>Low</v>
      </c>
      <c r="AA462" t="str">
        <f t="shared" si="154"/>
        <v>701-800</v>
      </c>
      <c r="AB462" t="str">
        <f t="shared" si="155"/>
        <v>0-50</v>
      </c>
      <c r="AC462" t="str">
        <f t="shared" si="156"/>
        <v>WEST</v>
      </c>
      <c r="AD462" t="str">
        <f t="shared" si="157"/>
        <v>Single Device</v>
      </c>
      <c r="AE462" t="str">
        <f t="shared" si="158"/>
        <v>101-150</v>
      </c>
      <c r="AF462" s="24" t="str">
        <f t="shared" si="159"/>
        <v>7-10 days</v>
      </c>
      <c r="AG462" t="str">
        <f t="shared" si="160"/>
        <v>3001-3500</v>
      </c>
      <c r="AH462" s="30">
        <f t="shared" si="162"/>
        <v>438</v>
      </c>
      <c r="AI462" s="30">
        <f t="shared" si="151"/>
        <v>0.28082191780821919</v>
      </c>
      <c r="AJ462" t="str">
        <f t="shared" si="163"/>
        <v>0-5 hrs</v>
      </c>
      <c r="AK462" t="str">
        <f t="shared" si="167"/>
        <v>Moderate Enagaged</v>
      </c>
    </row>
    <row r="463" spans="1:37" x14ac:dyDescent="0.25">
      <c r="A463">
        <v>5321</v>
      </c>
      <c r="B463" t="s">
        <v>195</v>
      </c>
      <c r="C463" s="1">
        <v>45290</v>
      </c>
      <c r="D463" s="1">
        <v>45636</v>
      </c>
      <c r="E463" s="33">
        <v>7.99</v>
      </c>
      <c r="F463">
        <v>20</v>
      </c>
      <c r="G463" t="s">
        <v>79</v>
      </c>
      <c r="H463">
        <v>5</v>
      </c>
      <c r="I463">
        <v>2</v>
      </c>
      <c r="J463" t="b">
        <v>0</v>
      </c>
      <c r="K463">
        <v>895</v>
      </c>
      <c r="L463">
        <v>40</v>
      </c>
      <c r="M463" t="s">
        <v>39</v>
      </c>
      <c r="N463" t="s">
        <v>64</v>
      </c>
      <c r="O463" t="s">
        <v>56</v>
      </c>
      <c r="P463">
        <v>97</v>
      </c>
      <c r="Q463">
        <v>3.8</v>
      </c>
      <c r="R463" t="b">
        <v>0</v>
      </c>
      <c r="S463" t="s">
        <v>28</v>
      </c>
      <c r="T463">
        <v>4216</v>
      </c>
      <c r="U463" t="s">
        <v>35</v>
      </c>
      <c r="V463" t="s">
        <v>68</v>
      </c>
      <c r="W463" t="s">
        <v>75</v>
      </c>
      <c r="X463" s="10">
        <f t="shared" si="152"/>
        <v>0.10374331550802139</v>
      </c>
      <c r="Y463" s="10" t="str">
        <f t="shared" si="161"/>
        <v>11%-30%</v>
      </c>
      <c r="Z463" t="str">
        <f t="shared" si="153"/>
        <v>Moderate</v>
      </c>
      <c r="AA463" t="str">
        <f t="shared" si="154"/>
        <v>801-900</v>
      </c>
      <c r="AB463" t="str">
        <f t="shared" si="155"/>
        <v>0-50</v>
      </c>
      <c r="AC463" t="str">
        <f t="shared" si="156"/>
        <v>WEST</v>
      </c>
      <c r="AD463" t="str">
        <f t="shared" si="157"/>
        <v>Multiple Device</v>
      </c>
      <c r="AE463" t="str">
        <f t="shared" si="158"/>
        <v>0-50</v>
      </c>
      <c r="AF463" s="24" t="str">
        <f t="shared" si="159"/>
        <v>7-10 days</v>
      </c>
      <c r="AG463" t="str">
        <f t="shared" si="160"/>
        <v>4001-4500</v>
      </c>
      <c r="AH463" s="30">
        <f t="shared" si="162"/>
        <v>346</v>
      </c>
      <c r="AI463" s="30">
        <f t="shared" si="151"/>
        <v>5.7803468208092484E-2</v>
      </c>
      <c r="AJ463" t="str">
        <f t="shared" si="163"/>
        <v>0-5 hrs</v>
      </c>
      <c r="AK463" t="str">
        <f t="shared" si="167"/>
        <v>Low Engaged</v>
      </c>
    </row>
    <row r="464" spans="1:37" x14ac:dyDescent="0.25">
      <c r="A464">
        <v>5337</v>
      </c>
      <c r="B464" t="s">
        <v>289</v>
      </c>
      <c r="C464" s="1">
        <v>45520</v>
      </c>
      <c r="D464" s="1">
        <v>45624</v>
      </c>
      <c r="E464" s="33">
        <v>7.99</v>
      </c>
      <c r="F464">
        <v>357</v>
      </c>
      <c r="G464" t="s">
        <v>55</v>
      </c>
      <c r="H464">
        <v>2</v>
      </c>
      <c r="I464">
        <v>4</v>
      </c>
      <c r="J464" t="b">
        <v>1</v>
      </c>
      <c r="K464">
        <v>245</v>
      </c>
      <c r="L464">
        <v>116</v>
      </c>
      <c r="M464" t="s">
        <v>74</v>
      </c>
      <c r="N464" t="s">
        <v>64</v>
      </c>
      <c r="O464" t="s">
        <v>41</v>
      </c>
      <c r="P464">
        <v>71</v>
      </c>
      <c r="Q464">
        <v>4.2</v>
      </c>
      <c r="R464" t="b">
        <v>1</v>
      </c>
      <c r="S464" t="s">
        <v>28</v>
      </c>
      <c r="T464">
        <v>2209</v>
      </c>
      <c r="U464" t="s">
        <v>29</v>
      </c>
      <c r="V464" t="s">
        <v>52</v>
      </c>
      <c r="W464" t="s">
        <v>31</v>
      </c>
      <c r="X464" s="10">
        <f t="shared" si="152"/>
        <v>0.19667590027700832</v>
      </c>
      <c r="Y464" s="10" t="str">
        <f t="shared" si="161"/>
        <v>11%-30%</v>
      </c>
      <c r="Z464" t="str">
        <f t="shared" si="153"/>
        <v>Moderate</v>
      </c>
      <c r="AA464" t="str">
        <f t="shared" si="154"/>
        <v>201-300</v>
      </c>
      <c r="AB464" t="str">
        <f t="shared" si="155"/>
        <v>101-150</v>
      </c>
      <c r="AC464" t="str">
        <f t="shared" si="156"/>
        <v>NORTH</v>
      </c>
      <c r="AD464" t="str">
        <f t="shared" si="157"/>
        <v>Multiple Device</v>
      </c>
      <c r="AE464" t="str">
        <f t="shared" si="158"/>
        <v>351-400</v>
      </c>
      <c r="AF464" s="24" t="str">
        <f t="shared" si="159"/>
        <v>16-20 days</v>
      </c>
      <c r="AG464" t="str">
        <f t="shared" si="160"/>
        <v>2001-2500</v>
      </c>
      <c r="AH464" s="30">
        <f t="shared" si="162"/>
        <v>104</v>
      </c>
      <c r="AI464" s="30">
        <f t="shared" si="151"/>
        <v>3.4326923076923075</v>
      </c>
      <c r="AJ464" t="str">
        <f t="shared" si="163"/>
        <v>0-5 hrs</v>
      </c>
      <c r="AK464" t="str">
        <f t="shared" si="167"/>
        <v>Low Engaged</v>
      </c>
    </row>
    <row r="465" spans="1:37" x14ac:dyDescent="0.25">
      <c r="A465">
        <v>5339</v>
      </c>
      <c r="B465" t="s">
        <v>275</v>
      </c>
      <c r="C465" s="1">
        <v>45341</v>
      </c>
      <c r="D465" s="1">
        <v>45640</v>
      </c>
      <c r="E465" s="33">
        <v>15.99</v>
      </c>
      <c r="F465">
        <v>53</v>
      </c>
      <c r="G465" t="s">
        <v>24</v>
      </c>
      <c r="H465">
        <v>5</v>
      </c>
      <c r="I465">
        <v>5</v>
      </c>
      <c r="J465" t="b">
        <v>0</v>
      </c>
      <c r="K465">
        <v>524</v>
      </c>
      <c r="L465">
        <v>161</v>
      </c>
      <c r="M465" t="s">
        <v>74</v>
      </c>
      <c r="N465" t="s">
        <v>64</v>
      </c>
      <c r="O465" t="s">
        <v>34</v>
      </c>
      <c r="P465">
        <v>65</v>
      </c>
      <c r="Q465">
        <v>4.9000000000000004</v>
      </c>
      <c r="R465" t="b">
        <v>0</v>
      </c>
      <c r="S465" t="s">
        <v>28</v>
      </c>
      <c r="T465">
        <v>1016</v>
      </c>
      <c r="U465" t="s">
        <v>35</v>
      </c>
      <c r="V465" t="s">
        <v>60</v>
      </c>
      <c r="W465" t="s">
        <v>75</v>
      </c>
      <c r="X465" s="10">
        <f t="shared" si="152"/>
        <v>9.4890510948905105E-2</v>
      </c>
      <c r="Y465" s="10" t="str">
        <f t="shared" si="161"/>
        <v>0%-10%</v>
      </c>
      <c r="Z465" t="str">
        <f t="shared" si="153"/>
        <v>Low</v>
      </c>
      <c r="AA465" t="str">
        <f t="shared" si="154"/>
        <v>501-600</v>
      </c>
      <c r="AB465" t="str">
        <f t="shared" si="155"/>
        <v>151-200</v>
      </c>
      <c r="AC465" t="str">
        <f t="shared" si="156"/>
        <v>NORTH</v>
      </c>
      <c r="AD465" t="str">
        <f t="shared" si="157"/>
        <v>Multiple Device</v>
      </c>
      <c r="AE465" t="str">
        <f t="shared" si="158"/>
        <v>51-100</v>
      </c>
      <c r="AF465" s="24" t="str">
        <f t="shared" si="159"/>
        <v>4-6 days</v>
      </c>
      <c r="AG465" t="str">
        <f t="shared" si="160"/>
        <v>1001-1500</v>
      </c>
      <c r="AH465" s="30">
        <f t="shared" si="162"/>
        <v>299</v>
      </c>
      <c r="AI465" s="30">
        <f t="shared" si="151"/>
        <v>0.17725752508361203</v>
      </c>
      <c r="AJ465" t="str">
        <f t="shared" si="163"/>
        <v>0-5 hrs</v>
      </c>
      <c r="AK465" t="str">
        <f t="shared" si="167"/>
        <v>Low Engaged</v>
      </c>
    </row>
    <row r="466" spans="1:37" x14ac:dyDescent="0.25">
      <c r="A466">
        <v>5352</v>
      </c>
      <c r="B466" t="s">
        <v>187</v>
      </c>
      <c r="C466" s="1">
        <v>45307</v>
      </c>
      <c r="D466" s="1">
        <v>45640</v>
      </c>
      <c r="E466" s="33">
        <v>15.99</v>
      </c>
      <c r="F466">
        <v>453</v>
      </c>
      <c r="G466" t="s">
        <v>33</v>
      </c>
      <c r="H466">
        <v>5</v>
      </c>
      <c r="I466">
        <v>3</v>
      </c>
      <c r="J466" t="b">
        <v>1</v>
      </c>
      <c r="K466">
        <v>236</v>
      </c>
      <c r="L466">
        <v>121</v>
      </c>
      <c r="M466" t="s">
        <v>25</v>
      </c>
      <c r="N466" t="s">
        <v>64</v>
      </c>
      <c r="O466" t="s">
        <v>41</v>
      </c>
      <c r="P466">
        <v>1</v>
      </c>
      <c r="Q466">
        <v>3.7</v>
      </c>
      <c r="R466" t="b">
        <v>0</v>
      </c>
      <c r="S466" t="s">
        <v>28</v>
      </c>
      <c r="T466">
        <v>3028</v>
      </c>
      <c r="U466" t="s">
        <v>35</v>
      </c>
      <c r="V466" t="s">
        <v>68</v>
      </c>
      <c r="W466" t="s">
        <v>53</v>
      </c>
      <c r="X466" s="10">
        <f t="shared" si="152"/>
        <v>2.8011204481792717E-3</v>
      </c>
      <c r="Y466" s="10" t="str">
        <f t="shared" si="161"/>
        <v>0%-10%</v>
      </c>
      <c r="Z466" t="str">
        <f t="shared" si="153"/>
        <v>Low</v>
      </c>
      <c r="AA466" t="str">
        <f t="shared" si="154"/>
        <v>201-300</v>
      </c>
      <c r="AB466" t="str">
        <f t="shared" si="155"/>
        <v>101-150</v>
      </c>
      <c r="AC466" t="str">
        <f t="shared" si="156"/>
        <v>WEST</v>
      </c>
      <c r="AD466" t="str">
        <f t="shared" si="157"/>
        <v>Multiple Device</v>
      </c>
      <c r="AE466" t="str">
        <f t="shared" si="158"/>
        <v>451-500</v>
      </c>
      <c r="AF466" s="24" t="str">
        <f t="shared" si="159"/>
        <v>4-6 days</v>
      </c>
      <c r="AG466" t="str">
        <f t="shared" si="160"/>
        <v>3001-3500</v>
      </c>
      <c r="AH466" s="30">
        <f t="shared" si="162"/>
        <v>333</v>
      </c>
      <c r="AI466" s="30">
        <f t="shared" si="151"/>
        <v>1.3603603603603605</v>
      </c>
      <c r="AJ466" t="str">
        <f t="shared" si="163"/>
        <v>0-5 hrs</v>
      </c>
      <c r="AK466" t="str">
        <f t="shared" si="164"/>
        <v>High Enagaged</v>
      </c>
    </row>
    <row r="467" spans="1:37" x14ac:dyDescent="0.25">
      <c r="A467">
        <v>5360</v>
      </c>
      <c r="B467" t="s">
        <v>104</v>
      </c>
      <c r="C467" s="1">
        <v>45192</v>
      </c>
      <c r="D467" s="1">
        <v>45628</v>
      </c>
      <c r="E467" s="33">
        <v>7.99</v>
      </c>
      <c r="F467">
        <v>373</v>
      </c>
      <c r="G467" t="s">
        <v>24</v>
      </c>
      <c r="H467">
        <v>2</v>
      </c>
      <c r="I467">
        <v>1</v>
      </c>
      <c r="J467" t="b">
        <v>1</v>
      </c>
      <c r="K467">
        <v>925</v>
      </c>
      <c r="L467">
        <v>12</v>
      </c>
      <c r="M467" t="s">
        <v>44</v>
      </c>
      <c r="N467" t="s">
        <v>26</v>
      </c>
      <c r="O467" t="s">
        <v>27</v>
      </c>
      <c r="P467">
        <v>22</v>
      </c>
      <c r="Q467">
        <v>4.2</v>
      </c>
      <c r="R467" t="b">
        <v>1</v>
      </c>
      <c r="S467" t="s">
        <v>28</v>
      </c>
      <c r="T467">
        <v>3062</v>
      </c>
      <c r="U467" t="s">
        <v>57</v>
      </c>
      <c r="V467" t="s">
        <v>30</v>
      </c>
      <c r="W467" t="s">
        <v>53</v>
      </c>
      <c r="X467" s="10">
        <f t="shared" si="152"/>
        <v>2.3479188900747065E-2</v>
      </c>
      <c r="Y467" s="10" t="str">
        <f t="shared" si="161"/>
        <v>0%-10%</v>
      </c>
      <c r="Z467" t="str">
        <f t="shared" si="153"/>
        <v>Low</v>
      </c>
      <c r="AA467" t="str">
        <f t="shared" si="154"/>
        <v>901-1000</v>
      </c>
      <c r="AB467" t="str">
        <f t="shared" si="155"/>
        <v>0-50</v>
      </c>
      <c r="AC467" t="str">
        <f t="shared" si="156"/>
        <v>NORTH</v>
      </c>
      <c r="AD467" t="str">
        <f t="shared" si="157"/>
        <v>Multiple Device</v>
      </c>
      <c r="AE467" t="str">
        <f t="shared" si="158"/>
        <v>351-400</v>
      </c>
      <c r="AF467" s="24" t="str">
        <f t="shared" si="159"/>
        <v>16-20 days</v>
      </c>
      <c r="AG467" t="str">
        <f t="shared" si="160"/>
        <v>3001-3500</v>
      </c>
      <c r="AH467" s="30">
        <f t="shared" si="162"/>
        <v>436</v>
      </c>
      <c r="AI467" s="30">
        <f t="shared" si="151"/>
        <v>0.85550458715596334</v>
      </c>
      <c r="AJ467" t="str">
        <f t="shared" si="163"/>
        <v>0-5 hrs</v>
      </c>
      <c r="AK467" t="str">
        <f>IF(F467&gt;400,"High Enagaged",IF(AND(F467&lt;=200,F467&gt;100),"Moderate Enagaged","Low Engaged"))</f>
        <v>Low Engaged</v>
      </c>
    </row>
    <row r="468" spans="1:37" x14ac:dyDescent="0.25">
      <c r="A468">
        <v>5362</v>
      </c>
      <c r="B468" t="s">
        <v>207</v>
      </c>
      <c r="C468" s="1">
        <v>45358</v>
      </c>
      <c r="D468" s="1">
        <v>45623</v>
      </c>
      <c r="E468" s="33">
        <v>15.99</v>
      </c>
      <c r="F468">
        <v>478</v>
      </c>
      <c r="G468" t="s">
        <v>62</v>
      </c>
      <c r="H468">
        <v>4</v>
      </c>
      <c r="I468">
        <v>3</v>
      </c>
      <c r="J468" t="b">
        <v>1</v>
      </c>
      <c r="K468">
        <v>551</v>
      </c>
      <c r="L468">
        <v>96</v>
      </c>
      <c r="M468" t="s">
        <v>44</v>
      </c>
      <c r="N468" t="s">
        <v>64</v>
      </c>
      <c r="O468" t="s">
        <v>50</v>
      </c>
      <c r="P468">
        <v>65</v>
      </c>
      <c r="Q468">
        <v>4.5999999999999996</v>
      </c>
      <c r="R468" t="b">
        <v>1</v>
      </c>
      <c r="S468" t="s">
        <v>28</v>
      </c>
      <c r="T468">
        <v>860</v>
      </c>
      <c r="U468" t="s">
        <v>57</v>
      </c>
      <c r="V468" t="s">
        <v>68</v>
      </c>
      <c r="W468" t="s">
        <v>53</v>
      </c>
      <c r="X468" s="10">
        <f t="shared" si="152"/>
        <v>0.10046367851622875</v>
      </c>
      <c r="Y468" s="10" t="str">
        <f t="shared" si="161"/>
        <v>11%-30%</v>
      </c>
      <c r="Z468" t="str">
        <f t="shared" si="153"/>
        <v>Moderate</v>
      </c>
      <c r="AA468" t="str">
        <f t="shared" si="154"/>
        <v>501-600</v>
      </c>
      <c r="AB468" t="str">
        <f t="shared" si="155"/>
        <v>51-100</v>
      </c>
      <c r="AC468" t="str">
        <f t="shared" si="156"/>
        <v>NORTH</v>
      </c>
      <c r="AD468" t="str">
        <f t="shared" si="157"/>
        <v>Multiple Device</v>
      </c>
      <c r="AE468" t="str">
        <f t="shared" si="158"/>
        <v>451-500</v>
      </c>
      <c r="AF468" s="24" t="str">
        <f t="shared" si="159"/>
        <v>More than 30days</v>
      </c>
      <c r="AG468" t="str">
        <f t="shared" si="160"/>
        <v>501-1000</v>
      </c>
      <c r="AH468" s="30">
        <f t="shared" si="162"/>
        <v>265</v>
      </c>
      <c r="AI468" s="30">
        <f t="shared" si="151"/>
        <v>1.8037735849056604</v>
      </c>
      <c r="AJ468" t="str">
        <f t="shared" si="163"/>
        <v>0-5 hrs</v>
      </c>
      <c r="AK468" t="str">
        <f t="shared" si="164"/>
        <v>High Enagaged</v>
      </c>
    </row>
    <row r="469" spans="1:37" x14ac:dyDescent="0.25">
      <c r="A469">
        <v>5375</v>
      </c>
      <c r="B469" t="s">
        <v>299</v>
      </c>
      <c r="C469" s="1">
        <v>44926</v>
      </c>
      <c r="D469" s="1">
        <v>45626</v>
      </c>
      <c r="E469" s="33">
        <v>15.99</v>
      </c>
      <c r="F469">
        <v>423</v>
      </c>
      <c r="G469" t="s">
        <v>43</v>
      </c>
      <c r="H469">
        <v>5</v>
      </c>
      <c r="I469">
        <v>2</v>
      </c>
      <c r="J469" t="b">
        <v>1</v>
      </c>
      <c r="K469">
        <v>435</v>
      </c>
      <c r="L469">
        <v>108</v>
      </c>
      <c r="M469" t="s">
        <v>44</v>
      </c>
      <c r="N469" t="s">
        <v>40</v>
      </c>
      <c r="O469" t="s">
        <v>56</v>
      </c>
      <c r="P469">
        <v>44</v>
      </c>
      <c r="Q469">
        <v>4.5999999999999996</v>
      </c>
      <c r="R469" t="b">
        <v>0</v>
      </c>
      <c r="S469" t="s">
        <v>28</v>
      </c>
      <c r="T469">
        <v>3763</v>
      </c>
      <c r="U469" t="s">
        <v>57</v>
      </c>
      <c r="V469" t="s">
        <v>60</v>
      </c>
      <c r="W469" t="s">
        <v>53</v>
      </c>
      <c r="X469" s="10">
        <f t="shared" si="152"/>
        <v>8.1031307550644568E-2</v>
      </c>
      <c r="Y469" s="10" t="str">
        <f t="shared" si="161"/>
        <v>0%-10%</v>
      </c>
      <c r="Z469" t="str">
        <f t="shared" si="153"/>
        <v>Low</v>
      </c>
      <c r="AA469" t="str">
        <f t="shared" si="154"/>
        <v>401-500</v>
      </c>
      <c r="AB469" t="str">
        <f t="shared" si="155"/>
        <v>101-150</v>
      </c>
      <c r="AC469" t="str">
        <f t="shared" si="156"/>
        <v>NORTH</v>
      </c>
      <c r="AD469" t="str">
        <f t="shared" si="157"/>
        <v>Multiple Device</v>
      </c>
      <c r="AE469" t="str">
        <f t="shared" si="158"/>
        <v>401-450</v>
      </c>
      <c r="AF469" s="24" t="str">
        <f t="shared" si="159"/>
        <v>16-20 days</v>
      </c>
      <c r="AG469" t="str">
        <f t="shared" si="160"/>
        <v>3501-4000</v>
      </c>
      <c r="AH469" s="30">
        <f t="shared" si="162"/>
        <v>700</v>
      </c>
      <c r="AI469" s="30">
        <f t="shared" si="151"/>
        <v>0.60428571428571431</v>
      </c>
      <c r="AJ469" t="str">
        <f t="shared" si="163"/>
        <v>0-5 hrs</v>
      </c>
      <c r="AK469" t="str">
        <f t="shared" si="164"/>
        <v>High Enagaged</v>
      </c>
    </row>
    <row r="470" spans="1:37" x14ac:dyDescent="0.25">
      <c r="A470">
        <v>5376</v>
      </c>
      <c r="B470" t="s">
        <v>146</v>
      </c>
      <c r="C470" s="1">
        <v>45023</v>
      </c>
      <c r="D470" s="1">
        <v>45622</v>
      </c>
      <c r="E470" s="33">
        <v>7.99</v>
      </c>
      <c r="F470">
        <v>89</v>
      </c>
      <c r="G470" t="s">
        <v>79</v>
      </c>
      <c r="H470">
        <v>2</v>
      </c>
      <c r="I470">
        <v>4</v>
      </c>
      <c r="J470" t="b">
        <v>1</v>
      </c>
      <c r="K470">
        <v>174</v>
      </c>
      <c r="L470">
        <v>178</v>
      </c>
      <c r="M470" t="s">
        <v>63</v>
      </c>
      <c r="N470" t="s">
        <v>26</v>
      </c>
      <c r="O470" t="s">
        <v>67</v>
      </c>
      <c r="P470">
        <v>7</v>
      </c>
      <c r="Q470">
        <v>3.7</v>
      </c>
      <c r="R470" t="b">
        <v>0</v>
      </c>
      <c r="S470" t="s">
        <v>28</v>
      </c>
      <c r="T470">
        <v>28</v>
      </c>
      <c r="U470" t="s">
        <v>57</v>
      </c>
      <c r="V470" t="s">
        <v>30</v>
      </c>
      <c r="W470" t="s">
        <v>53</v>
      </c>
      <c r="X470" s="10">
        <f t="shared" si="152"/>
        <v>1.9886363636363636E-2</v>
      </c>
      <c r="Y470" s="10" t="str">
        <f t="shared" si="161"/>
        <v>0%-10%</v>
      </c>
      <c r="Z470" t="str">
        <f t="shared" si="153"/>
        <v>Low</v>
      </c>
      <c r="AA470" t="str">
        <f t="shared" si="154"/>
        <v>101-200</v>
      </c>
      <c r="AB470" t="str">
        <f t="shared" si="155"/>
        <v>151-200</v>
      </c>
      <c r="AC470" t="str">
        <f t="shared" si="156"/>
        <v>NORTH</v>
      </c>
      <c r="AD470" t="str">
        <f t="shared" si="157"/>
        <v>Multiple Device</v>
      </c>
      <c r="AE470" t="str">
        <f t="shared" si="158"/>
        <v>51-100</v>
      </c>
      <c r="AF470" s="24" t="str">
        <f t="shared" si="159"/>
        <v>More than 30days</v>
      </c>
      <c r="AG470" t="str">
        <f t="shared" si="160"/>
        <v>0-500</v>
      </c>
      <c r="AH470" s="30">
        <f t="shared" si="162"/>
        <v>599</v>
      </c>
      <c r="AI470" s="30">
        <f t="shared" si="151"/>
        <v>0.14858096828046743</v>
      </c>
      <c r="AJ470" t="str">
        <f t="shared" si="163"/>
        <v>0-5 hrs</v>
      </c>
      <c r="AK470" t="str">
        <f t="shared" ref="AK470:AK472" si="168">IF(F470&gt;400,"High Enagaged",IF(AND(F470&lt;=200,F470&gt;100),"Moderate Enagaged","Low Engaged"))</f>
        <v>Low Engaged</v>
      </c>
    </row>
    <row r="471" spans="1:37" x14ac:dyDescent="0.25">
      <c r="A471">
        <v>5389</v>
      </c>
      <c r="B471" t="s">
        <v>395</v>
      </c>
      <c r="C471" s="1">
        <v>45439</v>
      </c>
      <c r="D471" s="1">
        <v>45625</v>
      </c>
      <c r="E471" s="33">
        <v>11.99</v>
      </c>
      <c r="F471">
        <v>352</v>
      </c>
      <c r="G471" t="s">
        <v>33</v>
      </c>
      <c r="H471">
        <v>4</v>
      </c>
      <c r="I471">
        <v>1</v>
      </c>
      <c r="J471" t="b">
        <v>0</v>
      </c>
      <c r="K471">
        <v>521</v>
      </c>
      <c r="L471">
        <v>128</v>
      </c>
      <c r="M471" t="s">
        <v>63</v>
      </c>
      <c r="N471" t="s">
        <v>64</v>
      </c>
      <c r="O471" t="s">
        <v>56</v>
      </c>
      <c r="P471">
        <v>59</v>
      </c>
      <c r="Q471">
        <v>4.5999999999999996</v>
      </c>
      <c r="R471" t="b">
        <v>1</v>
      </c>
      <c r="S471" t="s">
        <v>28</v>
      </c>
      <c r="T471">
        <v>2131</v>
      </c>
      <c r="U471" t="s">
        <v>35</v>
      </c>
      <c r="V471" t="s">
        <v>60</v>
      </c>
      <c r="W471" t="s">
        <v>75</v>
      </c>
      <c r="X471" s="10">
        <f t="shared" si="152"/>
        <v>9.0909090909090912E-2</v>
      </c>
      <c r="Y471" s="10" t="str">
        <f t="shared" si="161"/>
        <v>0%-10%</v>
      </c>
      <c r="Z471" t="str">
        <f t="shared" si="153"/>
        <v>Low</v>
      </c>
      <c r="AA471" t="str">
        <f t="shared" si="154"/>
        <v>501-600</v>
      </c>
      <c r="AB471" t="str">
        <f t="shared" si="155"/>
        <v>101-150</v>
      </c>
      <c r="AC471" t="str">
        <f t="shared" si="156"/>
        <v>NORTH</v>
      </c>
      <c r="AD471" t="str">
        <f t="shared" si="157"/>
        <v>Multiple Device</v>
      </c>
      <c r="AE471" t="str">
        <f t="shared" si="158"/>
        <v>351-400</v>
      </c>
      <c r="AF471" s="24" t="str">
        <f t="shared" si="159"/>
        <v>16-20 days</v>
      </c>
      <c r="AG471" t="str">
        <f t="shared" si="160"/>
        <v>2001-2500</v>
      </c>
      <c r="AH471" s="30">
        <f t="shared" si="162"/>
        <v>186</v>
      </c>
      <c r="AI471" s="30">
        <f t="shared" si="151"/>
        <v>1.89247311827957</v>
      </c>
      <c r="AJ471" t="str">
        <f t="shared" si="163"/>
        <v>0-5 hrs</v>
      </c>
      <c r="AK471" t="str">
        <f t="shared" si="168"/>
        <v>Low Engaged</v>
      </c>
    </row>
    <row r="472" spans="1:37" x14ac:dyDescent="0.25">
      <c r="A472">
        <v>5406</v>
      </c>
      <c r="B472" t="s">
        <v>218</v>
      </c>
      <c r="C472" s="1">
        <v>45577</v>
      </c>
      <c r="D472" s="1">
        <v>45633</v>
      </c>
      <c r="E472" s="33">
        <v>7.99</v>
      </c>
      <c r="F472">
        <v>26</v>
      </c>
      <c r="G472" t="s">
        <v>33</v>
      </c>
      <c r="H472">
        <v>5</v>
      </c>
      <c r="I472">
        <v>5</v>
      </c>
      <c r="J472" t="b">
        <v>0</v>
      </c>
      <c r="K472">
        <v>542</v>
      </c>
      <c r="L472">
        <v>152</v>
      </c>
      <c r="M472" t="s">
        <v>39</v>
      </c>
      <c r="N472" t="s">
        <v>49</v>
      </c>
      <c r="O472" t="s">
        <v>41</v>
      </c>
      <c r="P472">
        <v>6</v>
      </c>
      <c r="Q472">
        <v>3.1</v>
      </c>
      <c r="R472" t="b">
        <v>0</v>
      </c>
      <c r="S472" t="s">
        <v>28</v>
      </c>
      <c r="T472">
        <v>4329</v>
      </c>
      <c r="U472" t="s">
        <v>29</v>
      </c>
      <c r="V472" t="s">
        <v>52</v>
      </c>
      <c r="W472" t="s">
        <v>53</v>
      </c>
      <c r="X472" s="10">
        <f t="shared" si="152"/>
        <v>8.6455331412103754E-3</v>
      </c>
      <c r="Y472" s="10" t="str">
        <f t="shared" si="161"/>
        <v>0%-10%</v>
      </c>
      <c r="Z472" t="str">
        <f t="shared" si="153"/>
        <v>Low</v>
      </c>
      <c r="AA472" t="str">
        <f t="shared" si="154"/>
        <v>501-600</v>
      </c>
      <c r="AB472" t="str">
        <f t="shared" si="155"/>
        <v>151-200</v>
      </c>
      <c r="AC472" t="str">
        <f t="shared" si="156"/>
        <v>WEST</v>
      </c>
      <c r="AD472" t="str">
        <f t="shared" si="157"/>
        <v>Multiple Device</v>
      </c>
      <c r="AE472" t="str">
        <f t="shared" si="158"/>
        <v>0-50</v>
      </c>
      <c r="AF472" s="24" t="str">
        <f t="shared" si="159"/>
        <v>11-15 days</v>
      </c>
      <c r="AG472" t="str">
        <f t="shared" si="160"/>
        <v>4001-4500</v>
      </c>
      <c r="AH472" s="30">
        <f t="shared" si="162"/>
        <v>56</v>
      </c>
      <c r="AI472" s="30">
        <f t="shared" si="151"/>
        <v>0.4642857142857143</v>
      </c>
      <c r="AJ472" t="str">
        <f t="shared" si="163"/>
        <v>0-5 hrs</v>
      </c>
      <c r="AK472" t="str">
        <f t="shared" si="168"/>
        <v>Low Engaged</v>
      </c>
    </row>
    <row r="473" spans="1:37" x14ac:dyDescent="0.25">
      <c r="A473">
        <v>5407</v>
      </c>
      <c r="B473" t="s">
        <v>80</v>
      </c>
      <c r="C473" s="1">
        <v>45212</v>
      </c>
      <c r="D473" s="1">
        <v>45630</v>
      </c>
      <c r="E473" s="33">
        <v>7.99</v>
      </c>
      <c r="F473">
        <v>429</v>
      </c>
      <c r="G473" t="s">
        <v>55</v>
      </c>
      <c r="H473">
        <v>3</v>
      </c>
      <c r="I473">
        <v>5</v>
      </c>
      <c r="J473" t="b">
        <v>0</v>
      </c>
      <c r="K473">
        <v>988</v>
      </c>
      <c r="L473">
        <v>115</v>
      </c>
      <c r="M473" t="s">
        <v>25</v>
      </c>
      <c r="N473" t="s">
        <v>49</v>
      </c>
      <c r="O473" t="s">
        <v>50</v>
      </c>
      <c r="P473">
        <v>19</v>
      </c>
      <c r="Q473">
        <v>4.3</v>
      </c>
      <c r="R473" t="b">
        <v>1</v>
      </c>
      <c r="S473" t="s">
        <v>28</v>
      </c>
      <c r="T473">
        <v>3773</v>
      </c>
      <c r="U473" t="s">
        <v>57</v>
      </c>
      <c r="V473" t="s">
        <v>36</v>
      </c>
      <c r="W473" t="s">
        <v>31</v>
      </c>
      <c r="X473" s="10">
        <f t="shared" si="152"/>
        <v>1.7225747960108794E-2</v>
      </c>
      <c r="Y473" s="10" t="str">
        <f t="shared" si="161"/>
        <v>0%-10%</v>
      </c>
      <c r="Z473" t="str">
        <f t="shared" si="153"/>
        <v>Low</v>
      </c>
      <c r="AA473" t="str">
        <f t="shared" si="154"/>
        <v>901-1000</v>
      </c>
      <c r="AB473" t="str">
        <f t="shared" si="155"/>
        <v>101-150</v>
      </c>
      <c r="AC473" t="str">
        <f t="shared" si="156"/>
        <v>WEST</v>
      </c>
      <c r="AD473" t="str">
        <f t="shared" si="157"/>
        <v>Multiple Device</v>
      </c>
      <c r="AE473" t="str">
        <f t="shared" si="158"/>
        <v>401-450</v>
      </c>
      <c r="AF473" s="24" t="str">
        <f t="shared" si="159"/>
        <v>11-15 days</v>
      </c>
      <c r="AG473" t="str">
        <f t="shared" si="160"/>
        <v>3501-4000</v>
      </c>
      <c r="AH473" s="30">
        <f t="shared" si="162"/>
        <v>418</v>
      </c>
      <c r="AI473" s="30">
        <f t="shared" si="151"/>
        <v>1.0263157894736843</v>
      </c>
      <c r="AJ473" t="str">
        <f t="shared" si="163"/>
        <v>0-5 hrs</v>
      </c>
      <c r="AK473" t="str">
        <f t="shared" si="164"/>
        <v>High Enagaged</v>
      </c>
    </row>
    <row r="474" spans="1:37" x14ac:dyDescent="0.25">
      <c r="A474">
        <v>5410</v>
      </c>
      <c r="B474" t="s">
        <v>349</v>
      </c>
      <c r="C474" s="1">
        <v>45113</v>
      </c>
      <c r="D474" s="1">
        <v>45627</v>
      </c>
      <c r="E474" s="33">
        <v>15.99</v>
      </c>
      <c r="F474">
        <v>447</v>
      </c>
      <c r="G474" t="s">
        <v>55</v>
      </c>
      <c r="H474">
        <v>1</v>
      </c>
      <c r="I474">
        <v>5</v>
      </c>
      <c r="J474" t="b">
        <v>0</v>
      </c>
      <c r="K474">
        <v>615</v>
      </c>
      <c r="L474">
        <v>132</v>
      </c>
      <c r="M474" t="s">
        <v>59</v>
      </c>
      <c r="N474" t="s">
        <v>64</v>
      </c>
      <c r="O474" t="s">
        <v>41</v>
      </c>
      <c r="P474">
        <v>88</v>
      </c>
      <c r="Q474">
        <v>3.9</v>
      </c>
      <c r="R474" t="b">
        <v>0</v>
      </c>
      <c r="S474" t="s">
        <v>28</v>
      </c>
      <c r="T474">
        <v>4927</v>
      </c>
      <c r="U474" t="s">
        <v>57</v>
      </c>
      <c r="V474" t="s">
        <v>60</v>
      </c>
      <c r="W474" t="s">
        <v>53</v>
      </c>
      <c r="X474" s="10">
        <f t="shared" si="152"/>
        <v>0.11780455153949129</v>
      </c>
      <c r="Y474" s="10" t="str">
        <f t="shared" si="161"/>
        <v>11%-30%</v>
      </c>
      <c r="Z474" t="str">
        <f t="shared" si="153"/>
        <v>Moderate</v>
      </c>
      <c r="AA474" t="str">
        <f t="shared" si="154"/>
        <v>601-700</v>
      </c>
      <c r="AB474" t="str">
        <f t="shared" si="155"/>
        <v>101-150</v>
      </c>
      <c r="AC474" t="str">
        <f t="shared" si="156"/>
        <v>SOUTH</v>
      </c>
      <c r="AD474" t="str">
        <f t="shared" si="157"/>
        <v>Single Device</v>
      </c>
      <c r="AE474" t="str">
        <f t="shared" si="158"/>
        <v>401-450</v>
      </c>
      <c r="AF474" s="24" t="str">
        <f t="shared" si="159"/>
        <v>16-20 days</v>
      </c>
      <c r="AG474" t="str">
        <f t="shared" si="160"/>
        <v>Above 4500</v>
      </c>
      <c r="AH474" s="30">
        <f t="shared" si="162"/>
        <v>514</v>
      </c>
      <c r="AI474" s="30">
        <f t="shared" si="151"/>
        <v>0.86964980544747084</v>
      </c>
      <c r="AJ474" t="str">
        <f t="shared" si="163"/>
        <v>0-5 hrs</v>
      </c>
      <c r="AK474" t="str">
        <f t="shared" si="164"/>
        <v>High Enagaged</v>
      </c>
    </row>
    <row r="475" spans="1:37" x14ac:dyDescent="0.25">
      <c r="A475">
        <v>5420</v>
      </c>
      <c r="B475" t="s">
        <v>111</v>
      </c>
      <c r="C475" s="1">
        <v>44926</v>
      </c>
      <c r="D475" s="1">
        <v>45627</v>
      </c>
      <c r="E475" s="33">
        <v>11.99</v>
      </c>
      <c r="F475">
        <v>204</v>
      </c>
      <c r="G475" t="s">
        <v>33</v>
      </c>
      <c r="H475">
        <v>4</v>
      </c>
      <c r="I475">
        <v>6</v>
      </c>
      <c r="J475" t="b">
        <v>0</v>
      </c>
      <c r="K475">
        <v>928</v>
      </c>
      <c r="L475">
        <v>30</v>
      </c>
      <c r="M475" t="s">
        <v>48</v>
      </c>
      <c r="N475" t="s">
        <v>49</v>
      </c>
      <c r="O475" t="s">
        <v>41</v>
      </c>
      <c r="P475">
        <v>58</v>
      </c>
      <c r="Q475">
        <v>4.4000000000000004</v>
      </c>
      <c r="R475" t="b">
        <v>0</v>
      </c>
      <c r="S475" t="s">
        <v>28</v>
      </c>
      <c r="T475">
        <v>1765</v>
      </c>
      <c r="U475" t="s">
        <v>29</v>
      </c>
      <c r="V475" t="s">
        <v>60</v>
      </c>
      <c r="W475" t="s">
        <v>31</v>
      </c>
      <c r="X475" s="10">
        <f t="shared" si="152"/>
        <v>6.0542797494780795E-2</v>
      </c>
      <c r="Y475" s="10" t="str">
        <f t="shared" si="161"/>
        <v>0%-10%</v>
      </c>
      <c r="Z475" t="str">
        <f t="shared" si="153"/>
        <v>Low</v>
      </c>
      <c r="AA475" t="str">
        <f t="shared" si="154"/>
        <v>901-1000</v>
      </c>
      <c r="AB475" t="str">
        <f t="shared" si="155"/>
        <v>0-50</v>
      </c>
      <c r="AC475" t="str">
        <f t="shared" si="156"/>
        <v>EAST</v>
      </c>
      <c r="AD475" t="str">
        <f t="shared" si="157"/>
        <v>Multiple Device</v>
      </c>
      <c r="AE475" t="str">
        <f t="shared" si="158"/>
        <v>201-250</v>
      </c>
      <c r="AF475" s="24" t="str">
        <f t="shared" si="159"/>
        <v>16-20 days</v>
      </c>
      <c r="AG475" t="str">
        <f t="shared" si="160"/>
        <v>1501-2000</v>
      </c>
      <c r="AH475" s="30">
        <f t="shared" si="162"/>
        <v>701</v>
      </c>
      <c r="AI475" s="30">
        <f t="shared" si="151"/>
        <v>0.29101283880171186</v>
      </c>
      <c r="AJ475" t="str">
        <f t="shared" si="163"/>
        <v>0-5 hrs</v>
      </c>
      <c r="AK475" t="str">
        <f t="shared" ref="AK475:AK476" si="169">IF(F475&gt;400,"High Enagaged",IF(AND(F475&lt;=200,F475&gt;100),"Moderate Enagaged","Low Engaged"))</f>
        <v>Low Engaged</v>
      </c>
    </row>
    <row r="476" spans="1:37" x14ac:dyDescent="0.25">
      <c r="A476">
        <v>5423</v>
      </c>
      <c r="B476" t="s">
        <v>45</v>
      </c>
      <c r="C476" s="1">
        <v>45565</v>
      </c>
      <c r="D476" s="1">
        <v>45615</v>
      </c>
      <c r="E476" s="33">
        <v>7.99</v>
      </c>
      <c r="F476">
        <v>278</v>
      </c>
      <c r="G476" t="s">
        <v>24</v>
      </c>
      <c r="H476">
        <v>1</v>
      </c>
      <c r="I476">
        <v>5</v>
      </c>
      <c r="J476" t="b">
        <v>1</v>
      </c>
      <c r="K476">
        <v>163</v>
      </c>
      <c r="L476">
        <v>88</v>
      </c>
      <c r="M476" t="s">
        <v>59</v>
      </c>
      <c r="N476" t="s">
        <v>26</v>
      </c>
      <c r="O476" t="s">
        <v>41</v>
      </c>
      <c r="P476">
        <v>62</v>
      </c>
      <c r="Q476">
        <v>3.2</v>
      </c>
      <c r="R476" t="b">
        <v>0</v>
      </c>
      <c r="S476" t="s">
        <v>28</v>
      </c>
      <c r="T476">
        <v>4798</v>
      </c>
      <c r="U476" t="s">
        <v>29</v>
      </c>
      <c r="V476" t="s">
        <v>60</v>
      </c>
      <c r="W476" t="s">
        <v>75</v>
      </c>
      <c r="X476" s="10">
        <f t="shared" si="152"/>
        <v>0.24701195219123506</v>
      </c>
      <c r="Y476" s="10" t="str">
        <f t="shared" si="161"/>
        <v>11%-30%</v>
      </c>
      <c r="Z476" t="str">
        <f t="shared" si="153"/>
        <v>Moderate</v>
      </c>
      <c r="AA476" t="str">
        <f t="shared" si="154"/>
        <v>101-200</v>
      </c>
      <c r="AB476" t="str">
        <f t="shared" si="155"/>
        <v>51-100</v>
      </c>
      <c r="AC476" t="str">
        <f t="shared" si="156"/>
        <v>SOUTH</v>
      </c>
      <c r="AD476" t="str">
        <f t="shared" si="157"/>
        <v>Single Device</v>
      </c>
      <c r="AE476" t="str">
        <f t="shared" si="158"/>
        <v>251-300</v>
      </c>
      <c r="AF476" s="24" t="str">
        <f t="shared" si="159"/>
        <v>More than 30days</v>
      </c>
      <c r="AG476" t="str">
        <f t="shared" si="160"/>
        <v>Above 4500</v>
      </c>
      <c r="AH476" s="30">
        <f t="shared" si="162"/>
        <v>50</v>
      </c>
      <c r="AI476" s="30">
        <f t="shared" si="151"/>
        <v>5.56</v>
      </c>
      <c r="AJ476" t="str">
        <f t="shared" si="163"/>
        <v>6-10 hrs</v>
      </c>
      <c r="AK476" t="str">
        <f t="shared" si="169"/>
        <v>Low Engaged</v>
      </c>
    </row>
    <row r="477" spans="1:37" x14ac:dyDescent="0.25">
      <c r="A477">
        <v>5438</v>
      </c>
      <c r="B477" t="s">
        <v>250</v>
      </c>
      <c r="C477" s="1">
        <v>45205</v>
      </c>
      <c r="D477" s="1">
        <v>45626</v>
      </c>
      <c r="E477" s="33">
        <v>11.99</v>
      </c>
      <c r="F477">
        <v>478</v>
      </c>
      <c r="G477" t="s">
        <v>33</v>
      </c>
      <c r="H477">
        <v>1</v>
      </c>
      <c r="I477">
        <v>6</v>
      </c>
      <c r="J477" t="b">
        <v>1</v>
      </c>
      <c r="K477">
        <v>517</v>
      </c>
      <c r="L477">
        <v>200</v>
      </c>
      <c r="M477" t="s">
        <v>74</v>
      </c>
      <c r="N477" t="s">
        <v>40</v>
      </c>
      <c r="O477" t="s">
        <v>27</v>
      </c>
      <c r="P477">
        <v>41</v>
      </c>
      <c r="Q477">
        <v>4.8</v>
      </c>
      <c r="R477" t="b">
        <v>0</v>
      </c>
      <c r="S477" t="s">
        <v>28</v>
      </c>
      <c r="T477">
        <v>2936</v>
      </c>
      <c r="U477" t="s">
        <v>51</v>
      </c>
      <c r="V477" t="s">
        <v>60</v>
      </c>
      <c r="W477" t="s">
        <v>31</v>
      </c>
      <c r="X477" s="10">
        <f t="shared" si="152"/>
        <v>5.7182705718270568E-2</v>
      </c>
      <c r="Y477" s="10" t="str">
        <f t="shared" si="161"/>
        <v>0%-10%</v>
      </c>
      <c r="Z477" t="str">
        <f t="shared" si="153"/>
        <v>Low</v>
      </c>
      <c r="AA477" t="str">
        <f t="shared" si="154"/>
        <v>501-600</v>
      </c>
      <c r="AB477" t="str">
        <f t="shared" si="155"/>
        <v>151-200</v>
      </c>
      <c r="AC477" t="str">
        <f t="shared" si="156"/>
        <v>NORTH</v>
      </c>
      <c r="AD477" t="str">
        <f t="shared" si="157"/>
        <v>Single Device</v>
      </c>
      <c r="AE477" t="str">
        <f t="shared" si="158"/>
        <v>451-500</v>
      </c>
      <c r="AF477" s="24" t="str">
        <f t="shared" si="159"/>
        <v>16-20 days</v>
      </c>
      <c r="AG477" t="str">
        <f t="shared" si="160"/>
        <v>2501-3000</v>
      </c>
      <c r="AH477" s="30">
        <f t="shared" si="162"/>
        <v>421</v>
      </c>
      <c r="AI477" s="30">
        <f t="shared" si="151"/>
        <v>1.1353919239904988</v>
      </c>
      <c r="AJ477" t="str">
        <f t="shared" si="163"/>
        <v>0-5 hrs</v>
      </c>
      <c r="AK477" t="str">
        <f t="shared" si="164"/>
        <v>High Enagaged</v>
      </c>
    </row>
    <row r="478" spans="1:37" x14ac:dyDescent="0.25">
      <c r="A478">
        <v>5459</v>
      </c>
      <c r="B478" t="s">
        <v>213</v>
      </c>
      <c r="C478" s="1">
        <v>45395</v>
      </c>
      <c r="D478" s="1">
        <v>45639</v>
      </c>
      <c r="E478" s="33">
        <v>15.99</v>
      </c>
      <c r="F478">
        <v>68</v>
      </c>
      <c r="G478" t="s">
        <v>55</v>
      </c>
      <c r="H478">
        <v>5</v>
      </c>
      <c r="I478">
        <v>2</v>
      </c>
      <c r="J478" t="b">
        <v>0</v>
      </c>
      <c r="K478">
        <v>727</v>
      </c>
      <c r="L478">
        <v>5</v>
      </c>
      <c r="M478" t="s">
        <v>63</v>
      </c>
      <c r="N478" t="s">
        <v>64</v>
      </c>
      <c r="O478" t="s">
        <v>67</v>
      </c>
      <c r="P478">
        <v>8</v>
      </c>
      <c r="Q478">
        <v>4.5999999999999996</v>
      </c>
      <c r="R478" t="b">
        <v>0</v>
      </c>
      <c r="S478" t="s">
        <v>28</v>
      </c>
      <c r="T478">
        <v>3421</v>
      </c>
      <c r="U478" t="s">
        <v>51</v>
      </c>
      <c r="V478" t="s">
        <v>60</v>
      </c>
      <c r="W478" t="s">
        <v>31</v>
      </c>
      <c r="X478" s="10">
        <f t="shared" si="152"/>
        <v>1.092896174863388E-2</v>
      </c>
      <c r="Y478" s="10" t="str">
        <f t="shared" si="161"/>
        <v>0%-10%</v>
      </c>
      <c r="Z478" t="str">
        <f t="shared" si="153"/>
        <v>Low</v>
      </c>
      <c r="AA478" t="str">
        <f t="shared" si="154"/>
        <v>701-800</v>
      </c>
      <c r="AB478" t="str">
        <f t="shared" si="155"/>
        <v>0-50</v>
      </c>
      <c r="AC478" t="str">
        <f t="shared" si="156"/>
        <v>NORTH</v>
      </c>
      <c r="AD478" t="str">
        <f t="shared" si="157"/>
        <v>Multiple Device</v>
      </c>
      <c r="AE478" t="str">
        <f t="shared" si="158"/>
        <v>51-100</v>
      </c>
      <c r="AF478" s="24" t="str">
        <f t="shared" si="159"/>
        <v>4-6 days</v>
      </c>
      <c r="AG478" t="str">
        <f t="shared" si="160"/>
        <v>3001-3500</v>
      </c>
      <c r="AH478" s="30">
        <f t="shared" si="162"/>
        <v>244</v>
      </c>
      <c r="AI478" s="30">
        <f t="shared" si="151"/>
        <v>0.27868852459016391</v>
      </c>
      <c r="AJ478" t="str">
        <f t="shared" si="163"/>
        <v>0-5 hrs</v>
      </c>
      <c r="AK478" t="str">
        <f t="shared" ref="AK478:AK479" si="170">IF(F478&gt;400,"High Enagaged",IF(AND(F478&lt;=200,F478&gt;100),"Moderate Enagaged","Low Engaged"))</f>
        <v>Low Engaged</v>
      </c>
    </row>
    <row r="479" spans="1:37" x14ac:dyDescent="0.25">
      <c r="A479">
        <v>5468</v>
      </c>
      <c r="B479" t="s">
        <v>353</v>
      </c>
      <c r="C479" s="1">
        <v>45384</v>
      </c>
      <c r="D479" s="1">
        <v>45616</v>
      </c>
      <c r="E479" s="33">
        <v>11.99</v>
      </c>
      <c r="F479">
        <v>208</v>
      </c>
      <c r="G479" t="s">
        <v>79</v>
      </c>
      <c r="H479">
        <v>4</v>
      </c>
      <c r="I479">
        <v>6</v>
      </c>
      <c r="J479" t="b">
        <v>1</v>
      </c>
      <c r="K479">
        <v>135</v>
      </c>
      <c r="L479">
        <v>9</v>
      </c>
      <c r="M479" t="s">
        <v>25</v>
      </c>
      <c r="N479" t="s">
        <v>26</v>
      </c>
      <c r="O479" t="s">
        <v>27</v>
      </c>
      <c r="P479">
        <v>41</v>
      </c>
      <c r="Q479">
        <v>3</v>
      </c>
      <c r="R479" t="b">
        <v>1</v>
      </c>
      <c r="S479" t="s">
        <v>28</v>
      </c>
      <c r="T479">
        <v>2465</v>
      </c>
      <c r="U479" t="s">
        <v>65</v>
      </c>
      <c r="V479" t="s">
        <v>30</v>
      </c>
      <c r="W479" t="s">
        <v>31</v>
      </c>
      <c r="X479" s="10">
        <f t="shared" si="152"/>
        <v>0.28472222222222221</v>
      </c>
      <c r="Y479" s="10" t="str">
        <f t="shared" si="161"/>
        <v>11%-30%</v>
      </c>
      <c r="Z479" t="str">
        <f t="shared" si="153"/>
        <v>Moderate</v>
      </c>
      <c r="AA479" t="str">
        <f t="shared" si="154"/>
        <v>101-200</v>
      </c>
      <c r="AB479" t="str">
        <f t="shared" si="155"/>
        <v>0-50</v>
      </c>
      <c r="AC479" t="str">
        <f t="shared" si="156"/>
        <v>WEST</v>
      </c>
      <c r="AD479" t="str">
        <f t="shared" si="157"/>
        <v>Multiple Device</v>
      </c>
      <c r="AE479" t="str">
        <f t="shared" si="158"/>
        <v>201-250</v>
      </c>
      <c r="AF479" s="24" t="str">
        <f t="shared" si="159"/>
        <v>More than 30days</v>
      </c>
      <c r="AG479" t="str">
        <f t="shared" si="160"/>
        <v>2001-2500</v>
      </c>
      <c r="AH479" s="30">
        <f t="shared" si="162"/>
        <v>232</v>
      </c>
      <c r="AI479" s="30">
        <f t="shared" si="151"/>
        <v>0.89655172413793105</v>
      </c>
      <c r="AJ479" t="str">
        <f t="shared" si="163"/>
        <v>0-5 hrs</v>
      </c>
      <c r="AK479" t="str">
        <f t="shared" si="170"/>
        <v>Low Engaged</v>
      </c>
    </row>
    <row r="480" spans="1:37" x14ac:dyDescent="0.25">
      <c r="A480">
        <v>5469</v>
      </c>
      <c r="B480" t="s">
        <v>131</v>
      </c>
      <c r="C480" s="1">
        <v>45341</v>
      </c>
      <c r="D480" s="1">
        <v>45631</v>
      </c>
      <c r="E480" s="33">
        <v>15.99</v>
      </c>
      <c r="F480">
        <v>24</v>
      </c>
      <c r="G480" t="s">
        <v>43</v>
      </c>
      <c r="H480">
        <v>2</v>
      </c>
      <c r="I480">
        <v>1</v>
      </c>
      <c r="J480" t="b">
        <v>0</v>
      </c>
      <c r="K480">
        <v>742</v>
      </c>
      <c r="L480">
        <v>150</v>
      </c>
      <c r="M480" t="s">
        <v>25</v>
      </c>
      <c r="N480" t="s">
        <v>49</v>
      </c>
      <c r="O480" t="s">
        <v>67</v>
      </c>
      <c r="P480">
        <v>57</v>
      </c>
      <c r="Q480">
        <v>3</v>
      </c>
      <c r="R480" t="b">
        <v>0</v>
      </c>
      <c r="S480" t="s">
        <v>28</v>
      </c>
      <c r="T480">
        <v>150</v>
      </c>
      <c r="U480" t="s">
        <v>51</v>
      </c>
      <c r="V480" t="s">
        <v>52</v>
      </c>
      <c r="W480" t="s">
        <v>53</v>
      </c>
      <c r="X480" s="10">
        <f t="shared" si="152"/>
        <v>6.3901345291479825E-2</v>
      </c>
      <c r="Y480" s="10" t="str">
        <f t="shared" si="161"/>
        <v>0%-10%</v>
      </c>
      <c r="Z480" t="str">
        <f t="shared" si="153"/>
        <v>Low</v>
      </c>
      <c r="AA480" t="str">
        <f t="shared" si="154"/>
        <v>701-800</v>
      </c>
      <c r="AB480" t="str">
        <f t="shared" si="155"/>
        <v>101-150</v>
      </c>
      <c r="AC480" t="str">
        <f t="shared" si="156"/>
        <v>WEST</v>
      </c>
      <c r="AD480" t="str">
        <f t="shared" si="157"/>
        <v>Multiple Device</v>
      </c>
      <c r="AE480" t="str">
        <f t="shared" si="158"/>
        <v>0-50</v>
      </c>
      <c r="AF480" s="24" t="str">
        <f t="shared" si="159"/>
        <v>11-15 days</v>
      </c>
      <c r="AG480" t="str">
        <f t="shared" si="160"/>
        <v>0-500</v>
      </c>
      <c r="AH480" s="30">
        <f t="shared" si="162"/>
        <v>290</v>
      </c>
      <c r="AI480" s="30">
        <f t="shared" si="151"/>
        <v>8.2758620689655171E-2</v>
      </c>
      <c r="AJ480" t="str">
        <f t="shared" si="163"/>
        <v>0-5 hrs</v>
      </c>
      <c r="AK480" t="str">
        <f t="shared" si="164"/>
        <v>Moderate Enagaged</v>
      </c>
    </row>
    <row r="481" spans="1:37" x14ac:dyDescent="0.25">
      <c r="A481">
        <v>5479</v>
      </c>
      <c r="B481" t="s">
        <v>121</v>
      </c>
      <c r="C481" s="1">
        <v>44989</v>
      </c>
      <c r="D481" s="1">
        <v>45634</v>
      </c>
      <c r="E481" s="33">
        <v>7.99</v>
      </c>
      <c r="F481">
        <v>140</v>
      </c>
      <c r="G481" t="s">
        <v>79</v>
      </c>
      <c r="H481">
        <v>4</v>
      </c>
      <c r="I481">
        <v>4</v>
      </c>
      <c r="J481" t="b">
        <v>0</v>
      </c>
      <c r="K481">
        <v>218</v>
      </c>
      <c r="L481">
        <v>5</v>
      </c>
      <c r="M481" t="s">
        <v>48</v>
      </c>
      <c r="N481" t="s">
        <v>26</v>
      </c>
      <c r="O481" t="s">
        <v>67</v>
      </c>
      <c r="P481">
        <v>86</v>
      </c>
      <c r="Q481">
        <v>3.6</v>
      </c>
      <c r="R481" t="b">
        <v>0</v>
      </c>
      <c r="S481" t="s">
        <v>28</v>
      </c>
      <c r="T481">
        <v>4552</v>
      </c>
      <c r="U481" t="s">
        <v>35</v>
      </c>
      <c r="V481" t="s">
        <v>68</v>
      </c>
      <c r="W481" t="s">
        <v>31</v>
      </c>
      <c r="X481" s="10">
        <f t="shared" si="152"/>
        <v>0.38565022421524664</v>
      </c>
      <c r="Y481" s="10" t="str">
        <f t="shared" si="161"/>
        <v>Above 30%</v>
      </c>
      <c r="Z481" t="str">
        <f t="shared" si="153"/>
        <v>High</v>
      </c>
      <c r="AA481" t="str">
        <f t="shared" si="154"/>
        <v>201-300</v>
      </c>
      <c r="AB481" t="str">
        <f t="shared" si="155"/>
        <v>0-50</v>
      </c>
      <c r="AC481" t="str">
        <f t="shared" si="156"/>
        <v>EAST</v>
      </c>
      <c r="AD481" t="str">
        <f t="shared" si="157"/>
        <v>Multiple Device</v>
      </c>
      <c r="AE481" t="str">
        <f t="shared" si="158"/>
        <v>101-150</v>
      </c>
      <c r="AF481" s="24" t="str">
        <f t="shared" si="159"/>
        <v>7-10 days</v>
      </c>
      <c r="AG481" t="str">
        <f t="shared" si="160"/>
        <v>Above 4500</v>
      </c>
      <c r="AH481" s="30">
        <f t="shared" si="162"/>
        <v>645</v>
      </c>
      <c r="AI481" s="30">
        <f t="shared" si="151"/>
        <v>0.21705426356589147</v>
      </c>
      <c r="AJ481" t="str">
        <f t="shared" si="163"/>
        <v>0-5 hrs</v>
      </c>
      <c r="AK481" t="str">
        <f t="shared" ref="AK481:AK486" si="171">IF(F481&gt;400,"High Enagaged",IF(AND(F481&lt;=200,F481&gt;100),"Moderate Enagaged","Low Engaged"))</f>
        <v>Moderate Enagaged</v>
      </c>
    </row>
    <row r="482" spans="1:37" x14ac:dyDescent="0.25">
      <c r="A482">
        <v>5487</v>
      </c>
      <c r="B482" t="s">
        <v>105</v>
      </c>
      <c r="C482" s="1">
        <v>45376</v>
      </c>
      <c r="D482" s="1">
        <v>45642</v>
      </c>
      <c r="E482" s="33">
        <v>7.99</v>
      </c>
      <c r="F482">
        <v>173</v>
      </c>
      <c r="G482" t="s">
        <v>62</v>
      </c>
      <c r="H482">
        <v>2</v>
      </c>
      <c r="I482">
        <v>2</v>
      </c>
      <c r="J482" t="b">
        <v>0</v>
      </c>
      <c r="K482">
        <v>819</v>
      </c>
      <c r="L482">
        <v>174</v>
      </c>
      <c r="M482" t="s">
        <v>25</v>
      </c>
      <c r="N482" t="s">
        <v>26</v>
      </c>
      <c r="O482" t="s">
        <v>27</v>
      </c>
      <c r="P482">
        <v>34</v>
      </c>
      <c r="Q482">
        <v>4.0999999999999996</v>
      </c>
      <c r="R482" t="b">
        <v>0</v>
      </c>
      <c r="S482" t="s">
        <v>28</v>
      </c>
      <c r="T482">
        <v>4714</v>
      </c>
      <c r="U482" t="s">
        <v>57</v>
      </c>
      <c r="V482" t="s">
        <v>36</v>
      </c>
      <c r="W482" t="s">
        <v>37</v>
      </c>
      <c r="X482" s="10">
        <f t="shared" si="152"/>
        <v>3.4239677744209468E-2</v>
      </c>
      <c r="Y482" s="10" t="str">
        <f t="shared" si="161"/>
        <v>0%-10%</v>
      </c>
      <c r="Z482" t="str">
        <f t="shared" si="153"/>
        <v>Low</v>
      </c>
      <c r="AA482" t="str">
        <f t="shared" si="154"/>
        <v>801-900</v>
      </c>
      <c r="AB482" t="str">
        <f t="shared" si="155"/>
        <v>151-200</v>
      </c>
      <c r="AC482" t="str">
        <f t="shared" si="156"/>
        <v>WEST</v>
      </c>
      <c r="AD482" t="str">
        <f t="shared" si="157"/>
        <v>Multiple Device</v>
      </c>
      <c r="AE482" t="str">
        <f t="shared" si="158"/>
        <v>151-200</v>
      </c>
      <c r="AF482" s="24" t="str">
        <f t="shared" si="159"/>
        <v>2-3 days</v>
      </c>
      <c r="AG482" t="str">
        <f t="shared" si="160"/>
        <v>Above 4500</v>
      </c>
      <c r="AH482" s="30">
        <f t="shared" si="162"/>
        <v>266</v>
      </c>
      <c r="AI482" s="30">
        <f t="shared" si="151"/>
        <v>0.65037593984962405</v>
      </c>
      <c r="AJ482" t="str">
        <f t="shared" si="163"/>
        <v>0-5 hrs</v>
      </c>
      <c r="AK482" t="str">
        <f t="shared" si="171"/>
        <v>Moderate Enagaged</v>
      </c>
    </row>
    <row r="483" spans="1:37" x14ac:dyDescent="0.25">
      <c r="A483">
        <v>5495</v>
      </c>
      <c r="B483" t="s">
        <v>381</v>
      </c>
      <c r="C483" s="1">
        <v>45308</v>
      </c>
      <c r="D483" s="1">
        <v>45625</v>
      </c>
      <c r="E483" s="33">
        <v>11.99</v>
      </c>
      <c r="F483">
        <v>327</v>
      </c>
      <c r="G483" t="s">
        <v>46</v>
      </c>
      <c r="H483">
        <v>2</v>
      </c>
      <c r="I483">
        <v>6</v>
      </c>
      <c r="J483" t="b">
        <v>1</v>
      </c>
      <c r="K483">
        <v>182</v>
      </c>
      <c r="L483">
        <v>14</v>
      </c>
      <c r="M483" t="s">
        <v>25</v>
      </c>
      <c r="N483" t="s">
        <v>40</v>
      </c>
      <c r="O483" t="s">
        <v>67</v>
      </c>
      <c r="P483">
        <v>90</v>
      </c>
      <c r="Q483">
        <v>3.4</v>
      </c>
      <c r="R483" t="b">
        <v>0</v>
      </c>
      <c r="S483" t="s">
        <v>28</v>
      </c>
      <c r="T483">
        <v>3918</v>
      </c>
      <c r="U483" t="s">
        <v>57</v>
      </c>
      <c r="V483" t="s">
        <v>52</v>
      </c>
      <c r="W483" t="s">
        <v>31</v>
      </c>
      <c r="X483" s="10">
        <f t="shared" si="152"/>
        <v>0.45918367346938777</v>
      </c>
      <c r="Y483" s="10" t="str">
        <f t="shared" si="161"/>
        <v>Above 30%</v>
      </c>
      <c r="Z483" t="str">
        <f t="shared" si="153"/>
        <v>High</v>
      </c>
      <c r="AA483" t="str">
        <f t="shared" si="154"/>
        <v>101-200</v>
      </c>
      <c r="AB483" t="str">
        <f t="shared" si="155"/>
        <v>0-50</v>
      </c>
      <c r="AC483" t="str">
        <f t="shared" si="156"/>
        <v>WEST</v>
      </c>
      <c r="AD483" t="str">
        <f t="shared" si="157"/>
        <v>Multiple Device</v>
      </c>
      <c r="AE483" t="str">
        <f t="shared" si="158"/>
        <v>301-350</v>
      </c>
      <c r="AF483" s="24" t="str">
        <f t="shared" si="159"/>
        <v>16-20 days</v>
      </c>
      <c r="AG483" t="str">
        <f t="shared" si="160"/>
        <v>3501-4000</v>
      </c>
      <c r="AH483" s="30">
        <f t="shared" si="162"/>
        <v>317</v>
      </c>
      <c r="AI483" s="30">
        <f t="shared" si="151"/>
        <v>1.0315457413249212</v>
      </c>
      <c r="AJ483" t="str">
        <f t="shared" si="163"/>
        <v>0-5 hrs</v>
      </c>
      <c r="AK483" t="str">
        <f t="shared" si="171"/>
        <v>Low Engaged</v>
      </c>
    </row>
    <row r="484" spans="1:37" x14ac:dyDescent="0.25">
      <c r="A484">
        <v>5499</v>
      </c>
      <c r="B484" t="s">
        <v>245</v>
      </c>
      <c r="C484" s="1">
        <v>45101</v>
      </c>
      <c r="D484" s="1">
        <v>45628</v>
      </c>
      <c r="E484" s="33">
        <v>15.99</v>
      </c>
      <c r="F484">
        <v>274</v>
      </c>
      <c r="G484" t="s">
        <v>55</v>
      </c>
      <c r="H484">
        <v>2</v>
      </c>
      <c r="I484">
        <v>1</v>
      </c>
      <c r="J484" t="b">
        <v>1</v>
      </c>
      <c r="K484">
        <v>155</v>
      </c>
      <c r="L484">
        <v>94</v>
      </c>
      <c r="M484" t="s">
        <v>44</v>
      </c>
      <c r="N484" t="s">
        <v>40</v>
      </c>
      <c r="O484" t="s">
        <v>34</v>
      </c>
      <c r="P484">
        <v>96</v>
      </c>
      <c r="Q484">
        <v>3.5</v>
      </c>
      <c r="R484" t="b">
        <v>0</v>
      </c>
      <c r="S484" t="s">
        <v>28</v>
      </c>
      <c r="T484">
        <v>1638</v>
      </c>
      <c r="U484" t="s">
        <v>35</v>
      </c>
      <c r="V484" t="s">
        <v>30</v>
      </c>
      <c r="W484" t="s">
        <v>37</v>
      </c>
      <c r="X484" s="10">
        <f t="shared" si="152"/>
        <v>0.38554216867469882</v>
      </c>
      <c r="Y484" s="10" t="str">
        <f t="shared" si="161"/>
        <v>Above 30%</v>
      </c>
      <c r="Z484" t="str">
        <f t="shared" si="153"/>
        <v>High</v>
      </c>
      <c r="AA484" t="str">
        <f t="shared" si="154"/>
        <v>101-200</v>
      </c>
      <c r="AB484" t="str">
        <f t="shared" si="155"/>
        <v>51-100</v>
      </c>
      <c r="AC484" t="str">
        <f t="shared" si="156"/>
        <v>NORTH</v>
      </c>
      <c r="AD484" t="str">
        <f t="shared" si="157"/>
        <v>Multiple Device</v>
      </c>
      <c r="AE484" t="str">
        <f t="shared" si="158"/>
        <v>251-300</v>
      </c>
      <c r="AF484" s="24" t="str">
        <f t="shared" si="159"/>
        <v>16-20 days</v>
      </c>
      <c r="AG484" t="str">
        <f t="shared" si="160"/>
        <v>1501-2000</v>
      </c>
      <c r="AH484" s="30">
        <f t="shared" si="162"/>
        <v>527</v>
      </c>
      <c r="AI484" s="30">
        <f t="shared" si="151"/>
        <v>0.51992409867172673</v>
      </c>
      <c r="AJ484" t="str">
        <f t="shared" si="163"/>
        <v>0-5 hrs</v>
      </c>
      <c r="AK484" t="str">
        <f t="shared" si="171"/>
        <v>Low Engaged</v>
      </c>
    </row>
    <row r="485" spans="1:37" x14ac:dyDescent="0.25">
      <c r="A485">
        <v>5525</v>
      </c>
      <c r="B485" t="s">
        <v>146</v>
      </c>
      <c r="C485" s="1">
        <v>45204</v>
      </c>
      <c r="D485" s="1">
        <v>45632</v>
      </c>
      <c r="E485" s="33">
        <v>15.99</v>
      </c>
      <c r="F485">
        <v>344</v>
      </c>
      <c r="G485" t="s">
        <v>24</v>
      </c>
      <c r="H485">
        <v>5</v>
      </c>
      <c r="I485">
        <v>2</v>
      </c>
      <c r="J485" t="b">
        <v>0</v>
      </c>
      <c r="K485">
        <v>91</v>
      </c>
      <c r="L485">
        <v>137</v>
      </c>
      <c r="M485" t="s">
        <v>63</v>
      </c>
      <c r="N485" t="s">
        <v>64</v>
      </c>
      <c r="O485" t="s">
        <v>34</v>
      </c>
      <c r="P485">
        <v>37</v>
      </c>
      <c r="Q485">
        <v>3.4</v>
      </c>
      <c r="R485" t="b">
        <v>1</v>
      </c>
      <c r="S485" t="s">
        <v>28</v>
      </c>
      <c r="T485">
        <v>396</v>
      </c>
      <c r="U485" t="s">
        <v>51</v>
      </c>
      <c r="V485" t="s">
        <v>30</v>
      </c>
      <c r="W485" t="s">
        <v>31</v>
      </c>
      <c r="X485" s="10">
        <f t="shared" si="152"/>
        <v>0.16228070175438597</v>
      </c>
      <c r="Y485" s="10" t="str">
        <f t="shared" si="161"/>
        <v>11%-30%</v>
      </c>
      <c r="Z485" t="str">
        <f t="shared" si="153"/>
        <v>Moderate</v>
      </c>
      <c r="AA485" t="str">
        <f t="shared" si="154"/>
        <v>0-100</v>
      </c>
      <c r="AB485" t="str">
        <f t="shared" si="155"/>
        <v>101-150</v>
      </c>
      <c r="AC485" t="str">
        <f t="shared" si="156"/>
        <v>NORTH</v>
      </c>
      <c r="AD485" t="str">
        <f t="shared" si="157"/>
        <v>Multiple Device</v>
      </c>
      <c r="AE485" t="str">
        <f t="shared" si="158"/>
        <v>301-350</v>
      </c>
      <c r="AF485" s="24" t="str">
        <f t="shared" si="159"/>
        <v>11-15 days</v>
      </c>
      <c r="AG485" t="str">
        <f t="shared" si="160"/>
        <v>0-500</v>
      </c>
      <c r="AH485" s="30">
        <f t="shared" si="162"/>
        <v>428</v>
      </c>
      <c r="AI485" s="30">
        <f t="shared" si="151"/>
        <v>0.80373831775700932</v>
      </c>
      <c r="AJ485" t="str">
        <f t="shared" si="163"/>
        <v>0-5 hrs</v>
      </c>
      <c r="AK485" t="str">
        <f t="shared" si="171"/>
        <v>Low Engaged</v>
      </c>
    </row>
    <row r="486" spans="1:37" x14ac:dyDescent="0.25">
      <c r="A486">
        <v>5528</v>
      </c>
      <c r="B486" t="s">
        <v>121</v>
      </c>
      <c r="C486" s="1">
        <v>45372</v>
      </c>
      <c r="D486" s="1">
        <v>45636</v>
      </c>
      <c r="E486" s="33">
        <v>11.99</v>
      </c>
      <c r="F486">
        <v>27</v>
      </c>
      <c r="G486" t="s">
        <v>24</v>
      </c>
      <c r="H486">
        <v>3</v>
      </c>
      <c r="I486">
        <v>6</v>
      </c>
      <c r="J486" t="b">
        <v>1</v>
      </c>
      <c r="K486">
        <v>767</v>
      </c>
      <c r="L486">
        <v>5</v>
      </c>
      <c r="M486" t="s">
        <v>59</v>
      </c>
      <c r="N486" t="s">
        <v>40</v>
      </c>
      <c r="O486" t="s">
        <v>67</v>
      </c>
      <c r="P486">
        <v>69</v>
      </c>
      <c r="Q486">
        <v>3.2</v>
      </c>
      <c r="R486" t="b">
        <v>1</v>
      </c>
      <c r="S486" t="s">
        <v>28</v>
      </c>
      <c r="T486">
        <v>2984</v>
      </c>
      <c r="U486" t="s">
        <v>51</v>
      </c>
      <c r="V486" t="s">
        <v>60</v>
      </c>
      <c r="W486" t="s">
        <v>75</v>
      </c>
      <c r="X486" s="10">
        <f t="shared" si="152"/>
        <v>8.937823834196891E-2</v>
      </c>
      <c r="Y486" s="10" t="str">
        <f t="shared" si="161"/>
        <v>0%-10%</v>
      </c>
      <c r="Z486" t="str">
        <f t="shared" si="153"/>
        <v>Low</v>
      </c>
      <c r="AA486" t="str">
        <f t="shared" si="154"/>
        <v>701-800</v>
      </c>
      <c r="AB486" t="str">
        <f t="shared" si="155"/>
        <v>0-50</v>
      </c>
      <c r="AC486" t="str">
        <f t="shared" si="156"/>
        <v>SOUTH</v>
      </c>
      <c r="AD486" t="str">
        <f t="shared" si="157"/>
        <v>Multiple Device</v>
      </c>
      <c r="AE486" t="str">
        <f t="shared" si="158"/>
        <v>0-50</v>
      </c>
      <c r="AF486" s="24" t="str">
        <f t="shared" si="159"/>
        <v>7-10 days</v>
      </c>
      <c r="AG486" t="str">
        <f t="shared" si="160"/>
        <v>2501-3000</v>
      </c>
      <c r="AH486" s="30">
        <f t="shared" si="162"/>
        <v>264</v>
      </c>
      <c r="AI486" s="30">
        <f t="shared" si="151"/>
        <v>0.10227272727272728</v>
      </c>
      <c r="AJ486" t="str">
        <f t="shared" si="163"/>
        <v>0-5 hrs</v>
      </c>
      <c r="AK486" t="str">
        <f t="shared" si="171"/>
        <v>Low Engaged</v>
      </c>
    </row>
    <row r="487" spans="1:37" x14ac:dyDescent="0.25">
      <c r="A487">
        <v>5534</v>
      </c>
      <c r="B487" t="s">
        <v>225</v>
      </c>
      <c r="C487" s="1">
        <v>44989</v>
      </c>
      <c r="D487" s="1">
        <v>45639</v>
      </c>
      <c r="E487" s="33">
        <v>7.99</v>
      </c>
      <c r="F487">
        <v>74</v>
      </c>
      <c r="G487" t="s">
        <v>33</v>
      </c>
      <c r="H487">
        <v>2</v>
      </c>
      <c r="I487">
        <v>1</v>
      </c>
      <c r="J487" t="b">
        <v>0</v>
      </c>
      <c r="K487">
        <v>657</v>
      </c>
      <c r="L487">
        <v>88</v>
      </c>
      <c r="M487" t="s">
        <v>39</v>
      </c>
      <c r="N487" t="s">
        <v>40</v>
      </c>
      <c r="O487" t="s">
        <v>41</v>
      </c>
      <c r="P487">
        <v>40</v>
      </c>
      <c r="Q487">
        <v>3.8</v>
      </c>
      <c r="R487" t="b">
        <v>0</v>
      </c>
      <c r="S487" t="s">
        <v>28</v>
      </c>
      <c r="T487">
        <v>130</v>
      </c>
      <c r="U487" t="s">
        <v>35</v>
      </c>
      <c r="V487" t="s">
        <v>52</v>
      </c>
      <c r="W487" t="s">
        <v>53</v>
      </c>
      <c r="X487" s="10">
        <f t="shared" si="152"/>
        <v>5.3691275167785234E-2</v>
      </c>
      <c r="Y487" s="10" t="str">
        <f t="shared" si="161"/>
        <v>0%-10%</v>
      </c>
      <c r="Z487" t="str">
        <f t="shared" si="153"/>
        <v>Low</v>
      </c>
      <c r="AA487" t="str">
        <f t="shared" si="154"/>
        <v>601-700</v>
      </c>
      <c r="AB487" t="str">
        <f t="shared" si="155"/>
        <v>51-100</v>
      </c>
      <c r="AC487" t="str">
        <f t="shared" si="156"/>
        <v>WEST</v>
      </c>
      <c r="AD487" t="str">
        <f t="shared" si="157"/>
        <v>Multiple Device</v>
      </c>
      <c r="AE487" t="str">
        <f t="shared" si="158"/>
        <v>51-100</v>
      </c>
      <c r="AF487" s="24" t="str">
        <f t="shared" si="159"/>
        <v>4-6 days</v>
      </c>
      <c r="AG487" t="str">
        <f t="shared" si="160"/>
        <v>0-500</v>
      </c>
      <c r="AH487" s="30">
        <f t="shared" si="162"/>
        <v>650</v>
      </c>
      <c r="AI487" s="30">
        <f t="shared" si="151"/>
        <v>0.11384615384615385</v>
      </c>
      <c r="AJ487" t="str">
        <f t="shared" si="163"/>
        <v>0-5 hrs</v>
      </c>
      <c r="AK487" t="str">
        <f t="shared" si="164"/>
        <v>Moderate Enagaged</v>
      </c>
    </row>
    <row r="488" spans="1:37" x14ac:dyDescent="0.25">
      <c r="A488">
        <v>5537</v>
      </c>
      <c r="B488" t="s">
        <v>140</v>
      </c>
      <c r="C488" s="1">
        <v>45547</v>
      </c>
      <c r="D488" s="1">
        <v>45615</v>
      </c>
      <c r="E488" s="33">
        <v>11.99</v>
      </c>
      <c r="F488">
        <v>214</v>
      </c>
      <c r="G488" t="s">
        <v>46</v>
      </c>
      <c r="H488">
        <v>1</v>
      </c>
      <c r="I488">
        <v>3</v>
      </c>
      <c r="J488" t="b">
        <v>0</v>
      </c>
      <c r="K488">
        <v>39</v>
      </c>
      <c r="L488">
        <v>89</v>
      </c>
      <c r="M488" t="s">
        <v>39</v>
      </c>
      <c r="N488" t="s">
        <v>40</v>
      </c>
      <c r="O488" t="s">
        <v>27</v>
      </c>
      <c r="P488">
        <v>37</v>
      </c>
      <c r="Q488">
        <v>3.5</v>
      </c>
      <c r="R488" t="b">
        <v>1</v>
      </c>
      <c r="S488" t="s">
        <v>28</v>
      </c>
      <c r="T488">
        <v>2597</v>
      </c>
      <c r="U488" t="s">
        <v>65</v>
      </c>
      <c r="V488" t="s">
        <v>60</v>
      </c>
      <c r="W488" t="s">
        <v>53</v>
      </c>
      <c r="X488" s="10">
        <f t="shared" si="152"/>
        <v>0.2890625</v>
      </c>
      <c r="Y488" s="10" t="str">
        <f t="shared" si="161"/>
        <v>11%-30%</v>
      </c>
      <c r="Z488" t="str">
        <f t="shared" si="153"/>
        <v>Moderate</v>
      </c>
      <c r="AA488" t="str">
        <f t="shared" si="154"/>
        <v>0-100</v>
      </c>
      <c r="AB488" t="str">
        <f t="shared" si="155"/>
        <v>51-100</v>
      </c>
      <c r="AC488" t="str">
        <f t="shared" si="156"/>
        <v>WEST</v>
      </c>
      <c r="AD488" t="str">
        <f t="shared" si="157"/>
        <v>Single Device</v>
      </c>
      <c r="AE488" t="str">
        <f t="shared" si="158"/>
        <v>201-250</v>
      </c>
      <c r="AF488" s="24" t="str">
        <f t="shared" si="159"/>
        <v>More than 30days</v>
      </c>
      <c r="AG488" t="str">
        <f t="shared" si="160"/>
        <v>2501-3000</v>
      </c>
      <c r="AH488" s="30">
        <f t="shared" si="162"/>
        <v>68</v>
      </c>
      <c r="AI488" s="30">
        <f t="shared" si="151"/>
        <v>3.1470588235294117</v>
      </c>
      <c r="AJ488" t="str">
        <f t="shared" si="163"/>
        <v>0-5 hrs</v>
      </c>
      <c r="AK488" t="str">
        <f t="shared" ref="AK488:AK500" si="172">IF(F488&gt;400,"High Enagaged",IF(AND(F488&lt;=200,F488&gt;100),"Moderate Enagaged","Low Engaged"))</f>
        <v>Low Engaged</v>
      </c>
    </row>
    <row r="489" spans="1:37" x14ac:dyDescent="0.25">
      <c r="A489">
        <v>5566</v>
      </c>
      <c r="B489" t="s">
        <v>214</v>
      </c>
      <c r="C489" s="1">
        <v>45278</v>
      </c>
      <c r="D489" s="1">
        <v>45633</v>
      </c>
      <c r="E489" s="33">
        <v>11.99</v>
      </c>
      <c r="F489">
        <v>137</v>
      </c>
      <c r="G489" t="s">
        <v>24</v>
      </c>
      <c r="H489">
        <v>3</v>
      </c>
      <c r="I489">
        <v>6</v>
      </c>
      <c r="J489" t="b">
        <v>1</v>
      </c>
      <c r="K489">
        <v>699</v>
      </c>
      <c r="L489">
        <v>70</v>
      </c>
      <c r="M489" t="s">
        <v>63</v>
      </c>
      <c r="N489" t="s">
        <v>26</v>
      </c>
      <c r="O489" t="s">
        <v>50</v>
      </c>
      <c r="P489">
        <v>25</v>
      </c>
      <c r="Q489">
        <v>3.9</v>
      </c>
      <c r="R489" t="b">
        <v>1</v>
      </c>
      <c r="S489" t="s">
        <v>28</v>
      </c>
      <c r="T489">
        <v>2418</v>
      </c>
      <c r="U489" t="s">
        <v>57</v>
      </c>
      <c r="V489" t="s">
        <v>30</v>
      </c>
      <c r="W489" t="s">
        <v>37</v>
      </c>
      <c r="X489" s="10">
        <f t="shared" si="152"/>
        <v>3.2509752925877766E-2</v>
      </c>
      <c r="Y489" s="10" t="str">
        <f t="shared" si="161"/>
        <v>0%-10%</v>
      </c>
      <c r="Z489" t="str">
        <f t="shared" si="153"/>
        <v>Low</v>
      </c>
      <c r="AA489" t="str">
        <f t="shared" si="154"/>
        <v>601-700</v>
      </c>
      <c r="AB489" t="str">
        <f t="shared" si="155"/>
        <v>51-100</v>
      </c>
      <c r="AC489" t="str">
        <f t="shared" si="156"/>
        <v>NORTH</v>
      </c>
      <c r="AD489" t="str">
        <f t="shared" si="157"/>
        <v>Multiple Device</v>
      </c>
      <c r="AE489" t="str">
        <f t="shared" si="158"/>
        <v>101-150</v>
      </c>
      <c r="AF489" s="24" t="str">
        <f t="shared" si="159"/>
        <v>11-15 days</v>
      </c>
      <c r="AG489" t="str">
        <f t="shared" si="160"/>
        <v>2001-2500</v>
      </c>
      <c r="AH489" s="30">
        <f t="shared" si="162"/>
        <v>355</v>
      </c>
      <c r="AI489" s="30">
        <f t="shared" si="151"/>
        <v>0.38591549295774646</v>
      </c>
      <c r="AJ489" t="str">
        <f t="shared" si="163"/>
        <v>0-5 hrs</v>
      </c>
      <c r="AK489" t="str">
        <f t="shared" si="172"/>
        <v>Moderate Enagaged</v>
      </c>
    </row>
    <row r="490" spans="1:37" x14ac:dyDescent="0.25">
      <c r="A490">
        <v>5590</v>
      </c>
      <c r="B490" t="s">
        <v>72</v>
      </c>
      <c r="C490" s="1">
        <v>45500</v>
      </c>
      <c r="D490" s="1">
        <v>45641</v>
      </c>
      <c r="E490" s="33">
        <v>7.99</v>
      </c>
      <c r="F490">
        <v>30</v>
      </c>
      <c r="G490" t="s">
        <v>46</v>
      </c>
      <c r="H490">
        <v>2</v>
      </c>
      <c r="I490">
        <v>6</v>
      </c>
      <c r="J490" t="b">
        <v>0</v>
      </c>
      <c r="K490">
        <v>468</v>
      </c>
      <c r="L490">
        <v>196</v>
      </c>
      <c r="M490" t="s">
        <v>44</v>
      </c>
      <c r="N490" t="s">
        <v>26</v>
      </c>
      <c r="O490" t="s">
        <v>27</v>
      </c>
      <c r="P490">
        <v>52</v>
      </c>
      <c r="Q490">
        <v>4.5</v>
      </c>
      <c r="R490" t="b">
        <v>0</v>
      </c>
      <c r="S490" t="s">
        <v>28</v>
      </c>
      <c r="T490">
        <v>4586</v>
      </c>
      <c r="U490" t="s">
        <v>29</v>
      </c>
      <c r="V490" t="s">
        <v>52</v>
      </c>
      <c r="W490" t="s">
        <v>75</v>
      </c>
      <c r="X490" s="10">
        <f t="shared" si="152"/>
        <v>7.8313253012048195E-2</v>
      </c>
      <c r="Y490" s="10" t="str">
        <f t="shared" si="161"/>
        <v>0%-10%</v>
      </c>
      <c r="Z490" t="str">
        <f t="shared" si="153"/>
        <v>Low</v>
      </c>
      <c r="AA490" t="str">
        <f t="shared" si="154"/>
        <v>401-500</v>
      </c>
      <c r="AB490" t="str">
        <f t="shared" si="155"/>
        <v>151-200</v>
      </c>
      <c r="AC490" t="str">
        <f t="shared" si="156"/>
        <v>NORTH</v>
      </c>
      <c r="AD490" t="str">
        <f t="shared" si="157"/>
        <v>Multiple Device</v>
      </c>
      <c r="AE490" t="str">
        <f t="shared" si="158"/>
        <v>0-50</v>
      </c>
      <c r="AF490" s="24" t="str">
        <f t="shared" si="159"/>
        <v>2-3 days</v>
      </c>
      <c r="AG490" t="str">
        <f t="shared" si="160"/>
        <v>Above 4500</v>
      </c>
      <c r="AH490" s="30">
        <f t="shared" si="162"/>
        <v>141</v>
      </c>
      <c r="AI490" s="30">
        <f t="shared" si="151"/>
        <v>0.21276595744680851</v>
      </c>
      <c r="AJ490" t="str">
        <f t="shared" si="163"/>
        <v>0-5 hrs</v>
      </c>
      <c r="AK490" t="str">
        <f t="shared" si="172"/>
        <v>Low Engaged</v>
      </c>
    </row>
    <row r="491" spans="1:37" x14ac:dyDescent="0.25">
      <c r="A491">
        <v>5627</v>
      </c>
      <c r="B491" t="s">
        <v>335</v>
      </c>
      <c r="C491" s="1">
        <v>45298</v>
      </c>
      <c r="D491" s="1">
        <v>45631</v>
      </c>
      <c r="E491" s="33">
        <v>11.99</v>
      </c>
      <c r="F491">
        <v>124</v>
      </c>
      <c r="G491" t="s">
        <v>43</v>
      </c>
      <c r="H491">
        <v>4</v>
      </c>
      <c r="I491">
        <v>2</v>
      </c>
      <c r="J491" t="b">
        <v>1</v>
      </c>
      <c r="K491">
        <v>207</v>
      </c>
      <c r="L491">
        <v>140</v>
      </c>
      <c r="M491" t="s">
        <v>25</v>
      </c>
      <c r="N491" t="s">
        <v>64</v>
      </c>
      <c r="O491" t="s">
        <v>27</v>
      </c>
      <c r="P491">
        <v>44</v>
      </c>
      <c r="Q491">
        <v>4.8</v>
      </c>
      <c r="R491" t="b">
        <v>1</v>
      </c>
      <c r="S491" t="s">
        <v>28</v>
      </c>
      <c r="T491">
        <v>3349</v>
      </c>
      <c r="U491" t="s">
        <v>57</v>
      </c>
      <c r="V491" t="s">
        <v>60</v>
      </c>
      <c r="W491" t="s">
        <v>37</v>
      </c>
      <c r="X491" s="10">
        <f t="shared" si="152"/>
        <v>0.12680115273775217</v>
      </c>
      <c r="Y491" s="10" t="str">
        <f t="shared" si="161"/>
        <v>11%-30%</v>
      </c>
      <c r="Z491" t="str">
        <f t="shared" si="153"/>
        <v>Moderate</v>
      </c>
      <c r="AA491" t="str">
        <f t="shared" si="154"/>
        <v>201-300</v>
      </c>
      <c r="AB491" t="str">
        <f t="shared" si="155"/>
        <v>101-150</v>
      </c>
      <c r="AC491" t="str">
        <f t="shared" si="156"/>
        <v>WEST</v>
      </c>
      <c r="AD491" t="str">
        <f t="shared" si="157"/>
        <v>Multiple Device</v>
      </c>
      <c r="AE491" t="str">
        <f t="shared" si="158"/>
        <v>101-150</v>
      </c>
      <c r="AF491" s="24" t="str">
        <f t="shared" si="159"/>
        <v>11-15 days</v>
      </c>
      <c r="AG491" t="str">
        <f t="shared" si="160"/>
        <v>3001-3500</v>
      </c>
      <c r="AH491" s="30">
        <f t="shared" si="162"/>
        <v>333</v>
      </c>
      <c r="AI491" s="30">
        <f t="shared" si="151"/>
        <v>0.37237237237237236</v>
      </c>
      <c r="AJ491" t="str">
        <f t="shared" si="163"/>
        <v>0-5 hrs</v>
      </c>
      <c r="AK491" t="str">
        <f t="shared" si="172"/>
        <v>Moderate Enagaged</v>
      </c>
    </row>
    <row r="492" spans="1:37" x14ac:dyDescent="0.25">
      <c r="A492">
        <v>5630</v>
      </c>
      <c r="B492" t="s">
        <v>204</v>
      </c>
      <c r="C492" s="1">
        <v>45264</v>
      </c>
      <c r="D492" s="1">
        <v>45620</v>
      </c>
      <c r="E492" s="33">
        <v>7.99</v>
      </c>
      <c r="F492">
        <v>88</v>
      </c>
      <c r="G492" t="s">
        <v>33</v>
      </c>
      <c r="H492">
        <v>4</v>
      </c>
      <c r="I492">
        <v>6</v>
      </c>
      <c r="J492" t="b">
        <v>1</v>
      </c>
      <c r="K492">
        <v>782</v>
      </c>
      <c r="L492">
        <v>180</v>
      </c>
      <c r="M492" t="s">
        <v>25</v>
      </c>
      <c r="N492" t="s">
        <v>40</v>
      </c>
      <c r="O492" t="s">
        <v>67</v>
      </c>
      <c r="P492">
        <v>86</v>
      </c>
      <c r="Q492">
        <v>5</v>
      </c>
      <c r="R492" t="b">
        <v>1</v>
      </c>
      <c r="S492" t="s">
        <v>28</v>
      </c>
      <c r="T492">
        <v>2928</v>
      </c>
      <c r="U492" t="s">
        <v>51</v>
      </c>
      <c r="V492" t="s">
        <v>60</v>
      </c>
      <c r="W492" t="s">
        <v>31</v>
      </c>
      <c r="X492" s="10">
        <f t="shared" si="152"/>
        <v>8.9397089397089402E-2</v>
      </c>
      <c r="Y492" s="10" t="str">
        <f t="shared" si="161"/>
        <v>0%-10%</v>
      </c>
      <c r="Z492" t="str">
        <f t="shared" si="153"/>
        <v>Low</v>
      </c>
      <c r="AA492" t="str">
        <f t="shared" si="154"/>
        <v>701-800</v>
      </c>
      <c r="AB492" t="str">
        <f t="shared" si="155"/>
        <v>151-200</v>
      </c>
      <c r="AC492" t="str">
        <f t="shared" si="156"/>
        <v>WEST</v>
      </c>
      <c r="AD492" t="str">
        <f t="shared" si="157"/>
        <v>Multiple Device</v>
      </c>
      <c r="AE492" t="str">
        <f t="shared" si="158"/>
        <v>51-100</v>
      </c>
      <c r="AF492" s="24" t="str">
        <f t="shared" si="159"/>
        <v>More than 30days</v>
      </c>
      <c r="AG492" t="str">
        <f t="shared" si="160"/>
        <v>2501-3000</v>
      </c>
      <c r="AH492" s="30">
        <f t="shared" si="162"/>
        <v>356</v>
      </c>
      <c r="AI492" s="30">
        <f t="shared" si="151"/>
        <v>0.24719101123595505</v>
      </c>
      <c r="AJ492" t="str">
        <f t="shared" si="163"/>
        <v>0-5 hrs</v>
      </c>
      <c r="AK492" t="str">
        <f t="shared" si="172"/>
        <v>Low Engaged</v>
      </c>
    </row>
    <row r="493" spans="1:37" x14ac:dyDescent="0.25">
      <c r="A493">
        <v>5634</v>
      </c>
      <c r="B493" t="s">
        <v>119</v>
      </c>
      <c r="C493" s="1">
        <v>45388</v>
      </c>
      <c r="D493" s="1">
        <v>45620</v>
      </c>
      <c r="E493" s="33">
        <v>7.99</v>
      </c>
      <c r="F493">
        <v>187</v>
      </c>
      <c r="G493" t="s">
        <v>55</v>
      </c>
      <c r="H493">
        <v>3</v>
      </c>
      <c r="I493">
        <v>3</v>
      </c>
      <c r="J493" t="b">
        <v>0</v>
      </c>
      <c r="K493">
        <v>987</v>
      </c>
      <c r="L493">
        <v>166</v>
      </c>
      <c r="M493" t="s">
        <v>59</v>
      </c>
      <c r="N493" t="s">
        <v>26</v>
      </c>
      <c r="O493" t="s">
        <v>50</v>
      </c>
      <c r="P493">
        <v>24</v>
      </c>
      <c r="Q493">
        <v>4.7</v>
      </c>
      <c r="R493" t="b">
        <v>0</v>
      </c>
      <c r="S493" t="s">
        <v>28</v>
      </c>
      <c r="T493">
        <v>215</v>
      </c>
      <c r="U493" t="s">
        <v>35</v>
      </c>
      <c r="V493" t="s">
        <v>68</v>
      </c>
      <c r="W493" t="s">
        <v>37</v>
      </c>
      <c r="X493" s="10">
        <f t="shared" si="152"/>
        <v>2.0815264527320035E-2</v>
      </c>
      <c r="Y493" s="10" t="str">
        <f t="shared" si="161"/>
        <v>0%-10%</v>
      </c>
      <c r="Z493" t="str">
        <f t="shared" si="153"/>
        <v>Low</v>
      </c>
      <c r="AA493" t="str">
        <f t="shared" si="154"/>
        <v>901-1000</v>
      </c>
      <c r="AB493" t="str">
        <f t="shared" si="155"/>
        <v>151-200</v>
      </c>
      <c r="AC493" t="str">
        <f t="shared" si="156"/>
        <v>SOUTH</v>
      </c>
      <c r="AD493" t="str">
        <f t="shared" si="157"/>
        <v>Multiple Device</v>
      </c>
      <c r="AE493" t="str">
        <f t="shared" si="158"/>
        <v>151-200</v>
      </c>
      <c r="AF493" s="24" t="str">
        <f t="shared" si="159"/>
        <v>More than 30days</v>
      </c>
      <c r="AG493" t="str">
        <f t="shared" si="160"/>
        <v>0-500</v>
      </c>
      <c r="AH493" s="30">
        <f t="shared" si="162"/>
        <v>232</v>
      </c>
      <c r="AI493" s="30">
        <f t="shared" si="151"/>
        <v>0.80603448275862066</v>
      </c>
      <c r="AJ493" t="str">
        <f t="shared" si="163"/>
        <v>0-5 hrs</v>
      </c>
      <c r="AK493" t="str">
        <f t="shared" si="172"/>
        <v>Moderate Enagaged</v>
      </c>
    </row>
    <row r="494" spans="1:37" x14ac:dyDescent="0.25">
      <c r="A494">
        <v>5635</v>
      </c>
      <c r="B494" t="s">
        <v>279</v>
      </c>
      <c r="C494" s="1">
        <v>45217</v>
      </c>
      <c r="D494" s="1">
        <v>45620</v>
      </c>
      <c r="E494" s="33">
        <v>7.99</v>
      </c>
      <c r="F494">
        <v>12</v>
      </c>
      <c r="G494" t="s">
        <v>55</v>
      </c>
      <c r="H494">
        <v>2</v>
      </c>
      <c r="I494">
        <v>4</v>
      </c>
      <c r="J494" t="b">
        <v>0</v>
      </c>
      <c r="K494">
        <v>928</v>
      </c>
      <c r="L494">
        <v>147</v>
      </c>
      <c r="M494" t="s">
        <v>59</v>
      </c>
      <c r="N494" t="s">
        <v>40</v>
      </c>
      <c r="O494" t="s">
        <v>56</v>
      </c>
      <c r="P494">
        <v>92</v>
      </c>
      <c r="Q494">
        <v>4.7</v>
      </c>
      <c r="R494" t="b">
        <v>0</v>
      </c>
      <c r="S494" t="s">
        <v>28</v>
      </c>
      <c r="T494">
        <v>3452</v>
      </c>
      <c r="U494" t="s">
        <v>65</v>
      </c>
      <c r="V494" t="s">
        <v>36</v>
      </c>
      <c r="W494" t="s">
        <v>31</v>
      </c>
      <c r="X494" s="10">
        <f t="shared" si="152"/>
        <v>8.5581395348837214E-2</v>
      </c>
      <c r="Y494" s="10" t="str">
        <f t="shared" si="161"/>
        <v>0%-10%</v>
      </c>
      <c r="Z494" t="str">
        <f t="shared" si="153"/>
        <v>Low</v>
      </c>
      <c r="AA494" t="str">
        <f t="shared" si="154"/>
        <v>901-1000</v>
      </c>
      <c r="AB494" t="str">
        <f t="shared" si="155"/>
        <v>101-150</v>
      </c>
      <c r="AC494" t="str">
        <f t="shared" si="156"/>
        <v>SOUTH</v>
      </c>
      <c r="AD494" t="str">
        <f t="shared" si="157"/>
        <v>Multiple Device</v>
      </c>
      <c r="AE494" t="str">
        <f t="shared" si="158"/>
        <v>0-50</v>
      </c>
      <c r="AF494" s="24" t="str">
        <f t="shared" si="159"/>
        <v>21-30 days</v>
      </c>
      <c r="AG494" t="str">
        <f t="shared" si="160"/>
        <v>3001-3500</v>
      </c>
      <c r="AH494" s="30">
        <f t="shared" si="162"/>
        <v>403</v>
      </c>
      <c r="AI494" s="30">
        <f t="shared" si="151"/>
        <v>2.9776674937965261E-2</v>
      </c>
      <c r="AJ494" t="str">
        <f t="shared" si="163"/>
        <v>0-5 hrs</v>
      </c>
      <c r="AK494" t="str">
        <f t="shared" si="172"/>
        <v>Low Engaged</v>
      </c>
    </row>
    <row r="495" spans="1:37" x14ac:dyDescent="0.25">
      <c r="A495">
        <v>5644</v>
      </c>
      <c r="B495" t="s">
        <v>92</v>
      </c>
      <c r="C495" s="1">
        <v>45388</v>
      </c>
      <c r="D495" s="1">
        <v>45629</v>
      </c>
      <c r="E495" s="33">
        <v>11.99</v>
      </c>
      <c r="F495">
        <v>19</v>
      </c>
      <c r="G495" t="s">
        <v>62</v>
      </c>
      <c r="H495">
        <v>4</v>
      </c>
      <c r="I495">
        <v>2</v>
      </c>
      <c r="J495" t="b">
        <v>1</v>
      </c>
      <c r="K495">
        <v>741</v>
      </c>
      <c r="L495">
        <v>36</v>
      </c>
      <c r="M495" t="s">
        <v>74</v>
      </c>
      <c r="N495" t="s">
        <v>26</v>
      </c>
      <c r="O495" t="s">
        <v>56</v>
      </c>
      <c r="P495">
        <v>13</v>
      </c>
      <c r="Q495">
        <v>4.4000000000000004</v>
      </c>
      <c r="R495" t="b">
        <v>0</v>
      </c>
      <c r="S495" t="s">
        <v>28</v>
      </c>
      <c r="T495">
        <v>3641</v>
      </c>
      <c r="U495" t="s">
        <v>65</v>
      </c>
      <c r="V495" t="s">
        <v>52</v>
      </c>
      <c r="W495" t="s">
        <v>75</v>
      </c>
      <c r="X495" s="10">
        <f t="shared" si="152"/>
        <v>1.6731016731016731E-2</v>
      </c>
      <c r="Y495" s="10" t="str">
        <f t="shared" si="161"/>
        <v>0%-10%</v>
      </c>
      <c r="Z495" t="str">
        <f t="shared" si="153"/>
        <v>Low</v>
      </c>
      <c r="AA495" t="str">
        <f t="shared" si="154"/>
        <v>701-800</v>
      </c>
      <c r="AB495" t="str">
        <f t="shared" si="155"/>
        <v>0-50</v>
      </c>
      <c r="AC495" t="str">
        <f t="shared" si="156"/>
        <v>NORTH</v>
      </c>
      <c r="AD495" t="str">
        <f t="shared" si="157"/>
        <v>Multiple Device</v>
      </c>
      <c r="AE495" t="str">
        <f t="shared" si="158"/>
        <v>0-50</v>
      </c>
      <c r="AF495" s="24" t="str">
        <f t="shared" si="159"/>
        <v>11-15 days</v>
      </c>
      <c r="AG495" t="str">
        <f t="shared" si="160"/>
        <v>3501-4000</v>
      </c>
      <c r="AH495" s="30">
        <f t="shared" si="162"/>
        <v>241</v>
      </c>
      <c r="AI495" s="30">
        <f t="shared" si="151"/>
        <v>7.8838174273858919E-2</v>
      </c>
      <c r="AJ495" t="str">
        <f t="shared" si="163"/>
        <v>0-5 hrs</v>
      </c>
      <c r="AK495" t="str">
        <f t="shared" si="172"/>
        <v>Low Engaged</v>
      </c>
    </row>
    <row r="496" spans="1:37" x14ac:dyDescent="0.25">
      <c r="A496">
        <v>5650</v>
      </c>
      <c r="B496" t="s">
        <v>261</v>
      </c>
      <c r="C496" s="1">
        <v>45162</v>
      </c>
      <c r="D496" s="1">
        <v>45634</v>
      </c>
      <c r="E496" s="33">
        <v>15.99</v>
      </c>
      <c r="F496">
        <v>355</v>
      </c>
      <c r="G496" t="s">
        <v>55</v>
      </c>
      <c r="H496">
        <v>1</v>
      </c>
      <c r="I496">
        <v>1</v>
      </c>
      <c r="J496" t="b">
        <v>1</v>
      </c>
      <c r="K496">
        <v>358</v>
      </c>
      <c r="L496">
        <v>173</v>
      </c>
      <c r="M496" t="s">
        <v>39</v>
      </c>
      <c r="N496" t="s">
        <v>64</v>
      </c>
      <c r="O496" t="s">
        <v>27</v>
      </c>
      <c r="P496">
        <v>60</v>
      </c>
      <c r="Q496">
        <v>4.8</v>
      </c>
      <c r="R496" t="b">
        <v>0</v>
      </c>
      <c r="S496" t="s">
        <v>28</v>
      </c>
      <c r="T496">
        <v>2448</v>
      </c>
      <c r="U496" t="s">
        <v>35</v>
      </c>
      <c r="V496" t="s">
        <v>52</v>
      </c>
      <c r="W496" t="s">
        <v>75</v>
      </c>
      <c r="X496" s="10">
        <f t="shared" si="152"/>
        <v>0.11299435028248588</v>
      </c>
      <c r="Y496" s="10" t="str">
        <f t="shared" si="161"/>
        <v>11%-30%</v>
      </c>
      <c r="Z496" t="str">
        <f t="shared" si="153"/>
        <v>Moderate</v>
      </c>
      <c r="AA496" t="str">
        <f t="shared" si="154"/>
        <v>301-400</v>
      </c>
      <c r="AB496" t="str">
        <f t="shared" si="155"/>
        <v>151-200</v>
      </c>
      <c r="AC496" t="str">
        <f t="shared" si="156"/>
        <v>WEST</v>
      </c>
      <c r="AD496" t="str">
        <f t="shared" si="157"/>
        <v>Single Device</v>
      </c>
      <c r="AE496" t="str">
        <f t="shared" si="158"/>
        <v>351-400</v>
      </c>
      <c r="AF496" s="24" t="str">
        <f t="shared" si="159"/>
        <v>7-10 days</v>
      </c>
      <c r="AG496" t="str">
        <f t="shared" si="160"/>
        <v>2001-2500</v>
      </c>
      <c r="AH496" s="30">
        <f t="shared" si="162"/>
        <v>472</v>
      </c>
      <c r="AI496" s="30">
        <f t="shared" si="151"/>
        <v>0.7521186440677966</v>
      </c>
      <c r="AJ496" t="str">
        <f t="shared" si="163"/>
        <v>0-5 hrs</v>
      </c>
      <c r="AK496" t="str">
        <f t="shared" si="172"/>
        <v>Low Engaged</v>
      </c>
    </row>
    <row r="497" spans="1:37" x14ac:dyDescent="0.25">
      <c r="A497">
        <v>5666</v>
      </c>
      <c r="B497" t="s">
        <v>176</v>
      </c>
      <c r="C497" s="1">
        <v>45038</v>
      </c>
      <c r="D497" s="1">
        <v>45616</v>
      </c>
      <c r="E497" s="33">
        <v>7.99</v>
      </c>
      <c r="F497">
        <v>109</v>
      </c>
      <c r="G497" t="s">
        <v>33</v>
      </c>
      <c r="H497">
        <v>4</v>
      </c>
      <c r="I497">
        <v>4</v>
      </c>
      <c r="J497" t="b">
        <v>1</v>
      </c>
      <c r="K497">
        <v>899</v>
      </c>
      <c r="L497">
        <v>11</v>
      </c>
      <c r="M497" t="s">
        <v>44</v>
      </c>
      <c r="N497" t="s">
        <v>49</v>
      </c>
      <c r="O497" t="s">
        <v>34</v>
      </c>
      <c r="P497">
        <v>63</v>
      </c>
      <c r="Q497">
        <v>4.3</v>
      </c>
      <c r="R497" t="b">
        <v>0</v>
      </c>
      <c r="S497" t="s">
        <v>28</v>
      </c>
      <c r="T497">
        <v>1185</v>
      </c>
      <c r="U497" t="s">
        <v>57</v>
      </c>
      <c r="V497" t="s">
        <v>52</v>
      </c>
      <c r="W497" t="s">
        <v>31</v>
      </c>
      <c r="X497" s="10">
        <f t="shared" si="152"/>
        <v>6.9230769230769235E-2</v>
      </c>
      <c r="Y497" s="10" t="str">
        <f t="shared" si="161"/>
        <v>0%-10%</v>
      </c>
      <c r="Z497" t="str">
        <f t="shared" si="153"/>
        <v>Low</v>
      </c>
      <c r="AA497" t="str">
        <f t="shared" si="154"/>
        <v>801-900</v>
      </c>
      <c r="AB497" t="str">
        <f t="shared" si="155"/>
        <v>0-50</v>
      </c>
      <c r="AC497" t="str">
        <f t="shared" si="156"/>
        <v>NORTH</v>
      </c>
      <c r="AD497" t="str">
        <f t="shared" si="157"/>
        <v>Multiple Device</v>
      </c>
      <c r="AE497" t="str">
        <f t="shared" si="158"/>
        <v>101-150</v>
      </c>
      <c r="AF497" s="24" t="str">
        <f t="shared" si="159"/>
        <v>More than 30days</v>
      </c>
      <c r="AG497" t="str">
        <f t="shared" si="160"/>
        <v>1001-1500</v>
      </c>
      <c r="AH497" s="30">
        <f t="shared" si="162"/>
        <v>578</v>
      </c>
      <c r="AI497" s="30">
        <f t="shared" si="151"/>
        <v>0.18858131487889274</v>
      </c>
      <c r="AJ497" t="str">
        <f t="shared" si="163"/>
        <v>0-5 hrs</v>
      </c>
      <c r="AK497" t="str">
        <f t="shared" si="172"/>
        <v>Moderate Enagaged</v>
      </c>
    </row>
    <row r="498" spans="1:37" x14ac:dyDescent="0.25">
      <c r="A498">
        <v>5671</v>
      </c>
      <c r="B498" t="s">
        <v>177</v>
      </c>
      <c r="C498" s="1">
        <v>45073</v>
      </c>
      <c r="D498" s="1">
        <v>45625</v>
      </c>
      <c r="E498" s="33">
        <v>11.99</v>
      </c>
      <c r="F498">
        <v>391</v>
      </c>
      <c r="G498" t="s">
        <v>33</v>
      </c>
      <c r="H498">
        <v>3</v>
      </c>
      <c r="I498">
        <v>3</v>
      </c>
      <c r="J498" t="b">
        <v>1</v>
      </c>
      <c r="K498">
        <v>811</v>
      </c>
      <c r="L498">
        <v>3</v>
      </c>
      <c r="M498" t="s">
        <v>25</v>
      </c>
      <c r="N498" t="s">
        <v>26</v>
      </c>
      <c r="O498" t="s">
        <v>67</v>
      </c>
      <c r="P498">
        <v>17</v>
      </c>
      <c r="Q498">
        <v>4.2</v>
      </c>
      <c r="R498" t="b">
        <v>0</v>
      </c>
      <c r="S498" t="s">
        <v>28</v>
      </c>
      <c r="T498">
        <v>1364</v>
      </c>
      <c r="U498" t="s">
        <v>51</v>
      </c>
      <c r="V498" t="s">
        <v>30</v>
      </c>
      <c r="W498" t="s">
        <v>53</v>
      </c>
      <c r="X498" s="10">
        <f t="shared" si="152"/>
        <v>2.0884520884520884E-2</v>
      </c>
      <c r="Y498" s="10" t="str">
        <f t="shared" si="161"/>
        <v>0%-10%</v>
      </c>
      <c r="Z498" t="str">
        <f t="shared" si="153"/>
        <v>Low</v>
      </c>
      <c r="AA498" t="str">
        <f t="shared" si="154"/>
        <v>801-900</v>
      </c>
      <c r="AB498" t="str">
        <f t="shared" si="155"/>
        <v>0-50</v>
      </c>
      <c r="AC498" t="str">
        <f t="shared" si="156"/>
        <v>WEST</v>
      </c>
      <c r="AD498" t="str">
        <f t="shared" si="157"/>
        <v>Multiple Device</v>
      </c>
      <c r="AE498" t="str">
        <f t="shared" si="158"/>
        <v>351-400</v>
      </c>
      <c r="AF498" s="24" t="str">
        <f t="shared" si="159"/>
        <v>16-20 days</v>
      </c>
      <c r="AG498" t="str">
        <f t="shared" si="160"/>
        <v>1001-1500</v>
      </c>
      <c r="AH498" s="30">
        <f t="shared" si="162"/>
        <v>552</v>
      </c>
      <c r="AI498" s="30">
        <f t="shared" si="151"/>
        <v>0.70833333333333337</v>
      </c>
      <c r="AJ498" t="str">
        <f t="shared" si="163"/>
        <v>0-5 hrs</v>
      </c>
      <c r="AK498" t="str">
        <f t="shared" si="172"/>
        <v>Low Engaged</v>
      </c>
    </row>
    <row r="499" spans="1:37" x14ac:dyDescent="0.25">
      <c r="A499">
        <v>5679</v>
      </c>
      <c r="B499" t="s">
        <v>262</v>
      </c>
      <c r="C499" s="1">
        <v>45230</v>
      </c>
      <c r="D499" s="1">
        <v>45632</v>
      </c>
      <c r="E499" s="33">
        <v>15.99</v>
      </c>
      <c r="F499">
        <v>108</v>
      </c>
      <c r="G499" t="s">
        <v>24</v>
      </c>
      <c r="H499">
        <v>4</v>
      </c>
      <c r="I499">
        <v>2</v>
      </c>
      <c r="J499" t="b">
        <v>0</v>
      </c>
      <c r="K499">
        <v>694</v>
      </c>
      <c r="L499">
        <v>199</v>
      </c>
      <c r="M499" t="s">
        <v>44</v>
      </c>
      <c r="N499" t="s">
        <v>64</v>
      </c>
      <c r="O499" t="s">
        <v>41</v>
      </c>
      <c r="P499">
        <v>81</v>
      </c>
      <c r="Q499">
        <v>5</v>
      </c>
      <c r="R499" t="b">
        <v>0</v>
      </c>
      <c r="S499" t="s">
        <v>28</v>
      </c>
      <c r="T499">
        <v>851</v>
      </c>
      <c r="U499" t="s">
        <v>57</v>
      </c>
      <c r="V499" t="s">
        <v>60</v>
      </c>
      <c r="W499" t="s">
        <v>75</v>
      </c>
      <c r="X499" s="10">
        <f t="shared" si="152"/>
        <v>9.0705487122060474E-2</v>
      </c>
      <c r="Y499" s="10" t="str">
        <f t="shared" si="161"/>
        <v>0%-10%</v>
      </c>
      <c r="Z499" t="str">
        <f t="shared" si="153"/>
        <v>Low</v>
      </c>
      <c r="AA499" t="str">
        <f t="shared" si="154"/>
        <v>601-700</v>
      </c>
      <c r="AB499" t="str">
        <f t="shared" si="155"/>
        <v>151-200</v>
      </c>
      <c r="AC499" t="str">
        <f t="shared" si="156"/>
        <v>NORTH</v>
      </c>
      <c r="AD499" t="str">
        <f t="shared" si="157"/>
        <v>Multiple Device</v>
      </c>
      <c r="AE499" t="str">
        <f t="shared" si="158"/>
        <v>101-150</v>
      </c>
      <c r="AF499" s="24" t="str">
        <f t="shared" si="159"/>
        <v>11-15 days</v>
      </c>
      <c r="AG499" t="str">
        <f t="shared" si="160"/>
        <v>501-1000</v>
      </c>
      <c r="AH499" s="30">
        <f t="shared" si="162"/>
        <v>402</v>
      </c>
      <c r="AI499" s="30">
        <f t="shared" si="151"/>
        <v>0.26865671641791045</v>
      </c>
      <c r="AJ499" t="str">
        <f t="shared" si="163"/>
        <v>0-5 hrs</v>
      </c>
      <c r="AK499" t="str">
        <f t="shared" si="172"/>
        <v>Moderate Enagaged</v>
      </c>
    </row>
    <row r="500" spans="1:37" x14ac:dyDescent="0.25">
      <c r="A500">
        <v>5681</v>
      </c>
      <c r="B500" t="s">
        <v>165</v>
      </c>
      <c r="C500" s="1">
        <v>45420</v>
      </c>
      <c r="D500" s="1">
        <v>45634</v>
      </c>
      <c r="E500" s="33">
        <v>11.99</v>
      </c>
      <c r="F500">
        <v>159</v>
      </c>
      <c r="G500" t="s">
        <v>79</v>
      </c>
      <c r="H500">
        <v>4</v>
      </c>
      <c r="I500">
        <v>6</v>
      </c>
      <c r="J500" t="b">
        <v>1</v>
      </c>
      <c r="K500">
        <v>824</v>
      </c>
      <c r="L500">
        <v>31</v>
      </c>
      <c r="M500" t="s">
        <v>48</v>
      </c>
      <c r="N500" t="s">
        <v>64</v>
      </c>
      <c r="O500" t="s">
        <v>56</v>
      </c>
      <c r="P500">
        <v>13</v>
      </c>
      <c r="Q500">
        <v>3.3</v>
      </c>
      <c r="R500" t="b">
        <v>0</v>
      </c>
      <c r="S500" t="s">
        <v>28</v>
      </c>
      <c r="T500">
        <v>2910</v>
      </c>
      <c r="U500" t="s">
        <v>35</v>
      </c>
      <c r="V500" t="s">
        <v>52</v>
      </c>
      <c r="W500" t="s">
        <v>53</v>
      </c>
      <c r="X500" s="10">
        <f t="shared" si="152"/>
        <v>1.5204678362573099E-2</v>
      </c>
      <c r="Y500" s="10" t="str">
        <f t="shared" si="161"/>
        <v>0%-10%</v>
      </c>
      <c r="Z500" t="str">
        <f t="shared" si="153"/>
        <v>Low</v>
      </c>
      <c r="AA500" t="str">
        <f t="shared" si="154"/>
        <v>801-900</v>
      </c>
      <c r="AB500" t="str">
        <f t="shared" si="155"/>
        <v>0-50</v>
      </c>
      <c r="AC500" t="str">
        <f t="shared" si="156"/>
        <v>EAST</v>
      </c>
      <c r="AD500" t="str">
        <f t="shared" si="157"/>
        <v>Multiple Device</v>
      </c>
      <c r="AE500" t="str">
        <f t="shared" si="158"/>
        <v>151-200</v>
      </c>
      <c r="AF500" s="24" t="str">
        <f t="shared" si="159"/>
        <v>7-10 days</v>
      </c>
      <c r="AG500" t="str">
        <f t="shared" si="160"/>
        <v>2501-3000</v>
      </c>
      <c r="AH500" s="30">
        <f t="shared" si="162"/>
        <v>214</v>
      </c>
      <c r="AI500" s="30">
        <f t="shared" si="151"/>
        <v>0.7429906542056075</v>
      </c>
      <c r="AJ500" t="str">
        <f t="shared" si="163"/>
        <v>0-5 hrs</v>
      </c>
      <c r="AK500" t="str">
        <f t="shared" si="172"/>
        <v>Moderate Enagaged</v>
      </c>
    </row>
    <row r="501" spans="1:37" x14ac:dyDescent="0.25">
      <c r="A501">
        <v>5688</v>
      </c>
      <c r="B501" t="s">
        <v>100</v>
      </c>
      <c r="C501" s="1">
        <v>45562</v>
      </c>
      <c r="D501" s="1">
        <v>45626</v>
      </c>
      <c r="E501" s="33">
        <v>7.99</v>
      </c>
      <c r="F501">
        <v>256</v>
      </c>
      <c r="G501" t="s">
        <v>33</v>
      </c>
      <c r="H501">
        <v>3</v>
      </c>
      <c r="I501">
        <v>3</v>
      </c>
      <c r="J501" t="b">
        <v>0</v>
      </c>
      <c r="K501">
        <v>322</v>
      </c>
      <c r="L501">
        <v>199</v>
      </c>
      <c r="M501" t="s">
        <v>39</v>
      </c>
      <c r="N501" t="s">
        <v>49</v>
      </c>
      <c r="O501" t="s">
        <v>56</v>
      </c>
      <c r="P501">
        <v>65</v>
      </c>
      <c r="Q501">
        <v>4.5</v>
      </c>
      <c r="R501" t="b">
        <v>0</v>
      </c>
      <c r="S501" t="s">
        <v>28</v>
      </c>
      <c r="T501">
        <v>147</v>
      </c>
      <c r="U501" t="s">
        <v>29</v>
      </c>
      <c r="V501" t="s">
        <v>60</v>
      </c>
      <c r="W501" t="s">
        <v>53</v>
      </c>
      <c r="X501" s="10">
        <f t="shared" si="152"/>
        <v>0.12476007677543186</v>
      </c>
      <c r="Y501" s="10" t="str">
        <f t="shared" si="161"/>
        <v>11%-30%</v>
      </c>
      <c r="Z501" t="str">
        <f t="shared" si="153"/>
        <v>Moderate</v>
      </c>
      <c r="AA501" t="str">
        <f t="shared" si="154"/>
        <v>301-400</v>
      </c>
      <c r="AB501" t="str">
        <f t="shared" si="155"/>
        <v>151-200</v>
      </c>
      <c r="AC501" t="str">
        <f t="shared" si="156"/>
        <v>WEST</v>
      </c>
      <c r="AD501" t="str">
        <f t="shared" si="157"/>
        <v>Multiple Device</v>
      </c>
      <c r="AE501" t="str">
        <f t="shared" si="158"/>
        <v>251-300</v>
      </c>
      <c r="AF501" s="24" t="str">
        <f t="shared" si="159"/>
        <v>16-20 days</v>
      </c>
      <c r="AG501" t="str">
        <f t="shared" si="160"/>
        <v>0-500</v>
      </c>
      <c r="AH501" s="30">
        <f t="shared" si="162"/>
        <v>64</v>
      </c>
      <c r="AI501" s="30">
        <f t="shared" si="151"/>
        <v>4</v>
      </c>
      <c r="AJ501" t="str">
        <f t="shared" si="163"/>
        <v>0-5 hrs</v>
      </c>
      <c r="AK501" t="str">
        <f t="shared" si="164"/>
        <v>Moderate Enagaged</v>
      </c>
    </row>
    <row r="502" spans="1:37" x14ac:dyDescent="0.25">
      <c r="A502">
        <v>5700</v>
      </c>
      <c r="B502" t="s">
        <v>156</v>
      </c>
      <c r="C502" s="1">
        <v>45072</v>
      </c>
      <c r="D502" s="1">
        <v>45635</v>
      </c>
      <c r="E502" s="33">
        <v>11.99</v>
      </c>
      <c r="F502">
        <v>29</v>
      </c>
      <c r="G502" t="s">
        <v>43</v>
      </c>
      <c r="H502">
        <v>1</v>
      </c>
      <c r="I502">
        <v>5</v>
      </c>
      <c r="J502" t="b">
        <v>1</v>
      </c>
      <c r="K502">
        <v>625</v>
      </c>
      <c r="L502">
        <v>165</v>
      </c>
      <c r="M502" t="s">
        <v>74</v>
      </c>
      <c r="N502" t="s">
        <v>49</v>
      </c>
      <c r="O502" t="s">
        <v>50</v>
      </c>
      <c r="P502">
        <v>41</v>
      </c>
      <c r="Q502">
        <v>4.3</v>
      </c>
      <c r="R502" t="b">
        <v>0</v>
      </c>
      <c r="S502" t="s">
        <v>28</v>
      </c>
      <c r="T502">
        <v>3847</v>
      </c>
      <c r="U502" t="s">
        <v>57</v>
      </c>
      <c r="V502" t="s">
        <v>52</v>
      </c>
      <c r="W502" t="s">
        <v>75</v>
      </c>
      <c r="X502" s="10">
        <f t="shared" si="152"/>
        <v>5.1898734177215189E-2</v>
      </c>
      <c r="Y502" s="10" t="str">
        <f t="shared" si="161"/>
        <v>0%-10%</v>
      </c>
      <c r="Z502" t="str">
        <f t="shared" si="153"/>
        <v>Low</v>
      </c>
      <c r="AA502" t="str">
        <f t="shared" si="154"/>
        <v>601-700</v>
      </c>
      <c r="AB502" t="str">
        <f t="shared" si="155"/>
        <v>151-200</v>
      </c>
      <c r="AC502" t="str">
        <f t="shared" si="156"/>
        <v>NORTH</v>
      </c>
      <c r="AD502" t="str">
        <f t="shared" si="157"/>
        <v>Single Device</v>
      </c>
      <c r="AE502" t="str">
        <f t="shared" si="158"/>
        <v>0-50</v>
      </c>
      <c r="AF502" s="24" t="str">
        <f t="shared" si="159"/>
        <v>7-10 days</v>
      </c>
      <c r="AG502" t="str">
        <f t="shared" si="160"/>
        <v>3501-4000</v>
      </c>
      <c r="AH502" s="30">
        <f t="shared" si="162"/>
        <v>563</v>
      </c>
      <c r="AI502" s="30">
        <f t="shared" si="151"/>
        <v>5.1509769094138541E-2</v>
      </c>
      <c r="AJ502" t="str">
        <f t="shared" si="163"/>
        <v>0-5 hrs</v>
      </c>
      <c r="AK502" t="str">
        <f t="shared" ref="AK502:AK504" si="173">IF(F502&gt;400,"High Enagaged",IF(AND(F502&lt;=200,F502&gt;100),"Moderate Enagaged","Low Engaged"))</f>
        <v>Low Engaged</v>
      </c>
    </row>
    <row r="503" spans="1:37" x14ac:dyDescent="0.25">
      <c r="A503">
        <v>5713</v>
      </c>
      <c r="B503" t="s">
        <v>284</v>
      </c>
      <c r="C503" s="1">
        <v>45399</v>
      </c>
      <c r="D503" s="1">
        <v>45620</v>
      </c>
      <c r="E503" s="33">
        <v>7.99</v>
      </c>
      <c r="F503">
        <v>278</v>
      </c>
      <c r="G503" t="s">
        <v>33</v>
      </c>
      <c r="H503">
        <v>5</v>
      </c>
      <c r="I503">
        <v>1</v>
      </c>
      <c r="J503" t="b">
        <v>0</v>
      </c>
      <c r="K503">
        <v>743</v>
      </c>
      <c r="L503">
        <v>180</v>
      </c>
      <c r="M503" t="s">
        <v>25</v>
      </c>
      <c r="N503" t="s">
        <v>64</v>
      </c>
      <c r="O503" t="s">
        <v>27</v>
      </c>
      <c r="P503">
        <v>0</v>
      </c>
      <c r="Q503">
        <v>4.3</v>
      </c>
      <c r="R503" t="b">
        <v>1</v>
      </c>
      <c r="S503" t="s">
        <v>28</v>
      </c>
      <c r="T503">
        <v>2568</v>
      </c>
      <c r="U503" t="s">
        <v>35</v>
      </c>
      <c r="V503" t="s">
        <v>60</v>
      </c>
      <c r="W503" t="s">
        <v>53</v>
      </c>
      <c r="X503" s="10">
        <f t="shared" si="152"/>
        <v>0</v>
      </c>
      <c r="Y503" s="10" t="str">
        <f t="shared" si="161"/>
        <v>0%-10%</v>
      </c>
      <c r="Z503" t="str">
        <f t="shared" si="153"/>
        <v>Low</v>
      </c>
      <c r="AA503" t="str">
        <f t="shared" si="154"/>
        <v>701-800</v>
      </c>
      <c r="AB503" t="str">
        <f t="shared" si="155"/>
        <v>151-200</v>
      </c>
      <c r="AC503" t="str">
        <f t="shared" si="156"/>
        <v>WEST</v>
      </c>
      <c r="AD503" t="str">
        <f t="shared" si="157"/>
        <v>Multiple Device</v>
      </c>
      <c r="AE503" t="str">
        <f t="shared" si="158"/>
        <v>251-300</v>
      </c>
      <c r="AF503" s="24" t="str">
        <f t="shared" si="159"/>
        <v>21-30 days</v>
      </c>
      <c r="AG503" t="str">
        <f t="shared" si="160"/>
        <v>2501-3000</v>
      </c>
      <c r="AH503" s="30">
        <f t="shared" si="162"/>
        <v>221</v>
      </c>
      <c r="AI503" s="30">
        <f t="shared" si="151"/>
        <v>1.2579185520361991</v>
      </c>
      <c r="AJ503" t="str">
        <f t="shared" si="163"/>
        <v>0-5 hrs</v>
      </c>
      <c r="AK503" t="str">
        <f t="shared" si="173"/>
        <v>Low Engaged</v>
      </c>
    </row>
    <row r="504" spans="1:37" x14ac:dyDescent="0.25">
      <c r="A504">
        <v>5718</v>
      </c>
      <c r="B504" t="s">
        <v>211</v>
      </c>
      <c r="C504" s="1">
        <v>45457</v>
      </c>
      <c r="D504" s="1">
        <v>45624</v>
      </c>
      <c r="E504" s="33">
        <v>15.99</v>
      </c>
      <c r="F504">
        <v>173</v>
      </c>
      <c r="G504" t="s">
        <v>43</v>
      </c>
      <c r="H504">
        <v>1</v>
      </c>
      <c r="I504">
        <v>6</v>
      </c>
      <c r="J504" t="b">
        <v>1</v>
      </c>
      <c r="K504">
        <v>346</v>
      </c>
      <c r="L504">
        <v>76</v>
      </c>
      <c r="M504" t="s">
        <v>39</v>
      </c>
      <c r="N504" t="s">
        <v>26</v>
      </c>
      <c r="O504" t="s">
        <v>50</v>
      </c>
      <c r="P504">
        <v>28</v>
      </c>
      <c r="Q504">
        <v>3.3</v>
      </c>
      <c r="R504" t="b">
        <v>0</v>
      </c>
      <c r="S504" t="s">
        <v>28</v>
      </c>
      <c r="T504">
        <v>1610</v>
      </c>
      <c r="U504" t="s">
        <v>29</v>
      </c>
      <c r="V504" t="s">
        <v>60</v>
      </c>
      <c r="W504" t="s">
        <v>75</v>
      </c>
      <c r="X504" s="10">
        <f t="shared" si="152"/>
        <v>6.6350710900473939E-2</v>
      </c>
      <c r="Y504" s="10" t="str">
        <f t="shared" si="161"/>
        <v>0%-10%</v>
      </c>
      <c r="Z504" t="str">
        <f t="shared" si="153"/>
        <v>Low</v>
      </c>
      <c r="AA504" t="str">
        <f t="shared" si="154"/>
        <v>301-400</v>
      </c>
      <c r="AB504" t="str">
        <f t="shared" si="155"/>
        <v>51-100</v>
      </c>
      <c r="AC504" t="str">
        <f t="shared" si="156"/>
        <v>WEST</v>
      </c>
      <c r="AD504" t="str">
        <f t="shared" si="157"/>
        <v>Single Device</v>
      </c>
      <c r="AE504" t="str">
        <f t="shared" si="158"/>
        <v>151-200</v>
      </c>
      <c r="AF504" s="24" t="str">
        <f t="shared" si="159"/>
        <v>16-20 days</v>
      </c>
      <c r="AG504" t="str">
        <f t="shared" si="160"/>
        <v>1501-2000</v>
      </c>
      <c r="AH504" s="30">
        <f t="shared" si="162"/>
        <v>167</v>
      </c>
      <c r="AI504" s="30">
        <f t="shared" si="151"/>
        <v>1.0359281437125749</v>
      </c>
      <c r="AJ504" t="str">
        <f t="shared" si="163"/>
        <v>0-5 hrs</v>
      </c>
      <c r="AK504" t="str">
        <f t="shared" si="173"/>
        <v>Moderate Enagaged</v>
      </c>
    </row>
    <row r="505" spans="1:37" x14ac:dyDescent="0.25">
      <c r="A505">
        <v>5719</v>
      </c>
      <c r="B505" t="s">
        <v>299</v>
      </c>
      <c r="C505" s="1">
        <v>45161</v>
      </c>
      <c r="D505" s="1">
        <v>45642</v>
      </c>
      <c r="E505" s="33">
        <v>11.99</v>
      </c>
      <c r="F505">
        <v>479</v>
      </c>
      <c r="G505" t="s">
        <v>46</v>
      </c>
      <c r="H505">
        <v>5</v>
      </c>
      <c r="I505">
        <v>2</v>
      </c>
      <c r="J505" t="b">
        <v>0</v>
      </c>
      <c r="K505">
        <v>710</v>
      </c>
      <c r="L505">
        <v>68</v>
      </c>
      <c r="M505" t="s">
        <v>63</v>
      </c>
      <c r="N505" t="s">
        <v>64</v>
      </c>
      <c r="O505" t="s">
        <v>67</v>
      </c>
      <c r="P505">
        <v>54</v>
      </c>
      <c r="Q505">
        <v>4.5999999999999996</v>
      </c>
      <c r="R505" t="b">
        <v>0</v>
      </c>
      <c r="S505" t="s">
        <v>28</v>
      </c>
      <c r="T505">
        <v>105</v>
      </c>
      <c r="U505" t="s">
        <v>65</v>
      </c>
      <c r="V505" t="s">
        <v>60</v>
      </c>
      <c r="W505" t="s">
        <v>75</v>
      </c>
      <c r="X505" s="10">
        <f t="shared" si="152"/>
        <v>6.9408740359897178E-2</v>
      </c>
      <c r="Y505" s="10" t="str">
        <f t="shared" si="161"/>
        <v>0%-10%</v>
      </c>
      <c r="Z505" t="str">
        <f t="shared" si="153"/>
        <v>Low</v>
      </c>
      <c r="AA505" t="str">
        <f t="shared" si="154"/>
        <v>701-800</v>
      </c>
      <c r="AB505" t="str">
        <f t="shared" si="155"/>
        <v>51-100</v>
      </c>
      <c r="AC505" t="str">
        <f t="shared" si="156"/>
        <v>NORTH</v>
      </c>
      <c r="AD505" t="str">
        <f t="shared" si="157"/>
        <v>Multiple Device</v>
      </c>
      <c r="AE505" t="str">
        <f t="shared" si="158"/>
        <v>451-500</v>
      </c>
      <c r="AF505" s="24" t="str">
        <f t="shared" si="159"/>
        <v>2-3 days</v>
      </c>
      <c r="AG505" t="str">
        <f t="shared" si="160"/>
        <v>0-500</v>
      </c>
      <c r="AH505" s="30">
        <f t="shared" si="162"/>
        <v>481</v>
      </c>
      <c r="AI505" s="30">
        <f t="shared" si="151"/>
        <v>0.99584199584199584</v>
      </c>
      <c r="AJ505" t="str">
        <f t="shared" si="163"/>
        <v>0-5 hrs</v>
      </c>
      <c r="AK505" t="str">
        <f t="shared" si="164"/>
        <v>High Enagaged</v>
      </c>
    </row>
    <row r="506" spans="1:37" x14ac:dyDescent="0.25">
      <c r="A506">
        <v>5721</v>
      </c>
      <c r="B506" t="s">
        <v>243</v>
      </c>
      <c r="C506" s="1">
        <v>45088</v>
      </c>
      <c r="D506" s="1">
        <v>45638</v>
      </c>
      <c r="E506" s="33">
        <v>15.99</v>
      </c>
      <c r="F506">
        <v>415</v>
      </c>
      <c r="G506" t="s">
        <v>46</v>
      </c>
      <c r="H506">
        <v>2</v>
      </c>
      <c r="I506">
        <v>1</v>
      </c>
      <c r="J506" t="b">
        <v>0</v>
      </c>
      <c r="K506">
        <v>958</v>
      </c>
      <c r="L506">
        <v>192</v>
      </c>
      <c r="M506" t="s">
        <v>25</v>
      </c>
      <c r="N506" t="s">
        <v>49</v>
      </c>
      <c r="O506" t="s">
        <v>34</v>
      </c>
      <c r="P506">
        <v>22</v>
      </c>
      <c r="Q506">
        <v>4.8</v>
      </c>
      <c r="R506" t="b">
        <v>1</v>
      </c>
      <c r="S506" t="s">
        <v>28</v>
      </c>
      <c r="T506">
        <v>1955</v>
      </c>
      <c r="U506" t="s">
        <v>65</v>
      </c>
      <c r="V506" t="s">
        <v>30</v>
      </c>
      <c r="W506" t="s">
        <v>75</v>
      </c>
      <c r="X506" s="10">
        <f t="shared" si="152"/>
        <v>1.9130434782608695E-2</v>
      </c>
      <c r="Y506" s="10" t="str">
        <f t="shared" si="161"/>
        <v>0%-10%</v>
      </c>
      <c r="Z506" t="str">
        <f t="shared" si="153"/>
        <v>Low</v>
      </c>
      <c r="AA506" t="str">
        <f t="shared" si="154"/>
        <v>901-1000</v>
      </c>
      <c r="AB506" t="str">
        <f t="shared" si="155"/>
        <v>151-200</v>
      </c>
      <c r="AC506" t="str">
        <f t="shared" si="156"/>
        <v>WEST</v>
      </c>
      <c r="AD506" t="str">
        <f t="shared" si="157"/>
        <v>Multiple Device</v>
      </c>
      <c r="AE506" t="str">
        <f t="shared" si="158"/>
        <v>401-450</v>
      </c>
      <c r="AF506" s="24" t="str">
        <f t="shared" si="159"/>
        <v>4-6 days</v>
      </c>
      <c r="AG506" t="str">
        <f t="shared" si="160"/>
        <v>1501-2000</v>
      </c>
      <c r="AH506" s="30">
        <f t="shared" si="162"/>
        <v>550</v>
      </c>
      <c r="AI506" s="30">
        <f t="shared" si="151"/>
        <v>0.75454545454545452</v>
      </c>
      <c r="AJ506" t="str">
        <f t="shared" si="163"/>
        <v>0-5 hrs</v>
      </c>
      <c r="AK506" t="str">
        <f t="shared" si="164"/>
        <v>High Enagaged</v>
      </c>
    </row>
    <row r="507" spans="1:37" x14ac:dyDescent="0.25">
      <c r="A507">
        <v>5761</v>
      </c>
      <c r="B507" t="s">
        <v>166</v>
      </c>
      <c r="C507" s="1">
        <v>45311</v>
      </c>
      <c r="D507" s="1">
        <v>45634</v>
      </c>
      <c r="E507" s="33">
        <v>15.99</v>
      </c>
      <c r="F507">
        <v>452</v>
      </c>
      <c r="G507" t="s">
        <v>33</v>
      </c>
      <c r="H507">
        <v>2</v>
      </c>
      <c r="I507">
        <v>5</v>
      </c>
      <c r="J507" t="b">
        <v>0</v>
      </c>
      <c r="K507">
        <v>315</v>
      </c>
      <c r="L507">
        <v>118</v>
      </c>
      <c r="M507" t="s">
        <v>48</v>
      </c>
      <c r="N507" t="s">
        <v>64</v>
      </c>
      <c r="O507" t="s">
        <v>50</v>
      </c>
      <c r="P507">
        <v>28</v>
      </c>
      <c r="Q507">
        <v>3</v>
      </c>
      <c r="R507" t="b">
        <v>1</v>
      </c>
      <c r="S507" t="s">
        <v>28</v>
      </c>
      <c r="T507">
        <v>2159</v>
      </c>
      <c r="U507" t="s">
        <v>35</v>
      </c>
      <c r="V507" t="s">
        <v>60</v>
      </c>
      <c r="W507" t="s">
        <v>53</v>
      </c>
      <c r="X507" s="10">
        <f t="shared" si="152"/>
        <v>6.4665127020785224E-2</v>
      </c>
      <c r="Y507" s="10" t="str">
        <f t="shared" si="161"/>
        <v>0%-10%</v>
      </c>
      <c r="Z507" t="str">
        <f t="shared" si="153"/>
        <v>Low</v>
      </c>
      <c r="AA507" t="str">
        <f t="shared" si="154"/>
        <v>301-400</v>
      </c>
      <c r="AB507" t="str">
        <f t="shared" si="155"/>
        <v>101-150</v>
      </c>
      <c r="AC507" t="str">
        <f t="shared" si="156"/>
        <v>EAST</v>
      </c>
      <c r="AD507" t="str">
        <f t="shared" si="157"/>
        <v>Multiple Device</v>
      </c>
      <c r="AE507" t="str">
        <f t="shared" si="158"/>
        <v>451-500</v>
      </c>
      <c r="AF507" s="24" t="str">
        <f t="shared" si="159"/>
        <v>7-10 days</v>
      </c>
      <c r="AG507" t="str">
        <f t="shared" si="160"/>
        <v>2001-2500</v>
      </c>
      <c r="AH507" s="30">
        <f t="shared" si="162"/>
        <v>323</v>
      </c>
      <c r="AI507" s="30">
        <f t="shared" si="151"/>
        <v>1.3993808049535603</v>
      </c>
      <c r="AJ507" t="str">
        <f t="shared" si="163"/>
        <v>0-5 hrs</v>
      </c>
      <c r="AK507" t="str">
        <f t="shared" si="164"/>
        <v>High Enagaged</v>
      </c>
    </row>
    <row r="508" spans="1:37" x14ac:dyDescent="0.25">
      <c r="A508">
        <v>5762</v>
      </c>
      <c r="B508" t="s">
        <v>108</v>
      </c>
      <c r="C508" s="1">
        <v>45379</v>
      </c>
      <c r="D508" s="1">
        <v>45628</v>
      </c>
      <c r="E508" s="33">
        <v>11.99</v>
      </c>
      <c r="F508">
        <v>302</v>
      </c>
      <c r="G508" t="s">
        <v>62</v>
      </c>
      <c r="H508">
        <v>5</v>
      </c>
      <c r="I508">
        <v>4</v>
      </c>
      <c r="J508" t="b">
        <v>0</v>
      </c>
      <c r="K508">
        <v>801</v>
      </c>
      <c r="L508">
        <v>141</v>
      </c>
      <c r="M508" t="s">
        <v>74</v>
      </c>
      <c r="N508" t="s">
        <v>40</v>
      </c>
      <c r="O508" t="s">
        <v>41</v>
      </c>
      <c r="P508">
        <v>62</v>
      </c>
      <c r="Q508">
        <v>3.5</v>
      </c>
      <c r="R508" t="b">
        <v>1</v>
      </c>
      <c r="S508" t="s">
        <v>28</v>
      </c>
      <c r="T508">
        <v>1293</v>
      </c>
      <c r="U508" t="s">
        <v>57</v>
      </c>
      <c r="V508" t="s">
        <v>60</v>
      </c>
      <c r="W508" t="s">
        <v>53</v>
      </c>
      <c r="X508" s="10">
        <f t="shared" si="152"/>
        <v>6.5817409766454352E-2</v>
      </c>
      <c r="Y508" s="10" t="str">
        <f t="shared" si="161"/>
        <v>0%-10%</v>
      </c>
      <c r="Z508" t="str">
        <f t="shared" si="153"/>
        <v>Low</v>
      </c>
      <c r="AA508" t="str">
        <f t="shared" si="154"/>
        <v>801-900</v>
      </c>
      <c r="AB508" t="str">
        <f t="shared" si="155"/>
        <v>101-150</v>
      </c>
      <c r="AC508" t="str">
        <f t="shared" si="156"/>
        <v>NORTH</v>
      </c>
      <c r="AD508" t="str">
        <f t="shared" si="157"/>
        <v>Multiple Device</v>
      </c>
      <c r="AE508" t="str">
        <f t="shared" si="158"/>
        <v>301-350</v>
      </c>
      <c r="AF508" s="24" t="str">
        <f t="shared" si="159"/>
        <v>16-20 days</v>
      </c>
      <c r="AG508" t="str">
        <f t="shared" si="160"/>
        <v>1001-1500</v>
      </c>
      <c r="AH508" s="30">
        <f t="shared" si="162"/>
        <v>249</v>
      </c>
      <c r="AI508" s="30">
        <f t="shared" si="151"/>
        <v>1.2128514056224899</v>
      </c>
      <c r="AJ508" t="str">
        <f t="shared" si="163"/>
        <v>0-5 hrs</v>
      </c>
      <c r="AK508" t="str">
        <f t="shared" ref="AK508:AK511" si="174">IF(F508&gt;400,"High Enagaged",IF(AND(F508&lt;=200,F508&gt;100),"Moderate Enagaged","Low Engaged"))</f>
        <v>Low Engaged</v>
      </c>
    </row>
    <row r="509" spans="1:37" x14ac:dyDescent="0.25">
      <c r="A509">
        <v>5785</v>
      </c>
      <c r="B509" t="s">
        <v>80</v>
      </c>
      <c r="C509" s="1">
        <v>45361</v>
      </c>
      <c r="D509" s="1">
        <v>45615</v>
      </c>
      <c r="E509" s="33">
        <v>7.99</v>
      </c>
      <c r="F509">
        <v>220</v>
      </c>
      <c r="G509" t="s">
        <v>24</v>
      </c>
      <c r="H509">
        <v>2</v>
      </c>
      <c r="I509">
        <v>1</v>
      </c>
      <c r="J509" t="b">
        <v>0</v>
      </c>
      <c r="K509">
        <v>998</v>
      </c>
      <c r="L509">
        <v>187</v>
      </c>
      <c r="M509" t="s">
        <v>48</v>
      </c>
      <c r="N509" t="s">
        <v>40</v>
      </c>
      <c r="O509" t="s">
        <v>56</v>
      </c>
      <c r="P509">
        <v>17</v>
      </c>
      <c r="Q509">
        <v>4.4000000000000004</v>
      </c>
      <c r="R509" t="b">
        <v>0</v>
      </c>
      <c r="S509" t="s">
        <v>28</v>
      </c>
      <c r="T509">
        <v>1786</v>
      </c>
      <c r="U509" t="s">
        <v>51</v>
      </c>
      <c r="V509" t="s">
        <v>68</v>
      </c>
      <c r="W509" t="s">
        <v>53</v>
      </c>
      <c r="X509" s="10">
        <f t="shared" si="152"/>
        <v>1.4345991561181435E-2</v>
      </c>
      <c r="Y509" s="10" t="str">
        <f t="shared" si="161"/>
        <v>0%-10%</v>
      </c>
      <c r="Z509" t="str">
        <f t="shared" si="153"/>
        <v>Low</v>
      </c>
      <c r="AA509" t="str">
        <f t="shared" si="154"/>
        <v>901-1000</v>
      </c>
      <c r="AB509" t="str">
        <f t="shared" si="155"/>
        <v>151-200</v>
      </c>
      <c r="AC509" t="str">
        <f t="shared" si="156"/>
        <v>EAST</v>
      </c>
      <c r="AD509" t="str">
        <f t="shared" si="157"/>
        <v>Multiple Device</v>
      </c>
      <c r="AE509" t="str">
        <f t="shared" si="158"/>
        <v>201-250</v>
      </c>
      <c r="AF509" s="24" t="str">
        <f t="shared" si="159"/>
        <v>More than 30days</v>
      </c>
      <c r="AG509" t="str">
        <f t="shared" si="160"/>
        <v>1501-2000</v>
      </c>
      <c r="AH509" s="30">
        <f t="shared" si="162"/>
        <v>254</v>
      </c>
      <c r="AI509" s="30">
        <f t="shared" ref="AI509:AI572" si="175">IFERROR(IF(F509/AH509&gt;0,F509/AH509,-(F509/AH509)),F509-(F509-1))</f>
        <v>0.86614173228346458</v>
      </c>
      <c r="AJ509" t="str">
        <f t="shared" si="163"/>
        <v>0-5 hrs</v>
      </c>
      <c r="AK509" t="str">
        <f t="shared" si="174"/>
        <v>Low Engaged</v>
      </c>
    </row>
    <row r="510" spans="1:37" x14ac:dyDescent="0.25">
      <c r="A510">
        <v>5788</v>
      </c>
      <c r="B510" t="s">
        <v>125</v>
      </c>
      <c r="C510" s="1">
        <v>45051</v>
      </c>
      <c r="D510" s="1">
        <v>45619</v>
      </c>
      <c r="E510" s="33">
        <v>11.99</v>
      </c>
      <c r="F510">
        <v>131</v>
      </c>
      <c r="G510" t="s">
        <v>55</v>
      </c>
      <c r="H510">
        <v>3</v>
      </c>
      <c r="I510">
        <v>3</v>
      </c>
      <c r="J510" t="b">
        <v>1</v>
      </c>
      <c r="K510">
        <v>382</v>
      </c>
      <c r="L510">
        <v>50</v>
      </c>
      <c r="M510" t="s">
        <v>63</v>
      </c>
      <c r="N510" t="s">
        <v>49</v>
      </c>
      <c r="O510" t="s">
        <v>50</v>
      </c>
      <c r="P510">
        <v>47</v>
      </c>
      <c r="Q510">
        <v>4.8</v>
      </c>
      <c r="R510" t="b">
        <v>0</v>
      </c>
      <c r="S510" t="s">
        <v>28</v>
      </c>
      <c r="T510">
        <v>4204</v>
      </c>
      <c r="U510" t="s">
        <v>57</v>
      </c>
      <c r="V510" t="s">
        <v>36</v>
      </c>
      <c r="W510" t="s">
        <v>53</v>
      </c>
      <c r="X510" s="10">
        <f t="shared" si="152"/>
        <v>0.10879629629629629</v>
      </c>
      <c r="Y510" s="10" t="str">
        <f t="shared" si="161"/>
        <v>11%-30%</v>
      </c>
      <c r="Z510" t="str">
        <f t="shared" si="153"/>
        <v>Moderate</v>
      </c>
      <c r="AA510" t="str">
        <f t="shared" si="154"/>
        <v>301-400</v>
      </c>
      <c r="AB510" t="str">
        <f t="shared" si="155"/>
        <v>0-50</v>
      </c>
      <c r="AC510" t="str">
        <f t="shared" si="156"/>
        <v>NORTH</v>
      </c>
      <c r="AD510" t="str">
        <f t="shared" si="157"/>
        <v>Multiple Device</v>
      </c>
      <c r="AE510" t="str">
        <f t="shared" si="158"/>
        <v>101-150</v>
      </c>
      <c r="AF510" s="24" t="str">
        <f t="shared" si="159"/>
        <v>More than 30days</v>
      </c>
      <c r="AG510" t="str">
        <f t="shared" si="160"/>
        <v>4001-4500</v>
      </c>
      <c r="AH510" s="30">
        <f t="shared" si="162"/>
        <v>568</v>
      </c>
      <c r="AI510" s="30">
        <f t="shared" si="175"/>
        <v>0.23063380281690141</v>
      </c>
      <c r="AJ510" t="str">
        <f t="shared" si="163"/>
        <v>0-5 hrs</v>
      </c>
      <c r="AK510" t="str">
        <f t="shared" si="174"/>
        <v>Moderate Enagaged</v>
      </c>
    </row>
    <row r="511" spans="1:37" x14ac:dyDescent="0.25">
      <c r="A511">
        <v>5795</v>
      </c>
      <c r="B511" t="s">
        <v>146</v>
      </c>
      <c r="C511" s="1">
        <v>45255</v>
      </c>
      <c r="D511" s="1">
        <v>45639</v>
      </c>
      <c r="E511" s="33">
        <v>11.99</v>
      </c>
      <c r="F511">
        <v>157</v>
      </c>
      <c r="G511" t="s">
        <v>24</v>
      </c>
      <c r="H511">
        <v>4</v>
      </c>
      <c r="I511">
        <v>2</v>
      </c>
      <c r="J511" t="b">
        <v>0</v>
      </c>
      <c r="K511">
        <v>754</v>
      </c>
      <c r="L511">
        <v>23</v>
      </c>
      <c r="M511" t="s">
        <v>63</v>
      </c>
      <c r="N511" t="s">
        <v>40</v>
      </c>
      <c r="O511" t="s">
        <v>50</v>
      </c>
      <c r="P511">
        <v>43</v>
      </c>
      <c r="Q511">
        <v>4.4000000000000004</v>
      </c>
      <c r="R511" t="b">
        <v>0</v>
      </c>
      <c r="S511" t="s">
        <v>28</v>
      </c>
      <c r="T511">
        <v>1965</v>
      </c>
      <c r="U511" t="s">
        <v>57</v>
      </c>
      <c r="V511" t="s">
        <v>36</v>
      </c>
      <c r="W511" t="s">
        <v>53</v>
      </c>
      <c r="X511" s="10">
        <f t="shared" si="152"/>
        <v>5.5341055341055344E-2</v>
      </c>
      <c r="Y511" s="10" t="str">
        <f t="shared" si="161"/>
        <v>0%-10%</v>
      </c>
      <c r="Z511" t="str">
        <f t="shared" si="153"/>
        <v>Low</v>
      </c>
      <c r="AA511" t="str">
        <f t="shared" si="154"/>
        <v>701-800</v>
      </c>
      <c r="AB511" t="str">
        <f t="shared" si="155"/>
        <v>0-50</v>
      </c>
      <c r="AC511" t="str">
        <f t="shared" si="156"/>
        <v>NORTH</v>
      </c>
      <c r="AD511" t="str">
        <f t="shared" si="157"/>
        <v>Multiple Device</v>
      </c>
      <c r="AE511" t="str">
        <f t="shared" si="158"/>
        <v>151-200</v>
      </c>
      <c r="AF511" s="24" t="str">
        <f t="shared" si="159"/>
        <v>4-6 days</v>
      </c>
      <c r="AG511" t="str">
        <f t="shared" si="160"/>
        <v>1501-2000</v>
      </c>
      <c r="AH511" s="30">
        <f t="shared" si="162"/>
        <v>384</v>
      </c>
      <c r="AI511" s="30">
        <f t="shared" si="175"/>
        <v>0.40885416666666669</v>
      </c>
      <c r="AJ511" t="str">
        <f t="shared" si="163"/>
        <v>0-5 hrs</v>
      </c>
      <c r="AK511" t="str">
        <f t="shared" si="174"/>
        <v>Moderate Enagaged</v>
      </c>
    </row>
    <row r="512" spans="1:37" x14ac:dyDescent="0.25">
      <c r="A512">
        <v>5806</v>
      </c>
      <c r="B512" t="s">
        <v>311</v>
      </c>
      <c r="C512" s="1">
        <v>45505</v>
      </c>
      <c r="D512" s="1">
        <v>45641</v>
      </c>
      <c r="E512" s="33">
        <v>7.99</v>
      </c>
      <c r="F512">
        <v>495</v>
      </c>
      <c r="G512" t="s">
        <v>33</v>
      </c>
      <c r="H512">
        <v>5</v>
      </c>
      <c r="I512">
        <v>6</v>
      </c>
      <c r="J512" t="b">
        <v>0</v>
      </c>
      <c r="K512">
        <v>522</v>
      </c>
      <c r="L512">
        <v>32</v>
      </c>
      <c r="M512" t="s">
        <v>59</v>
      </c>
      <c r="N512" t="s">
        <v>64</v>
      </c>
      <c r="O512" t="s">
        <v>67</v>
      </c>
      <c r="P512">
        <v>41</v>
      </c>
      <c r="Q512">
        <v>3.9</v>
      </c>
      <c r="R512" t="b">
        <v>1</v>
      </c>
      <c r="S512" t="s">
        <v>28</v>
      </c>
      <c r="T512">
        <v>3714</v>
      </c>
      <c r="U512" t="s">
        <v>65</v>
      </c>
      <c r="V512" t="s">
        <v>68</v>
      </c>
      <c r="W512" t="s">
        <v>75</v>
      </c>
      <c r="X512" s="10">
        <f t="shared" si="152"/>
        <v>7.4007220216606495E-2</v>
      </c>
      <c r="Y512" s="10" t="str">
        <f t="shared" si="161"/>
        <v>0%-10%</v>
      </c>
      <c r="Z512" t="str">
        <f t="shared" si="153"/>
        <v>Low</v>
      </c>
      <c r="AA512" t="str">
        <f t="shared" si="154"/>
        <v>501-600</v>
      </c>
      <c r="AB512" t="str">
        <f t="shared" si="155"/>
        <v>0-50</v>
      </c>
      <c r="AC512" t="str">
        <f t="shared" si="156"/>
        <v>SOUTH</v>
      </c>
      <c r="AD512" t="str">
        <f t="shared" si="157"/>
        <v>Multiple Device</v>
      </c>
      <c r="AE512" t="str">
        <f t="shared" si="158"/>
        <v>451-500</v>
      </c>
      <c r="AF512" s="24" t="str">
        <f t="shared" si="159"/>
        <v>2-3 days</v>
      </c>
      <c r="AG512" t="str">
        <f t="shared" si="160"/>
        <v>3501-4000</v>
      </c>
      <c r="AH512" s="30">
        <f t="shared" si="162"/>
        <v>136</v>
      </c>
      <c r="AI512" s="30">
        <f t="shared" si="175"/>
        <v>3.6397058823529411</v>
      </c>
      <c r="AJ512" t="str">
        <f t="shared" si="163"/>
        <v>0-5 hrs</v>
      </c>
      <c r="AK512" t="str">
        <f t="shared" si="164"/>
        <v>High Enagaged</v>
      </c>
    </row>
    <row r="513" spans="1:37" x14ac:dyDescent="0.25">
      <c r="A513">
        <v>5808</v>
      </c>
      <c r="B513" t="s">
        <v>278</v>
      </c>
      <c r="C513" s="1">
        <v>45373</v>
      </c>
      <c r="D513" s="1">
        <v>45615</v>
      </c>
      <c r="E513" s="33">
        <v>15.99</v>
      </c>
      <c r="F513">
        <v>69</v>
      </c>
      <c r="G513" t="s">
        <v>24</v>
      </c>
      <c r="H513">
        <v>4</v>
      </c>
      <c r="I513">
        <v>5</v>
      </c>
      <c r="J513" t="b">
        <v>0</v>
      </c>
      <c r="K513">
        <v>976</v>
      </c>
      <c r="L513">
        <v>105</v>
      </c>
      <c r="M513" t="s">
        <v>25</v>
      </c>
      <c r="N513" t="s">
        <v>64</v>
      </c>
      <c r="O513" t="s">
        <v>41</v>
      </c>
      <c r="P513">
        <v>50</v>
      </c>
      <c r="Q513">
        <v>4.7</v>
      </c>
      <c r="R513" t="b">
        <v>1</v>
      </c>
      <c r="S513" t="s">
        <v>28</v>
      </c>
      <c r="T513">
        <v>1828</v>
      </c>
      <c r="U513" t="s">
        <v>65</v>
      </c>
      <c r="V513" t="s">
        <v>60</v>
      </c>
      <c r="W513" t="s">
        <v>37</v>
      </c>
      <c r="X513" s="10">
        <f t="shared" si="152"/>
        <v>4.6253469010175761E-2</v>
      </c>
      <c r="Y513" s="10" t="str">
        <f t="shared" si="161"/>
        <v>0%-10%</v>
      </c>
      <c r="Z513" t="str">
        <f t="shared" si="153"/>
        <v>Low</v>
      </c>
      <c r="AA513" t="str">
        <f t="shared" si="154"/>
        <v>901-1000</v>
      </c>
      <c r="AB513" t="str">
        <f t="shared" si="155"/>
        <v>101-150</v>
      </c>
      <c r="AC513" t="str">
        <f t="shared" si="156"/>
        <v>WEST</v>
      </c>
      <c r="AD513" t="str">
        <f t="shared" si="157"/>
        <v>Multiple Device</v>
      </c>
      <c r="AE513" t="str">
        <f t="shared" si="158"/>
        <v>51-100</v>
      </c>
      <c r="AF513" s="24" t="str">
        <f t="shared" si="159"/>
        <v>More than 30days</v>
      </c>
      <c r="AG513" t="str">
        <f t="shared" si="160"/>
        <v>1501-2000</v>
      </c>
      <c r="AH513" s="30">
        <f t="shared" si="162"/>
        <v>242</v>
      </c>
      <c r="AI513" s="30">
        <f t="shared" si="175"/>
        <v>0.28512396694214875</v>
      </c>
      <c r="AJ513" t="str">
        <f t="shared" si="163"/>
        <v>0-5 hrs</v>
      </c>
      <c r="AK513" t="str">
        <f>IF(F513&gt;400,"High Enagaged",IF(AND(F513&lt;=200,F513&gt;100),"Moderate Enagaged","Low Engaged"))</f>
        <v>Low Engaged</v>
      </c>
    </row>
    <row r="514" spans="1:37" x14ac:dyDescent="0.25">
      <c r="A514">
        <v>5809</v>
      </c>
      <c r="B514" t="s">
        <v>153</v>
      </c>
      <c r="C514" s="1">
        <v>45548</v>
      </c>
      <c r="D514" s="1">
        <v>45615</v>
      </c>
      <c r="E514" s="33">
        <v>7.99</v>
      </c>
      <c r="F514">
        <v>486</v>
      </c>
      <c r="G514" t="s">
        <v>55</v>
      </c>
      <c r="H514">
        <v>4</v>
      </c>
      <c r="I514">
        <v>3</v>
      </c>
      <c r="J514" t="b">
        <v>0</v>
      </c>
      <c r="K514">
        <v>463</v>
      </c>
      <c r="L514">
        <v>171</v>
      </c>
      <c r="M514" t="s">
        <v>44</v>
      </c>
      <c r="N514" t="s">
        <v>40</v>
      </c>
      <c r="O514" t="s">
        <v>67</v>
      </c>
      <c r="P514">
        <v>10</v>
      </c>
      <c r="Q514">
        <v>3.2</v>
      </c>
      <c r="R514" t="b">
        <v>0</v>
      </c>
      <c r="S514" t="s">
        <v>28</v>
      </c>
      <c r="T514">
        <v>987</v>
      </c>
      <c r="U514" t="s">
        <v>35</v>
      </c>
      <c r="V514" t="s">
        <v>68</v>
      </c>
      <c r="W514" t="s">
        <v>37</v>
      </c>
      <c r="X514" s="10">
        <f t="shared" ref="X514:X577" si="176">P514/(K514+L514)</f>
        <v>1.5772870662460567E-2</v>
      </c>
      <c r="Y514" s="10" t="str">
        <f t="shared" si="161"/>
        <v>0%-10%</v>
      </c>
      <c r="Z514" t="str">
        <f t="shared" ref="Z514:Z577" si="177">IF(P514/(K514+L514)&gt;0.3, "High",IF(P514/(K514+L514)&lt;=0.1,"Low","Moderate"))</f>
        <v>Low</v>
      </c>
      <c r="AA514" t="str">
        <f t="shared" ref="AA514:AA577" si="178">IF(K514&gt;900,"901-1000",IF(AND(K514&lt;=900,K514&gt;800),"801-900",IF(AND(K514&lt;=800,K514&gt;700),"701-800",IF(AND(K514&lt;=700,K514&gt;600),"601-700",IF(AND(K514&lt;=600,K514&gt;500),"501-600",IF(AND(K514&lt;=500,K514&gt;400),"401-500",IF(AND(K514&lt;=400,K514&gt;300),"301-400",IF(AND(K514&lt;=300,K514&gt;200),"201-300",IF(AND(K514&lt;=200,K514&gt;100),"101-200","0-100")))))))))</f>
        <v>401-500</v>
      </c>
      <c r="AB514" t="str">
        <f t="shared" ref="AB514:AB577" si="179">IF(L514&gt;200,"Above 200",IF(AND(L514&lt;=200,L514&gt;150),"151-200",IF(AND(L514&lt;=150,L514&gt;100),"101-150",IF(AND(L514&lt;=100,L514&gt;50),"51-100","0-50"))))</f>
        <v>151-200</v>
      </c>
      <c r="AC514" t="str">
        <f t="shared" ref="AC514:AC577" si="180">IF(M514="GERMANY","NORTH",IF(M514="INDIA","EAST",IF(M514="USA","WEST",IF(M514="FRANCE","NORTH",IF(M514="CANADA","WEST",IF(M514="UK","NORTH",IF(M514="AUSTRALIA","SOUTH","")))))))</f>
        <v>NORTH</v>
      </c>
      <c r="AD514" t="str">
        <f t="shared" ref="AD514:AD577" si="181">IF(H514=1,"Single Device","Multiple Device")</f>
        <v>Multiple Device</v>
      </c>
      <c r="AE514" t="str">
        <f t="shared" ref="AE514:AE577" si="182">IF(AND(F514&lt;=500,F514&gt;450),"451-500",IF(AND(F514&lt;=450,F514&gt;400),"401-450",IF(AND(F514&lt;=400,F514&gt;350),"351-400",IF(AND(F514&lt;=350,F514&gt;300),"301-350",IF(AND(F514&lt;=300,F514&gt;250),"251-300",IF(AND(F514&lt;=250,F514&gt;200),"201-250",IF(AND(F514&lt;=200,F514&gt;150),"151-200",IF(AND(F514&lt;=150,F514&gt;100),"101-150",IF(AND(F514&lt;=100,F514&gt;50),"51-100","0-50")))))))))</f>
        <v>451-500</v>
      </c>
      <c r="AF514" s="24" t="str">
        <f t="shared" ref="AF514:AF577" si="183">IF(MAX($D$2:$D$1001)-D514&lt;=1,"0-1 days",IF(AND(MAX($D$2:$D$1001)-D514&gt;1,MAX($D$2:$D$1001)-D514&lt;=3),"2-3 days",IF(AND(MAX($D$2:$D$1001)-D514&gt;3,MAX($D$2:$D$1001)-D514&lt;=6),"4-6 days",IF(AND(MAX($D$2:$D$1001)-D514&gt;6,MAX($D$2:$D$1001)-D514&lt;=10),"7-10 days",IF(AND(MAX($D$2:$D$1001)-D514&gt;10,MAX($D$2:$D$1001)-D514&lt;=15),"11-15 days",IF(AND(MAX($D$2:$D$1001)-D514&gt;15,MAX($D$2:$D$1001)-D514&lt;=20),"16-20 days",IF(AND(MAX($D$2:$D$1001)-D533&gt;20,MAX($D$2:$D$1001)-D514&lt;=30),"21-30 days","More than 30days")))))))</f>
        <v>More than 30days</v>
      </c>
      <c r="AG514" t="str">
        <f t="shared" ref="AG514:AG577" si="184">IF(T514&gt;4500,"Above 4500",IF(AND(T514&lt;=4500,T514&gt;4000),"4001-4500",IF(AND(T514&lt;=4000,T514&gt;3500),"3501-4000",IF(AND(T514&lt;=3500,T514&gt;3000),"3001-3500",IF(AND(T514&lt;=3000,T514&gt;2500),"2501-3000",IF(AND(T514&lt;=2500,T514&gt;2000),"2001-2500",IF(AND(T514&lt;=2000,T514&gt;1500),"1501-2000",IF(AND(T514&lt;=1500,T514&gt;1000),"1001-1500",IF(AND(T514&lt;=1000,T514&gt;500),"501-1000","0-500")))))))))</f>
        <v>501-1000</v>
      </c>
      <c r="AH514" s="30">
        <f t="shared" si="162"/>
        <v>67</v>
      </c>
      <c r="AI514" s="30">
        <f t="shared" si="175"/>
        <v>7.2537313432835822</v>
      </c>
      <c r="AJ514" t="str">
        <f t="shared" si="163"/>
        <v>6-10 hrs</v>
      </c>
      <c r="AK514" t="str">
        <f t="shared" si="164"/>
        <v>High Enagaged</v>
      </c>
    </row>
    <row r="515" spans="1:37" x14ac:dyDescent="0.25">
      <c r="A515">
        <v>5825</v>
      </c>
      <c r="B515" t="s">
        <v>377</v>
      </c>
      <c r="C515" s="1">
        <v>45334</v>
      </c>
      <c r="D515" s="1">
        <v>45639</v>
      </c>
      <c r="E515" s="33">
        <v>7.99</v>
      </c>
      <c r="F515">
        <v>500</v>
      </c>
      <c r="G515" t="s">
        <v>33</v>
      </c>
      <c r="H515">
        <v>5</v>
      </c>
      <c r="I515">
        <v>4</v>
      </c>
      <c r="J515" t="b">
        <v>1</v>
      </c>
      <c r="K515">
        <v>568</v>
      </c>
      <c r="L515">
        <v>151</v>
      </c>
      <c r="M515" t="s">
        <v>63</v>
      </c>
      <c r="N515" t="s">
        <v>64</v>
      </c>
      <c r="O515" t="s">
        <v>67</v>
      </c>
      <c r="P515">
        <v>11</v>
      </c>
      <c r="Q515">
        <v>3.6</v>
      </c>
      <c r="R515" t="b">
        <v>0</v>
      </c>
      <c r="S515" t="s">
        <v>28</v>
      </c>
      <c r="T515">
        <v>2731</v>
      </c>
      <c r="U515" t="s">
        <v>29</v>
      </c>
      <c r="V515" t="s">
        <v>60</v>
      </c>
      <c r="W515" t="s">
        <v>31</v>
      </c>
      <c r="X515" s="10">
        <f t="shared" si="176"/>
        <v>1.5299026425591099E-2</v>
      </c>
      <c r="Y515" s="10" t="str">
        <f t="shared" ref="Y515:Y578" si="185">IF(P515/(K515+L515)&gt;0.3,"Above 30%",IF(P515/(K515+L515)&lt;=0.1,"0%-10%","11%-30%"))</f>
        <v>0%-10%</v>
      </c>
      <c r="Z515" t="str">
        <f t="shared" si="177"/>
        <v>Low</v>
      </c>
      <c r="AA515" t="str">
        <f t="shared" si="178"/>
        <v>501-600</v>
      </c>
      <c r="AB515" t="str">
        <f t="shared" si="179"/>
        <v>151-200</v>
      </c>
      <c r="AC515" t="str">
        <f t="shared" si="180"/>
        <v>NORTH</v>
      </c>
      <c r="AD515" t="str">
        <f t="shared" si="181"/>
        <v>Multiple Device</v>
      </c>
      <c r="AE515" t="str">
        <f t="shared" si="182"/>
        <v>451-500</v>
      </c>
      <c r="AF515" s="24" t="str">
        <f t="shared" si="183"/>
        <v>4-6 days</v>
      </c>
      <c r="AG515" t="str">
        <f t="shared" si="184"/>
        <v>2501-3000</v>
      </c>
      <c r="AH515" s="30">
        <f t="shared" ref="AH515:AH578" si="186">D515-C515</f>
        <v>305</v>
      </c>
      <c r="AI515" s="30">
        <f t="shared" si="175"/>
        <v>1.639344262295082</v>
      </c>
      <c r="AJ515" t="str">
        <f t="shared" ref="AJ515:AJ578" si="187">IF(AI515&gt;20,"Above 20 hrs",IF(AND(AI515&lt;=20,AI515&gt;15),"15-20 hrs",IF(AND(AI515&lt;=15,AI515&gt;10),"11-15 hrs",IF(AND(AI515&lt;=10,AI515&gt;5),"6-10 hrs","0-5 hrs"))))</f>
        <v>0-5 hrs</v>
      </c>
      <c r="AK515" t="str">
        <f t="shared" ref="AK515:AK578" si="188">IF(F515&gt;400,"High Enagaged",IF(AND(T515&lt;=200,T515&gt;100),"Moderate Enagaged","Low Engaged"))</f>
        <v>High Enagaged</v>
      </c>
    </row>
    <row r="516" spans="1:37" x14ac:dyDescent="0.25">
      <c r="A516">
        <v>5827</v>
      </c>
      <c r="B516" t="s">
        <v>146</v>
      </c>
      <c r="C516" s="1">
        <v>45007</v>
      </c>
      <c r="D516" s="1">
        <v>45628</v>
      </c>
      <c r="E516" s="33">
        <v>15.99</v>
      </c>
      <c r="F516">
        <v>33</v>
      </c>
      <c r="G516" t="s">
        <v>62</v>
      </c>
      <c r="H516">
        <v>4</v>
      </c>
      <c r="I516">
        <v>2</v>
      </c>
      <c r="J516" t="b">
        <v>0</v>
      </c>
      <c r="K516">
        <v>191</v>
      </c>
      <c r="L516">
        <v>25</v>
      </c>
      <c r="M516" t="s">
        <v>44</v>
      </c>
      <c r="N516" t="s">
        <v>49</v>
      </c>
      <c r="O516" t="s">
        <v>34</v>
      </c>
      <c r="P516">
        <v>44</v>
      </c>
      <c r="Q516">
        <v>4.5</v>
      </c>
      <c r="R516" t="b">
        <v>1</v>
      </c>
      <c r="S516" t="s">
        <v>28</v>
      </c>
      <c r="T516">
        <v>1228</v>
      </c>
      <c r="U516" t="s">
        <v>57</v>
      </c>
      <c r="V516" t="s">
        <v>60</v>
      </c>
      <c r="W516" t="s">
        <v>37</v>
      </c>
      <c r="X516" s="10">
        <f t="shared" si="176"/>
        <v>0.20370370370370369</v>
      </c>
      <c r="Y516" s="10" t="str">
        <f t="shared" si="185"/>
        <v>11%-30%</v>
      </c>
      <c r="Z516" t="str">
        <f t="shared" si="177"/>
        <v>Moderate</v>
      </c>
      <c r="AA516" t="str">
        <f t="shared" si="178"/>
        <v>101-200</v>
      </c>
      <c r="AB516" t="str">
        <f t="shared" si="179"/>
        <v>0-50</v>
      </c>
      <c r="AC516" t="str">
        <f t="shared" si="180"/>
        <v>NORTH</v>
      </c>
      <c r="AD516" t="str">
        <f t="shared" si="181"/>
        <v>Multiple Device</v>
      </c>
      <c r="AE516" t="str">
        <f t="shared" si="182"/>
        <v>0-50</v>
      </c>
      <c r="AF516" s="24" t="str">
        <f t="shared" si="183"/>
        <v>16-20 days</v>
      </c>
      <c r="AG516" t="str">
        <f t="shared" si="184"/>
        <v>1001-1500</v>
      </c>
      <c r="AH516" s="30">
        <f t="shared" si="186"/>
        <v>621</v>
      </c>
      <c r="AI516" s="30">
        <f t="shared" si="175"/>
        <v>5.3140096618357488E-2</v>
      </c>
      <c r="AJ516" t="str">
        <f t="shared" si="187"/>
        <v>0-5 hrs</v>
      </c>
      <c r="AK516" t="str">
        <f t="shared" ref="AK516:AK520" si="189">IF(F516&gt;400,"High Enagaged",IF(AND(F516&lt;=200,F516&gt;100),"Moderate Enagaged","Low Engaged"))</f>
        <v>Low Engaged</v>
      </c>
    </row>
    <row r="517" spans="1:37" x14ac:dyDescent="0.25">
      <c r="A517">
        <v>5836</v>
      </c>
      <c r="B517" t="s">
        <v>286</v>
      </c>
      <c r="C517" s="1">
        <v>45512</v>
      </c>
      <c r="D517" s="1">
        <v>45617</v>
      </c>
      <c r="E517" s="33">
        <v>15.99</v>
      </c>
      <c r="F517">
        <v>219</v>
      </c>
      <c r="G517" t="s">
        <v>43</v>
      </c>
      <c r="H517">
        <v>1</v>
      </c>
      <c r="I517">
        <v>5</v>
      </c>
      <c r="J517" t="b">
        <v>1</v>
      </c>
      <c r="K517">
        <v>347</v>
      </c>
      <c r="L517">
        <v>55</v>
      </c>
      <c r="M517" t="s">
        <v>74</v>
      </c>
      <c r="N517" t="s">
        <v>64</v>
      </c>
      <c r="O517" t="s">
        <v>41</v>
      </c>
      <c r="P517">
        <v>64</v>
      </c>
      <c r="Q517">
        <v>4.5999999999999996</v>
      </c>
      <c r="R517" t="b">
        <v>1</v>
      </c>
      <c r="S517" t="s">
        <v>28</v>
      </c>
      <c r="T517">
        <v>4817</v>
      </c>
      <c r="U517" t="s">
        <v>51</v>
      </c>
      <c r="V517" t="s">
        <v>30</v>
      </c>
      <c r="W517" t="s">
        <v>37</v>
      </c>
      <c r="X517" s="10">
        <f t="shared" si="176"/>
        <v>0.15920398009950248</v>
      </c>
      <c r="Y517" s="10" t="str">
        <f t="shared" si="185"/>
        <v>11%-30%</v>
      </c>
      <c r="Z517" t="str">
        <f t="shared" si="177"/>
        <v>Moderate</v>
      </c>
      <c r="AA517" t="str">
        <f t="shared" si="178"/>
        <v>301-400</v>
      </c>
      <c r="AB517" t="str">
        <f t="shared" si="179"/>
        <v>51-100</v>
      </c>
      <c r="AC517" t="str">
        <f t="shared" si="180"/>
        <v>NORTH</v>
      </c>
      <c r="AD517" t="str">
        <f t="shared" si="181"/>
        <v>Single Device</v>
      </c>
      <c r="AE517" t="str">
        <f t="shared" si="182"/>
        <v>201-250</v>
      </c>
      <c r="AF517" s="24" t="str">
        <f t="shared" si="183"/>
        <v>More than 30days</v>
      </c>
      <c r="AG517" t="str">
        <f t="shared" si="184"/>
        <v>Above 4500</v>
      </c>
      <c r="AH517" s="30">
        <f t="shared" si="186"/>
        <v>105</v>
      </c>
      <c r="AI517" s="30">
        <f t="shared" si="175"/>
        <v>2.0857142857142859</v>
      </c>
      <c r="AJ517" t="str">
        <f t="shared" si="187"/>
        <v>0-5 hrs</v>
      </c>
      <c r="AK517" t="str">
        <f t="shared" si="189"/>
        <v>Low Engaged</v>
      </c>
    </row>
    <row r="518" spans="1:37" x14ac:dyDescent="0.25">
      <c r="A518">
        <v>5850</v>
      </c>
      <c r="B518" t="s">
        <v>92</v>
      </c>
      <c r="C518" s="1">
        <v>45145</v>
      </c>
      <c r="D518" s="1">
        <v>45637</v>
      </c>
      <c r="E518" s="33">
        <v>15.99</v>
      </c>
      <c r="F518">
        <v>164</v>
      </c>
      <c r="G518" t="s">
        <v>24</v>
      </c>
      <c r="H518">
        <v>2</v>
      </c>
      <c r="I518">
        <v>1</v>
      </c>
      <c r="J518" t="b">
        <v>0</v>
      </c>
      <c r="K518">
        <v>833</v>
      </c>
      <c r="L518">
        <v>89</v>
      </c>
      <c r="M518" t="s">
        <v>74</v>
      </c>
      <c r="N518" t="s">
        <v>64</v>
      </c>
      <c r="O518" t="s">
        <v>50</v>
      </c>
      <c r="P518">
        <v>32</v>
      </c>
      <c r="Q518">
        <v>4.9000000000000004</v>
      </c>
      <c r="R518" t="b">
        <v>0</v>
      </c>
      <c r="S518" t="s">
        <v>28</v>
      </c>
      <c r="T518">
        <v>2644</v>
      </c>
      <c r="U518" t="s">
        <v>51</v>
      </c>
      <c r="V518" t="s">
        <v>52</v>
      </c>
      <c r="W518" t="s">
        <v>37</v>
      </c>
      <c r="X518" s="10">
        <f t="shared" si="176"/>
        <v>3.4707158351409979E-2</v>
      </c>
      <c r="Y518" s="10" t="str">
        <f t="shared" si="185"/>
        <v>0%-10%</v>
      </c>
      <c r="Z518" t="str">
        <f t="shared" si="177"/>
        <v>Low</v>
      </c>
      <c r="AA518" t="str">
        <f t="shared" si="178"/>
        <v>801-900</v>
      </c>
      <c r="AB518" t="str">
        <f t="shared" si="179"/>
        <v>51-100</v>
      </c>
      <c r="AC518" t="str">
        <f t="shared" si="180"/>
        <v>NORTH</v>
      </c>
      <c r="AD518" t="str">
        <f t="shared" si="181"/>
        <v>Multiple Device</v>
      </c>
      <c r="AE518" t="str">
        <f t="shared" si="182"/>
        <v>151-200</v>
      </c>
      <c r="AF518" s="24" t="str">
        <f t="shared" si="183"/>
        <v>7-10 days</v>
      </c>
      <c r="AG518" t="str">
        <f t="shared" si="184"/>
        <v>2501-3000</v>
      </c>
      <c r="AH518" s="30">
        <f t="shared" si="186"/>
        <v>492</v>
      </c>
      <c r="AI518" s="30">
        <f t="shared" si="175"/>
        <v>0.33333333333333331</v>
      </c>
      <c r="AJ518" t="str">
        <f t="shared" si="187"/>
        <v>0-5 hrs</v>
      </c>
      <c r="AK518" t="str">
        <f t="shared" si="189"/>
        <v>Moderate Enagaged</v>
      </c>
    </row>
    <row r="519" spans="1:37" x14ac:dyDescent="0.25">
      <c r="A519">
        <v>5857</v>
      </c>
      <c r="B519" t="s">
        <v>72</v>
      </c>
      <c r="C519" s="1">
        <v>45631</v>
      </c>
      <c r="D519" s="1">
        <v>45641</v>
      </c>
      <c r="E519" s="33">
        <v>15.99</v>
      </c>
      <c r="F519">
        <v>263</v>
      </c>
      <c r="G519" t="s">
        <v>55</v>
      </c>
      <c r="H519">
        <v>5</v>
      </c>
      <c r="I519">
        <v>5</v>
      </c>
      <c r="J519" t="b">
        <v>0</v>
      </c>
      <c r="K519">
        <v>95</v>
      </c>
      <c r="L519">
        <v>149</v>
      </c>
      <c r="M519" t="s">
        <v>63</v>
      </c>
      <c r="N519" t="s">
        <v>49</v>
      </c>
      <c r="O519" t="s">
        <v>67</v>
      </c>
      <c r="P519">
        <v>17</v>
      </c>
      <c r="Q519">
        <v>4</v>
      </c>
      <c r="R519" t="b">
        <v>1</v>
      </c>
      <c r="S519" t="s">
        <v>28</v>
      </c>
      <c r="T519">
        <v>2086</v>
      </c>
      <c r="U519" t="s">
        <v>51</v>
      </c>
      <c r="V519" t="s">
        <v>68</v>
      </c>
      <c r="W519" t="s">
        <v>75</v>
      </c>
      <c r="X519" s="10">
        <f t="shared" si="176"/>
        <v>6.9672131147540978E-2</v>
      </c>
      <c r="Y519" s="10" t="str">
        <f t="shared" si="185"/>
        <v>0%-10%</v>
      </c>
      <c r="Z519" t="str">
        <f t="shared" si="177"/>
        <v>Low</v>
      </c>
      <c r="AA519" t="str">
        <f t="shared" si="178"/>
        <v>0-100</v>
      </c>
      <c r="AB519" t="str">
        <f t="shared" si="179"/>
        <v>101-150</v>
      </c>
      <c r="AC519" t="str">
        <f t="shared" si="180"/>
        <v>NORTH</v>
      </c>
      <c r="AD519" t="str">
        <f t="shared" si="181"/>
        <v>Multiple Device</v>
      </c>
      <c r="AE519" t="str">
        <f t="shared" si="182"/>
        <v>251-300</v>
      </c>
      <c r="AF519" s="24" t="str">
        <f t="shared" si="183"/>
        <v>2-3 days</v>
      </c>
      <c r="AG519" t="str">
        <f t="shared" si="184"/>
        <v>2001-2500</v>
      </c>
      <c r="AH519" s="30">
        <f t="shared" si="186"/>
        <v>10</v>
      </c>
      <c r="AI519" s="30">
        <f t="shared" si="175"/>
        <v>26.3</v>
      </c>
      <c r="AJ519" t="str">
        <f t="shared" si="187"/>
        <v>Above 20 hrs</v>
      </c>
      <c r="AK519" t="str">
        <f t="shared" si="189"/>
        <v>Low Engaged</v>
      </c>
    </row>
    <row r="520" spans="1:37" x14ac:dyDescent="0.25">
      <c r="A520">
        <v>5861</v>
      </c>
      <c r="B520" t="s">
        <v>203</v>
      </c>
      <c r="C520" s="1">
        <v>45054</v>
      </c>
      <c r="D520" s="1">
        <v>45629</v>
      </c>
      <c r="E520" s="33">
        <v>15.99</v>
      </c>
      <c r="F520">
        <v>361</v>
      </c>
      <c r="G520" t="s">
        <v>79</v>
      </c>
      <c r="H520">
        <v>3</v>
      </c>
      <c r="I520">
        <v>6</v>
      </c>
      <c r="J520" t="b">
        <v>0</v>
      </c>
      <c r="K520">
        <v>407</v>
      </c>
      <c r="L520">
        <v>126</v>
      </c>
      <c r="M520" t="s">
        <v>63</v>
      </c>
      <c r="N520" t="s">
        <v>40</v>
      </c>
      <c r="O520" t="s">
        <v>50</v>
      </c>
      <c r="P520">
        <v>80</v>
      </c>
      <c r="Q520">
        <v>4.3</v>
      </c>
      <c r="R520" t="b">
        <v>0</v>
      </c>
      <c r="S520" t="s">
        <v>28</v>
      </c>
      <c r="T520">
        <v>728</v>
      </c>
      <c r="U520" t="s">
        <v>57</v>
      </c>
      <c r="V520" t="s">
        <v>30</v>
      </c>
      <c r="W520" t="s">
        <v>31</v>
      </c>
      <c r="X520" s="10">
        <f t="shared" si="176"/>
        <v>0.15009380863039401</v>
      </c>
      <c r="Y520" s="10" t="str">
        <f t="shared" si="185"/>
        <v>11%-30%</v>
      </c>
      <c r="Z520" t="str">
        <f t="shared" si="177"/>
        <v>Moderate</v>
      </c>
      <c r="AA520" t="str">
        <f t="shared" si="178"/>
        <v>401-500</v>
      </c>
      <c r="AB520" t="str">
        <f t="shared" si="179"/>
        <v>101-150</v>
      </c>
      <c r="AC520" t="str">
        <f t="shared" si="180"/>
        <v>NORTH</v>
      </c>
      <c r="AD520" t="str">
        <f t="shared" si="181"/>
        <v>Multiple Device</v>
      </c>
      <c r="AE520" t="str">
        <f t="shared" si="182"/>
        <v>351-400</v>
      </c>
      <c r="AF520" s="24" t="str">
        <f t="shared" si="183"/>
        <v>11-15 days</v>
      </c>
      <c r="AG520" t="str">
        <f t="shared" si="184"/>
        <v>501-1000</v>
      </c>
      <c r="AH520" s="30">
        <f t="shared" si="186"/>
        <v>575</v>
      </c>
      <c r="AI520" s="30">
        <f t="shared" si="175"/>
        <v>0.62782608695652176</v>
      </c>
      <c r="AJ520" t="str">
        <f t="shared" si="187"/>
        <v>0-5 hrs</v>
      </c>
      <c r="AK520" t="str">
        <f t="shared" si="189"/>
        <v>Low Engaged</v>
      </c>
    </row>
    <row r="521" spans="1:37" x14ac:dyDescent="0.25">
      <c r="A521">
        <v>5865</v>
      </c>
      <c r="B521" t="s">
        <v>150</v>
      </c>
      <c r="C521" s="1">
        <v>45130</v>
      </c>
      <c r="D521" s="1">
        <v>45620</v>
      </c>
      <c r="E521" s="33">
        <v>11.99</v>
      </c>
      <c r="F521">
        <v>444</v>
      </c>
      <c r="G521" t="s">
        <v>43</v>
      </c>
      <c r="H521">
        <v>2</v>
      </c>
      <c r="I521">
        <v>3</v>
      </c>
      <c r="J521" t="b">
        <v>0</v>
      </c>
      <c r="K521">
        <v>959</v>
      </c>
      <c r="L521">
        <v>183</v>
      </c>
      <c r="M521" t="s">
        <v>63</v>
      </c>
      <c r="N521" t="s">
        <v>26</v>
      </c>
      <c r="O521" t="s">
        <v>27</v>
      </c>
      <c r="P521">
        <v>93</v>
      </c>
      <c r="Q521">
        <v>3.8</v>
      </c>
      <c r="R521" t="b">
        <v>0</v>
      </c>
      <c r="S521" t="s">
        <v>28</v>
      </c>
      <c r="T521">
        <v>3935</v>
      </c>
      <c r="U521" t="s">
        <v>51</v>
      </c>
      <c r="V521" t="s">
        <v>52</v>
      </c>
      <c r="W521" t="s">
        <v>75</v>
      </c>
      <c r="X521" s="10">
        <f t="shared" si="176"/>
        <v>8.1436077057793349E-2</v>
      </c>
      <c r="Y521" s="10" t="str">
        <f t="shared" si="185"/>
        <v>0%-10%</v>
      </c>
      <c r="Z521" t="str">
        <f t="shared" si="177"/>
        <v>Low</v>
      </c>
      <c r="AA521" t="str">
        <f t="shared" si="178"/>
        <v>901-1000</v>
      </c>
      <c r="AB521" t="str">
        <f t="shared" si="179"/>
        <v>151-200</v>
      </c>
      <c r="AC521" t="str">
        <f t="shared" si="180"/>
        <v>NORTH</v>
      </c>
      <c r="AD521" t="str">
        <f t="shared" si="181"/>
        <v>Multiple Device</v>
      </c>
      <c r="AE521" t="str">
        <f t="shared" si="182"/>
        <v>401-450</v>
      </c>
      <c r="AF521" s="24" t="str">
        <f t="shared" si="183"/>
        <v>21-30 days</v>
      </c>
      <c r="AG521" t="str">
        <f t="shared" si="184"/>
        <v>3501-4000</v>
      </c>
      <c r="AH521" s="30">
        <f t="shared" si="186"/>
        <v>490</v>
      </c>
      <c r="AI521" s="30">
        <f t="shared" si="175"/>
        <v>0.90612244897959182</v>
      </c>
      <c r="AJ521" t="str">
        <f t="shared" si="187"/>
        <v>0-5 hrs</v>
      </c>
      <c r="AK521" t="str">
        <f t="shared" si="188"/>
        <v>High Enagaged</v>
      </c>
    </row>
    <row r="522" spans="1:37" x14ac:dyDescent="0.25">
      <c r="A522">
        <v>5866</v>
      </c>
      <c r="B522" t="s">
        <v>128</v>
      </c>
      <c r="C522" s="1">
        <v>45444</v>
      </c>
      <c r="D522" s="1">
        <v>45622</v>
      </c>
      <c r="E522" s="33">
        <v>7.99</v>
      </c>
      <c r="F522">
        <v>380</v>
      </c>
      <c r="G522" t="s">
        <v>46</v>
      </c>
      <c r="H522">
        <v>2</v>
      </c>
      <c r="I522">
        <v>3</v>
      </c>
      <c r="J522" t="b">
        <v>0</v>
      </c>
      <c r="K522">
        <v>76</v>
      </c>
      <c r="L522">
        <v>25</v>
      </c>
      <c r="M522" t="s">
        <v>63</v>
      </c>
      <c r="N522" t="s">
        <v>26</v>
      </c>
      <c r="O522" t="s">
        <v>27</v>
      </c>
      <c r="P522">
        <v>95</v>
      </c>
      <c r="Q522">
        <v>4.2</v>
      </c>
      <c r="R522" t="b">
        <v>1</v>
      </c>
      <c r="S522" t="s">
        <v>28</v>
      </c>
      <c r="T522">
        <v>1938</v>
      </c>
      <c r="U522" t="s">
        <v>57</v>
      </c>
      <c r="V522" t="s">
        <v>68</v>
      </c>
      <c r="W522" t="s">
        <v>75</v>
      </c>
      <c r="X522" s="10">
        <f t="shared" si="176"/>
        <v>0.94059405940594054</v>
      </c>
      <c r="Y522" s="10" t="str">
        <f t="shared" si="185"/>
        <v>Above 30%</v>
      </c>
      <c r="Z522" t="str">
        <f t="shared" si="177"/>
        <v>High</v>
      </c>
      <c r="AA522" t="str">
        <f t="shared" si="178"/>
        <v>0-100</v>
      </c>
      <c r="AB522" t="str">
        <f t="shared" si="179"/>
        <v>0-50</v>
      </c>
      <c r="AC522" t="str">
        <f t="shared" si="180"/>
        <v>NORTH</v>
      </c>
      <c r="AD522" t="str">
        <f t="shared" si="181"/>
        <v>Multiple Device</v>
      </c>
      <c r="AE522" t="str">
        <f t="shared" si="182"/>
        <v>351-400</v>
      </c>
      <c r="AF522" s="24" t="str">
        <f t="shared" si="183"/>
        <v>21-30 days</v>
      </c>
      <c r="AG522" t="str">
        <f t="shared" si="184"/>
        <v>1501-2000</v>
      </c>
      <c r="AH522" s="30">
        <f t="shared" si="186"/>
        <v>178</v>
      </c>
      <c r="AI522" s="30">
        <f t="shared" si="175"/>
        <v>2.1348314606741572</v>
      </c>
      <c r="AJ522" t="str">
        <f t="shared" si="187"/>
        <v>0-5 hrs</v>
      </c>
      <c r="AK522" t="str">
        <f t="shared" ref="AK522:AK523" si="190">IF(F522&gt;400,"High Enagaged",IF(AND(F522&lt;=200,F522&gt;100),"Moderate Enagaged","Low Engaged"))</f>
        <v>Low Engaged</v>
      </c>
    </row>
    <row r="523" spans="1:37" x14ac:dyDescent="0.25">
      <c r="A523">
        <v>5871</v>
      </c>
      <c r="B523" t="s">
        <v>289</v>
      </c>
      <c r="C523" s="1">
        <v>45486</v>
      </c>
      <c r="D523" s="1">
        <v>45630</v>
      </c>
      <c r="E523" s="33">
        <v>7.99</v>
      </c>
      <c r="F523">
        <v>120</v>
      </c>
      <c r="G523" t="s">
        <v>79</v>
      </c>
      <c r="H523">
        <v>3</v>
      </c>
      <c r="I523">
        <v>5</v>
      </c>
      <c r="J523" t="b">
        <v>1</v>
      </c>
      <c r="K523">
        <v>783</v>
      </c>
      <c r="L523">
        <v>81</v>
      </c>
      <c r="M523" t="s">
        <v>39</v>
      </c>
      <c r="N523" t="s">
        <v>26</v>
      </c>
      <c r="O523" t="s">
        <v>41</v>
      </c>
      <c r="P523">
        <v>52</v>
      </c>
      <c r="Q523">
        <v>4.3</v>
      </c>
      <c r="R523" t="b">
        <v>0</v>
      </c>
      <c r="S523" t="s">
        <v>28</v>
      </c>
      <c r="T523">
        <v>4879</v>
      </c>
      <c r="U523" t="s">
        <v>57</v>
      </c>
      <c r="V523" t="s">
        <v>68</v>
      </c>
      <c r="W523" t="s">
        <v>75</v>
      </c>
      <c r="X523" s="10">
        <f t="shared" si="176"/>
        <v>6.0185185185185182E-2</v>
      </c>
      <c r="Y523" s="10" t="str">
        <f t="shared" si="185"/>
        <v>0%-10%</v>
      </c>
      <c r="Z523" t="str">
        <f t="shared" si="177"/>
        <v>Low</v>
      </c>
      <c r="AA523" t="str">
        <f t="shared" si="178"/>
        <v>701-800</v>
      </c>
      <c r="AB523" t="str">
        <f t="shared" si="179"/>
        <v>51-100</v>
      </c>
      <c r="AC523" t="str">
        <f t="shared" si="180"/>
        <v>WEST</v>
      </c>
      <c r="AD523" t="str">
        <f t="shared" si="181"/>
        <v>Multiple Device</v>
      </c>
      <c r="AE523" t="str">
        <f t="shared" si="182"/>
        <v>101-150</v>
      </c>
      <c r="AF523" s="24" t="str">
        <f t="shared" si="183"/>
        <v>11-15 days</v>
      </c>
      <c r="AG523" t="str">
        <f t="shared" si="184"/>
        <v>Above 4500</v>
      </c>
      <c r="AH523" s="30">
        <f t="shared" si="186"/>
        <v>144</v>
      </c>
      <c r="AI523" s="30">
        <f t="shared" si="175"/>
        <v>0.83333333333333337</v>
      </c>
      <c r="AJ523" t="str">
        <f t="shared" si="187"/>
        <v>0-5 hrs</v>
      </c>
      <c r="AK523" t="str">
        <f t="shared" si="190"/>
        <v>Moderate Enagaged</v>
      </c>
    </row>
    <row r="524" spans="1:37" x14ac:dyDescent="0.25">
      <c r="A524">
        <v>5897</v>
      </c>
      <c r="B524" t="s">
        <v>190</v>
      </c>
      <c r="C524" s="1">
        <v>45181</v>
      </c>
      <c r="D524" s="1">
        <v>45632</v>
      </c>
      <c r="E524" s="33">
        <v>7.99</v>
      </c>
      <c r="F524">
        <v>486</v>
      </c>
      <c r="G524" t="s">
        <v>33</v>
      </c>
      <c r="H524">
        <v>3</v>
      </c>
      <c r="I524">
        <v>2</v>
      </c>
      <c r="J524" t="b">
        <v>0</v>
      </c>
      <c r="K524">
        <v>181</v>
      </c>
      <c r="L524">
        <v>15</v>
      </c>
      <c r="M524" t="s">
        <v>63</v>
      </c>
      <c r="N524" t="s">
        <v>49</v>
      </c>
      <c r="O524" t="s">
        <v>34</v>
      </c>
      <c r="P524">
        <v>0</v>
      </c>
      <c r="Q524">
        <v>4.2</v>
      </c>
      <c r="R524" t="b">
        <v>0</v>
      </c>
      <c r="S524" t="s">
        <v>28</v>
      </c>
      <c r="T524">
        <v>447</v>
      </c>
      <c r="U524" t="s">
        <v>65</v>
      </c>
      <c r="V524" t="s">
        <v>52</v>
      </c>
      <c r="W524" t="s">
        <v>53</v>
      </c>
      <c r="X524" s="10">
        <f t="shared" si="176"/>
        <v>0</v>
      </c>
      <c r="Y524" s="10" t="str">
        <f t="shared" si="185"/>
        <v>0%-10%</v>
      </c>
      <c r="Z524" t="str">
        <f t="shared" si="177"/>
        <v>Low</v>
      </c>
      <c r="AA524" t="str">
        <f t="shared" si="178"/>
        <v>101-200</v>
      </c>
      <c r="AB524" t="str">
        <f t="shared" si="179"/>
        <v>0-50</v>
      </c>
      <c r="AC524" t="str">
        <f t="shared" si="180"/>
        <v>NORTH</v>
      </c>
      <c r="AD524" t="str">
        <f t="shared" si="181"/>
        <v>Multiple Device</v>
      </c>
      <c r="AE524" t="str">
        <f t="shared" si="182"/>
        <v>451-500</v>
      </c>
      <c r="AF524" s="24" t="str">
        <f t="shared" si="183"/>
        <v>11-15 days</v>
      </c>
      <c r="AG524" t="str">
        <f t="shared" si="184"/>
        <v>0-500</v>
      </c>
      <c r="AH524" s="30">
        <f t="shared" si="186"/>
        <v>451</v>
      </c>
      <c r="AI524" s="30">
        <f t="shared" si="175"/>
        <v>1.0776053215077606</v>
      </c>
      <c r="AJ524" t="str">
        <f t="shared" si="187"/>
        <v>0-5 hrs</v>
      </c>
      <c r="AK524" t="str">
        <f t="shared" si="188"/>
        <v>High Enagaged</v>
      </c>
    </row>
    <row r="525" spans="1:37" x14ac:dyDescent="0.25">
      <c r="A525">
        <v>5901</v>
      </c>
      <c r="B525" t="s">
        <v>38</v>
      </c>
      <c r="C525" s="1">
        <v>45022</v>
      </c>
      <c r="D525" s="1">
        <v>45644</v>
      </c>
      <c r="E525" s="33">
        <v>7.99</v>
      </c>
      <c r="F525">
        <v>207</v>
      </c>
      <c r="G525" t="s">
        <v>55</v>
      </c>
      <c r="H525">
        <v>5</v>
      </c>
      <c r="I525">
        <v>5</v>
      </c>
      <c r="J525" t="b">
        <v>1</v>
      </c>
      <c r="K525">
        <v>946</v>
      </c>
      <c r="L525">
        <v>166</v>
      </c>
      <c r="M525" t="s">
        <v>74</v>
      </c>
      <c r="N525" t="s">
        <v>64</v>
      </c>
      <c r="O525" t="s">
        <v>27</v>
      </c>
      <c r="P525">
        <v>96</v>
      </c>
      <c r="Q525">
        <v>4.5999999999999996</v>
      </c>
      <c r="R525" t="b">
        <v>0</v>
      </c>
      <c r="S525" t="s">
        <v>28</v>
      </c>
      <c r="T525">
        <v>4815</v>
      </c>
      <c r="U525" t="s">
        <v>65</v>
      </c>
      <c r="V525" t="s">
        <v>68</v>
      </c>
      <c r="W525" t="s">
        <v>37</v>
      </c>
      <c r="X525" s="10">
        <f t="shared" si="176"/>
        <v>8.6330935251798566E-2</v>
      </c>
      <c r="Y525" s="10" t="str">
        <f t="shared" si="185"/>
        <v>0%-10%</v>
      </c>
      <c r="Z525" t="str">
        <f t="shared" si="177"/>
        <v>Low</v>
      </c>
      <c r="AA525" t="str">
        <f t="shared" si="178"/>
        <v>901-1000</v>
      </c>
      <c r="AB525" t="str">
        <f t="shared" si="179"/>
        <v>151-200</v>
      </c>
      <c r="AC525" t="str">
        <f t="shared" si="180"/>
        <v>NORTH</v>
      </c>
      <c r="AD525" t="str">
        <f t="shared" si="181"/>
        <v>Multiple Device</v>
      </c>
      <c r="AE525" t="str">
        <f t="shared" si="182"/>
        <v>201-250</v>
      </c>
      <c r="AF525" s="24" t="str">
        <f t="shared" si="183"/>
        <v>0-1 days</v>
      </c>
      <c r="AG525" t="str">
        <f t="shared" si="184"/>
        <v>Above 4500</v>
      </c>
      <c r="AH525" s="30">
        <f t="shared" si="186"/>
        <v>622</v>
      </c>
      <c r="AI525" s="30">
        <f t="shared" si="175"/>
        <v>0.33279742765273312</v>
      </c>
      <c r="AJ525" t="str">
        <f t="shared" si="187"/>
        <v>0-5 hrs</v>
      </c>
      <c r="AK525" t="str">
        <f t="shared" ref="AK525:AK529" si="191">IF(F525&gt;400,"High Enagaged",IF(AND(F525&lt;=200,F525&gt;100),"Moderate Enagaged","Low Engaged"))</f>
        <v>Low Engaged</v>
      </c>
    </row>
    <row r="526" spans="1:37" x14ac:dyDescent="0.25">
      <c r="A526">
        <v>5905</v>
      </c>
      <c r="B526" t="s">
        <v>214</v>
      </c>
      <c r="C526" s="1">
        <v>45357</v>
      </c>
      <c r="D526" s="1">
        <v>45635</v>
      </c>
      <c r="E526" s="33">
        <v>15.99</v>
      </c>
      <c r="F526">
        <v>178</v>
      </c>
      <c r="G526" t="s">
        <v>62</v>
      </c>
      <c r="H526">
        <v>5</v>
      </c>
      <c r="I526">
        <v>5</v>
      </c>
      <c r="J526" t="b">
        <v>0</v>
      </c>
      <c r="K526">
        <v>489</v>
      </c>
      <c r="L526">
        <v>6</v>
      </c>
      <c r="M526" t="s">
        <v>48</v>
      </c>
      <c r="N526" t="s">
        <v>26</v>
      </c>
      <c r="O526" t="s">
        <v>50</v>
      </c>
      <c r="P526">
        <v>72</v>
      </c>
      <c r="Q526">
        <v>4.5</v>
      </c>
      <c r="R526" t="b">
        <v>0</v>
      </c>
      <c r="S526" t="s">
        <v>28</v>
      </c>
      <c r="T526">
        <v>3356</v>
      </c>
      <c r="U526" t="s">
        <v>65</v>
      </c>
      <c r="V526" t="s">
        <v>68</v>
      </c>
      <c r="W526" t="s">
        <v>31</v>
      </c>
      <c r="X526" s="10">
        <f t="shared" si="176"/>
        <v>0.14545454545454545</v>
      </c>
      <c r="Y526" s="10" t="str">
        <f t="shared" si="185"/>
        <v>11%-30%</v>
      </c>
      <c r="Z526" t="str">
        <f t="shared" si="177"/>
        <v>Moderate</v>
      </c>
      <c r="AA526" t="str">
        <f t="shared" si="178"/>
        <v>401-500</v>
      </c>
      <c r="AB526" t="str">
        <f t="shared" si="179"/>
        <v>0-50</v>
      </c>
      <c r="AC526" t="str">
        <f t="shared" si="180"/>
        <v>EAST</v>
      </c>
      <c r="AD526" t="str">
        <f t="shared" si="181"/>
        <v>Multiple Device</v>
      </c>
      <c r="AE526" t="str">
        <f t="shared" si="182"/>
        <v>151-200</v>
      </c>
      <c r="AF526" s="24" t="str">
        <f t="shared" si="183"/>
        <v>7-10 days</v>
      </c>
      <c r="AG526" t="str">
        <f t="shared" si="184"/>
        <v>3001-3500</v>
      </c>
      <c r="AH526" s="30">
        <f t="shared" si="186"/>
        <v>278</v>
      </c>
      <c r="AI526" s="30">
        <f t="shared" si="175"/>
        <v>0.64028776978417268</v>
      </c>
      <c r="AJ526" t="str">
        <f t="shared" si="187"/>
        <v>0-5 hrs</v>
      </c>
      <c r="AK526" t="str">
        <f t="shared" si="191"/>
        <v>Moderate Enagaged</v>
      </c>
    </row>
    <row r="527" spans="1:37" x14ac:dyDescent="0.25">
      <c r="A527">
        <v>5911</v>
      </c>
      <c r="B527" t="s">
        <v>94</v>
      </c>
      <c r="C527" s="1">
        <v>45293</v>
      </c>
      <c r="D527" s="1">
        <v>45636</v>
      </c>
      <c r="E527" s="33">
        <v>7.99</v>
      </c>
      <c r="F527">
        <v>158</v>
      </c>
      <c r="G527" t="s">
        <v>79</v>
      </c>
      <c r="H527">
        <v>3</v>
      </c>
      <c r="I527">
        <v>1</v>
      </c>
      <c r="J527" t="b">
        <v>1</v>
      </c>
      <c r="K527">
        <v>426</v>
      </c>
      <c r="L527">
        <v>7</v>
      </c>
      <c r="M527" t="s">
        <v>74</v>
      </c>
      <c r="N527" t="s">
        <v>64</v>
      </c>
      <c r="O527" t="s">
        <v>67</v>
      </c>
      <c r="P527">
        <v>36</v>
      </c>
      <c r="Q527">
        <v>3.6</v>
      </c>
      <c r="R527" t="b">
        <v>0</v>
      </c>
      <c r="S527" t="s">
        <v>28</v>
      </c>
      <c r="T527">
        <v>242</v>
      </c>
      <c r="U527" t="s">
        <v>65</v>
      </c>
      <c r="V527" t="s">
        <v>68</v>
      </c>
      <c r="W527" t="s">
        <v>53</v>
      </c>
      <c r="X527" s="10">
        <f t="shared" si="176"/>
        <v>8.3140877598152418E-2</v>
      </c>
      <c r="Y527" s="10" t="str">
        <f t="shared" si="185"/>
        <v>0%-10%</v>
      </c>
      <c r="Z527" t="str">
        <f t="shared" si="177"/>
        <v>Low</v>
      </c>
      <c r="AA527" t="str">
        <f t="shared" si="178"/>
        <v>401-500</v>
      </c>
      <c r="AB527" t="str">
        <f t="shared" si="179"/>
        <v>0-50</v>
      </c>
      <c r="AC527" t="str">
        <f t="shared" si="180"/>
        <v>NORTH</v>
      </c>
      <c r="AD527" t="str">
        <f t="shared" si="181"/>
        <v>Multiple Device</v>
      </c>
      <c r="AE527" t="str">
        <f t="shared" si="182"/>
        <v>151-200</v>
      </c>
      <c r="AF527" s="24" t="str">
        <f t="shared" si="183"/>
        <v>7-10 days</v>
      </c>
      <c r="AG527" t="str">
        <f t="shared" si="184"/>
        <v>0-500</v>
      </c>
      <c r="AH527" s="30">
        <f t="shared" si="186"/>
        <v>343</v>
      </c>
      <c r="AI527" s="30">
        <f t="shared" si="175"/>
        <v>0.46064139941690962</v>
      </c>
      <c r="AJ527" t="str">
        <f t="shared" si="187"/>
        <v>0-5 hrs</v>
      </c>
      <c r="AK527" t="str">
        <f t="shared" si="191"/>
        <v>Moderate Enagaged</v>
      </c>
    </row>
    <row r="528" spans="1:37" x14ac:dyDescent="0.25">
      <c r="A528">
        <v>5916</v>
      </c>
      <c r="B528" t="s">
        <v>105</v>
      </c>
      <c r="C528" s="1">
        <v>45553</v>
      </c>
      <c r="D528" s="1">
        <v>45635</v>
      </c>
      <c r="E528" s="33">
        <v>15.99</v>
      </c>
      <c r="F528">
        <v>14</v>
      </c>
      <c r="G528" t="s">
        <v>33</v>
      </c>
      <c r="H528">
        <v>4</v>
      </c>
      <c r="I528">
        <v>2</v>
      </c>
      <c r="J528" t="b">
        <v>1</v>
      </c>
      <c r="K528">
        <v>57</v>
      </c>
      <c r="L528">
        <v>175</v>
      </c>
      <c r="M528" t="s">
        <v>63</v>
      </c>
      <c r="N528" t="s">
        <v>40</v>
      </c>
      <c r="O528" t="s">
        <v>67</v>
      </c>
      <c r="P528">
        <v>41</v>
      </c>
      <c r="Q528">
        <v>3.4</v>
      </c>
      <c r="R528" t="b">
        <v>1</v>
      </c>
      <c r="S528" t="s">
        <v>28</v>
      </c>
      <c r="T528">
        <v>2175</v>
      </c>
      <c r="U528" t="s">
        <v>57</v>
      </c>
      <c r="V528" t="s">
        <v>52</v>
      </c>
      <c r="W528" t="s">
        <v>37</v>
      </c>
      <c r="X528" s="10">
        <f t="shared" si="176"/>
        <v>0.17672413793103448</v>
      </c>
      <c r="Y528" s="10" t="str">
        <f t="shared" si="185"/>
        <v>11%-30%</v>
      </c>
      <c r="Z528" t="str">
        <f t="shared" si="177"/>
        <v>Moderate</v>
      </c>
      <c r="AA528" t="str">
        <f t="shared" si="178"/>
        <v>0-100</v>
      </c>
      <c r="AB528" t="str">
        <f t="shared" si="179"/>
        <v>151-200</v>
      </c>
      <c r="AC528" t="str">
        <f t="shared" si="180"/>
        <v>NORTH</v>
      </c>
      <c r="AD528" t="str">
        <f t="shared" si="181"/>
        <v>Multiple Device</v>
      </c>
      <c r="AE528" t="str">
        <f t="shared" si="182"/>
        <v>0-50</v>
      </c>
      <c r="AF528" s="24" t="str">
        <f t="shared" si="183"/>
        <v>7-10 days</v>
      </c>
      <c r="AG528" t="str">
        <f t="shared" si="184"/>
        <v>2001-2500</v>
      </c>
      <c r="AH528" s="30">
        <f t="shared" si="186"/>
        <v>82</v>
      </c>
      <c r="AI528" s="30">
        <f t="shared" si="175"/>
        <v>0.17073170731707318</v>
      </c>
      <c r="AJ528" t="str">
        <f t="shared" si="187"/>
        <v>0-5 hrs</v>
      </c>
      <c r="AK528" t="str">
        <f t="shared" si="191"/>
        <v>Low Engaged</v>
      </c>
    </row>
    <row r="529" spans="1:37" x14ac:dyDescent="0.25">
      <c r="A529">
        <v>5943</v>
      </c>
      <c r="B529" t="s">
        <v>244</v>
      </c>
      <c r="C529" s="1">
        <v>45278</v>
      </c>
      <c r="D529" s="1">
        <v>45633</v>
      </c>
      <c r="E529" s="33">
        <v>7.99</v>
      </c>
      <c r="F529">
        <v>200</v>
      </c>
      <c r="G529" t="s">
        <v>79</v>
      </c>
      <c r="H529">
        <v>1</v>
      </c>
      <c r="I529">
        <v>2</v>
      </c>
      <c r="J529" t="b">
        <v>0</v>
      </c>
      <c r="K529">
        <v>465</v>
      </c>
      <c r="L529">
        <v>35</v>
      </c>
      <c r="M529" t="s">
        <v>48</v>
      </c>
      <c r="N529" t="s">
        <v>64</v>
      </c>
      <c r="O529" t="s">
        <v>41</v>
      </c>
      <c r="P529">
        <v>29</v>
      </c>
      <c r="Q529">
        <v>4.7</v>
      </c>
      <c r="R529" t="b">
        <v>1</v>
      </c>
      <c r="S529" t="s">
        <v>28</v>
      </c>
      <c r="T529">
        <v>3040</v>
      </c>
      <c r="U529" t="s">
        <v>35</v>
      </c>
      <c r="V529" t="s">
        <v>68</v>
      </c>
      <c r="W529" t="s">
        <v>37</v>
      </c>
      <c r="X529" s="10">
        <f t="shared" si="176"/>
        <v>5.8000000000000003E-2</v>
      </c>
      <c r="Y529" s="10" t="str">
        <f t="shared" si="185"/>
        <v>0%-10%</v>
      </c>
      <c r="Z529" t="str">
        <f t="shared" si="177"/>
        <v>Low</v>
      </c>
      <c r="AA529" t="str">
        <f t="shared" si="178"/>
        <v>401-500</v>
      </c>
      <c r="AB529" t="str">
        <f t="shared" si="179"/>
        <v>0-50</v>
      </c>
      <c r="AC529" t="str">
        <f t="shared" si="180"/>
        <v>EAST</v>
      </c>
      <c r="AD529" t="str">
        <f t="shared" si="181"/>
        <v>Single Device</v>
      </c>
      <c r="AE529" t="str">
        <f t="shared" si="182"/>
        <v>151-200</v>
      </c>
      <c r="AF529" s="24" t="str">
        <f t="shared" si="183"/>
        <v>11-15 days</v>
      </c>
      <c r="AG529" t="str">
        <f t="shared" si="184"/>
        <v>3001-3500</v>
      </c>
      <c r="AH529" s="30">
        <f t="shared" si="186"/>
        <v>355</v>
      </c>
      <c r="AI529" s="30">
        <f t="shared" si="175"/>
        <v>0.56338028169014087</v>
      </c>
      <c r="AJ529" t="str">
        <f t="shared" si="187"/>
        <v>0-5 hrs</v>
      </c>
      <c r="AK529" t="str">
        <f t="shared" si="191"/>
        <v>Moderate Enagaged</v>
      </c>
    </row>
    <row r="530" spans="1:37" x14ac:dyDescent="0.25">
      <c r="A530">
        <v>5967</v>
      </c>
      <c r="B530" t="s">
        <v>235</v>
      </c>
      <c r="C530" s="1">
        <v>45058</v>
      </c>
      <c r="D530" s="1">
        <v>45640</v>
      </c>
      <c r="E530" s="33">
        <v>11.99</v>
      </c>
      <c r="F530">
        <v>479</v>
      </c>
      <c r="G530" t="s">
        <v>24</v>
      </c>
      <c r="H530">
        <v>2</v>
      </c>
      <c r="I530">
        <v>5</v>
      </c>
      <c r="J530" t="b">
        <v>0</v>
      </c>
      <c r="K530">
        <v>394</v>
      </c>
      <c r="L530">
        <v>35</v>
      </c>
      <c r="M530" t="s">
        <v>59</v>
      </c>
      <c r="N530" t="s">
        <v>64</v>
      </c>
      <c r="O530" t="s">
        <v>41</v>
      </c>
      <c r="P530">
        <v>93</v>
      </c>
      <c r="Q530">
        <v>3.7</v>
      </c>
      <c r="R530" t="b">
        <v>0</v>
      </c>
      <c r="S530" t="s">
        <v>28</v>
      </c>
      <c r="T530">
        <v>836</v>
      </c>
      <c r="U530" t="s">
        <v>35</v>
      </c>
      <c r="V530" t="s">
        <v>36</v>
      </c>
      <c r="W530" t="s">
        <v>31</v>
      </c>
      <c r="X530" s="10">
        <f t="shared" si="176"/>
        <v>0.21678321678321677</v>
      </c>
      <c r="Y530" s="10" t="str">
        <f t="shared" si="185"/>
        <v>11%-30%</v>
      </c>
      <c r="Z530" t="str">
        <f t="shared" si="177"/>
        <v>Moderate</v>
      </c>
      <c r="AA530" t="str">
        <f t="shared" si="178"/>
        <v>301-400</v>
      </c>
      <c r="AB530" t="str">
        <f t="shared" si="179"/>
        <v>0-50</v>
      </c>
      <c r="AC530" t="str">
        <f t="shared" si="180"/>
        <v>SOUTH</v>
      </c>
      <c r="AD530" t="str">
        <f t="shared" si="181"/>
        <v>Multiple Device</v>
      </c>
      <c r="AE530" t="str">
        <f t="shared" si="182"/>
        <v>451-500</v>
      </c>
      <c r="AF530" s="24" t="str">
        <f t="shared" si="183"/>
        <v>4-6 days</v>
      </c>
      <c r="AG530" t="str">
        <f t="shared" si="184"/>
        <v>501-1000</v>
      </c>
      <c r="AH530" s="30">
        <f t="shared" si="186"/>
        <v>582</v>
      </c>
      <c r="AI530" s="30">
        <f t="shared" si="175"/>
        <v>0.82302405498281783</v>
      </c>
      <c r="AJ530" t="str">
        <f t="shared" si="187"/>
        <v>0-5 hrs</v>
      </c>
      <c r="AK530" t="str">
        <f t="shared" si="188"/>
        <v>High Enagaged</v>
      </c>
    </row>
    <row r="531" spans="1:37" x14ac:dyDescent="0.25">
      <c r="A531">
        <v>5974</v>
      </c>
      <c r="B531" t="s">
        <v>400</v>
      </c>
      <c r="C531" s="1">
        <v>45585</v>
      </c>
      <c r="D531" s="1">
        <v>45619</v>
      </c>
      <c r="E531" s="33">
        <v>15.99</v>
      </c>
      <c r="F531">
        <v>236</v>
      </c>
      <c r="G531" t="s">
        <v>46</v>
      </c>
      <c r="H531">
        <v>3</v>
      </c>
      <c r="I531">
        <v>5</v>
      </c>
      <c r="J531" t="b">
        <v>1</v>
      </c>
      <c r="K531">
        <v>600</v>
      </c>
      <c r="L531">
        <v>199</v>
      </c>
      <c r="M531" t="s">
        <v>44</v>
      </c>
      <c r="N531" t="s">
        <v>64</v>
      </c>
      <c r="O531" t="s">
        <v>34</v>
      </c>
      <c r="P531">
        <v>56</v>
      </c>
      <c r="Q531">
        <v>3.7</v>
      </c>
      <c r="R531" t="b">
        <v>0</v>
      </c>
      <c r="S531" t="s">
        <v>28</v>
      </c>
      <c r="T531">
        <v>3648</v>
      </c>
      <c r="U531" t="s">
        <v>65</v>
      </c>
      <c r="V531" t="s">
        <v>52</v>
      </c>
      <c r="W531" t="s">
        <v>37</v>
      </c>
      <c r="X531" s="10">
        <f t="shared" si="176"/>
        <v>7.0087609511889859E-2</v>
      </c>
      <c r="Y531" s="10" t="str">
        <f t="shared" si="185"/>
        <v>0%-10%</v>
      </c>
      <c r="Z531" t="str">
        <f t="shared" si="177"/>
        <v>Low</v>
      </c>
      <c r="AA531" t="str">
        <f t="shared" si="178"/>
        <v>501-600</v>
      </c>
      <c r="AB531" t="str">
        <f t="shared" si="179"/>
        <v>151-200</v>
      </c>
      <c r="AC531" t="str">
        <f t="shared" si="180"/>
        <v>NORTH</v>
      </c>
      <c r="AD531" t="str">
        <f t="shared" si="181"/>
        <v>Multiple Device</v>
      </c>
      <c r="AE531" t="str">
        <f t="shared" si="182"/>
        <v>201-250</v>
      </c>
      <c r="AF531" s="24" t="str">
        <f t="shared" si="183"/>
        <v>More than 30days</v>
      </c>
      <c r="AG531" t="str">
        <f t="shared" si="184"/>
        <v>3501-4000</v>
      </c>
      <c r="AH531" s="30">
        <f t="shared" si="186"/>
        <v>34</v>
      </c>
      <c r="AI531" s="30">
        <f t="shared" si="175"/>
        <v>6.9411764705882355</v>
      </c>
      <c r="AJ531" t="str">
        <f t="shared" si="187"/>
        <v>6-10 hrs</v>
      </c>
      <c r="AK531" t="str">
        <f t="shared" ref="AK531:AK535" si="192">IF(F531&gt;400,"High Enagaged",IF(AND(F531&lt;=200,F531&gt;100),"Moderate Enagaged","Low Engaged"))</f>
        <v>Low Engaged</v>
      </c>
    </row>
    <row r="532" spans="1:37" x14ac:dyDescent="0.25">
      <c r="A532">
        <v>5975</v>
      </c>
      <c r="B532" t="s">
        <v>102</v>
      </c>
      <c r="C532" s="1">
        <v>45193</v>
      </c>
      <c r="D532" s="1">
        <v>45643</v>
      </c>
      <c r="E532" s="33">
        <v>7.99</v>
      </c>
      <c r="F532">
        <v>315</v>
      </c>
      <c r="G532" t="s">
        <v>46</v>
      </c>
      <c r="H532">
        <v>2</v>
      </c>
      <c r="I532">
        <v>5</v>
      </c>
      <c r="J532" t="b">
        <v>1</v>
      </c>
      <c r="K532">
        <v>889</v>
      </c>
      <c r="L532">
        <v>80</v>
      </c>
      <c r="M532" t="s">
        <v>63</v>
      </c>
      <c r="N532" t="s">
        <v>49</v>
      </c>
      <c r="O532" t="s">
        <v>34</v>
      </c>
      <c r="P532">
        <v>52</v>
      </c>
      <c r="Q532">
        <v>4.4000000000000004</v>
      </c>
      <c r="R532" t="b">
        <v>1</v>
      </c>
      <c r="S532" t="s">
        <v>28</v>
      </c>
      <c r="T532">
        <v>416</v>
      </c>
      <c r="U532" t="s">
        <v>51</v>
      </c>
      <c r="V532" t="s">
        <v>68</v>
      </c>
      <c r="W532" t="s">
        <v>75</v>
      </c>
      <c r="X532" s="10">
        <f t="shared" si="176"/>
        <v>5.3663570691434466E-2</v>
      </c>
      <c r="Y532" s="10" t="str">
        <f t="shared" si="185"/>
        <v>0%-10%</v>
      </c>
      <c r="Z532" t="str">
        <f t="shared" si="177"/>
        <v>Low</v>
      </c>
      <c r="AA532" t="str">
        <f t="shared" si="178"/>
        <v>801-900</v>
      </c>
      <c r="AB532" t="str">
        <f t="shared" si="179"/>
        <v>51-100</v>
      </c>
      <c r="AC532" t="str">
        <f t="shared" si="180"/>
        <v>NORTH</v>
      </c>
      <c r="AD532" t="str">
        <f t="shared" si="181"/>
        <v>Multiple Device</v>
      </c>
      <c r="AE532" t="str">
        <f t="shared" si="182"/>
        <v>301-350</v>
      </c>
      <c r="AF532" s="24" t="str">
        <f t="shared" si="183"/>
        <v>0-1 days</v>
      </c>
      <c r="AG532" t="str">
        <f t="shared" si="184"/>
        <v>0-500</v>
      </c>
      <c r="AH532" s="30">
        <f t="shared" si="186"/>
        <v>450</v>
      </c>
      <c r="AI532" s="30">
        <f t="shared" si="175"/>
        <v>0.7</v>
      </c>
      <c r="AJ532" t="str">
        <f t="shared" si="187"/>
        <v>0-5 hrs</v>
      </c>
      <c r="AK532" t="str">
        <f t="shared" si="192"/>
        <v>Low Engaged</v>
      </c>
    </row>
    <row r="533" spans="1:37" x14ac:dyDescent="0.25">
      <c r="A533">
        <v>5978</v>
      </c>
      <c r="B533" t="s">
        <v>241</v>
      </c>
      <c r="C533" s="1">
        <v>45028</v>
      </c>
      <c r="D533" s="1">
        <v>45635</v>
      </c>
      <c r="E533" s="33">
        <v>11.99</v>
      </c>
      <c r="F533">
        <v>112</v>
      </c>
      <c r="G533" t="s">
        <v>33</v>
      </c>
      <c r="H533">
        <v>3</v>
      </c>
      <c r="I533">
        <v>4</v>
      </c>
      <c r="J533" t="b">
        <v>1</v>
      </c>
      <c r="K533">
        <v>505</v>
      </c>
      <c r="L533">
        <v>118</v>
      </c>
      <c r="M533" t="s">
        <v>44</v>
      </c>
      <c r="N533" t="s">
        <v>26</v>
      </c>
      <c r="O533" t="s">
        <v>56</v>
      </c>
      <c r="P533">
        <v>81</v>
      </c>
      <c r="Q533">
        <v>3.9</v>
      </c>
      <c r="R533" t="b">
        <v>0</v>
      </c>
      <c r="S533" t="s">
        <v>28</v>
      </c>
      <c r="T533">
        <v>3848</v>
      </c>
      <c r="U533" t="s">
        <v>35</v>
      </c>
      <c r="V533" t="s">
        <v>36</v>
      </c>
      <c r="W533" t="s">
        <v>75</v>
      </c>
      <c r="X533" s="10">
        <f t="shared" si="176"/>
        <v>0.13001605136436598</v>
      </c>
      <c r="Y533" s="10" t="str">
        <f t="shared" si="185"/>
        <v>11%-30%</v>
      </c>
      <c r="Z533" t="str">
        <f t="shared" si="177"/>
        <v>Moderate</v>
      </c>
      <c r="AA533" t="str">
        <f t="shared" si="178"/>
        <v>501-600</v>
      </c>
      <c r="AB533" t="str">
        <f t="shared" si="179"/>
        <v>101-150</v>
      </c>
      <c r="AC533" t="str">
        <f t="shared" si="180"/>
        <v>NORTH</v>
      </c>
      <c r="AD533" t="str">
        <f t="shared" si="181"/>
        <v>Multiple Device</v>
      </c>
      <c r="AE533" t="str">
        <f t="shared" si="182"/>
        <v>101-150</v>
      </c>
      <c r="AF533" s="24" t="str">
        <f t="shared" si="183"/>
        <v>7-10 days</v>
      </c>
      <c r="AG533" t="str">
        <f t="shared" si="184"/>
        <v>3501-4000</v>
      </c>
      <c r="AH533" s="30">
        <f t="shared" si="186"/>
        <v>607</v>
      </c>
      <c r="AI533" s="30">
        <f t="shared" si="175"/>
        <v>0.18451400329489293</v>
      </c>
      <c r="AJ533" t="str">
        <f t="shared" si="187"/>
        <v>0-5 hrs</v>
      </c>
      <c r="AK533" t="str">
        <f t="shared" si="192"/>
        <v>Moderate Enagaged</v>
      </c>
    </row>
    <row r="534" spans="1:37" x14ac:dyDescent="0.25">
      <c r="A534">
        <v>5994</v>
      </c>
      <c r="B534" t="s">
        <v>279</v>
      </c>
      <c r="C534" s="1">
        <v>45220</v>
      </c>
      <c r="D534" s="1">
        <v>45630</v>
      </c>
      <c r="E534" s="33">
        <v>7.99</v>
      </c>
      <c r="F534">
        <v>225</v>
      </c>
      <c r="G534" t="s">
        <v>33</v>
      </c>
      <c r="H534">
        <v>5</v>
      </c>
      <c r="I534">
        <v>5</v>
      </c>
      <c r="J534" t="b">
        <v>0</v>
      </c>
      <c r="K534">
        <v>274</v>
      </c>
      <c r="L534">
        <v>83</v>
      </c>
      <c r="M534" t="s">
        <v>44</v>
      </c>
      <c r="N534" t="s">
        <v>49</v>
      </c>
      <c r="O534" t="s">
        <v>34</v>
      </c>
      <c r="P534">
        <v>45</v>
      </c>
      <c r="Q534">
        <v>3.9</v>
      </c>
      <c r="R534" t="b">
        <v>0</v>
      </c>
      <c r="S534" t="s">
        <v>28</v>
      </c>
      <c r="T534">
        <v>808</v>
      </c>
      <c r="U534" t="s">
        <v>29</v>
      </c>
      <c r="V534" t="s">
        <v>30</v>
      </c>
      <c r="W534" t="s">
        <v>75</v>
      </c>
      <c r="X534" s="10">
        <f t="shared" si="176"/>
        <v>0.12605042016806722</v>
      </c>
      <c r="Y534" s="10" t="str">
        <f t="shared" si="185"/>
        <v>11%-30%</v>
      </c>
      <c r="Z534" t="str">
        <f t="shared" si="177"/>
        <v>Moderate</v>
      </c>
      <c r="AA534" t="str">
        <f t="shared" si="178"/>
        <v>201-300</v>
      </c>
      <c r="AB534" t="str">
        <f t="shared" si="179"/>
        <v>51-100</v>
      </c>
      <c r="AC534" t="str">
        <f t="shared" si="180"/>
        <v>NORTH</v>
      </c>
      <c r="AD534" t="str">
        <f t="shared" si="181"/>
        <v>Multiple Device</v>
      </c>
      <c r="AE534" t="str">
        <f t="shared" si="182"/>
        <v>201-250</v>
      </c>
      <c r="AF534" s="24" t="str">
        <f t="shared" si="183"/>
        <v>11-15 days</v>
      </c>
      <c r="AG534" t="str">
        <f t="shared" si="184"/>
        <v>501-1000</v>
      </c>
      <c r="AH534" s="30">
        <f t="shared" si="186"/>
        <v>410</v>
      </c>
      <c r="AI534" s="30">
        <f t="shared" si="175"/>
        <v>0.54878048780487809</v>
      </c>
      <c r="AJ534" t="str">
        <f t="shared" si="187"/>
        <v>0-5 hrs</v>
      </c>
      <c r="AK534" t="str">
        <f t="shared" si="192"/>
        <v>Low Engaged</v>
      </c>
    </row>
    <row r="535" spans="1:37" x14ac:dyDescent="0.25">
      <c r="A535">
        <v>5995</v>
      </c>
      <c r="B535" t="s">
        <v>153</v>
      </c>
      <c r="C535" s="1">
        <v>45094</v>
      </c>
      <c r="D535" s="1">
        <v>45623</v>
      </c>
      <c r="E535" s="33">
        <v>15.99</v>
      </c>
      <c r="F535">
        <v>325</v>
      </c>
      <c r="G535" t="s">
        <v>24</v>
      </c>
      <c r="H535">
        <v>2</v>
      </c>
      <c r="I535">
        <v>5</v>
      </c>
      <c r="J535" t="b">
        <v>1</v>
      </c>
      <c r="K535">
        <v>757</v>
      </c>
      <c r="L535">
        <v>35</v>
      </c>
      <c r="M535" t="s">
        <v>44</v>
      </c>
      <c r="N535" t="s">
        <v>49</v>
      </c>
      <c r="O535" t="s">
        <v>41</v>
      </c>
      <c r="P535">
        <v>81</v>
      </c>
      <c r="Q535">
        <v>4.5999999999999996</v>
      </c>
      <c r="R535" t="b">
        <v>0</v>
      </c>
      <c r="S535" t="s">
        <v>28</v>
      </c>
      <c r="T535">
        <v>2798</v>
      </c>
      <c r="U535" t="s">
        <v>29</v>
      </c>
      <c r="V535" t="s">
        <v>36</v>
      </c>
      <c r="W535" t="s">
        <v>31</v>
      </c>
      <c r="X535" s="10">
        <f t="shared" si="176"/>
        <v>0.10227272727272728</v>
      </c>
      <c r="Y535" s="10" t="str">
        <f t="shared" si="185"/>
        <v>11%-30%</v>
      </c>
      <c r="Z535" t="str">
        <f t="shared" si="177"/>
        <v>Moderate</v>
      </c>
      <c r="AA535" t="str">
        <f t="shared" si="178"/>
        <v>701-800</v>
      </c>
      <c r="AB535" t="str">
        <f t="shared" si="179"/>
        <v>0-50</v>
      </c>
      <c r="AC535" t="str">
        <f t="shared" si="180"/>
        <v>NORTH</v>
      </c>
      <c r="AD535" t="str">
        <f t="shared" si="181"/>
        <v>Multiple Device</v>
      </c>
      <c r="AE535" t="str">
        <f t="shared" si="182"/>
        <v>301-350</v>
      </c>
      <c r="AF535" s="24" t="str">
        <f t="shared" si="183"/>
        <v>21-30 days</v>
      </c>
      <c r="AG535" t="str">
        <f t="shared" si="184"/>
        <v>2501-3000</v>
      </c>
      <c r="AH535" s="30">
        <f t="shared" si="186"/>
        <v>529</v>
      </c>
      <c r="AI535" s="30">
        <f t="shared" si="175"/>
        <v>0.61436672967863892</v>
      </c>
      <c r="AJ535" t="str">
        <f t="shared" si="187"/>
        <v>0-5 hrs</v>
      </c>
      <c r="AK535" t="str">
        <f t="shared" si="192"/>
        <v>Low Engaged</v>
      </c>
    </row>
    <row r="536" spans="1:37" x14ac:dyDescent="0.25">
      <c r="A536">
        <v>6001</v>
      </c>
      <c r="B536" t="s">
        <v>179</v>
      </c>
      <c r="C536" s="1">
        <v>45537</v>
      </c>
      <c r="D536" s="1">
        <v>45624</v>
      </c>
      <c r="E536" s="33">
        <v>15.99</v>
      </c>
      <c r="F536">
        <v>420</v>
      </c>
      <c r="G536" t="s">
        <v>46</v>
      </c>
      <c r="H536">
        <v>3</v>
      </c>
      <c r="I536">
        <v>3</v>
      </c>
      <c r="J536" t="b">
        <v>1</v>
      </c>
      <c r="K536">
        <v>562</v>
      </c>
      <c r="L536">
        <v>67</v>
      </c>
      <c r="M536" t="s">
        <v>25</v>
      </c>
      <c r="N536" t="s">
        <v>40</v>
      </c>
      <c r="O536" t="s">
        <v>56</v>
      </c>
      <c r="P536">
        <v>2</v>
      </c>
      <c r="Q536">
        <v>3.2</v>
      </c>
      <c r="R536" t="b">
        <v>1</v>
      </c>
      <c r="S536" t="s">
        <v>28</v>
      </c>
      <c r="T536">
        <v>4159</v>
      </c>
      <c r="U536" t="s">
        <v>51</v>
      </c>
      <c r="V536" t="s">
        <v>60</v>
      </c>
      <c r="W536" t="s">
        <v>37</v>
      </c>
      <c r="X536" s="10">
        <f t="shared" si="176"/>
        <v>3.1796502384737681E-3</v>
      </c>
      <c r="Y536" s="10" t="str">
        <f t="shared" si="185"/>
        <v>0%-10%</v>
      </c>
      <c r="Z536" t="str">
        <f t="shared" si="177"/>
        <v>Low</v>
      </c>
      <c r="AA536" t="str">
        <f t="shared" si="178"/>
        <v>501-600</v>
      </c>
      <c r="AB536" t="str">
        <f t="shared" si="179"/>
        <v>51-100</v>
      </c>
      <c r="AC536" t="str">
        <f t="shared" si="180"/>
        <v>WEST</v>
      </c>
      <c r="AD536" t="str">
        <f t="shared" si="181"/>
        <v>Multiple Device</v>
      </c>
      <c r="AE536" t="str">
        <f t="shared" si="182"/>
        <v>401-450</v>
      </c>
      <c r="AF536" s="24" t="str">
        <f t="shared" si="183"/>
        <v>16-20 days</v>
      </c>
      <c r="AG536" t="str">
        <f t="shared" si="184"/>
        <v>4001-4500</v>
      </c>
      <c r="AH536" s="30">
        <f t="shared" si="186"/>
        <v>87</v>
      </c>
      <c r="AI536" s="30">
        <f t="shared" si="175"/>
        <v>4.8275862068965516</v>
      </c>
      <c r="AJ536" t="str">
        <f t="shared" si="187"/>
        <v>0-5 hrs</v>
      </c>
      <c r="AK536" t="str">
        <f t="shared" si="188"/>
        <v>High Enagaged</v>
      </c>
    </row>
    <row r="537" spans="1:37" x14ac:dyDescent="0.25">
      <c r="A537">
        <v>6006</v>
      </c>
      <c r="B537" t="s">
        <v>82</v>
      </c>
      <c r="C537" s="1">
        <v>45542</v>
      </c>
      <c r="D537" s="1">
        <v>45615</v>
      </c>
      <c r="E537" s="33">
        <v>11.99</v>
      </c>
      <c r="F537">
        <v>171</v>
      </c>
      <c r="G537" t="s">
        <v>55</v>
      </c>
      <c r="H537">
        <v>3</v>
      </c>
      <c r="I537">
        <v>1</v>
      </c>
      <c r="J537" t="b">
        <v>1</v>
      </c>
      <c r="K537">
        <v>889</v>
      </c>
      <c r="L537">
        <v>54</v>
      </c>
      <c r="M537" t="s">
        <v>74</v>
      </c>
      <c r="N537" t="s">
        <v>64</v>
      </c>
      <c r="O537" t="s">
        <v>34</v>
      </c>
      <c r="P537">
        <v>1</v>
      </c>
      <c r="Q537">
        <v>3.3</v>
      </c>
      <c r="R537" t="b">
        <v>1</v>
      </c>
      <c r="S537" t="s">
        <v>28</v>
      </c>
      <c r="T537">
        <v>710</v>
      </c>
      <c r="U537" t="s">
        <v>29</v>
      </c>
      <c r="V537" t="s">
        <v>60</v>
      </c>
      <c r="W537" t="s">
        <v>31</v>
      </c>
      <c r="X537" s="10">
        <f t="shared" si="176"/>
        <v>1.0604453870625664E-3</v>
      </c>
      <c r="Y537" s="10" t="str">
        <f t="shared" si="185"/>
        <v>0%-10%</v>
      </c>
      <c r="Z537" t="str">
        <f t="shared" si="177"/>
        <v>Low</v>
      </c>
      <c r="AA537" t="str">
        <f t="shared" si="178"/>
        <v>801-900</v>
      </c>
      <c r="AB537" t="str">
        <f t="shared" si="179"/>
        <v>51-100</v>
      </c>
      <c r="AC537" t="str">
        <f t="shared" si="180"/>
        <v>NORTH</v>
      </c>
      <c r="AD537" t="str">
        <f t="shared" si="181"/>
        <v>Multiple Device</v>
      </c>
      <c r="AE537" t="str">
        <f t="shared" si="182"/>
        <v>151-200</v>
      </c>
      <c r="AF537" s="24" t="str">
        <f t="shared" si="183"/>
        <v>21-30 days</v>
      </c>
      <c r="AG537" t="str">
        <f t="shared" si="184"/>
        <v>501-1000</v>
      </c>
      <c r="AH537" s="30">
        <f t="shared" si="186"/>
        <v>73</v>
      </c>
      <c r="AI537" s="30">
        <f t="shared" si="175"/>
        <v>2.3424657534246576</v>
      </c>
      <c r="AJ537" t="str">
        <f t="shared" si="187"/>
        <v>0-5 hrs</v>
      </c>
      <c r="AK537" t="str">
        <f>IF(F537&gt;400,"High Enagaged",IF(AND(F537&lt;=200,F537&gt;100),"Moderate Enagaged","Low Engaged"))</f>
        <v>Moderate Enagaged</v>
      </c>
    </row>
    <row r="538" spans="1:37" x14ac:dyDescent="0.25">
      <c r="A538">
        <v>6007</v>
      </c>
      <c r="B538" t="s">
        <v>77</v>
      </c>
      <c r="C538" s="1">
        <v>44971</v>
      </c>
      <c r="D538" s="1">
        <v>45643</v>
      </c>
      <c r="E538" s="33">
        <v>7.99</v>
      </c>
      <c r="F538">
        <v>449</v>
      </c>
      <c r="G538" t="s">
        <v>55</v>
      </c>
      <c r="H538">
        <v>2</v>
      </c>
      <c r="I538">
        <v>4</v>
      </c>
      <c r="J538" t="b">
        <v>1</v>
      </c>
      <c r="K538">
        <v>369</v>
      </c>
      <c r="L538">
        <v>25</v>
      </c>
      <c r="M538" t="s">
        <v>63</v>
      </c>
      <c r="N538" t="s">
        <v>40</v>
      </c>
      <c r="O538" t="s">
        <v>50</v>
      </c>
      <c r="P538">
        <v>65</v>
      </c>
      <c r="Q538">
        <v>4.5999999999999996</v>
      </c>
      <c r="R538" t="b">
        <v>0</v>
      </c>
      <c r="S538" t="s">
        <v>28</v>
      </c>
      <c r="T538">
        <v>4133</v>
      </c>
      <c r="U538" t="s">
        <v>29</v>
      </c>
      <c r="V538" t="s">
        <v>36</v>
      </c>
      <c r="W538" t="s">
        <v>37</v>
      </c>
      <c r="X538" s="10">
        <f t="shared" si="176"/>
        <v>0.1649746192893401</v>
      </c>
      <c r="Y538" s="10" t="str">
        <f t="shared" si="185"/>
        <v>11%-30%</v>
      </c>
      <c r="Z538" t="str">
        <f t="shared" si="177"/>
        <v>Moderate</v>
      </c>
      <c r="AA538" t="str">
        <f t="shared" si="178"/>
        <v>301-400</v>
      </c>
      <c r="AB538" t="str">
        <f t="shared" si="179"/>
        <v>0-50</v>
      </c>
      <c r="AC538" t="str">
        <f t="shared" si="180"/>
        <v>NORTH</v>
      </c>
      <c r="AD538" t="str">
        <f t="shared" si="181"/>
        <v>Multiple Device</v>
      </c>
      <c r="AE538" t="str">
        <f t="shared" si="182"/>
        <v>401-450</v>
      </c>
      <c r="AF538" s="24" t="str">
        <f t="shared" si="183"/>
        <v>0-1 days</v>
      </c>
      <c r="AG538" t="str">
        <f t="shared" si="184"/>
        <v>4001-4500</v>
      </c>
      <c r="AH538" s="30">
        <f t="shared" si="186"/>
        <v>672</v>
      </c>
      <c r="AI538" s="30">
        <f t="shared" si="175"/>
        <v>0.66815476190476186</v>
      </c>
      <c r="AJ538" t="str">
        <f t="shared" si="187"/>
        <v>0-5 hrs</v>
      </c>
      <c r="AK538" t="str">
        <f t="shared" si="188"/>
        <v>High Enagaged</v>
      </c>
    </row>
    <row r="539" spans="1:37" x14ac:dyDescent="0.25">
      <c r="A539">
        <v>6013</v>
      </c>
      <c r="B539" t="s">
        <v>86</v>
      </c>
      <c r="C539" s="1">
        <v>45527</v>
      </c>
      <c r="D539" s="1">
        <v>45629</v>
      </c>
      <c r="E539" s="33">
        <v>15.99</v>
      </c>
      <c r="F539">
        <v>136</v>
      </c>
      <c r="G539" t="s">
        <v>62</v>
      </c>
      <c r="H539">
        <v>2</v>
      </c>
      <c r="I539">
        <v>4</v>
      </c>
      <c r="J539" t="b">
        <v>1</v>
      </c>
      <c r="K539">
        <v>471</v>
      </c>
      <c r="L539">
        <v>91</v>
      </c>
      <c r="M539" t="s">
        <v>39</v>
      </c>
      <c r="N539" t="s">
        <v>40</v>
      </c>
      <c r="O539" t="s">
        <v>41</v>
      </c>
      <c r="P539">
        <v>70</v>
      </c>
      <c r="Q539">
        <v>4.4000000000000004</v>
      </c>
      <c r="R539" t="b">
        <v>0</v>
      </c>
      <c r="S539" t="s">
        <v>28</v>
      </c>
      <c r="T539">
        <v>756</v>
      </c>
      <c r="U539" t="s">
        <v>65</v>
      </c>
      <c r="V539" t="s">
        <v>36</v>
      </c>
      <c r="W539" t="s">
        <v>75</v>
      </c>
      <c r="X539" s="10">
        <f t="shared" si="176"/>
        <v>0.12455516014234876</v>
      </c>
      <c r="Y539" s="10" t="str">
        <f t="shared" si="185"/>
        <v>11%-30%</v>
      </c>
      <c r="Z539" t="str">
        <f t="shared" si="177"/>
        <v>Moderate</v>
      </c>
      <c r="AA539" t="str">
        <f t="shared" si="178"/>
        <v>401-500</v>
      </c>
      <c r="AB539" t="str">
        <f t="shared" si="179"/>
        <v>51-100</v>
      </c>
      <c r="AC539" t="str">
        <f t="shared" si="180"/>
        <v>WEST</v>
      </c>
      <c r="AD539" t="str">
        <f t="shared" si="181"/>
        <v>Multiple Device</v>
      </c>
      <c r="AE539" t="str">
        <f t="shared" si="182"/>
        <v>101-150</v>
      </c>
      <c r="AF539" s="24" t="str">
        <f t="shared" si="183"/>
        <v>11-15 days</v>
      </c>
      <c r="AG539" t="str">
        <f t="shared" si="184"/>
        <v>501-1000</v>
      </c>
      <c r="AH539" s="30">
        <f t="shared" si="186"/>
        <v>102</v>
      </c>
      <c r="AI539" s="30">
        <f t="shared" si="175"/>
        <v>1.3333333333333333</v>
      </c>
      <c r="AJ539" t="str">
        <f t="shared" si="187"/>
        <v>0-5 hrs</v>
      </c>
      <c r="AK539" t="str">
        <f t="shared" ref="AK539:AK547" si="193">IF(F539&gt;400,"High Enagaged",IF(AND(F539&lt;=200,F539&gt;100),"Moderate Enagaged","Low Engaged"))</f>
        <v>Moderate Enagaged</v>
      </c>
    </row>
    <row r="540" spans="1:37" x14ac:dyDescent="0.25">
      <c r="A540">
        <v>6020</v>
      </c>
      <c r="B540" t="s">
        <v>355</v>
      </c>
      <c r="C540" s="1">
        <v>45498</v>
      </c>
      <c r="D540" s="1">
        <v>45617</v>
      </c>
      <c r="E540" s="33">
        <v>11.99</v>
      </c>
      <c r="F540">
        <v>136</v>
      </c>
      <c r="G540" t="s">
        <v>55</v>
      </c>
      <c r="H540">
        <v>5</v>
      </c>
      <c r="I540">
        <v>2</v>
      </c>
      <c r="J540" t="b">
        <v>1</v>
      </c>
      <c r="K540">
        <v>821</v>
      </c>
      <c r="L540">
        <v>174</v>
      </c>
      <c r="M540" t="s">
        <v>74</v>
      </c>
      <c r="N540" t="s">
        <v>49</v>
      </c>
      <c r="O540" t="s">
        <v>34</v>
      </c>
      <c r="P540">
        <v>92</v>
      </c>
      <c r="Q540">
        <v>3.6</v>
      </c>
      <c r="R540" t="b">
        <v>1</v>
      </c>
      <c r="S540" t="s">
        <v>28</v>
      </c>
      <c r="T540">
        <v>868</v>
      </c>
      <c r="U540" t="s">
        <v>35</v>
      </c>
      <c r="V540" t="s">
        <v>60</v>
      </c>
      <c r="W540" t="s">
        <v>75</v>
      </c>
      <c r="X540" s="10">
        <f t="shared" si="176"/>
        <v>9.2462311557788945E-2</v>
      </c>
      <c r="Y540" s="10" t="str">
        <f t="shared" si="185"/>
        <v>0%-10%</v>
      </c>
      <c r="Z540" t="str">
        <f t="shared" si="177"/>
        <v>Low</v>
      </c>
      <c r="AA540" t="str">
        <f t="shared" si="178"/>
        <v>801-900</v>
      </c>
      <c r="AB540" t="str">
        <f t="shared" si="179"/>
        <v>151-200</v>
      </c>
      <c r="AC540" t="str">
        <f t="shared" si="180"/>
        <v>NORTH</v>
      </c>
      <c r="AD540" t="str">
        <f t="shared" si="181"/>
        <v>Multiple Device</v>
      </c>
      <c r="AE540" t="str">
        <f t="shared" si="182"/>
        <v>101-150</v>
      </c>
      <c r="AF540" s="24" t="str">
        <f t="shared" si="183"/>
        <v>More than 30days</v>
      </c>
      <c r="AG540" t="str">
        <f t="shared" si="184"/>
        <v>501-1000</v>
      </c>
      <c r="AH540" s="30">
        <f t="shared" si="186"/>
        <v>119</v>
      </c>
      <c r="AI540" s="30">
        <f t="shared" si="175"/>
        <v>1.1428571428571428</v>
      </c>
      <c r="AJ540" t="str">
        <f t="shared" si="187"/>
        <v>0-5 hrs</v>
      </c>
      <c r="AK540" t="str">
        <f t="shared" si="193"/>
        <v>Moderate Enagaged</v>
      </c>
    </row>
    <row r="541" spans="1:37" x14ac:dyDescent="0.25">
      <c r="A541">
        <v>6025</v>
      </c>
      <c r="B541" t="s">
        <v>187</v>
      </c>
      <c r="C541" s="1">
        <v>45275</v>
      </c>
      <c r="D541" s="1">
        <v>45621</v>
      </c>
      <c r="E541" s="33">
        <v>15.99</v>
      </c>
      <c r="F541">
        <v>380</v>
      </c>
      <c r="G541" t="s">
        <v>55</v>
      </c>
      <c r="H541">
        <v>5</v>
      </c>
      <c r="I541">
        <v>5</v>
      </c>
      <c r="J541" t="b">
        <v>1</v>
      </c>
      <c r="K541">
        <v>112</v>
      </c>
      <c r="L541">
        <v>149</v>
      </c>
      <c r="M541" t="s">
        <v>59</v>
      </c>
      <c r="N541" t="s">
        <v>64</v>
      </c>
      <c r="O541" t="s">
        <v>41</v>
      </c>
      <c r="P541">
        <v>74</v>
      </c>
      <c r="Q541">
        <v>3.4</v>
      </c>
      <c r="R541" t="b">
        <v>1</v>
      </c>
      <c r="S541" t="s">
        <v>28</v>
      </c>
      <c r="T541">
        <v>1910</v>
      </c>
      <c r="U541" t="s">
        <v>65</v>
      </c>
      <c r="V541" t="s">
        <v>60</v>
      </c>
      <c r="W541" t="s">
        <v>53</v>
      </c>
      <c r="X541" s="10">
        <f t="shared" si="176"/>
        <v>0.28352490421455939</v>
      </c>
      <c r="Y541" s="10" t="str">
        <f t="shared" si="185"/>
        <v>11%-30%</v>
      </c>
      <c r="Z541" t="str">
        <f t="shared" si="177"/>
        <v>Moderate</v>
      </c>
      <c r="AA541" t="str">
        <f t="shared" si="178"/>
        <v>101-200</v>
      </c>
      <c r="AB541" t="str">
        <f t="shared" si="179"/>
        <v>101-150</v>
      </c>
      <c r="AC541" t="str">
        <f t="shared" si="180"/>
        <v>SOUTH</v>
      </c>
      <c r="AD541" t="str">
        <f t="shared" si="181"/>
        <v>Multiple Device</v>
      </c>
      <c r="AE541" t="str">
        <f t="shared" si="182"/>
        <v>351-400</v>
      </c>
      <c r="AF541" s="24" t="str">
        <f t="shared" si="183"/>
        <v>More than 30days</v>
      </c>
      <c r="AG541" t="str">
        <f t="shared" si="184"/>
        <v>1501-2000</v>
      </c>
      <c r="AH541" s="30">
        <f t="shared" si="186"/>
        <v>346</v>
      </c>
      <c r="AI541" s="30">
        <f t="shared" si="175"/>
        <v>1.0982658959537572</v>
      </c>
      <c r="AJ541" t="str">
        <f t="shared" si="187"/>
        <v>0-5 hrs</v>
      </c>
      <c r="AK541" t="str">
        <f t="shared" si="193"/>
        <v>Low Engaged</v>
      </c>
    </row>
    <row r="542" spans="1:37" x14ac:dyDescent="0.25">
      <c r="A542">
        <v>6047</v>
      </c>
      <c r="B542" t="s">
        <v>184</v>
      </c>
      <c r="C542" s="1">
        <v>45619</v>
      </c>
      <c r="D542" s="1">
        <v>45628</v>
      </c>
      <c r="E542" s="33">
        <v>15.99</v>
      </c>
      <c r="F542">
        <v>30</v>
      </c>
      <c r="G542" t="s">
        <v>55</v>
      </c>
      <c r="H542">
        <v>3</v>
      </c>
      <c r="I542">
        <v>2</v>
      </c>
      <c r="J542" t="b">
        <v>1</v>
      </c>
      <c r="K542">
        <v>609</v>
      </c>
      <c r="L542">
        <v>6</v>
      </c>
      <c r="M542" t="s">
        <v>39</v>
      </c>
      <c r="N542" t="s">
        <v>26</v>
      </c>
      <c r="O542" t="s">
        <v>41</v>
      </c>
      <c r="P542">
        <v>57</v>
      </c>
      <c r="Q542">
        <v>3</v>
      </c>
      <c r="R542" t="b">
        <v>1</v>
      </c>
      <c r="S542" t="s">
        <v>28</v>
      </c>
      <c r="T542">
        <v>746</v>
      </c>
      <c r="U542" t="s">
        <v>65</v>
      </c>
      <c r="V542" t="s">
        <v>68</v>
      </c>
      <c r="W542" t="s">
        <v>31</v>
      </c>
      <c r="X542" s="10">
        <f t="shared" si="176"/>
        <v>9.2682926829268292E-2</v>
      </c>
      <c r="Y542" s="10" t="str">
        <f t="shared" si="185"/>
        <v>0%-10%</v>
      </c>
      <c r="Z542" t="str">
        <f t="shared" si="177"/>
        <v>Low</v>
      </c>
      <c r="AA542" t="str">
        <f t="shared" si="178"/>
        <v>601-700</v>
      </c>
      <c r="AB542" t="str">
        <f t="shared" si="179"/>
        <v>0-50</v>
      </c>
      <c r="AC542" t="str">
        <f t="shared" si="180"/>
        <v>WEST</v>
      </c>
      <c r="AD542" t="str">
        <f t="shared" si="181"/>
        <v>Multiple Device</v>
      </c>
      <c r="AE542" t="str">
        <f t="shared" si="182"/>
        <v>0-50</v>
      </c>
      <c r="AF542" s="24" t="str">
        <f t="shared" si="183"/>
        <v>16-20 days</v>
      </c>
      <c r="AG542" t="str">
        <f t="shared" si="184"/>
        <v>501-1000</v>
      </c>
      <c r="AH542" s="30">
        <f t="shared" si="186"/>
        <v>9</v>
      </c>
      <c r="AI542" s="30">
        <f t="shared" si="175"/>
        <v>3.3333333333333335</v>
      </c>
      <c r="AJ542" t="str">
        <f t="shared" si="187"/>
        <v>0-5 hrs</v>
      </c>
      <c r="AK542" t="str">
        <f t="shared" si="193"/>
        <v>Low Engaged</v>
      </c>
    </row>
    <row r="543" spans="1:37" x14ac:dyDescent="0.25">
      <c r="A543">
        <v>6050</v>
      </c>
      <c r="B543" t="s">
        <v>209</v>
      </c>
      <c r="C543" s="1">
        <v>45512</v>
      </c>
      <c r="D543" s="1">
        <v>45619</v>
      </c>
      <c r="E543" s="33">
        <v>11.99</v>
      </c>
      <c r="F543">
        <v>281</v>
      </c>
      <c r="G543" t="s">
        <v>55</v>
      </c>
      <c r="H543">
        <v>5</v>
      </c>
      <c r="I543">
        <v>3</v>
      </c>
      <c r="J543" t="b">
        <v>0</v>
      </c>
      <c r="K543">
        <v>217</v>
      </c>
      <c r="L543">
        <v>162</v>
      </c>
      <c r="M543" t="s">
        <v>25</v>
      </c>
      <c r="N543" t="s">
        <v>40</v>
      </c>
      <c r="O543" t="s">
        <v>41</v>
      </c>
      <c r="P543">
        <v>0</v>
      </c>
      <c r="Q543">
        <v>3.4</v>
      </c>
      <c r="R543" t="b">
        <v>0</v>
      </c>
      <c r="S543" t="s">
        <v>28</v>
      </c>
      <c r="T543">
        <v>225</v>
      </c>
      <c r="U543" t="s">
        <v>29</v>
      </c>
      <c r="V543" t="s">
        <v>60</v>
      </c>
      <c r="W543" t="s">
        <v>31</v>
      </c>
      <c r="X543" s="10">
        <f t="shared" si="176"/>
        <v>0</v>
      </c>
      <c r="Y543" s="10" t="str">
        <f t="shared" si="185"/>
        <v>0%-10%</v>
      </c>
      <c r="Z543" t="str">
        <f t="shared" si="177"/>
        <v>Low</v>
      </c>
      <c r="AA543" t="str">
        <f t="shared" si="178"/>
        <v>201-300</v>
      </c>
      <c r="AB543" t="str">
        <f t="shared" si="179"/>
        <v>151-200</v>
      </c>
      <c r="AC543" t="str">
        <f t="shared" si="180"/>
        <v>WEST</v>
      </c>
      <c r="AD543" t="str">
        <f t="shared" si="181"/>
        <v>Multiple Device</v>
      </c>
      <c r="AE543" t="str">
        <f t="shared" si="182"/>
        <v>251-300</v>
      </c>
      <c r="AF543" s="24" t="str">
        <f t="shared" si="183"/>
        <v>More than 30days</v>
      </c>
      <c r="AG543" t="str">
        <f t="shared" si="184"/>
        <v>0-500</v>
      </c>
      <c r="AH543" s="30">
        <f t="shared" si="186"/>
        <v>107</v>
      </c>
      <c r="AI543" s="30">
        <f t="shared" si="175"/>
        <v>2.6261682242990654</v>
      </c>
      <c r="AJ543" t="str">
        <f t="shared" si="187"/>
        <v>0-5 hrs</v>
      </c>
      <c r="AK543" t="str">
        <f t="shared" si="193"/>
        <v>Low Engaged</v>
      </c>
    </row>
    <row r="544" spans="1:37" x14ac:dyDescent="0.25">
      <c r="A544">
        <v>6063</v>
      </c>
      <c r="B544" t="s">
        <v>61</v>
      </c>
      <c r="C544" s="1">
        <v>45094</v>
      </c>
      <c r="D544" s="1">
        <v>45643</v>
      </c>
      <c r="E544" s="33">
        <v>15.99</v>
      </c>
      <c r="F544">
        <v>183</v>
      </c>
      <c r="G544" t="s">
        <v>62</v>
      </c>
      <c r="H544">
        <v>5</v>
      </c>
      <c r="I544">
        <v>2</v>
      </c>
      <c r="J544" t="b">
        <v>1</v>
      </c>
      <c r="K544">
        <v>676</v>
      </c>
      <c r="L544">
        <v>61</v>
      </c>
      <c r="M544" t="s">
        <v>63</v>
      </c>
      <c r="N544" t="s">
        <v>64</v>
      </c>
      <c r="O544" t="s">
        <v>41</v>
      </c>
      <c r="P544">
        <v>26</v>
      </c>
      <c r="Q544">
        <v>3.3</v>
      </c>
      <c r="R544" t="b">
        <v>1</v>
      </c>
      <c r="S544" t="s">
        <v>28</v>
      </c>
      <c r="T544">
        <v>336</v>
      </c>
      <c r="U544" t="s">
        <v>65</v>
      </c>
      <c r="V544" t="s">
        <v>36</v>
      </c>
      <c r="W544" t="s">
        <v>31</v>
      </c>
      <c r="X544" s="10">
        <f t="shared" si="176"/>
        <v>3.5278154681139755E-2</v>
      </c>
      <c r="Y544" s="10" t="str">
        <f t="shared" si="185"/>
        <v>0%-10%</v>
      </c>
      <c r="Z544" t="str">
        <f t="shared" si="177"/>
        <v>Low</v>
      </c>
      <c r="AA544" t="str">
        <f t="shared" si="178"/>
        <v>601-700</v>
      </c>
      <c r="AB544" t="str">
        <f t="shared" si="179"/>
        <v>51-100</v>
      </c>
      <c r="AC544" t="str">
        <f t="shared" si="180"/>
        <v>NORTH</v>
      </c>
      <c r="AD544" t="str">
        <f t="shared" si="181"/>
        <v>Multiple Device</v>
      </c>
      <c r="AE544" t="str">
        <f t="shared" si="182"/>
        <v>151-200</v>
      </c>
      <c r="AF544" s="24" t="str">
        <f t="shared" si="183"/>
        <v>0-1 days</v>
      </c>
      <c r="AG544" t="str">
        <f t="shared" si="184"/>
        <v>0-500</v>
      </c>
      <c r="AH544" s="30">
        <f t="shared" si="186"/>
        <v>549</v>
      </c>
      <c r="AI544" s="30">
        <f t="shared" si="175"/>
        <v>0.33333333333333331</v>
      </c>
      <c r="AJ544" t="str">
        <f t="shared" si="187"/>
        <v>0-5 hrs</v>
      </c>
      <c r="AK544" t="str">
        <f t="shared" si="193"/>
        <v>Moderate Enagaged</v>
      </c>
    </row>
    <row r="545" spans="1:37" x14ac:dyDescent="0.25">
      <c r="A545">
        <v>6078</v>
      </c>
      <c r="B545" t="s">
        <v>335</v>
      </c>
      <c r="C545" s="1">
        <v>45558</v>
      </c>
      <c r="D545" s="1">
        <v>45641</v>
      </c>
      <c r="E545" s="33">
        <v>7.99</v>
      </c>
      <c r="F545">
        <v>281</v>
      </c>
      <c r="G545" t="s">
        <v>62</v>
      </c>
      <c r="H545">
        <v>4</v>
      </c>
      <c r="I545">
        <v>5</v>
      </c>
      <c r="J545" t="b">
        <v>0</v>
      </c>
      <c r="K545">
        <v>905</v>
      </c>
      <c r="L545">
        <v>128</v>
      </c>
      <c r="M545" t="s">
        <v>63</v>
      </c>
      <c r="N545" t="s">
        <v>64</v>
      </c>
      <c r="O545" t="s">
        <v>34</v>
      </c>
      <c r="P545">
        <v>70</v>
      </c>
      <c r="Q545">
        <v>4.3</v>
      </c>
      <c r="R545" t="b">
        <v>0</v>
      </c>
      <c r="S545" t="s">
        <v>28</v>
      </c>
      <c r="T545">
        <v>1952</v>
      </c>
      <c r="U545" t="s">
        <v>57</v>
      </c>
      <c r="V545" t="s">
        <v>52</v>
      </c>
      <c r="W545" t="s">
        <v>37</v>
      </c>
      <c r="X545" s="10">
        <f t="shared" si="176"/>
        <v>6.7763794772507255E-2</v>
      </c>
      <c r="Y545" s="10" t="str">
        <f t="shared" si="185"/>
        <v>0%-10%</v>
      </c>
      <c r="Z545" t="str">
        <f t="shared" si="177"/>
        <v>Low</v>
      </c>
      <c r="AA545" t="str">
        <f t="shared" si="178"/>
        <v>901-1000</v>
      </c>
      <c r="AB545" t="str">
        <f t="shared" si="179"/>
        <v>101-150</v>
      </c>
      <c r="AC545" t="str">
        <f t="shared" si="180"/>
        <v>NORTH</v>
      </c>
      <c r="AD545" t="str">
        <f t="shared" si="181"/>
        <v>Multiple Device</v>
      </c>
      <c r="AE545" t="str">
        <f t="shared" si="182"/>
        <v>251-300</v>
      </c>
      <c r="AF545" s="24" t="str">
        <f t="shared" si="183"/>
        <v>2-3 days</v>
      </c>
      <c r="AG545" t="str">
        <f t="shared" si="184"/>
        <v>1501-2000</v>
      </c>
      <c r="AH545" s="30">
        <f t="shared" si="186"/>
        <v>83</v>
      </c>
      <c r="AI545" s="30">
        <f t="shared" si="175"/>
        <v>3.3855421686746987</v>
      </c>
      <c r="AJ545" t="str">
        <f t="shared" si="187"/>
        <v>0-5 hrs</v>
      </c>
      <c r="AK545" t="str">
        <f t="shared" si="193"/>
        <v>Low Engaged</v>
      </c>
    </row>
    <row r="546" spans="1:37" x14ac:dyDescent="0.25">
      <c r="A546">
        <v>6099</v>
      </c>
      <c r="B546" t="s">
        <v>197</v>
      </c>
      <c r="C546" s="1">
        <v>45345</v>
      </c>
      <c r="D546" s="1">
        <v>45623</v>
      </c>
      <c r="E546" s="33">
        <v>11.99</v>
      </c>
      <c r="F546">
        <v>37</v>
      </c>
      <c r="G546" t="s">
        <v>62</v>
      </c>
      <c r="H546">
        <v>3</v>
      </c>
      <c r="I546">
        <v>1</v>
      </c>
      <c r="J546" t="b">
        <v>1</v>
      </c>
      <c r="K546">
        <v>881</v>
      </c>
      <c r="L546">
        <v>189</v>
      </c>
      <c r="M546" t="s">
        <v>39</v>
      </c>
      <c r="N546" t="s">
        <v>40</v>
      </c>
      <c r="O546" t="s">
        <v>67</v>
      </c>
      <c r="P546">
        <v>32</v>
      </c>
      <c r="Q546">
        <v>3.9</v>
      </c>
      <c r="R546" t="b">
        <v>0</v>
      </c>
      <c r="S546" t="s">
        <v>28</v>
      </c>
      <c r="T546">
        <v>1382</v>
      </c>
      <c r="U546" t="s">
        <v>29</v>
      </c>
      <c r="V546" t="s">
        <v>30</v>
      </c>
      <c r="W546" t="s">
        <v>53</v>
      </c>
      <c r="X546" s="10">
        <f t="shared" si="176"/>
        <v>2.9906542056074768E-2</v>
      </c>
      <c r="Y546" s="10" t="str">
        <f t="shared" si="185"/>
        <v>0%-10%</v>
      </c>
      <c r="Z546" t="str">
        <f t="shared" si="177"/>
        <v>Low</v>
      </c>
      <c r="AA546" t="str">
        <f t="shared" si="178"/>
        <v>801-900</v>
      </c>
      <c r="AB546" t="str">
        <f t="shared" si="179"/>
        <v>151-200</v>
      </c>
      <c r="AC546" t="str">
        <f t="shared" si="180"/>
        <v>WEST</v>
      </c>
      <c r="AD546" t="str">
        <f t="shared" si="181"/>
        <v>Multiple Device</v>
      </c>
      <c r="AE546" t="str">
        <f t="shared" si="182"/>
        <v>0-50</v>
      </c>
      <c r="AF546" s="24" t="str">
        <f t="shared" si="183"/>
        <v>More than 30days</v>
      </c>
      <c r="AG546" t="str">
        <f t="shared" si="184"/>
        <v>1001-1500</v>
      </c>
      <c r="AH546" s="30">
        <f t="shared" si="186"/>
        <v>278</v>
      </c>
      <c r="AI546" s="30">
        <f t="shared" si="175"/>
        <v>0.13309352517985612</v>
      </c>
      <c r="AJ546" t="str">
        <f t="shared" si="187"/>
        <v>0-5 hrs</v>
      </c>
      <c r="AK546" t="str">
        <f t="shared" si="193"/>
        <v>Low Engaged</v>
      </c>
    </row>
    <row r="547" spans="1:37" x14ac:dyDescent="0.25">
      <c r="A547">
        <v>6100</v>
      </c>
      <c r="B547" t="s">
        <v>294</v>
      </c>
      <c r="C547" s="1">
        <v>45467</v>
      </c>
      <c r="D547" s="1">
        <v>45616</v>
      </c>
      <c r="E547" s="33">
        <v>11.99</v>
      </c>
      <c r="F547">
        <v>191</v>
      </c>
      <c r="G547" t="s">
        <v>62</v>
      </c>
      <c r="H547">
        <v>1</v>
      </c>
      <c r="I547">
        <v>4</v>
      </c>
      <c r="J547" t="b">
        <v>0</v>
      </c>
      <c r="K547">
        <v>925</v>
      </c>
      <c r="L547">
        <v>124</v>
      </c>
      <c r="M547" t="s">
        <v>63</v>
      </c>
      <c r="N547" t="s">
        <v>64</v>
      </c>
      <c r="O547" t="s">
        <v>27</v>
      </c>
      <c r="P547">
        <v>37</v>
      </c>
      <c r="Q547">
        <v>4.0999999999999996</v>
      </c>
      <c r="R547" t="b">
        <v>0</v>
      </c>
      <c r="S547" t="s">
        <v>28</v>
      </c>
      <c r="T547">
        <v>608</v>
      </c>
      <c r="U547" t="s">
        <v>29</v>
      </c>
      <c r="V547" t="s">
        <v>52</v>
      </c>
      <c r="W547" t="s">
        <v>37</v>
      </c>
      <c r="X547" s="10">
        <f t="shared" si="176"/>
        <v>3.5271687321258342E-2</v>
      </c>
      <c r="Y547" s="10" t="str">
        <f t="shared" si="185"/>
        <v>0%-10%</v>
      </c>
      <c r="Z547" t="str">
        <f t="shared" si="177"/>
        <v>Low</v>
      </c>
      <c r="AA547" t="str">
        <f t="shared" si="178"/>
        <v>901-1000</v>
      </c>
      <c r="AB547" t="str">
        <f t="shared" si="179"/>
        <v>101-150</v>
      </c>
      <c r="AC547" t="str">
        <f t="shared" si="180"/>
        <v>NORTH</v>
      </c>
      <c r="AD547" t="str">
        <f t="shared" si="181"/>
        <v>Single Device</v>
      </c>
      <c r="AE547" t="str">
        <f t="shared" si="182"/>
        <v>151-200</v>
      </c>
      <c r="AF547" s="24" t="str">
        <f t="shared" si="183"/>
        <v>21-30 days</v>
      </c>
      <c r="AG547" t="str">
        <f t="shared" si="184"/>
        <v>501-1000</v>
      </c>
      <c r="AH547" s="30">
        <f t="shared" si="186"/>
        <v>149</v>
      </c>
      <c r="AI547" s="30">
        <f t="shared" si="175"/>
        <v>1.2818791946308725</v>
      </c>
      <c r="AJ547" t="str">
        <f t="shared" si="187"/>
        <v>0-5 hrs</v>
      </c>
      <c r="AK547" t="str">
        <f t="shared" si="193"/>
        <v>Moderate Enagaged</v>
      </c>
    </row>
    <row r="548" spans="1:37" x14ac:dyDescent="0.25">
      <c r="A548">
        <v>6109</v>
      </c>
      <c r="B548" t="s">
        <v>130</v>
      </c>
      <c r="C548" s="1">
        <v>45224</v>
      </c>
      <c r="D548" s="1">
        <v>45632</v>
      </c>
      <c r="E548" s="33">
        <v>15.99</v>
      </c>
      <c r="F548">
        <v>425</v>
      </c>
      <c r="G548" t="s">
        <v>79</v>
      </c>
      <c r="H548">
        <v>2</v>
      </c>
      <c r="I548">
        <v>2</v>
      </c>
      <c r="J548" t="b">
        <v>1</v>
      </c>
      <c r="K548">
        <v>552</v>
      </c>
      <c r="L548">
        <v>27</v>
      </c>
      <c r="M548" t="s">
        <v>63</v>
      </c>
      <c r="N548" t="s">
        <v>64</v>
      </c>
      <c r="O548" t="s">
        <v>56</v>
      </c>
      <c r="P548">
        <v>36</v>
      </c>
      <c r="Q548">
        <v>4</v>
      </c>
      <c r="R548" t="b">
        <v>1</v>
      </c>
      <c r="S548" t="s">
        <v>28</v>
      </c>
      <c r="T548">
        <v>1325</v>
      </c>
      <c r="U548" t="s">
        <v>65</v>
      </c>
      <c r="V548" t="s">
        <v>52</v>
      </c>
      <c r="W548" t="s">
        <v>31</v>
      </c>
      <c r="X548" s="10">
        <f t="shared" si="176"/>
        <v>6.2176165803108807E-2</v>
      </c>
      <c r="Y548" s="10" t="str">
        <f t="shared" si="185"/>
        <v>0%-10%</v>
      </c>
      <c r="Z548" t="str">
        <f t="shared" si="177"/>
        <v>Low</v>
      </c>
      <c r="AA548" t="str">
        <f t="shared" si="178"/>
        <v>501-600</v>
      </c>
      <c r="AB548" t="str">
        <f t="shared" si="179"/>
        <v>0-50</v>
      </c>
      <c r="AC548" t="str">
        <f t="shared" si="180"/>
        <v>NORTH</v>
      </c>
      <c r="AD548" t="str">
        <f t="shared" si="181"/>
        <v>Multiple Device</v>
      </c>
      <c r="AE548" t="str">
        <f t="shared" si="182"/>
        <v>401-450</v>
      </c>
      <c r="AF548" s="24" t="str">
        <f t="shared" si="183"/>
        <v>11-15 days</v>
      </c>
      <c r="AG548" t="str">
        <f t="shared" si="184"/>
        <v>1001-1500</v>
      </c>
      <c r="AH548" s="30">
        <f t="shared" si="186"/>
        <v>408</v>
      </c>
      <c r="AI548" s="30">
        <f t="shared" si="175"/>
        <v>1.0416666666666667</v>
      </c>
      <c r="AJ548" t="str">
        <f t="shared" si="187"/>
        <v>0-5 hrs</v>
      </c>
      <c r="AK548" t="str">
        <f t="shared" si="188"/>
        <v>High Enagaged</v>
      </c>
    </row>
    <row r="549" spans="1:37" x14ac:dyDescent="0.25">
      <c r="A549">
        <v>6111</v>
      </c>
      <c r="B549" t="s">
        <v>119</v>
      </c>
      <c r="C549" s="1">
        <v>45241</v>
      </c>
      <c r="D549" s="1">
        <v>45639</v>
      </c>
      <c r="E549" s="33">
        <v>11.99</v>
      </c>
      <c r="F549">
        <v>168</v>
      </c>
      <c r="G549" t="s">
        <v>79</v>
      </c>
      <c r="H549">
        <v>1</v>
      </c>
      <c r="I549">
        <v>2</v>
      </c>
      <c r="J549" t="b">
        <v>0</v>
      </c>
      <c r="K549">
        <v>247</v>
      </c>
      <c r="L549">
        <v>172</v>
      </c>
      <c r="M549" t="s">
        <v>74</v>
      </c>
      <c r="N549" t="s">
        <v>64</v>
      </c>
      <c r="O549" t="s">
        <v>67</v>
      </c>
      <c r="P549">
        <v>98</v>
      </c>
      <c r="Q549">
        <v>3.5</v>
      </c>
      <c r="R549" t="b">
        <v>0</v>
      </c>
      <c r="S549" t="s">
        <v>28</v>
      </c>
      <c r="T549">
        <v>3626</v>
      </c>
      <c r="U549" t="s">
        <v>51</v>
      </c>
      <c r="V549" t="s">
        <v>30</v>
      </c>
      <c r="W549" t="s">
        <v>37</v>
      </c>
      <c r="X549" s="10">
        <f t="shared" si="176"/>
        <v>0.23389021479713604</v>
      </c>
      <c r="Y549" s="10" t="str">
        <f t="shared" si="185"/>
        <v>11%-30%</v>
      </c>
      <c r="Z549" t="str">
        <f t="shared" si="177"/>
        <v>Moderate</v>
      </c>
      <c r="AA549" t="str">
        <f t="shared" si="178"/>
        <v>201-300</v>
      </c>
      <c r="AB549" t="str">
        <f t="shared" si="179"/>
        <v>151-200</v>
      </c>
      <c r="AC549" t="str">
        <f t="shared" si="180"/>
        <v>NORTH</v>
      </c>
      <c r="AD549" t="str">
        <f t="shared" si="181"/>
        <v>Single Device</v>
      </c>
      <c r="AE549" t="str">
        <f t="shared" si="182"/>
        <v>151-200</v>
      </c>
      <c r="AF549" s="24" t="str">
        <f t="shared" si="183"/>
        <v>4-6 days</v>
      </c>
      <c r="AG549" t="str">
        <f t="shared" si="184"/>
        <v>3501-4000</v>
      </c>
      <c r="AH549" s="30">
        <f t="shared" si="186"/>
        <v>398</v>
      </c>
      <c r="AI549" s="30">
        <f t="shared" si="175"/>
        <v>0.42211055276381909</v>
      </c>
      <c r="AJ549" t="str">
        <f t="shared" si="187"/>
        <v>0-5 hrs</v>
      </c>
      <c r="AK549" t="str">
        <f>IF(F549&gt;400,"High Enagaged",IF(AND(F549&lt;=200,F549&gt;100),"Moderate Enagaged","Low Engaged"))</f>
        <v>Moderate Enagaged</v>
      </c>
    </row>
    <row r="550" spans="1:37" x14ac:dyDescent="0.25">
      <c r="A550">
        <v>6113</v>
      </c>
      <c r="B550" t="s">
        <v>391</v>
      </c>
      <c r="C550" s="1">
        <v>45236</v>
      </c>
      <c r="D550" s="1">
        <v>45640</v>
      </c>
      <c r="E550" s="33">
        <v>11.99</v>
      </c>
      <c r="F550">
        <v>491</v>
      </c>
      <c r="G550" t="s">
        <v>62</v>
      </c>
      <c r="H550">
        <v>3</v>
      </c>
      <c r="I550">
        <v>4</v>
      </c>
      <c r="J550" t="b">
        <v>1</v>
      </c>
      <c r="K550">
        <v>779</v>
      </c>
      <c r="L550">
        <v>86</v>
      </c>
      <c r="M550" t="s">
        <v>44</v>
      </c>
      <c r="N550" t="s">
        <v>64</v>
      </c>
      <c r="O550" t="s">
        <v>27</v>
      </c>
      <c r="P550">
        <v>85</v>
      </c>
      <c r="Q550">
        <v>4.7</v>
      </c>
      <c r="R550" t="b">
        <v>1</v>
      </c>
      <c r="S550" t="s">
        <v>28</v>
      </c>
      <c r="T550">
        <v>398</v>
      </c>
      <c r="U550" t="s">
        <v>57</v>
      </c>
      <c r="V550" t="s">
        <v>68</v>
      </c>
      <c r="W550" t="s">
        <v>37</v>
      </c>
      <c r="X550" s="10">
        <f t="shared" si="176"/>
        <v>9.8265895953757232E-2</v>
      </c>
      <c r="Y550" s="10" t="str">
        <f t="shared" si="185"/>
        <v>0%-10%</v>
      </c>
      <c r="Z550" t="str">
        <f t="shared" si="177"/>
        <v>Low</v>
      </c>
      <c r="AA550" t="str">
        <f t="shared" si="178"/>
        <v>701-800</v>
      </c>
      <c r="AB550" t="str">
        <f t="shared" si="179"/>
        <v>51-100</v>
      </c>
      <c r="AC550" t="str">
        <f t="shared" si="180"/>
        <v>NORTH</v>
      </c>
      <c r="AD550" t="str">
        <f t="shared" si="181"/>
        <v>Multiple Device</v>
      </c>
      <c r="AE550" t="str">
        <f t="shared" si="182"/>
        <v>451-500</v>
      </c>
      <c r="AF550" s="24" t="str">
        <f t="shared" si="183"/>
        <v>4-6 days</v>
      </c>
      <c r="AG550" t="str">
        <f t="shared" si="184"/>
        <v>0-500</v>
      </c>
      <c r="AH550" s="30">
        <f t="shared" si="186"/>
        <v>404</v>
      </c>
      <c r="AI550" s="30">
        <f t="shared" si="175"/>
        <v>1.2153465346534653</v>
      </c>
      <c r="AJ550" t="str">
        <f t="shared" si="187"/>
        <v>0-5 hrs</v>
      </c>
      <c r="AK550" t="str">
        <f t="shared" si="188"/>
        <v>High Enagaged</v>
      </c>
    </row>
    <row r="551" spans="1:37" x14ac:dyDescent="0.25">
      <c r="A551">
        <v>6117</v>
      </c>
      <c r="B551" t="s">
        <v>104</v>
      </c>
      <c r="C551" s="1">
        <v>45442</v>
      </c>
      <c r="D551" s="1">
        <v>45623</v>
      </c>
      <c r="E551" s="33">
        <v>7.99</v>
      </c>
      <c r="F551">
        <v>14</v>
      </c>
      <c r="G551" t="s">
        <v>33</v>
      </c>
      <c r="H551">
        <v>5</v>
      </c>
      <c r="I551">
        <v>5</v>
      </c>
      <c r="J551" t="b">
        <v>1</v>
      </c>
      <c r="K551">
        <v>95</v>
      </c>
      <c r="L551">
        <v>158</v>
      </c>
      <c r="M551" t="s">
        <v>59</v>
      </c>
      <c r="N551" t="s">
        <v>49</v>
      </c>
      <c r="O551" t="s">
        <v>27</v>
      </c>
      <c r="P551">
        <v>49</v>
      </c>
      <c r="Q551">
        <v>3.9</v>
      </c>
      <c r="R551" t="b">
        <v>0</v>
      </c>
      <c r="S551" t="s">
        <v>28</v>
      </c>
      <c r="T551">
        <v>1849</v>
      </c>
      <c r="U551" t="s">
        <v>65</v>
      </c>
      <c r="V551" t="s">
        <v>52</v>
      </c>
      <c r="W551" t="s">
        <v>37</v>
      </c>
      <c r="X551" s="10">
        <f t="shared" si="176"/>
        <v>0.19367588932806323</v>
      </c>
      <c r="Y551" s="10" t="str">
        <f t="shared" si="185"/>
        <v>11%-30%</v>
      </c>
      <c r="Z551" t="str">
        <f t="shared" si="177"/>
        <v>Moderate</v>
      </c>
      <c r="AA551" t="str">
        <f t="shared" si="178"/>
        <v>0-100</v>
      </c>
      <c r="AB551" t="str">
        <f t="shared" si="179"/>
        <v>151-200</v>
      </c>
      <c r="AC551" t="str">
        <f t="shared" si="180"/>
        <v>SOUTH</v>
      </c>
      <c r="AD551" t="str">
        <f t="shared" si="181"/>
        <v>Multiple Device</v>
      </c>
      <c r="AE551" t="str">
        <f t="shared" si="182"/>
        <v>0-50</v>
      </c>
      <c r="AF551" s="24" t="str">
        <f t="shared" si="183"/>
        <v>21-30 days</v>
      </c>
      <c r="AG551" t="str">
        <f t="shared" si="184"/>
        <v>1501-2000</v>
      </c>
      <c r="AH551" s="30">
        <f t="shared" si="186"/>
        <v>181</v>
      </c>
      <c r="AI551" s="30">
        <f t="shared" si="175"/>
        <v>7.7348066298342538E-2</v>
      </c>
      <c r="AJ551" t="str">
        <f t="shared" si="187"/>
        <v>0-5 hrs</v>
      </c>
      <c r="AK551" t="str">
        <f t="shared" ref="AK551:AK561" si="194">IF(F551&gt;400,"High Enagaged",IF(AND(F551&lt;=200,F551&gt;100),"Moderate Enagaged","Low Engaged"))</f>
        <v>Low Engaged</v>
      </c>
    </row>
    <row r="552" spans="1:37" x14ac:dyDescent="0.25">
      <c r="A552">
        <v>6130</v>
      </c>
      <c r="B552" t="s">
        <v>109</v>
      </c>
      <c r="C552" s="1">
        <v>45407</v>
      </c>
      <c r="D552" s="1">
        <v>45642</v>
      </c>
      <c r="E552" s="33">
        <v>11.99</v>
      </c>
      <c r="F552">
        <v>360</v>
      </c>
      <c r="G552" t="s">
        <v>79</v>
      </c>
      <c r="H552">
        <v>1</v>
      </c>
      <c r="I552">
        <v>2</v>
      </c>
      <c r="J552" t="b">
        <v>1</v>
      </c>
      <c r="K552">
        <v>161</v>
      </c>
      <c r="L552">
        <v>93</v>
      </c>
      <c r="M552" t="s">
        <v>48</v>
      </c>
      <c r="N552" t="s">
        <v>40</v>
      </c>
      <c r="O552" t="s">
        <v>50</v>
      </c>
      <c r="P552">
        <v>30</v>
      </c>
      <c r="Q552">
        <v>3.3</v>
      </c>
      <c r="R552" t="b">
        <v>1</v>
      </c>
      <c r="S552" t="s">
        <v>28</v>
      </c>
      <c r="T552">
        <v>2299</v>
      </c>
      <c r="U552" t="s">
        <v>35</v>
      </c>
      <c r="V552" t="s">
        <v>68</v>
      </c>
      <c r="W552" t="s">
        <v>75</v>
      </c>
      <c r="X552" s="10">
        <f t="shared" si="176"/>
        <v>0.11811023622047244</v>
      </c>
      <c r="Y552" s="10" t="str">
        <f t="shared" si="185"/>
        <v>11%-30%</v>
      </c>
      <c r="Z552" t="str">
        <f t="shared" si="177"/>
        <v>Moderate</v>
      </c>
      <c r="AA552" t="str">
        <f t="shared" si="178"/>
        <v>101-200</v>
      </c>
      <c r="AB552" t="str">
        <f t="shared" si="179"/>
        <v>51-100</v>
      </c>
      <c r="AC552" t="str">
        <f t="shared" si="180"/>
        <v>EAST</v>
      </c>
      <c r="AD552" t="str">
        <f t="shared" si="181"/>
        <v>Single Device</v>
      </c>
      <c r="AE552" t="str">
        <f t="shared" si="182"/>
        <v>351-400</v>
      </c>
      <c r="AF552" s="24" t="str">
        <f t="shared" si="183"/>
        <v>2-3 days</v>
      </c>
      <c r="AG552" t="str">
        <f t="shared" si="184"/>
        <v>2001-2500</v>
      </c>
      <c r="AH552" s="30">
        <f t="shared" si="186"/>
        <v>235</v>
      </c>
      <c r="AI552" s="30">
        <f t="shared" si="175"/>
        <v>1.5319148936170213</v>
      </c>
      <c r="AJ552" t="str">
        <f t="shared" si="187"/>
        <v>0-5 hrs</v>
      </c>
      <c r="AK552" t="str">
        <f t="shared" si="194"/>
        <v>Low Engaged</v>
      </c>
    </row>
    <row r="553" spans="1:37" x14ac:dyDescent="0.25">
      <c r="A553">
        <v>6131</v>
      </c>
      <c r="B553" t="s">
        <v>69</v>
      </c>
      <c r="C553" s="1">
        <v>45503</v>
      </c>
      <c r="D553" s="1">
        <v>45643</v>
      </c>
      <c r="E553" s="33">
        <v>7.99</v>
      </c>
      <c r="F553">
        <v>242</v>
      </c>
      <c r="G553" t="s">
        <v>55</v>
      </c>
      <c r="H553">
        <v>5</v>
      </c>
      <c r="I553">
        <v>2</v>
      </c>
      <c r="J553" t="b">
        <v>1</v>
      </c>
      <c r="K553">
        <v>156</v>
      </c>
      <c r="L553">
        <v>166</v>
      </c>
      <c r="M553" t="s">
        <v>74</v>
      </c>
      <c r="N553" t="s">
        <v>64</v>
      </c>
      <c r="O553" t="s">
        <v>27</v>
      </c>
      <c r="P553">
        <v>53</v>
      </c>
      <c r="Q553">
        <v>5</v>
      </c>
      <c r="R553" t="b">
        <v>0</v>
      </c>
      <c r="S553" t="s">
        <v>28</v>
      </c>
      <c r="T553">
        <v>1697</v>
      </c>
      <c r="U553" t="s">
        <v>65</v>
      </c>
      <c r="V553" t="s">
        <v>52</v>
      </c>
      <c r="W553" t="s">
        <v>31</v>
      </c>
      <c r="X553" s="10">
        <f t="shared" si="176"/>
        <v>0.16459627329192547</v>
      </c>
      <c r="Y553" s="10" t="str">
        <f t="shared" si="185"/>
        <v>11%-30%</v>
      </c>
      <c r="Z553" t="str">
        <f t="shared" si="177"/>
        <v>Moderate</v>
      </c>
      <c r="AA553" t="str">
        <f t="shared" si="178"/>
        <v>101-200</v>
      </c>
      <c r="AB553" t="str">
        <f t="shared" si="179"/>
        <v>151-200</v>
      </c>
      <c r="AC553" t="str">
        <f t="shared" si="180"/>
        <v>NORTH</v>
      </c>
      <c r="AD553" t="str">
        <f t="shared" si="181"/>
        <v>Multiple Device</v>
      </c>
      <c r="AE553" t="str">
        <f t="shared" si="182"/>
        <v>201-250</v>
      </c>
      <c r="AF553" s="24" t="str">
        <f t="shared" si="183"/>
        <v>0-1 days</v>
      </c>
      <c r="AG553" t="str">
        <f t="shared" si="184"/>
        <v>1501-2000</v>
      </c>
      <c r="AH553" s="30">
        <f t="shared" si="186"/>
        <v>140</v>
      </c>
      <c r="AI553" s="30">
        <f t="shared" si="175"/>
        <v>1.7285714285714286</v>
      </c>
      <c r="AJ553" t="str">
        <f t="shared" si="187"/>
        <v>0-5 hrs</v>
      </c>
      <c r="AK553" t="str">
        <f t="shared" si="194"/>
        <v>Low Engaged</v>
      </c>
    </row>
    <row r="554" spans="1:37" x14ac:dyDescent="0.25">
      <c r="A554">
        <v>6135</v>
      </c>
      <c r="B554" t="s">
        <v>84</v>
      </c>
      <c r="C554" s="1">
        <v>45575</v>
      </c>
      <c r="D554" s="1">
        <v>45617</v>
      </c>
      <c r="E554" s="33">
        <v>7.99</v>
      </c>
      <c r="F554">
        <v>322</v>
      </c>
      <c r="G554" t="s">
        <v>33</v>
      </c>
      <c r="H554">
        <v>1</v>
      </c>
      <c r="I554">
        <v>5</v>
      </c>
      <c r="J554" t="b">
        <v>1</v>
      </c>
      <c r="K554">
        <v>446</v>
      </c>
      <c r="L554">
        <v>114</v>
      </c>
      <c r="M554" t="s">
        <v>59</v>
      </c>
      <c r="N554" t="s">
        <v>49</v>
      </c>
      <c r="O554" t="s">
        <v>56</v>
      </c>
      <c r="P554">
        <v>84</v>
      </c>
      <c r="Q554">
        <v>4.5</v>
      </c>
      <c r="R554" t="b">
        <v>1</v>
      </c>
      <c r="S554" t="s">
        <v>28</v>
      </c>
      <c r="T554">
        <v>1539</v>
      </c>
      <c r="U554" t="s">
        <v>65</v>
      </c>
      <c r="V554" t="s">
        <v>36</v>
      </c>
      <c r="W554" t="s">
        <v>31</v>
      </c>
      <c r="X554" s="10">
        <f t="shared" si="176"/>
        <v>0.15</v>
      </c>
      <c r="Y554" s="10" t="str">
        <f t="shared" si="185"/>
        <v>11%-30%</v>
      </c>
      <c r="Z554" t="str">
        <f t="shared" si="177"/>
        <v>Moderate</v>
      </c>
      <c r="AA554" t="str">
        <f t="shared" si="178"/>
        <v>401-500</v>
      </c>
      <c r="AB554" t="str">
        <f t="shared" si="179"/>
        <v>101-150</v>
      </c>
      <c r="AC554" t="str">
        <f t="shared" si="180"/>
        <v>SOUTH</v>
      </c>
      <c r="AD554" t="str">
        <f t="shared" si="181"/>
        <v>Single Device</v>
      </c>
      <c r="AE554" t="str">
        <f t="shared" si="182"/>
        <v>301-350</v>
      </c>
      <c r="AF554" s="24" t="str">
        <f t="shared" si="183"/>
        <v>More than 30days</v>
      </c>
      <c r="AG554" t="str">
        <f t="shared" si="184"/>
        <v>1501-2000</v>
      </c>
      <c r="AH554" s="30">
        <f t="shared" si="186"/>
        <v>42</v>
      </c>
      <c r="AI554" s="30">
        <f t="shared" si="175"/>
        <v>7.666666666666667</v>
      </c>
      <c r="AJ554" t="str">
        <f t="shared" si="187"/>
        <v>6-10 hrs</v>
      </c>
      <c r="AK554" t="str">
        <f t="shared" si="194"/>
        <v>Low Engaged</v>
      </c>
    </row>
    <row r="555" spans="1:37" x14ac:dyDescent="0.25">
      <c r="A555">
        <v>6138</v>
      </c>
      <c r="B555" t="s">
        <v>61</v>
      </c>
      <c r="C555" s="1">
        <v>45300</v>
      </c>
      <c r="D555" s="1">
        <v>45619</v>
      </c>
      <c r="E555" s="33">
        <v>15.99</v>
      </c>
      <c r="F555">
        <v>10</v>
      </c>
      <c r="G555" t="s">
        <v>46</v>
      </c>
      <c r="H555">
        <v>4</v>
      </c>
      <c r="I555">
        <v>6</v>
      </c>
      <c r="J555" t="b">
        <v>1</v>
      </c>
      <c r="K555">
        <v>236</v>
      </c>
      <c r="L555">
        <v>183</v>
      </c>
      <c r="M555" t="s">
        <v>48</v>
      </c>
      <c r="N555" t="s">
        <v>49</v>
      </c>
      <c r="O555" t="s">
        <v>56</v>
      </c>
      <c r="P555">
        <v>86</v>
      </c>
      <c r="Q555">
        <v>3.8</v>
      </c>
      <c r="R555" t="b">
        <v>0</v>
      </c>
      <c r="S555" t="s">
        <v>28</v>
      </c>
      <c r="T555">
        <v>959</v>
      </c>
      <c r="U555" t="s">
        <v>29</v>
      </c>
      <c r="V555" t="s">
        <v>60</v>
      </c>
      <c r="W555" t="s">
        <v>31</v>
      </c>
      <c r="X555" s="10">
        <f t="shared" si="176"/>
        <v>0.2052505966587112</v>
      </c>
      <c r="Y555" s="10" t="str">
        <f t="shared" si="185"/>
        <v>11%-30%</v>
      </c>
      <c r="Z555" t="str">
        <f t="shared" si="177"/>
        <v>Moderate</v>
      </c>
      <c r="AA555" t="str">
        <f t="shared" si="178"/>
        <v>201-300</v>
      </c>
      <c r="AB555" t="str">
        <f t="shared" si="179"/>
        <v>151-200</v>
      </c>
      <c r="AC555" t="str">
        <f t="shared" si="180"/>
        <v>EAST</v>
      </c>
      <c r="AD555" t="str">
        <f t="shared" si="181"/>
        <v>Multiple Device</v>
      </c>
      <c r="AE555" t="str">
        <f t="shared" si="182"/>
        <v>0-50</v>
      </c>
      <c r="AF555" s="24" t="str">
        <f t="shared" si="183"/>
        <v>21-30 days</v>
      </c>
      <c r="AG555" t="str">
        <f t="shared" si="184"/>
        <v>501-1000</v>
      </c>
      <c r="AH555" s="30">
        <f t="shared" si="186"/>
        <v>319</v>
      </c>
      <c r="AI555" s="30">
        <f t="shared" si="175"/>
        <v>3.1347962382445138E-2</v>
      </c>
      <c r="AJ555" t="str">
        <f t="shared" si="187"/>
        <v>0-5 hrs</v>
      </c>
      <c r="AK555" t="str">
        <f t="shared" si="194"/>
        <v>Low Engaged</v>
      </c>
    </row>
    <row r="556" spans="1:37" x14ac:dyDescent="0.25">
      <c r="A556">
        <v>6170</v>
      </c>
      <c r="B556" t="s">
        <v>157</v>
      </c>
      <c r="C556" s="1">
        <v>45464</v>
      </c>
      <c r="D556" s="1">
        <v>45618</v>
      </c>
      <c r="E556" s="33">
        <v>15.99</v>
      </c>
      <c r="F556">
        <v>298</v>
      </c>
      <c r="G556" t="s">
        <v>55</v>
      </c>
      <c r="H556">
        <v>5</v>
      </c>
      <c r="I556">
        <v>1</v>
      </c>
      <c r="J556" t="b">
        <v>1</v>
      </c>
      <c r="K556">
        <v>943</v>
      </c>
      <c r="L556">
        <v>187</v>
      </c>
      <c r="M556" t="s">
        <v>44</v>
      </c>
      <c r="N556" t="s">
        <v>64</v>
      </c>
      <c r="O556" t="s">
        <v>50</v>
      </c>
      <c r="P556">
        <v>60</v>
      </c>
      <c r="Q556">
        <v>3.7</v>
      </c>
      <c r="R556" t="b">
        <v>0</v>
      </c>
      <c r="S556" t="s">
        <v>28</v>
      </c>
      <c r="T556">
        <v>4338</v>
      </c>
      <c r="U556" t="s">
        <v>35</v>
      </c>
      <c r="V556" t="s">
        <v>60</v>
      </c>
      <c r="W556" t="s">
        <v>31</v>
      </c>
      <c r="X556" s="10">
        <f t="shared" si="176"/>
        <v>5.3097345132743362E-2</v>
      </c>
      <c r="Y556" s="10" t="str">
        <f t="shared" si="185"/>
        <v>0%-10%</v>
      </c>
      <c r="Z556" t="str">
        <f t="shared" si="177"/>
        <v>Low</v>
      </c>
      <c r="AA556" t="str">
        <f t="shared" si="178"/>
        <v>901-1000</v>
      </c>
      <c r="AB556" t="str">
        <f t="shared" si="179"/>
        <v>151-200</v>
      </c>
      <c r="AC556" t="str">
        <f t="shared" si="180"/>
        <v>NORTH</v>
      </c>
      <c r="AD556" t="str">
        <f t="shared" si="181"/>
        <v>Multiple Device</v>
      </c>
      <c r="AE556" t="str">
        <f t="shared" si="182"/>
        <v>251-300</v>
      </c>
      <c r="AF556" s="24" t="str">
        <f t="shared" si="183"/>
        <v>More than 30days</v>
      </c>
      <c r="AG556" t="str">
        <f t="shared" si="184"/>
        <v>4001-4500</v>
      </c>
      <c r="AH556" s="30">
        <f t="shared" si="186"/>
        <v>154</v>
      </c>
      <c r="AI556" s="30">
        <f t="shared" si="175"/>
        <v>1.9350649350649352</v>
      </c>
      <c r="AJ556" t="str">
        <f t="shared" si="187"/>
        <v>0-5 hrs</v>
      </c>
      <c r="AK556" t="str">
        <f t="shared" si="194"/>
        <v>Low Engaged</v>
      </c>
    </row>
    <row r="557" spans="1:37" x14ac:dyDescent="0.25">
      <c r="A557">
        <v>6178</v>
      </c>
      <c r="B557" t="s">
        <v>119</v>
      </c>
      <c r="C557" s="1">
        <v>44986</v>
      </c>
      <c r="D557" s="1">
        <v>45635</v>
      </c>
      <c r="E557" s="33">
        <v>11.99</v>
      </c>
      <c r="F557">
        <v>262</v>
      </c>
      <c r="G557" t="s">
        <v>46</v>
      </c>
      <c r="H557">
        <v>5</v>
      </c>
      <c r="I557">
        <v>5</v>
      </c>
      <c r="J557" t="b">
        <v>1</v>
      </c>
      <c r="K557">
        <v>849</v>
      </c>
      <c r="L557">
        <v>68</v>
      </c>
      <c r="M557" t="s">
        <v>48</v>
      </c>
      <c r="N557" t="s">
        <v>49</v>
      </c>
      <c r="O557" t="s">
        <v>67</v>
      </c>
      <c r="P557">
        <v>24</v>
      </c>
      <c r="Q557">
        <v>3</v>
      </c>
      <c r="R557" t="b">
        <v>0</v>
      </c>
      <c r="S557" t="s">
        <v>28</v>
      </c>
      <c r="T557">
        <v>1721</v>
      </c>
      <c r="U557" t="s">
        <v>29</v>
      </c>
      <c r="V557" t="s">
        <v>52</v>
      </c>
      <c r="W557" t="s">
        <v>53</v>
      </c>
      <c r="X557" s="10">
        <f t="shared" si="176"/>
        <v>2.6172300981461286E-2</v>
      </c>
      <c r="Y557" s="10" t="str">
        <f t="shared" si="185"/>
        <v>0%-10%</v>
      </c>
      <c r="Z557" t="str">
        <f t="shared" si="177"/>
        <v>Low</v>
      </c>
      <c r="AA557" t="str">
        <f t="shared" si="178"/>
        <v>801-900</v>
      </c>
      <c r="AB557" t="str">
        <f t="shared" si="179"/>
        <v>51-100</v>
      </c>
      <c r="AC557" t="str">
        <f t="shared" si="180"/>
        <v>EAST</v>
      </c>
      <c r="AD557" t="str">
        <f t="shared" si="181"/>
        <v>Multiple Device</v>
      </c>
      <c r="AE557" t="str">
        <f t="shared" si="182"/>
        <v>251-300</v>
      </c>
      <c r="AF557" s="24" t="str">
        <f t="shared" si="183"/>
        <v>7-10 days</v>
      </c>
      <c r="AG557" t="str">
        <f t="shared" si="184"/>
        <v>1501-2000</v>
      </c>
      <c r="AH557" s="30">
        <f t="shared" si="186"/>
        <v>649</v>
      </c>
      <c r="AI557" s="30">
        <f t="shared" si="175"/>
        <v>0.40369799691833591</v>
      </c>
      <c r="AJ557" t="str">
        <f t="shared" si="187"/>
        <v>0-5 hrs</v>
      </c>
      <c r="AK557" t="str">
        <f t="shared" si="194"/>
        <v>Low Engaged</v>
      </c>
    </row>
    <row r="558" spans="1:37" x14ac:dyDescent="0.25">
      <c r="A558">
        <v>6180</v>
      </c>
      <c r="B558" t="s">
        <v>384</v>
      </c>
      <c r="C558" s="1">
        <v>45513</v>
      </c>
      <c r="D558" s="1">
        <v>45628</v>
      </c>
      <c r="E558" s="33">
        <v>11.99</v>
      </c>
      <c r="F558">
        <v>154</v>
      </c>
      <c r="G558" t="s">
        <v>79</v>
      </c>
      <c r="H558">
        <v>1</v>
      </c>
      <c r="I558">
        <v>5</v>
      </c>
      <c r="J558" t="b">
        <v>1</v>
      </c>
      <c r="K558">
        <v>52</v>
      </c>
      <c r="L558">
        <v>108</v>
      </c>
      <c r="M558" t="s">
        <v>63</v>
      </c>
      <c r="N558" t="s">
        <v>49</v>
      </c>
      <c r="O558" t="s">
        <v>34</v>
      </c>
      <c r="P558">
        <v>94</v>
      </c>
      <c r="Q558">
        <v>4.0999999999999996</v>
      </c>
      <c r="R558" t="b">
        <v>0</v>
      </c>
      <c r="S558" t="s">
        <v>28</v>
      </c>
      <c r="T558">
        <v>4176</v>
      </c>
      <c r="U558" t="s">
        <v>65</v>
      </c>
      <c r="V558" t="s">
        <v>52</v>
      </c>
      <c r="W558" t="s">
        <v>31</v>
      </c>
      <c r="X558" s="10">
        <f t="shared" si="176"/>
        <v>0.58750000000000002</v>
      </c>
      <c r="Y558" s="10" t="str">
        <f t="shared" si="185"/>
        <v>Above 30%</v>
      </c>
      <c r="Z558" t="str">
        <f t="shared" si="177"/>
        <v>High</v>
      </c>
      <c r="AA558" t="str">
        <f t="shared" si="178"/>
        <v>0-100</v>
      </c>
      <c r="AB558" t="str">
        <f t="shared" si="179"/>
        <v>101-150</v>
      </c>
      <c r="AC558" t="str">
        <f t="shared" si="180"/>
        <v>NORTH</v>
      </c>
      <c r="AD558" t="str">
        <f t="shared" si="181"/>
        <v>Single Device</v>
      </c>
      <c r="AE558" t="str">
        <f t="shared" si="182"/>
        <v>151-200</v>
      </c>
      <c r="AF558" s="24" t="str">
        <f t="shared" si="183"/>
        <v>16-20 days</v>
      </c>
      <c r="AG558" t="str">
        <f t="shared" si="184"/>
        <v>4001-4500</v>
      </c>
      <c r="AH558" s="30">
        <f t="shared" si="186"/>
        <v>115</v>
      </c>
      <c r="AI558" s="30">
        <f t="shared" si="175"/>
        <v>1.3391304347826087</v>
      </c>
      <c r="AJ558" t="str">
        <f t="shared" si="187"/>
        <v>0-5 hrs</v>
      </c>
      <c r="AK558" t="str">
        <f t="shared" si="194"/>
        <v>Moderate Enagaged</v>
      </c>
    </row>
    <row r="559" spans="1:37" x14ac:dyDescent="0.25">
      <c r="A559">
        <v>6181</v>
      </c>
      <c r="B559" t="s">
        <v>336</v>
      </c>
      <c r="C559" s="1">
        <v>45627</v>
      </c>
      <c r="D559" s="1">
        <v>45631</v>
      </c>
      <c r="E559" s="33">
        <v>11.99</v>
      </c>
      <c r="F559">
        <v>175</v>
      </c>
      <c r="G559" t="s">
        <v>55</v>
      </c>
      <c r="H559">
        <v>4</v>
      </c>
      <c r="I559">
        <v>3</v>
      </c>
      <c r="J559" t="b">
        <v>1</v>
      </c>
      <c r="K559">
        <v>424</v>
      </c>
      <c r="L559">
        <v>125</v>
      </c>
      <c r="M559" t="s">
        <v>44</v>
      </c>
      <c r="N559" t="s">
        <v>49</v>
      </c>
      <c r="O559" t="s">
        <v>67</v>
      </c>
      <c r="P559">
        <v>13</v>
      </c>
      <c r="Q559">
        <v>4.7</v>
      </c>
      <c r="R559" t="b">
        <v>1</v>
      </c>
      <c r="S559" t="s">
        <v>28</v>
      </c>
      <c r="T559">
        <v>2821</v>
      </c>
      <c r="U559" t="s">
        <v>51</v>
      </c>
      <c r="V559" t="s">
        <v>30</v>
      </c>
      <c r="W559" t="s">
        <v>37</v>
      </c>
      <c r="X559" s="10">
        <f t="shared" si="176"/>
        <v>2.3679417122040074E-2</v>
      </c>
      <c r="Y559" s="10" t="str">
        <f t="shared" si="185"/>
        <v>0%-10%</v>
      </c>
      <c r="Z559" t="str">
        <f t="shared" si="177"/>
        <v>Low</v>
      </c>
      <c r="AA559" t="str">
        <f t="shared" si="178"/>
        <v>401-500</v>
      </c>
      <c r="AB559" t="str">
        <f t="shared" si="179"/>
        <v>101-150</v>
      </c>
      <c r="AC559" t="str">
        <f t="shared" si="180"/>
        <v>NORTH</v>
      </c>
      <c r="AD559" t="str">
        <f t="shared" si="181"/>
        <v>Multiple Device</v>
      </c>
      <c r="AE559" t="str">
        <f t="shared" si="182"/>
        <v>151-200</v>
      </c>
      <c r="AF559" s="24" t="str">
        <f t="shared" si="183"/>
        <v>11-15 days</v>
      </c>
      <c r="AG559" t="str">
        <f t="shared" si="184"/>
        <v>2501-3000</v>
      </c>
      <c r="AH559" s="30">
        <f t="shared" si="186"/>
        <v>4</v>
      </c>
      <c r="AI559" s="30">
        <f t="shared" si="175"/>
        <v>43.75</v>
      </c>
      <c r="AJ559" t="str">
        <f t="shared" si="187"/>
        <v>Above 20 hrs</v>
      </c>
      <c r="AK559" t="str">
        <f t="shared" si="194"/>
        <v>Moderate Enagaged</v>
      </c>
    </row>
    <row r="560" spans="1:37" x14ac:dyDescent="0.25">
      <c r="A560">
        <v>6190</v>
      </c>
      <c r="B560" t="s">
        <v>283</v>
      </c>
      <c r="C560" s="1">
        <v>45613</v>
      </c>
      <c r="D560" s="1">
        <v>45634</v>
      </c>
      <c r="E560" s="33">
        <v>7.99</v>
      </c>
      <c r="F560">
        <v>248</v>
      </c>
      <c r="G560" t="s">
        <v>33</v>
      </c>
      <c r="H560">
        <v>5</v>
      </c>
      <c r="I560">
        <v>2</v>
      </c>
      <c r="J560" t="b">
        <v>0</v>
      </c>
      <c r="K560">
        <v>142</v>
      </c>
      <c r="L560">
        <v>22</v>
      </c>
      <c r="M560" t="s">
        <v>25</v>
      </c>
      <c r="N560" t="s">
        <v>40</v>
      </c>
      <c r="O560" t="s">
        <v>41</v>
      </c>
      <c r="P560">
        <v>94</v>
      </c>
      <c r="Q560">
        <v>4.2</v>
      </c>
      <c r="R560" t="b">
        <v>0</v>
      </c>
      <c r="S560" t="s">
        <v>28</v>
      </c>
      <c r="T560">
        <v>1758</v>
      </c>
      <c r="U560" t="s">
        <v>65</v>
      </c>
      <c r="V560" t="s">
        <v>68</v>
      </c>
      <c r="W560" t="s">
        <v>31</v>
      </c>
      <c r="X560" s="10">
        <f t="shared" si="176"/>
        <v>0.57317073170731703</v>
      </c>
      <c r="Y560" s="10" t="str">
        <f t="shared" si="185"/>
        <v>Above 30%</v>
      </c>
      <c r="Z560" t="str">
        <f t="shared" si="177"/>
        <v>High</v>
      </c>
      <c r="AA560" t="str">
        <f t="shared" si="178"/>
        <v>101-200</v>
      </c>
      <c r="AB560" t="str">
        <f t="shared" si="179"/>
        <v>0-50</v>
      </c>
      <c r="AC560" t="str">
        <f t="shared" si="180"/>
        <v>WEST</v>
      </c>
      <c r="AD560" t="str">
        <f t="shared" si="181"/>
        <v>Multiple Device</v>
      </c>
      <c r="AE560" t="str">
        <f t="shared" si="182"/>
        <v>201-250</v>
      </c>
      <c r="AF560" s="24" t="str">
        <f t="shared" si="183"/>
        <v>7-10 days</v>
      </c>
      <c r="AG560" t="str">
        <f t="shared" si="184"/>
        <v>1501-2000</v>
      </c>
      <c r="AH560" s="30">
        <f t="shared" si="186"/>
        <v>21</v>
      </c>
      <c r="AI560" s="30">
        <f t="shared" si="175"/>
        <v>11.80952380952381</v>
      </c>
      <c r="AJ560" t="str">
        <f t="shared" si="187"/>
        <v>11-15 hrs</v>
      </c>
      <c r="AK560" t="str">
        <f t="shared" si="194"/>
        <v>Low Engaged</v>
      </c>
    </row>
    <row r="561" spans="1:37" x14ac:dyDescent="0.25">
      <c r="A561">
        <v>6197</v>
      </c>
      <c r="B561" t="s">
        <v>81</v>
      </c>
      <c r="C561" s="1">
        <v>45110</v>
      </c>
      <c r="D561" s="1">
        <v>45624</v>
      </c>
      <c r="E561" s="33">
        <v>15.99</v>
      </c>
      <c r="F561">
        <v>44</v>
      </c>
      <c r="G561" t="s">
        <v>24</v>
      </c>
      <c r="H561">
        <v>2</v>
      </c>
      <c r="I561">
        <v>4</v>
      </c>
      <c r="J561" t="b">
        <v>0</v>
      </c>
      <c r="K561">
        <v>983</v>
      </c>
      <c r="L561">
        <v>145</v>
      </c>
      <c r="M561" t="s">
        <v>48</v>
      </c>
      <c r="N561" t="s">
        <v>26</v>
      </c>
      <c r="O561" t="s">
        <v>67</v>
      </c>
      <c r="P561">
        <v>78</v>
      </c>
      <c r="Q561">
        <v>3</v>
      </c>
      <c r="R561" t="b">
        <v>0</v>
      </c>
      <c r="S561" t="s">
        <v>28</v>
      </c>
      <c r="T561">
        <v>4200</v>
      </c>
      <c r="U561" t="s">
        <v>57</v>
      </c>
      <c r="V561" t="s">
        <v>60</v>
      </c>
      <c r="W561" t="s">
        <v>37</v>
      </c>
      <c r="X561" s="10">
        <f t="shared" si="176"/>
        <v>6.9148936170212769E-2</v>
      </c>
      <c r="Y561" s="10" t="str">
        <f t="shared" si="185"/>
        <v>0%-10%</v>
      </c>
      <c r="Z561" t="str">
        <f t="shared" si="177"/>
        <v>Low</v>
      </c>
      <c r="AA561" t="str">
        <f t="shared" si="178"/>
        <v>901-1000</v>
      </c>
      <c r="AB561" t="str">
        <f t="shared" si="179"/>
        <v>101-150</v>
      </c>
      <c r="AC561" t="str">
        <f t="shared" si="180"/>
        <v>EAST</v>
      </c>
      <c r="AD561" t="str">
        <f t="shared" si="181"/>
        <v>Multiple Device</v>
      </c>
      <c r="AE561" t="str">
        <f t="shared" si="182"/>
        <v>0-50</v>
      </c>
      <c r="AF561" s="24" t="str">
        <f t="shared" si="183"/>
        <v>16-20 days</v>
      </c>
      <c r="AG561" t="str">
        <f t="shared" si="184"/>
        <v>4001-4500</v>
      </c>
      <c r="AH561" s="30">
        <f t="shared" si="186"/>
        <v>514</v>
      </c>
      <c r="AI561" s="30">
        <f t="shared" si="175"/>
        <v>8.5603112840466927E-2</v>
      </c>
      <c r="AJ561" t="str">
        <f t="shared" si="187"/>
        <v>0-5 hrs</v>
      </c>
      <c r="AK561" t="str">
        <f t="shared" si="194"/>
        <v>Low Engaged</v>
      </c>
    </row>
    <row r="562" spans="1:37" x14ac:dyDescent="0.25">
      <c r="A562">
        <v>6208</v>
      </c>
      <c r="B562" t="s">
        <v>164</v>
      </c>
      <c r="C562" s="1">
        <v>45126</v>
      </c>
      <c r="D562" s="1">
        <v>45643</v>
      </c>
      <c r="E562" s="33">
        <v>7.99</v>
      </c>
      <c r="F562">
        <v>424</v>
      </c>
      <c r="G562" t="s">
        <v>55</v>
      </c>
      <c r="H562">
        <v>2</v>
      </c>
      <c r="I562">
        <v>3</v>
      </c>
      <c r="J562" t="b">
        <v>0</v>
      </c>
      <c r="K562">
        <v>942</v>
      </c>
      <c r="L562">
        <v>127</v>
      </c>
      <c r="M562" t="s">
        <v>63</v>
      </c>
      <c r="N562" t="s">
        <v>26</v>
      </c>
      <c r="O562" t="s">
        <v>56</v>
      </c>
      <c r="P562">
        <v>95</v>
      </c>
      <c r="Q562">
        <v>4.8</v>
      </c>
      <c r="R562" t="b">
        <v>1</v>
      </c>
      <c r="S562" t="s">
        <v>28</v>
      </c>
      <c r="T562">
        <v>670</v>
      </c>
      <c r="U562" t="s">
        <v>51</v>
      </c>
      <c r="V562" t="s">
        <v>60</v>
      </c>
      <c r="W562" t="s">
        <v>75</v>
      </c>
      <c r="X562" s="10">
        <f t="shared" si="176"/>
        <v>8.8868101028999058E-2</v>
      </c>
      <c r="Y562" s="10" t="str">
        <f t="shared" si="185"/>
        <v>0%-10%</v>
      </c>
      <c r="Z562" t="str">
        <f t="shared" si="177"/>
        <v>Low</v>
      </c>
      <c r="AA562" t="str">
        <f t="shared" si="178"/>
        <v>901-1000</v>
      </c>
      <c r="AB562" t="str">
        <f t="shared" si="179"/>
        <v>101-150</v>
      </c>
      <c r="AC562" t="str">
        <f t="shared" si="180"/>
        <v>NORTH</v>
      </c>
      <c r="AD562" t="str">
        <f t="shared" si="181"/>
        <v>Multiple Device</v>
      </c>
      <c r="AE562" t="str">
        <f t="shared" si="182"/>
        <v>401-450</v>
      </c>
      <c r="AF562" s="24" t="str">
        <f t="shared" si="183"/>
        <v>0-1 days</v>
      </c>
      <c r="AG562" t="str">
        <f t="shared" si="184"/>
        <v>501-1000</v>
      </c>
      <c r="AH562" s="30">
        <f t="shared" si="186"/>
        <v>517</v>
      </c>
      <c r="AI562" s="30">
        <f t="shared" si="175"/>
        <v>0.82011605415860733</v>
      </c>
      <c r="AJ562" t="str">
        <f t="shared" si="187"/>
        <v>0-5 hrs</v>
      </c>
      <c r="AK562" t="str">
        <f t="shared" si="188"/>
        <v>High Enagaged</v>
      </c>
    </row>
    <row r="563" spans="1:37" x14ac:dyDescent="0.25">
      <c r="A563">
        <v>6219</v>
      </c>
      <c r="B563" t="s">
        <v>200</v>
      </c>
      <c r="C563" s="1">
        <v>45495</v>
      </c>
      <c r="D563" s="1">
        <v>45642</v>
      </c>
      <c r="E563" s="33">
        <v>11.99</v>
      </c>
      <c r="F563">
        <v>206</v>
      </c>
      <c r="G563" t="s">
        <v>33</v>
      </c>
      <c r="H563">
        <v>4</v>
      </c>
      <c r="I563">
        <v>1</v>
      </c>
      <c r="J563" t="b">
        <v>0</v>
      </c>
      <c r="K563">
        <v>981</v>
      </c>
      <c r="L563">
        <v>60</v>
      </c>
      <c r="M563" t="s">
        <v>44</v>
      </c>
      <c r="N563" t="s">
        <v>26</v>
      </c>
      <c r="O563" t="s">
        <v>56</v>
      </c>
      <c r="P563">
        <v>41</v>
      </c>
      <c r="Q563">
        <v>4.4000000000000004</v>
      </c>
      <c r="R563" t="b">
        <v>1</v>
      </c>
      <c r="S563" t="s">
        <v>28</v>
      </c>
      <c r="T563">
        <v>4264</v>
      </c>
      <c r="U563" t="s">
        <v>35</v>
      </c>
      <c r="V563" t="s">
        <v>36</v>
      </c>
      <c r="W563" t="s">
        <v>31</v>
      </c>
      <c r="X563" s="10">
        <f t="shared" si="176"/>
        <v>3.9385206532180597E-2</v>
      </c>
      <c r="Y563" s="10" t="str">
        <f t="shared" si="185"/>
        <v>0%-10%</v>
      </c>
      <c r="Z563" t="str">
        <f t="shared" si="177"/>
        <v>Low</v>
      </c>
      <c r="AA563" t="str">
        <f t="shared" si="178"/>
        <v>901-1000</v>
      </c>
      <c r="AB563" t="str">
        <f t="shared" si="179"/>
        <v>51-100</v>
      </c>
      <c r="AC563" t="str">
        <f t="shared" si="180"/>
        <v>NORTH</v>
      </c>
      <c r="AD563" t="str">
        <f t="shared" si="181"/>
        <v>Multiple Device</v>
      </c>
      <c r="AE563" t="str">
        <f t="shared" si="182"/>
        <v>201-250</v>
      </c>
      <c r="AF563" s="24" t="str">
        <f t="shared" si="183"/>
        <v>2-3 days</v>
      </c>
      <c r="AG563" t="str">
        <f t="shared" si="184"/>
        <v>4001-4500</v>
      </c>
      <c r="AH563" s="30">
        <f t="shared" si="186"/>
        <v>147</v>
      </c>
      <c r="AI563" s="30">
        <f t="shared" si="175"/>
        <v>1.4013605442176871</v>
      </c>
      <c r="AJ563" t="str">
        <f t="shared" si="187"/>
        <v>0-5 hrs</v>
      </c>
      <c r="AK563" t="str">
        <f t="shared" ref="AK563:AK564" si="195">IF(F563&gt;400,"High Enagaged",IF(AND(F563&lt;=200,F563&gt;100),"Moderate Enagaged","Low Engaged"))</f>
        <v>Low Engaged</v>
      </c>
    </row>
    <row r="564" spans="1:37" x14ac:dyDescent="0.25">
      <c r="A564">
        <v>6221</v>
      </c>
      <c r="B564" t="s">
        <v>102</v>
      </c>
      <c r="C564" s="1">
        <v>45612</v>
      </c>
      <c r="D564" s="1">
        <v>45621</v>
      </c>
      <c r="E564" s="33">
        <v>11.99</v>
      </c>
      <c r="F564">
        <v>306</v>
      </c>
      <c r="G564" t="s">
        <v>24</v>
      </c>
      <c r="H564">
        <v>5</v>
      </c>
      <c r="I564">
        <v>1</v>
      </c>
      <c r="J564" t="b">
        <v>1</v>
      </c>
      <c r="K564">
        <v>513</v>
      </c>
      <c r="L564">
        <v>70</v>
      </c>
      <c r="M564" t="s">
        <v>25</v>
      </c>
      <c r="N564" t="s">
        <v>49</v>
      </c>
      <c r="O564" t="s">
        <v>50</v>
      </c>
      <c r="P564">
        <v>86</v>
      </c>
      <c r="Q564">
        <v>3.7</v>
      </c>
      <c r="R564" t="b">
        <v>0</v>
      </c>
      <c r="S564" t="s">
        <v>28</v>
      </c>
      <c r="T564">
        <v>1652</v>
      </c>
      <c r="U564" t="s">
        <v>35</v>
      </c>
      <c r="V564" t="s">
        <v>52</v>
      </c>
      <c r="W564" t="s">
        <v>31</v>
      </c>
      <c r="X564" s="10">
        <f t="shared" si="176"/>
        <v>0.14751286449399656</v>
      </c>
      <c r="Y564" s="10" t="str">
        <f t="shared" si="185"/>
        <v>11%-30%</v>
      </c>
      <c r="Z564" t="str">
        <f t="shared" si="177"/>
        <v>Moderate</v>
      </c>
      <c r="AA564" t="str">
        <f t="shared" si="178"/>
        <v>501-600</v>
      </c>
      <c r="AB564" t="str">
        <f t="shared" si="179"/>
        <v>51-100</v>
      </c>
      <c r="AC564" t="str">
        <f t="shared" si="180"/>
        <v>WEST</v>
      </c>
      <c r="AD564" t="str">
        <f t="shared" si="181"/>
        <v>Multiple Device</v>
      </c>
      <c r="AE564" t="str">
        <f t="shared" si="182"/>
        <v>301-350</v>
      </c>
      <c r="AF564" s="24" t="str">
        <f t="shared" si="183"/>
        <v>More than 30days</v>
      </c>
      <c r="AG564" t="str">
        <f t="shared" si="184"/>
        <v>1501-2000</v>
      </c>
      <c r="AH564" s="30">
        <f t="shared" si="186"/>
        <v>9</v>
      </c>
      <c r="AI564" s="30">
        <f t="shared" si="175"/>
        <v>34</v>
      </c>
      <c r="AJ564" t="str">
        <f t="shared" si="187"/>
        <v>Above 20 hrs</v>
      </c>
      <c r="AK564" t="str">
        <f t="shared" si="195"/>
        <v>Low Engaged</v>
      </c>
    </row>
    <row r="565" spans="1:37" x14ac:dyDescent="0.25">
      <c r="A565">
        <v>6231</v>
      </c>
      <c r="B565" t="s">
        <v>125</v>
      </c>
      <c r="C565" s="1">
        <v>44950</v>
      </c>
      <c r="D565" s="1">
        <v>45633</v>
      </c>
      <c r="E565" s="33">
        <v>15.99</v>
      </c>
      <c r="F565">
        <v>248</v>
      </c>
      <c r="G565" t="s">
        <v>55</v>
      </c>
      <c r="H565">
        <v>1</v>
      </c>
      <c r="I565">
        <v>6</v>
      </c>
      <c r="J565" t="b">
        <v>0</v>
      </c>
      <c r="K565">
        <v>181</v>
      </c>
      <c r="L565">
        <v>13</v>
      </c>
      <c r="M565" t="s">
        <v>74</v>
      </c>
      <c r="N565" t="s">
        <v>49</v>
      </c>
      <c r="O565" t="s">
        <v>50</v>
      </c>
      <c r="P565">
        <v>43</v>
      </c>
      <c r="Q565">
        <v>4.9000000000000004</v>
      </c>
      <c r="R565" t="b">
        <v>1</v>
      </c>
      <c r="S565" t="s">
        <v>28</v>
      </c>
      <c r="T565">
        <v>136</v>
      </c>
      <c r="U565" t="s">
        <v>57</v>
      </c>
      <c r="V565" t="s">
        <v>60</v>
      </c>
      <c r="W565" t="s">
        <v>31</v>
      </c>
      <c r="X565" s="10">
        <f t="shared" si="176"/>
        <v>0.22164948453608246</v>
      </c>
      <c r="Y565" s="10" t="str">
        <f t="shared" si="185"/>
        <v>11%-30%</v>
      </c>
      <c r="Z565" t="str">
        <f t="shared" si="177"/>
        <v>Moderate</v>
      </c>
      <c r="AA565" t="str">
        <f t="shared" si="178"/>
        <v>101-200</v>
      </c>
      <c r="AB565" t="str">
        <f t="shared" si="179"/>
        <v>0-50</v>
      </c>
      <c r="AC565" t="str">
        <f t="shared" si="180"/>
        <v>NORTH</v>
      </c>
      <c r="AD565" t="str">
        <f t="shared" si="181"/>
        <v>Single Device</v>
      </c>
      <c r="AE565" t="str">
        <f t="shared" si="182"/>
        <v>201-250</v>
      </c>
      <c r="AF565" s="24" t="str">
        <f t="shared" si="183"/>
        <v>11-15 days</v>
      </c>
      <c r="AG565" t="str">
        <f t="shared" si="184"/>
        <v>0-500</v>
      </c>
      <c r="AH565" s="30">
        <f t="shared" si="186"/>
        <v>683</v>
      </c>
      <c r="AI565" s="30">
        <f t="shared" si="175"/>
        <v>0.36310395314787702</v>
      </c>
      <c r="AJ565" t="str">
        <f t="shared" si="187"/>
        <v>0-5 hrs</v>
      </c>
      <c r="AK565" t="str">
        <f t="shared" si="188"/>
        <v>Moderate Enagaged</v>
      </c>
    </row>
    <row r="566" spans="1:37" x14ac:dyDescent="0.25">
      <c r="A566">
        <v>6236</v>
      </c>
      <c r="B566" t="s">
        <v>363</v>
      </c>
      <c r="C566" s="1">
        <v>44983</v>
      </c>
      <c r="D566" s="1">
        <v>45618</v>
      </c>
      <c r="E566" s="33">
        <v>11.99</v>
      </c>
      <c r="F566">
        <v>293</v>
      </c>
      <c r="G566" t="s">
        <v>24</v>
      </c>
      <c r="H566">
        <v>2</v>
      </c>
      <c r="I566">
        <v>3</v>
      </c>
      <c r="J566" t="b">
        <v>0</v>
      </c>
      <c r="K566">
        <v>514</v>
      </c>
      <c r="L566">
        <v>68</v>
      </c>
      <c r="M566" t="s">
        <v>48</v>
      </c>
      <c r="N566" t="s">
        <v>49</v>
      </c>
      <c r="O566" t="s">
        <v>41</v>
      </c>
      <c r="P566">
        <v>4</v>
      </c>
      <c r="Q566">
        <v>4.7</v>
      </c>
      <c r="R566" t="b">
        <v>0</v>
      </c>
      <c r="S566" t="s">
        <v>28</v>
      </c>
      <c r="T566">
        <v>1872</v>
      </c>
      <c r="U566" t="s">
        <v>65</v>
      </c>
      <c r="V566" t="s">
        <v>36</v>
      </c>
      <c r="W566" t="s">
        <v>31</v>
      </c>
      <c r="X566" s="10">
        <f t="shared" si="176"/>
        <v>6.8728522336769758E-3</v>
      </c>
      <c r="Y566" s="10" t="str">
        <f t="shared" si="185"/>
        <v>0%-10%</v>
      </c>
      <c r="Z566" t="str">
        <f t="shared" si="177"/>
        <v>Low</v>
      </c>
      <c r="AA566" t="str">
        <f t="shared" si="178"/>
        <v>501-600</v>
      </c>
      <c r="AB566" t="str">
        <f t="shared" si="179"/>
        <v>51-100</v>
      </c>
      <c r="AC566" t="str">
        <f t="shared" si="180"/>
        <v>EAST</v>
      </c>
      <c r="AD566" t="str">
        <f t="shared" si="181"/>
        <v>Multiple Device</v>
      </c>
      <c r="AE566" t="str">
        <f t="shared" si="182"/>
        <v>251-300</v>
      </c>
      <c r="AF566" s="24" t="str">
        <f t="shared" si="183"/>
        <v>21-30 days</v>
      </c>
      <c r="AG566" t="str">
        <f t="shared" si="184"/>
        <v>1501-2000</v>
      </c>
      <c r="AH566" s="30">
        <f t="shared" si="186"/>
        <v>635</v>
      </c>
      <c r="AI566" s="30">
        <f t="shared" si="175"/>
        <v>0.46141732283464565</v>
      </c>
      <c r="AJ566" t="str">
        <f t="shared" si="187"/>
        <v>0-5 hrs</v>
      </c>
      <c r="AK566" t="str">
        <f t="shared" ref="AK566:AK571" si="196">IF(F566&gt;400,"High Enagaged",IF(AND(F566&lt;=200,F566&gt;100),"Moderate Enagaged","Low Engaged"))</f>
        <v>Low Engaged</v>
      </c>
    </row>
    <row r="567" spans="1:37" x14ac:dyDescent="0.25">
      <c r="A567">
        <v>6250</v>
      </c>
      <c r="B567" t="s">
        <v>282</v>
      </c>
      <c r="C567" s="1">
        <v>45481</v>
      </c>
      <c r="D567" s="1">
        <v>45618</v>
      </c>
      <c r="E567" s="33">
        <v>15.99</v>
      </c>
      <c r="F567">
        <v>207</v>
      </c>
      <c r="G567" t="s">
        <v>43</v>
      </c>
      <c r="H567">
        <v>3</v>
      </c>
      <c r="I567">
        <v>6</v>
      </c>
      <c r="J567" t="b">
        <v>0</v>
      </c>
      <c r="K567">
        <v>909</v>
      </c>
      <c r="L567">
        <v>164</v>
      </c>
      <c r="M567" t="s">
        <v>39</v>
      </c>
      <c r="N567" t="s">
        <v>49</v>
      </c>
      <c r="O567" t="s">
        <v>27</v>
      </c>
      <c r="P567">
        <v>75</v>
      </c>
      <c r="Q567">
        <v>4.2</v>
      </c>
      <c r="R567" t="b">
        <v>1</v>
      </c>
      <c r="S567" t="s">
        <v>28</v>
      </c>
      <c r="T567">
        <v>4820</v>
      </c>
      <c r="U567" t="s">
        <v>57</v>
      </c>
      <c r="V567" t="s">
        <v>60</v>
      </c>
      <c r="W567" t="s">
        <v>75</v>
      </c>
      <c r="X567" s="10">
        <f t="shared" si="176"/>
        <v>6.9897483690587139E-2</v>
      </c>
      <c r="Y567" s="10" t="str">
        <f t="shared" si="185"/>
        <v>0%-10%</v>
      </c>
      <c r="Z567" t="str">
        <f t="shared" si="177"/>
        <v>Low</v>
      </c>
      <c r="AA567" t="str">
        <f t="shared" si="178"/>
        <v>901-1000</v>
      </c>
      <c r="AB567" t="str">
        <f t="shared" si="179"/>
        <v>151-200</v>
      </c>
      <c r="AC567" t="str">
        <f t="shared" si="180"/>
        <v>WEST</v>
      </c>
      <c r="AD567" t="str">
        <f t="shared" si="181"/>
        <v>Multiple Device</v>
      </c>
      <c r="AE567" t="str">
        <f t="shared" si="182"/>
        <v>201-250</v>
      </c>
      <c r="AF567" s="24" t="str">
        <f t="shared" si="183"/>
        <v>More than 30days</v>
      </c>
      <c r="AG567" t="str">
        <f t="shared" si="184"/>
        <v>Above 4500</v>
      </c>
      <c r="AH567" s="30">
        <f t="shared" si="186"/>
        <v>137</v>
      </c>
      <c r="AI567" s="30">
        <f t="shared" si="175"/>
        <v>1.5109489051094891</v>
      </c>
      <c r="AJ567" t="str">
        <f t="shared" si="187"/>
        <v>0-5 hrs</v>
      </c>
      <c r="AK567" t="str">
        <f t="shared" si="196"/>
        <v>Low Engaged</v>
      </c>
    </row>
    <row r="568" spans="1:37" x14ac:dyDescent="0.25">
      <c r="A568">
        <v>6268</v>
      </c>
      <c r="B568" t="s">
        <v>198</v>
      </c>
      <c r="C568" s="1">
        <v>45308</v>
      </c>
      <c r="D568" s="1">
        <v>45622</v>
      </c>
      <c r="E568" s="33">
        <v>15.99</v>
      </c>
      <c r="F568">
        <v>336</v>
      </c>
      <c r="G568" t="s">
        <v>55</v>
      </c>
      <c r="H568">
        <v>5</v>
      </c>
      <c r="I568">
        <v>2</v>
      </c>
      <c r="J568" t="b">
        <v>0</v>
      </c>
      <c r="K568">
        <v>546</v>
      </c>
      <c r="L568">
        <v>16</v>
      </c>
      <c r="M568" t="s">
        <v>48</v>
      </c>
      <c r="N568" t="s">
        <v>26</v>
      </c>
      <c r="O568" t="s">
        <v>56</v>
      </c>
      <c r="P568">
        <v>31</v>
      </c>
      <c r="Q568">
        <v>3.6</v>
      </c>
      <c r="R568" t="b">
        <v>1</v>
      </c>
      <c r="S568" t="s">
        <v>28</v>
      </c>
      <c r="T568">
        <v>2824</v>
      </c>
      <c r="U568" t="s">
        <v>29</v>
      </c>
      <c r="V568" t="s">
        <v>68</v>
      </c>
      <c r="W568" t="s">
        <v>75</v>
      </c>
      <c r="X568" s="10">
        <f t="shared" si="176"/>
        <v>5.5160142348754451E-2</v>
      </c>
      <c r="Y568" s="10" t="str">
        <f t="shared" si="185"/>
        <v>0%-10%</v>
      </c>
      <c r="Z568" t="str">
        <f t="shared" si="177"/>
        <v>Low</v>
      </c>
      <c r="AA568" t="str">
        <f t="shared" si="178"/>
        <v>501-600</v>
      </c>
      <c r="AB568" t="str">
        <f t="shared" si="179"/>
        <v>0-50</v>
      </c>
      <c r="AC568" t="str">
        <f t="shared" si="180"/>
        <v>EAST</v>
      </c>
      <c r="AD568" t="str">
        <f t="shared" si="181"/>
        <v>Multiple Device</v>
      </c>
      <c r="AE568" t="str">
        <f t="shared" si="182"/>
        <v>301-350</v>
      </c>
      <c r="AF568" s="24" t="str">
        <f t="shared" si="183"/>
        <v>More than 30days</v>
      </c>
      <c r="AG568" t="str">
        <f t="shared" si="184"/>
        <v>2501-3000</v>
      </c>
      <c r="AH568" s="30">
        <f t="shared" si="186"/>
        <v>314</v>
      </c>
      <c r="AI568" s="30">
        <f t="shared" si="175"/>
        <v>1.0700636942675159</v>
      </c>
      <c r="AJ568" t="str">
        <f t="shared" si="187"/>
        <v>0-5 hrs</v>
      </c>
      <c r="AK568" t="str">
        <f t="shared" si="196"/>
        <v>Low Engaged</v>
      </c>
    </row>
    <row r="569" spans="1:37" x14ac:dyDescent="0.25">
      <c r="A569">
        <v>6272</v>
      </c>
      <c r="B569" t="s">
        <v>314</v>
      </c>
      <c r="C569" s="1">
        <v>45132</v>
      </c>
      <c r="D569" s="1">
        <v>45644</v>
      </c>
      <c r="E569" s="33">
        <v>11.99</v>
      </c>
      <c r="F569">
        <v>87</v>
      </c>
      <c r="G569" t="s">
        <v>24</v>
      </c>
      <c r="H569">
        <v>3</v>
      </c>
      <c r="I569">
        <v>6</v>
      </c>
      <c r="J569" t="b">
        <v>1</v>
      </c>
      <c r="K569">
        <v>213</v>
      </c>
      <c r="L569">
        <v>98</v>
      </c>
      <c r="M569" t="s">
        <v>39</v>
      </c>
      <c r="N569" t="s">
        <v>40</v>
      </c>
      <c r="O569" t="s">
        <v>41</v>
      </c>
      <c r="P569">
        <v>84</v>
      </c>
      <c r="Q569">
        <v>4.7</v>
      </c>
      <c r="R569" t="b">
        <v>0</v>
      </c>
      <c r="S569" t="s">
        <v>28</v>
      </c>
      <c r="T569">
        <v>2089</v>
      </c>
      <c r="U569" t="s">
        <v>65</v>
      </c>
      <c r="V569" t="s">
        <v>36</v>
      </c>
      <c r="W569" t="s">
        <v>75</v>
      </c>
      <c r="X569" s="10">
        <f t="shared" si="176"/>
        <v>0.27009646302250806</v>
      </c>
      <c r="Y569" s="10" t="str">
        <f t="shared" si="185"/>
        <v>11%-30%</v>
      </c>
      <c r="Z569" t="str">
        <f t="shared" si="177"/>
        <v>Moderate</v>
      </c>
      <c r="AA569" t="str">
        <f t="shared" si="178"/>
        <v>201-300</v>
      </c>
      <c r="AB569" t="str">
        <f t="shared" si="179"/>
        <v>51-100</v>
      </c>
      <c r="AC569" t="str">
        <f t="shared" si="180"/>
        <v>WEST</v>
      </c>
      <c r="AD569" t="str">
        <f t="shared" si="181"/>
        <v>Multiple Device</v>
      </c>
      <c r="AE569" t="str">
        <f t="shared" si="182"/>
        <v>51-100</v>
      </c>
      <c r="AF569" s="24" t="str">
        <f t="shared" si="183"/>
        <v>0-1 days</v>
      </c>
      <c r="AG569" t="str">
        <f t="shared" si="184"/>
        <v>2001-2500</v>
      </c>
      <c r="AH569" s="30">
        <f t="shared" si="186"/>
        <v>512</v>
      </c>
      <c r="AI569" s="30">
        <f t="shared" si="175"/>
        <v>0.169921875</v>
      </c>
      <c r="AJ569" t="str">
        <f t="shared" si="187"/>
        <v>0-5 hrs</v>
      </c>
      <c r="AK569" t="str">
        <f t="shared" si="196"/>
        <v>Low Engaged</v>
      </c>
    </row>
    <row r="570" spans="1:37" x14ac:dyDescent="0.25">
      <c r="A570">
        <v>6278</v>
      </c>
      <c r="B570" t="s">
        <v>220</v>
      </c>
      <c r="C570" s="1">
        <v>45095</v>
      </c>
      <c r="D570" s="1">
        <v>45621</v>
      </c>
      <c r="E570" s="33">
        <v>7.99</v>
      </c>
      <c r="F570">
        <v>388</v>
      </c>
      <c r="G570" t="s">
        <v>33</v>
      </c>
      <c r="H570">
        <v>1</v>
      </c>
      <c r="I570">
        <v>6</v>
      </c>
      <c r="J570" t="b">
        <v>1</v>
      </c>
      <c r="K570">
        <v>861</v>
      </c>
      <c r="L570">
        <v>59</v>
      </c>
      <c r="M570" t="s">
        <v>25</v>
      </c>
      <c r="N570" t="s">
        <v>40</v>
      </c>
      <c r="O570" t="s">
        <v>27</v>
      </c>
      <c r="P570">
        <v>42</v>
      </c>
      <c r="Q570">
        <v>4.4000000000000004</v>
      </c>
      <c r="R570" t="b">
        <v>0</v>
      </c>
      <c r="S570" t="s">
        <v>28</v>
      </c>
      <c r="T570">
        <v>1129</v>
      </c>
      <c r="U570" t="s">
        <v>57</v>
      </c>
      <c r="V570" t="s">
        <v>60</v>
      </c>
      <c r="W570" t="s">
        <v>53</v>
      </c>
      <c r="X570" s="10">
        <f t="shared" si="176"/>
        <v>4.5652173913043478E-2</v>
      </c>
      <c r="Y570" s="10" t="str">
        <f t="shared" si="185"/>
        <v>0%-10%</v>
      </c>
      <c r="Z570" t="str">
        <f t="shared" si="177"/>
        <v>Low</v>
      </c>
      <c r="AA570" t="str">
        <f t="shared" si="178"/>
        <v>801-900</v>
      </c>
      <c r="AB570" t="str">
        <f t="shared" si="179"/>
        <v>51-100</v>
      </c>
      <c r="AC570" t="str">
        <f t="shared" si="180"/>
        <v>WEST</v>
      </c>
      <c r="AD570" t="str">
        <f t="shared" si="181"/>
        <v>Single Device</v>
      </c>
      <c r="AE570" t="str">
        <f t="shared" si="182"/>
        <v>351-400</v>
      </c>
      <c r="AF570" s="24" t="str">
        <f t="shared" si="183"/>
        <v>More than 30days</v>
      </c>
      <c r="AG570" t="str">
        <f t="shared" si="184"/>
        <v>1001-1500</v>
      </c>
      <c r="AH570" s="30">
        <f t="shared" si="186"/>
        <v>526</v>
      </c>
      <c r="AI570" s="30">
        <f t="shared" si="175"/>
        <v>0.73764258555133078</v>
      </c>
      <c r="AJ570" t="str">
        <f t="shared" si="187"/>
        <v>0-5 hrs</v>
      </c>
      <c r="AK570" t="str">
        <f t="shared" si="196"/>
        <v>Low Engaged</v>
      </c>
    </row>
    <row r="571" spans="1:37" x14ac:dyDescent="0.25">
      <c r="A571">
        <v>6285</v>
      </c>
      <c r="B571" t="s">
        <v>126</v>
      </c>
      <c r="C571" s="1">
        <v>45138</v>
      </c>
      <c r="D571" s="1">
        <v>45626</v>
      </c>
      <c r="E571" s="33">
        <v>11.99</v>
      </c>
      <c r="F571">
        <v>238</v>
      </c>
      <c r="G571" t="s">
        <v>46</v>
      </c>
      <c r="H571">
        <v>3</v>
      </c>
      <c r="I571">
        <v>6</v>
      </c>
      <c r="J571" t="b">
        <v>1</v>
      </c>
      <c r="K571">
        <v>831</v>
      </c>
      <c r="L571">
        <v>101</v>
      </c>
      <c r="M571" t="s">
        <v>25</v>
      </c>
      <c r="N571" t="s">
        <v>26</v>
      </c>
      <c r="O571" t="s">
        <v>34</v>
      </c>
      <c r="P571">
        <v>94</v>
      </c>
      <c r="Q571">
        <v>4.4000000000000004</v>
      </c>
      <c r="R571" t="b">
        <v>1</v>
      </c>
      <c r="S571" t="s">
        <v>28</v>
      </c>
      <c r="T571">
        <v>48</v>
      </c>
      <c r="U571" t="s">
        <v>51</v>
      </c>
      <c r="V571" t="s">
        <v>30</v>
      </c>
      <c r="W571" t="s">
        <v>37</v>
      </c>
      <c r="X571" s="10">
        <f t="shared" si="176"/>
        <v>0.10085836909871244</v>
      </c>
      <c r="Y571" s="10" t="str">
        <f t="shared" si="185"/>
        <v>11%-30%</v>
      </c>
      <c r="Z571" t="str">
        <f t="shared" si="177"/>
        <v>Moderate</v>
      </c>
      <c r="AA571" t="str">
        <f t="shared" si="178"/>
        <v>801-900</v>
      </c>
      <c r="AB571" t="str">
        <f t="shared" si="179"/>
        <v>101-150</v>
      </c>
      <c r="AC571" t="str">
        <f t="shared" si="180"/>
        <v>WEST</v>
      </c>
      <c r="AD571" t="str">
        <f t="shared" si="181"/>
        <v>Multiple Device</v>
      </c>
      <c r="AE571" t="str">
        <f t="shared" si="182"/>
        <v>201-250</v>
      </c>
      <c r="AF571" s="24" t="str">
        <f t="shared" si="183"/>
        <v>16-20 days</v>
      </c>
      <c r="AG571" t="str">
        <f t="shared" si="184"/>
        <v>0-500</v>
      </c>
      <c r="AH571" s="30">
        <f t="shared" si="186"/>
        <v>488</v>
      </c>
      <c r="AI571" s="30">
        <f t="shared" si="175"/>
        <v>0.48770491803278687</v>
      </c>
      <c r="AJ571" t="str">
        <f t="shared" si="187"/>
        <v>0-5 hrs</v>
      </c>
      <c r="AK571" t="str">
        <f t="shared" si="196"/>
        <v>Low Engaged</v>
      </c>
    </row>
    <row r="572" spans="1:37" x14ac:dyDescent="0.25">
      <c r="A572">
        <v>6287</v>
      </c>
      <c r="B572" t="s">
        <v>278</v>
      </c>
      <c r="C572" s="1">
        <v>45045</v>
      </c>
      <c r="D572" s="1">
        <v>45626</v>
      </c>
      <c r="E572" s="33">
        <v>11.99</v>
      </c>
      <c r="F572">
        <v>449</v>
      </c>
      <c r="G572" t="s">
        <v>46</v>
      </c>
      <c r="H572">
        <v>1</v>
      </c>
      <c r="I572">
        <v>2</v>
      </c>
      <c r="J572" t="b">
        <v>1</v>
      </c>
      <c r="K572">
        <v>268</v>
      </c>
      <c r="L572">
        <v>11</v>
      </c>
      <c r="M572" t="s">
        <v>39</v>
      </c>
      <c r="N572" t="s">
        <v>40</v>
      </c>
      <c r="O572" t="s">
        <v>56</v>
      </c>
      <c r="P572">
        <v>62</v>
      </c>
      <c r="Q572">
        <v>5</v>
      </c>
      <c r="R572" t="b">
        <v>0</v>
      </c>
      <c r="S572" t="s">
        <v>28</v>
      </c>
      <c r="T572">
        <v>993</v>
      </c>
      <c r="U572" t="s">
        <v>35</v>
      </c>
      <c r="V572" t="s">
        <v>36</v>
      </c>
      <c r="W572" t="s">
        <v>37</v>
      </c>
      <c r="X572" s="10">
        <f t="shared" si="176"/>
        <v>0.22222222222222221</v>
      </c>
      <c r="Y572" s="10" t="str">
        <f t="shared" si="185"/>
        <v>11%-30%</v>
      </c>
      <c r="Z572" t="str">
        <f t="shared" si="177"/>
        <v>Moderate</v>
      </c>
      <c r="AA572" t="str">
        <f t="shared" si="178"/>
        <v>201-300</v>
      </c>
      <c r="AB572" t="str">
        <f t="shared" si="179"/>
        <v>0-50</v>
      </c>
      <c r="AC572" t="str">
        <f t="shared" si="180"/>
        <v>WEST</v>
      </c>
      <c r="AD572" t="str">
        <f t="shared" si="181"/>
        <v>Single Device</v>
      </c>
      <c r="AE572" t="str">
        <f t="shared" si="182"/>
        <v>401-450</v>
      </c>
      <c r="AF572" s="24" t="str">
        <f t="shared" si="183"/>
        <v>16-20 days</v>
      </c>
      <c r="AG572" t="str">
        <f t="shared" si="184"/>
        <v>501-1000</v>
      </c>
      <c r="AH572" s="30">
        <f t="shared" si="186"/>
        <v>581</v>
      </c>
      <c r="AI572" s="30">
        <f t="shared" si="175"/>
        <v>0.7728055077452668</v>
      </c>
      <c r="AJ572" t="str">
        <f t="shared" si="187"/>
        <v>0-5 hrs</v>
      </c>
      <c r="AK572" t="str">
        <f t="shared" si="188"/>
        <v>High Enagaged</v>
      </c>
    </row>
    <row r="573" spans="1:37" x14ac:dyDescent="0.25">
      <c r="A573">
        <v>6288</v>
      </c>
      <c r="B573" t="s">
        <v>175</v>
      </c>
      <c r="C573" s="1">
        <v>45384</v>
      </c>
      <c r="D573" s="1">
        <v>45637</v>
      </c>
      <c r="E573" s="33">
        <v>15.99</v>
      </c>
      <c r="F573">
        <v>267</v>
      </c>
      <c r="G573" t="s">
        <v>79</v>
      </c>
      <c r="H573">
        <v>1</v>
      </c>
      <c r="I573">
        <v>2</v>
      </c>
      <c r="J573" t="b">
        <v>0</v>
      </c>
      <c r="K573">
        <v>107</v>
      </c>
      <c r="L573">
        <v>140</v>
      </c>
      <c r="M573" t="s">
        <v>59</v>
      </c>
      <c r="N573" t="s">
        <v>26</v>
      </c>
      <c r="O573" t="s">
        <v>67</v>
      </c>
      <c r="P573">
        <v>7</v>
      </c>
      <c r="Q573">
        <v>4.8</v>
      </c>
      <c r="R573" t="b">
        <v>0</v>
      </c>
      <c r="S573" t="s">
        <v>28</v>
      </c>
      <c r="T573">
        <v>783</v>
      </c>
      <c r="U573" t="s">
        <v>51</v>
      </c>
      <c r="V573" t="s">
        <v>36</v>
      </c>
      <c r="W573" t="s">
        <v>37</v>
      </c>
      <c r="X573" s="10">
        <f t="shared" si="176"/>
        <v>2.8340080971659919E-2</v>
      </c>
      <c r="Y573" s="10" t="str">
        <f t="shared" si="185"/>
        <v>0%-10%</v>
      </c>
      <c r="Z573" t="str">
        <f t="shared" si="177"/>
        <v>Low</v>
      </c>
      <c r="AA573" t="str">
        <f t="shared" si="178"/>
        <v>101-200</v>
      </c>
      <c r="AB573" t="str">
        <f t="shared" si="179"/>
        <v>101-150</v>
      </c>
      <c r="AC573" t="str">
        <f t="shared" si="180"/>
        <v>SOUTH</v>
      </c>
      <c r="AD573" t="str">
        <f t="shared" si="181"/>
        <v>Single Device</v>
      </c>
      <c r="AE573" t="str">
        <f t="shared" si="182"/>
        <v>251-300</v>
      </c>
      <c r="AF573" s="24" t="str">
        <f t="shared" si="183"/>
        <v>7-10 days</v>
      </c>
      <c r="AG573" t="str">
        <f t="shared" si="184"/>
        <v>501-1000</v>
      </c>
      <c r="AH573" s="30">
        <f t="shared" si="186"/>
        <v>253</v>
      </c>
      <c r="AI573" s="30">
        <f t="shared" ref="AI573:AI636" si="197">IFERROR(IF(F573/AH573&gt;0,F573/AH573,-(F573/AH573)),F573-(F573-1))</f>
        <v>1.0553359683794465</v>
      </c>
      <c r="AJ573" t="str">
        <f t="shared" si="187"/>
        <v>0-5 hrs</v>
      </c>
      <c r="AK573" t="str">
        <f>IF(F573&gt;400,"High Enagaged",IF(AND(F573&lt;=200,F573&gt;100),"Moderate Enagaged","Low Engaged"))</f>
        <v>Low Engaged</v>
      </c>
    </row>
    <row r="574" spans="1:37" x14ac:dyDescent="0.25">
      <c r="A574">
        <v>6293</v>
      </c>
      <c r="B574" t="s">
        <v>146</v>
      </c>
      <c r="C574" s="1">
        <v>45551</v>
      </c>
      <c r="D574" s="1">
        <v>45617</v>
      </c>
      <c r="E574" s="33">
        <v>15.99</v>
      </c>
      <c r="F574">
        <v>473</v>
      </c>
      <c r="G574" t="s">
        <v>43</v>
      </c>
      <c r="H574">
        <v>4</v>
      </c>
      <c r="I574">
        <v>4</v>
      </c>
      <c r="J574" t="b">
        <v>0</v>
      </c>
      <c r="K574">
        <v>605</v>
      </c>
      <c r="L574">
        <v>93</v>
      </c>
      <c r="M574" t="s">
        <v>63</v>
      </c>
      <c r="N574" t="s">
        <v>40</v>
      </c>
      <c r="O574" t="s">
        <v>41</v>
      </c>
      <c r="P574">
        <v>13</v>
      </c>
      <c r="Q574">
        <v>4.8</v>
      </c>
      <c r="R574" t="b">
        <v>0</v>
      </c>
      <c r="S574" t="s">
        <v>28</v>
      </c>
      <c r="T574">
        <v>2141</v>
      </c>
      <c r="U574" t="s">
        <v>35</v>
      </c>
      <c r="V574" t="s">
        <v>30</v>
      </c>
      <c r="W574" t="s">
        <v>31</v>
      </c>
      <c r="X574" s="10">
        <f t="shared" si="176"/>
        <v>1.8624641833810889E-2</v>
      </c>
      <c r="Y574" s="10" t="str">
        <f t="shared" si="185"/>
        <v>0%-10%</v>
      </c>
      <c r="Z574" t="str">
        <f t="shared" si="177"/>
        <v>Low</v>
      </c>
      <c r="AA574" t="str">
        <f t="shared" si="178"/>
        <v>601-700</v>
      </c>
      <c r="AB574" t="str">
        <f t="shared" si="179"/>
        <v>51-100</v>
      </c>
      <c r="AC574" t="str">
        <f t="shared" si="180"/>
        <v>NORTH</v>
      </c>
      <c r="AD574" t="str">
        <f t="shared" si="181"/>
        <v>Multiple Device</v>
      </c>
      <c r="AE574" t="str">
        <f t="shared" si="182"/>
        <v>451-500</v>
      </c>
      <c r="AF574" s="24" t="str">
        <f t="shared" si="183"/>
        <v>21-30 days</v>
      </c>
      <c r="AG574" t="str">
        <f t="shared" si="184"/>
        <v>2001-2500</v>
      </c>
      <c r="AH574" s="30">
        <f t="shared" si="186"/>
        <v>66</v>
      </c>
      <c r="AI574" s="30">
        <f t="shared" si="197"/>
        <v>7.166666666666667</v>
      </c>
      <c r="AJ574" t="str">
        <f t="shared" si="187"/>
        <v>6-10 hrs</v>
      </c>
      <c r="AK574" t="str">
        <f t="shared" si="188"/>
        <v>High Enagaged</v>
      </c>
    </row>
    <row r="575" spans="1:37" x14ac:dyDescent="0.25">
      <c r="A575">
        <v>6300</v>
      </c>
      <c r="B575" t="s">
        <v>178</v>
      </c>
      <c r="C575" s="1">
        <v>45189</v>
      </c>
      <c r="D575" s="1">
        <v>45635</v>
      </c>
      <c r="E575" s="33">
        <v>15.99</v>
      </c>
      <c r="F575">
        <v>164</v>
      </c>
      <c r="G575" t="s">
        <v>24</v>
      </c>
      <c r="H575">
        <v>3</v>
      </c>
      <c r="I575">
        <v>5</v>
      </c>
      <c r="J575" t="b">
        <v>0</v>
      </c>
      <c r="K575">
        <v>161</v>
      </c>
      <c r="L575">
        <v>77</v>
      </c>
      <c r="M575" t="s">
        <v>59</v>
      </c>
      <c r="N575" t="s">
        <v>64</v>
      </c>
      <c r="O575" t="s">
        <v>34</v>
      </c>
      <c r="P575">
        <v>97</v>
      </c>
      <c r="Q575">
        <v>3.7</v>
      </c>
      <c r="R575" t="b">
        <v>1</v>
      </c>
      <c r="S575" t="s">
        <v>28</v>
      </c>
      <c r="T575">
        <v>1991</v>
      </c>
      <c r="U575" t="s">
        <v>57</v>
      </c>
      <c r="V575" t="s">
        <v>60</v>
      </c>
      <c r="W575" t="s">
        <v>31</v>
      </c>
      <c r="X575" s="10">
        <f t="shared" si="176"/>
        <v>0.40756302521008403</v>
      </c>
      <c r="Y575" s="10" t="str">
        <f t="shared" si="185"/>
        <v>Above 30%</v>
      </c>
      <c r="Z575" t="str">
        <f t="shared" si="177"/>
        <v>High</v>
      </c>
      <c r="AA575" t="str">
        <f t="shared" si="178"/>
        <v>101-200</v>
      </c>
      <c r="AB575" t="str">
        <f t="shared" si="179"/>
        <v>51-100</v>
      </c>
      <c r="AC575" t="str">
        <f t="shared" si="180"/>
        <v>SOUTH</v>
      </c>
      <c r="AD575" t="str">
        <f t="shared" si="181"/>
        <v>Multiple Device</v>
      </c>
      <c r="AE575" t="str">
        <f t="shared" si="182"/>
        <v>151-200</v>
      </c>
      <c r="AF575" s="24" t="str">
        <f t="shared" si="183"/>
        <v>7-10 days</v>
      </c>
      <c r="AG575" t="str">
        <f t="shared" si="184"/>
        <v>1501-2000</v>
      </c>
      <c r="AH575" s="30">
        <f t="shared" si="186"/>
        <v>446</v>
      </c>
      <c r="AI575" s="30">
        <f t="shared" si="197"/>
        <v>0.36771300448430494</v>
      </c>
      <c r="AJ575" t="str">
        <f t="shared" si="187"/>
        <v>0-5 hrs</v>
      </c>
      <c r="AK575" t="str">
        <f>IF(F575&gt;400,"High Enagaged",IF(AND(F575&lt;=200,F575&gt;100),"Moderate Enagaged","Low Engaged"))</f>
        <v>Moderate Enagaged</v>
      </c>
    </row>
    <row r="576" spans="1:37" x14ac:dyDescent="0.25">
      <c r="A576">
        <v>6319</v>
      </c>
      <c r="B576" t="s">
        <v>325</v>
      </c>
      <c r="C576" s="1">
        <v>44988</v>
      </c>
      <c r="D576" s="1">
        <v>45642</v>
      </c>
      <c r="E576" s="33">
        <v>7.99</v>
      </c>
      <c r="F576">
        <v>466</v>
      </c>
      <c r="G576" t="s">
        <v>79</v>
      </c>
      <c r="H576">
        <v>4</v>
      </c>
      <c r="I576">
        <v>1</v>
      </c>
      <c r="J576" t="b">
        <v>1</v>
      </c>
      <c r="K576">
        <v>592</v>
      </c>
      <c r="L576">
        <v>67</v>
      </c>
      <c r="M576" t="s">
        <v>74</v>
      </c>
      <c r="N576" t="s">
        <v>40</v>
      </c>
      <c r="O576" t="s">
        <v>67</v>
      </c>
      <c r="P576">
        <v>81</v>
      </c>
      <c r="Q576">
        <v>4.8</v>
      </c>
      <c r="R576" t="b">
        <v>0</v>
      </c>
      <c r="S576" t="s">
        <v>28</v>
      </c>
      <c r="T576">
        <v>423</v>
      </c>
      <c r="U576" t="s">
        <v>35</v>
      </c>
      <c r="V576" t="s">
        <v>60</v>
      </c>
      <c r="W576" t="s">
        <v>53</v>
      </c>
      <c r="X576" s="10">
        <f t="shared" si="176"/>
        <v>0.12291350531107739</v>
      </c>
      <c r="Y576" s="10" t="str">
        <f t="shared" si="185"/>
        <v>11%-30%</v>
      </c>
      <c r="Z576" t="str">
        <f t="shared" si="177"/>
        <v>Moderate</v>
      </c>
      <c r="AA576" t="str">
        <f t="shared" si="178"/>
        <v>501-600</v>
      </c>
      <c r="AB576" t="str">
        <f t="shared" si="179"/>
        <v>51-100</v>
      </c>
      <c r="AC576" t="str">
        <f t="shared" si="180"/>
        <v>NORTH</v>
      </c>
      <c r="AD576" t="str">
        <f t="shared" si="181"/>
        <v>Multiple Device</v>
      </c>
      <c r="AE576" t="str">
        <f t="shared" si="182"/>
        <v>451-500</v>
      </c>
      <c r="AF576" s="24" t="str">
        <f t="shared" si="183"/>
        <v>2-3 days</v>
      </c>
      <c r="AG576" t="str">
        <f t="shared" si="184"/>
        <v>0-500</v>
      </c>
      <c r="AH576" s="30">
        <f t="shared" si="186"/>
        <v>654</v>
      </c>
      <c r="AI576" s="30">
        <f t="shared" si="197"/>
        <v>0.71253822629969421</v>
      </c>
      <c r="AJ576" t="str">
        <f t="shared" si="187"/>
        <v>0-5 hrs</v>
      </c>
      <c r="AK576" t="str">
        <f t="shared" si="188"/>
        <v>High Enagaged</v>
      </c>
    </row>
    <row r="577" spans="1:37" x14ac:dyDescent="0.25">
      <c r="A577">
        <v>6330</v>
      </c>
      <c r="B577" t="s">
        <v>272</v>
      </c>
      <c r="C577" s="1">
        <v>45316</v>
      </c>
      <c r="D577" s="1">
        <v>45630</v>
      </c>
      <c r="E577" s="33">
        <v>7.99</v>
      </c>
      <c r="F577">
        <v>329</v>
      </c>
      <c r="G577" t="s">
        <v>43</v>
      </c>
      <c r="H577">
        <v>4</v>
      </c>
      <c r="I577">
        <v>1</v>
      </c>
      <c r="J577" t="b">
        <v>1</v>
      </c>
      <c r="K577">
        <v>973</v>
      </c>
      <c r="L577">
        <v>163</v>
      </c>
      <c r="M577" t="s">
        <v>25</v>
      </c>
      <c r="N577" t="s">
        <v>64</v>
      </c>
      <c r="O577" t="s">
        <v>56</v>
      </c>
      <c r="P577">
        <v>78</v>
      </c>
      <c r="Q577">
        <v>4.2</v>
      </c>
      <c r="R577" t="b">
        <v>1</v>
      </c>
      <c r="S577" t="s">
        <v>28</v>
      </c>
      <c r="T577">
        <v>218</v>
      </c>
      <c r="U577" t="s">
        <v>65</v>
      </c>
      <c r="V577" t="s">
        <v>52</v>
      </c>
      <c r="W577" t="s">
        <v>37</v>
      </c>
      <c r="X577" s="10">
        <f t="shared" si="176"/>
        <v>6.8661971830985921E-2</v>
      </c>
      <c r="Y577" s="10" t="str">
        <f t="shared" si="185"/>
        <v>0%-10%</v>
      </c>
      <c r="Z577" t="str">
        <f t="shared" si="177"/>
        <v>Low</v>
      </c>
      <c r="AA577" t="str">
        <f t="shared" si="178"/>
        <v>901-1000</v>
      </c>
      <c r="AB577" t="str">
        <f t="shared" si="179"/>
        <v>151-200</v>
      </c>
      <c r="AC577" t="str">
        <f t="shared" si="180"/>
        <v>WEST</v>
      </c>
      <c r="AD577" t="str">
        <f t="shared" si="181"/>
        <v>Multiple Device</v>
      </c>
      <c r="AE577" t="str">
        <f t="shared" si="182"/>
        <v>301-350</v>
      </c>
      <c r="AF577" s="24" t="str">
        <f t="shared" si="183"/>
        <v>11-15 days</v>
      </c>
      <c r="AG577" t="str">
        <f t="shared" si="184"/>
        <v>0-500</v>
      </c>
      <c r="AH577" s="30">
        <f t="shared" si="186"/>
        <v>314</v>
      </c>
      <c r="AI577" s="30">
        <f t="shared" si="197"/>
        <v>1.0477707006369428</v>
      </c>
      <c r="AJ577" t="str">
        <f t="shared" si="187"/>
        <v>0-5 hrs</v>
      </c>
      <c r="AK577" t="str">
        <f>IF(F577&gt;400,"High Enagaged",IF(AND(F577&lt;=200,F577&gt;100),"Moderate Enagaged","Low Engaged"))</f>
        <v>Low Engaged</v>
      </c>
    </row>
    <row r="578" spans="1:37" x14ac:dyDescent="0.25">
      <c r="A578">
        <v>6345</v>
      </c>
      <c r="B578" t="s">
        <v>305</v>
      </c>
      <c r="C578" s="1">
        <v>44927</v>
      </c>
      <c r="D578" s="1">
        <v>45635</v>
      </c>
      <c r="E578" s="33">
        <v>7.99</v>
      </c>
      <c r="F578">
        <v>410</v>
      </c>
      <c r="G578" t="s">
        <v>46</v>
      </c>
      <c r="H578">
        <v>1</v>
      </c>
      <c r="I578">
        <v>1</v>
      </c>
      <c r="J578" t="b">
        <v>1</v>
      </c>
      <c r="K578">
        <v>909</v>
      </c>
      <c r="L578">
        <v>99</v>
      </c>
      <c r="M578" t="s">
        <v>39</v>
      </c>
      <c r="N578" t="s">
        <v>26</v>
      </c>
      <c r="O578" t="s">
        <v>41</v>
      </c>
      <c r="P578">
        <v>22</v>
      </c>
      <c r="Q578">
        <v>3.2</v>
      </c>
      <c r="R578" t="b">
        <v>0</v>
      </c>
      <c r="S578" t="s">
        <v>28</v>
      </c>
      <c r="T578">
        <v>754</v>
      </c>
      <c r="U578" t="s">
        <v>51</v>
      </c>
      <c r="V578" t="s">
        <v>36</v>
      </c>
      <c r="W578" t="s">
        <v>37</v>
      </c>
      <c r="X578" s="10">
        <f t="shared" ref="X578:X641" si="198">P578/(K578+L578)</f>
        <v>2.1825396825396824E-2</v>
      </c>
      <c r="Y578" s="10" t="str">
        <f t="shared" si="185"/>
        <v>0%-10%</v>
      </c>
      <c r="Z578" t="str">
        <f t="shared" ref="Z578:Z641" si="199">IF(P578/(K578+L578)&gt;0.3, "High",IF(P578/(K578+L578)&lt;=0.1,"Low","Moderate"))</f>
        <v>Low</v>
      </c>
      <c r="AA578" t="str">
        <f t="shared" ref="AA578:AA641" si="200">IF(K578&gt;900,"901-1000",IF(AND(K578&lt;=900,K578&gt;800),"801-900",IF(AND(K578&lt;=800,K578&gt;700),"701-800",IF(AND(K578&lt;=700,K578&gt;600),"601-700",IF(AND(K578&lt;=600,K578&gt;500),"501-600",IF(AND(K578&lt;=500,K578&gt;400),"401-500",IF(AND(K578&lt;=400,K578&gt;300),"301-400",IF(AND(K578&lt;=300,K578&gt;200),"201-300",IF(AND(K578&lt;=200,K578&gt;100),"101-200","0-100")))))))))</f>
        <v>901-1000</v>
      </c>
      <c r="AB578" t="str">
        <f t="shared" ref="AB578:AB641" si="201">IF(L578&gt;200,"Above 200",IF(AND(L578&lt;=200,L578&gt;150),"151-200",IF(AND(L578&lt;=150,L578&gt;100),"101-150",IF(AND(L578&lt;=100,L578&gt;50),"51-100","0-50"))))</f>
        <v>51-100</v>
      </c>
      <c r="AC578" t="str">
        <f t="shared" ref="AC578:AC641" si="202">IF(M578="GERMANY","NORTH",IF(M578="INDIA","EAST",IF(M578="USA","WEST",IF(M578="FRANCE","NORTH",IF(M578="CANADA","WEST",IF(M578="UK","NORTH",IF(M578="AUSTRALIA","SOUTH","")))))))</f>
        <v>WEST</v>
      </c>
      <c r="AD578" t="str">
        <f t="shared" ref="AD578:AD641" si="203">IF(H578=1,"Single Device","Multiple Device")</f>
        <v>Single Device</v>
      </c>
      <c r="AE578" t="str">
        <f t="shared" ref="AE578:AE641" si="204">IF(AND(F578&lt;=500,F578&gt;450),"451-500",IF(AND(F578&lt;=450,F578&gt;400),"401-450",IF(AND(F578&lt;=400,F578&gt;350),"351-400",IF(AND(F578&lt;=350,F578&gt;300),"301-350",IF(AND(F578&lt;=300,F578&gt;250),"251-300",IF(AND(F578&lt;=250,F578&gt;200),"201-250",IF(AND(F578&lt;=200,F578&gt;150),"151-200",IF(AND(F578&lt;=150,F578&gt;100),"101-150",IF(AND(F578&lt;=100,F578&gt;50),"51-100","0-50")))))))))</f>
        <v>401-450</v>
      </c>
      <c r="AF578" s="24" t="str">
        <f t="shared" ref="AF578:AF641" si="205">IF(MAX($D$2:$D$1001)-D578&lt;=1,"0-1 days",IF(AND(MAX($D$2:$D$1001)-D578&gt;1,MAX($D$2:$D$1001)-D578&lt;=3),"2-3 days",IF(AND(MAX($D$2:$D$1001)-D578&gt;3,MAX($D$2:$D$1001)-D578&lt;=6),"4-6 days",IF(AND(MAX($D$2:$D$1001)-D578&gt;6,MAX($D$2:$D$1001)-D578&lt;=10),"7-10 days",IF(AND(MAX($D$2:$D$1001)-D578&gt;10,MAX($D$2:$D$1001)-D578&lt;=15),"11-15 days",IF(AND(MAX($D$2:$D$1001)-D578&gt;15,MAX($D$2:$D$1001)-D578&lt;=20),"16-20 days",IF(AND(MAX($D$2:$D$1001)-D597&gt;20,MAX($D$2:$D$1001)-D578&lt;=30),"21-30 days","More than 30days")))))))</f>
        <v>7-10 days</v>
      </c>
      <c r="AG578" t="str">
        <f t="shared" ref="AG578:AG641" si="206">IF(T578&gt;4500,"Above 4500",IF(AND(T578&lt;=4500,T578&gt;4000),"4001-4500",IF(AND(T578&lt;=4000,T578&gt;3500),"3501-4000",IF(AND(T578&lt;=3500,T578&gt;3000),"3001-3500",IF(AND(T578&lt;=3000,T578&gt;2500),"2501-3000",IF(AND(T578&lt;=2500,T578&gt;2000),"2001-2500",IF(AND(T578&lt;=2000,T578&gt;1500),"1501-2000",IF(AND(T578&lt;=1500,T578&gt;1000),"1001-1500",IF(AND(T578&lt;=1000,T578&gt;500),"501-1000","0-500")))))))))</f>
        <v>501-1000</v>
      </c>
      <c r="AH578" s="30">
        <f t="shared" si="186"/>
        <v>708</v>
      </c>
      <c r="AI578" s="30">
        <f t="shared" si="197"/>
        <v>0.57909604519774016</v>
      </c>
      <c r="AJ578" t="str">
        <f t="shared" si="187"/>
        <v>0-5 hrs</v>
      </c>
      <c r="AK578" t="str">
        <f t="shared" si="188"/>
        <v>High Enagaged</v>
      </c>
    </row>
    <row r="579" spans="1:37" x14ac:dyDescent="0.25">
      <c r="A579">
        <v>6368</v>
      </c>
      <c r="B579" t="s">
        <v>38</v>
      </c>
      <c r="C579" s="1">
        <v>45166</v>
      </c>
      <c r="D579" s="1">
        <v>45640</v>
      </c>
      <c r="E579" s="33">
        <v>11.99</v>
      </c>
      <c r="F579">
        <v>370</v>
      </c>
      <c r="G579" t="s">
        <v>62</v>
      </c>
      <c r="H579">
        <v>3</v>
      </c>
      <c r="I579">
        <v>4</v>
      </c>
      <c r="J579" t="b">
        <v>1</v>
      </c>
      <c r="K579">
        <v>973</v>
      </c>
      <c r="L579">
        <v>152</v>
      </c>
      <c r="M579" t="s">
        <v>39</v>
      </c>
      <c r="N579" t="s">
        <v>49</v>
      </c>
      <c r="O579" t="s">
        <v>27</v>
      </c>
      <c r="P579">
        <v>98</v>
      </c>
      <c r="Q579">
        <v>3.1</v>
      </c>
      <c r="R579" t="b">
        <v>1</v>
      </c>
      <c r="S579" t="s">
        <v>28</v>
      </c>
      <c r="T579">
        <v>1456</v>
      </c>
      <c r="U579" t="s">
        <v>65</v>
      </c>
      <c r="V579" t="s">
        <v>60</v>
      </c>
      <c r="W579" t="s">
        <v>75</v>
      </c>
      <c r="X579" s="10">
        <f t="shared" si="198"/>
        <v>8.7111111111111111E-2</v>
      </c>
      <c r="Y579" s="10" t="str">
        <f t="shared" ref="Y579:Y642" si="207">IF(P579/(K579+L579)&gt;0.3,"Above 30%",IF(P579/(K579+L579)&lt;=0.1,"0%-10%","11%-30%"))</f>
        <v>0%-10%</v>
      </c>
      <c r="Z579" t="str">
        <f t="shared" si="199"/>
        <v>Low</v>
      </c>
      <c r="AA579" t="str">
        <f t="shared" si="200"/>
        <v>901-1000</v>
      </c>
      <c r="AB579" t="str">
        <f t="shared" si="201"/>
        <v>151-200</v>
      </c>
      <c r="AC579" t="str">
        <f t="shared" si="202"/>
        <v>WEST</v>
      </c>
      <c r="AD579" t="str">
        <f t="shared" si="203"/>
        <v>Multiple Device</v>
      </c>
      <c r="AE579" t="str">
        <f t="shared" si="204"/>
        <v>351-400</v>
      </c>
      <c r="AF579" s="24" t="str">
        <f t="shared" si="205"/>
        <v>4-6 days</v>
      </c>
      <c r="AG579" t="str">
        <f t="shared" si="206"/>
        <v>1001-1500</v>
      </c>
      <c r="AH579" s="30">
        <f t="shared" ref="AH579:AH642" si="208">D579-C579</f>
        <v>474</v>
      </c>
      <c r="AI579" s="30">
        <f t="shared" si="197"/>
        <v>0.78059071729957807</v>
      </c>
      <c r="AJ579" t="str">
        <f t="shared" ref="AJ579:AJ642" si="209">IF(AI579&gt;20,"Above 20 hrs",IF(AND(AI579&lt;=20,AI579&gt;15),"15-20 hrs",IF(AND(AI579&lt;=15,AI579&gt;10),"11-15 hrs",IF(AND(AI579&lt;=10,AI579&gt;5),"6-10 hrs","0-5 hrs"))))</f>
        <v>0-5 hrs</v>
      </c>
      <c r="AK579" t="str">
        <f>IF(F579&gt;400,"High Enagaged",IF(AND(F579&lt;=200,F579&gt;100),"Moderate Enagaged","Low Engaged"))</f>
        <v>Low Engaged</v>
      </c>
    </row>
    <row r="580" spans="1:37" x14ac:dyDescent="0.25">
      <c r="A580">
        <v>6369</v>
      </c>
      <c r="B580" t="s">
        <v>102</v>
      </c>
      <c r="C580" s="1">
        <v>45222</v>
      </c>
      <c r="D580" s="1">
        <v>45623</v>
      </c>
      <c r="E580" s="33">
        <v>7.99</v>
      </c>
      <c r="F580">
        <v>414</v>
      </c>
      <c r="G580" t="s">
        <v>55</v>
      </c>
      <c r="H580">
        <v>4</v>
      </c>
      <c r="I580">
        <v>6</v>
      </c>
      <c r="J580" t="b">
        <v>1</v>
      </c>
      <c r="K580">
        <v>271</v>
      </c>
      <c r="L580">
        <v>51</v>
      </c>
      <c r="M580" t="s">
        <v>48</v>
      </c>
      <c r="N580" t="s">
        <v>26</v>
      </c>
      <c r="O580" t="s">
        <v>34</v>
      </c>
      <c r="P580">
        <v>8</v>
      </c>
      <c r="Q580">
        <v>4.3</v>
      </c>
      <c r="R580" t="b">
        <v>0</v>
      </c>
      <c r="S580" t="s">
        <v>28</v>
      </c>
      <c r="T580">
        <v>1546</v>
      </c>
      <c r="U580" t="s">
        <v>35</v>
      </c>
      <c r="V580" t="s">
        <v>36</v>
      </c>
      <c r="W580" t="s">
        <v>37</v>
      </c>
      <c r="X580" s="10">
        <f t="shared" si="198"/>
        <v>2.4844720496894408E-2</v>
      </c>
      <c r="Y580" s="10" t="str">
        <f t="shared" si="207"/>
        <v>0%-10%</v>
      </c>
      <c r="Z580" t="str">
        <f t="shared" si="199"/>
        <v>Low</v>
      </c>
      <c r="AA580" t="str">
        <f t="shared" si="200"/>
        <v>201-300</v>
      </c>
      <c r="AB580" t="str">
        <f t="shared" si="201"/>
        <v>51-100</v>
      </c>
      <c r="AC580" t="str">
        <f t="shared" si="202"/>
        <v>EAST</v>
      </c>
      <c r="AD580" t="str">
        <f t="shared" si="203"/>
        <v>Multiple Device</v>
      </c>
      <c r="AE580" t="str">
        <f t="shared" si="204"/>
        <v>401-450</v>
      </c>
      <c r="AF580" s="24" t="str">
        <f t="shared" si="205"/>
        <v>21-30 days</v>
      </c>
      <c r="AG580" t="str">
        <f t="shared" si="206"/>
        <v>1501-2000</v>
      </c>
      <c r="AH580" s="30">
        <f t="shared" si="208"/>
        <v>401</v>
      </c>
      <c r="AI580" s="30">
        <f t="shared" si="197"/>
        <v>1.032418952618454</v>
      </c>
      <c r="AJ580" t="str">
        <f t="shared" si="209"/>
        <v>0-5 hrs</v>
      </c>
      <c r="AK580" t="str">
        <f t="shared" ref="AK580:AK641" si="210">IF(F580&gt;400,"High Enagaged",IF(AND(T580&lt;=200,T580&gt;100),"Moderate Enagaged","Low Engaged"))</f>
        <v>High Enagaged</v>
      </c>
    </row>
    <row r="581" spans="1:37" x14ac:dyDescent="0.25">
      <c r="A581">
        <v>6374</v>
      </c>
      <c r="B581" t="s">
        <v>281</v>
      </c>
      <c r="C581" s="1">
        <v>45114</v>
      </c>
      <c r="D581" s="1">
        <v>45615</v>
      </c>
      <c r="E581" s="33">
        <v>15.99</v>
      </c>
      <c r="F581">
        <v>30</v>
      </c>
      <c r="G581" t="s">
        <v>24</v>
      </c>
      <c r="H581">
        <v>1</v>
      </c>
      <c r="I581">
        <v>1</v>
      </c>
      <c r="J581" t="b">
        <v>0</v>
      </c>
      <c r="K581">
        <v>178</v>
      </c>
      <c r="L581">
        <v>162</v>
      </c>
      <c r="M581" t="s">
        <v>48</v>
      </c>
      <c r="N581" t="s">
        <v>26</v>
      </c>
      <c r="O581" t="s">
        <v>41</v>
      </c>
      <c r="P581">
        <v>20</v>
      </c>
      <c r="Q581">
        <v>4.5999999999999996</v>
      </c>
      <c r="R581" t="b">
        <v>1</v>
      </c>
      <c r="S581" t="s">
        <v>28</v>
      </c>
      <c r="T581">
        <v>3124</v>
      </c>
      <c r="U581" t="s">
        <v>29</v>
      </c>
      <c r="V581" t="s">
        <v>60</v>
      </c>
      <c r="W581" t="s">
        <v>75</v>
      </c>
      <c r="X581" s="10">
        <f t="shared" si="198"/>
        <v>5.8823529411764705E-2</v>
      </c>
      <c r="Y581" s="10" t="str">
        <f t="shared" si="207"/>
        <v>0%-10%</v>
      </c>
      <c r="Z581" t="str">
        <f t="shared" si="199"/>
        <v>Low</v>
      </c>
      <c r="AA581" t="str">
        <f t="shared" si="200"/>
        <v>101-200</v>
      </c>
      <c r="AB581" t="str">
        <f t="shared" si="201"/>
        <v>151-200</v>
      </c>
      <c r="AC581" t="str">
        <f t="shared" si="202"/>
        <v>EAST</v>
      </c>
      <c r="AD581" t="str">
        <f t="shared" si="203"/>
        <v>Single Device</v>
      </c>
      <c r="AE581" t="str">
        <f t="shared" si="204"/>
        <v>0-50</v>
      </c>
      <c r="AF581" s="24" t="str">
        <f t="shared" si="205"/>
        <v>21-30 days</v>
      </c>
      <c r="AG581" t="str">
        <f t="shared" si="206"/>
        <v>3001-3500</v>
      </c>
      <c r="AH581" s="30">
        <f t="shared" si="208"/>
        <v>501</v>
      </c>
      <c r="AI581" s="30">
        <f t="shared" si="197"/>
        <v>5.9880239520958084E-2</v>
      </c>
      <c r="AJ581" t="str">
        <f t="shared" si="209"/>
        <v>0-5 hrs</v>
      </c>
      <c r="AK581" t="str">
        <f>IF(F581&gt;400,"High Enagaged",IF(AND(F581&lt;=200,F581&gt;100),"Moderate Enagaged","Low Engaged"))</f>
        <v>Low Engaged</v>
      </c>
    </row>
    <row r="582" spans="1:37" x14ac:dyDescent="0.25">
      <c r="A582">
        <v>6380</v>
      </c>
      <c r="B582" t="s">
        <v>72</v>
      </c>
      <c r="C582" s="1">
        <v>45020</v>
      </c>
      <c r="D582" s="1">
        <v>45640</v>
      </c>
      <c r="E582" s="33">
        <v>7.99</v>
      </c>
      <c r="F582">
        <v>493</v>
      </c>
      <c r="G582" t="s">
        <v>33</v>
      </c>
      <c r="H582">
        <v>5</v>
      </c>
      <c r="I582">
        <v>2</v>
      </c>
      <c r="J582" t="b">
        <v>1</v>
      </c>
      <c r="K582">
        <v>29</v>
      </c>
      <c r="L582">
        <v>82</v>
      </c>
      <c r="M582" t="s">
        <v>48</v>
      </c>
      <c r="N582" t="s">
        <v>64</v>
      </c>
      <c r="O582" t="s">
        <v>27</v>
      </c>
      <c r="P582">
        <v>64</v>
      </c>
      <c r="Q582">
        <v>3.4</v>
      </c>
      <c r="R582" t="b">
        <v>0</v>
      </c>
      <c r="S582" t="s">
        <v>28</v>
      </c>
      <c r="T582">
        <v>833</v>
      </c>
      <c r="U582" t="s">
        <v>29</v>
      </c>
      <c r="V582" t="s">
        <v>52</v>
      </c>
      <c r="W582" t="s">
        <v>37</v>
      </c>
      <c r="X582" s="10">
        <f t="shared" si="198"/>
        <v>0.57657657657657657</v>
      </c>
      <c r="Y582" s="10" t="str">
        <f t="shared" si="207"/>
        <v>Above 30%</v>
      </c>
      <c r="Z582" t="str">
        <f t="shared" si="199"/>
        <v>High</v>
      </c>
      <c r="AA582" t="str">
        <f t="shared" si="200"/>
        <v>0-100</v>
      </c>
      <c r="AB582" t="str">
        <f t="shared" si="201"/>
        <v>51-100</v>
      </c>
      <c r="AC582" t="str">
        <f t="shared" si="202"/>
        <v>EAST</v>
      </c>
      <c r="AD582" t="str">
        <f t="shared" si="203"/>
        <v>Multiple Device</v>
      </c>
      <c r="AE582" t="str">
        <f t="shared" si="204"/>
        <v>451-500</v>
      </c>
      <c r="AF582" s="24" t="str">
        <f t="shared" si="205"/>
        <v>4-6 days</v>
      </c>
      <c r="AG582" t="str">
        <f t="shared" si="206"/>
        <v>501-1000</v>
      </c>
      <c r="AH582" s="30">
        <f t="shared" si="208"/>
        <v>620</v>
      </c>
      <c r="AI582" s="30">
        <f t="shared" si="197"/>
        <v>0.79516129032258065</v>
      </c>
      <c r="AJ582" t="str">
        <f t="shared" si="209"/>
        <v>0-5 hrs</v>
      </c>
      <c r="AK582" t="str">
        <f t="shared" si="210"/>
        <v>High Enagaged</v>
      </c>
    </row>
    <row r="583" spans="1:37" x14ac:dyDescent="0.25">
      <c r="A583">
        <v>6385</v>
      </c>
      <c r="B583" t="s">
        <v>289</v>
      </c>
      <c r="C583" s="1">
        <v>45126</v>
      </c>
      <c r="D583" s="1">
        <v>45624</v>
      </c>
      <c r="E583" s="33">
        <v>11.99</v>
      </c>
      <c r="F583">
        <v>475</v>
      </c>
      <c r="G583" t="s">
        <v>46</v>
      </c>
      <c r="H583">
        <v>1</v>
      </c>
      <c r="I583">
        <v>5</v>
      </c>
      <c r="J583" t="b">
        <v>0</v>
      </c>
      <c r="K583">
        <v>523</v>
      </c>
      <c r="L583">
        <v>30</v>
      </c>
      <c r="M583" t="s">
        <v>63</v>
      </c>
      <c r="N583" t="s">
        <v>64</v>
      </c>
      <c r="O583" t="s">
        <v>34</v>
      </c>
      <c r="P583">
        <v>2</v>
      </c>
      <c r="Q583">
        <v>4.8</v>
      </c>
      <c r="R583" t="b">
        <v>0</v>
      </c>
      <c r="S583" t="s">
        <v>28</v>
      </c>
      <c r="T583">
        <v>2428</v>
      </c>
      <c r="U583" t="s">
        <v>29</v>
      </c>
      <c r="V583" t="s">
        <v>52</v>
      </c>
      <c r="W583" t="s">
        <v>31</v>
      </c>
      <c r="X583" s="10">
        <f t="shared" si="198"/>
        <v>3.616636528028933E-3</v>
      </c>
      <c r="Y583" s="10" t="str">
        <f t="shared" si="207"/>
        <v>0%-10%</v>
      </c>
      <c r="Z583" t="str">
        <f t="shared" si="199"/>
        <v>Low</v>
      </c>
      <c r="AA583" t="str">
        <f t="shared" si="200"/>
        <v>501-600</v>
      </c>
      <c r="AB583" t="str">
        <f t="shared" si="201"/>
        <v>0-50</v>
      </c>
      <c r="AC583" t="str">
        <f t="shared" si="202"/>
        <v>NORTH</v>
      </c>
      <c r="AD583" t="str">
        <f t="shared" si="203"/>
        <v>Single Device</v>
      </c>
      <c r="AE583" t="str">
        <f t="shared" si="204"/>
        <v>451-500</v>
      </c>
      <c r="AF583" s="24" t="str">
        <f t="shared" si="205"/>
        <v>16-20 days</v>
      </c>
      <c r="AG583" t="str">
        <f t="shared" si="206"/>
        <v>2001-2500</v>
      </c>
      <c r="AH583" s="30">
        <f t="shared" si="208"/>
        <v>498</v>
      </c>
      <c r="AI583" s="30">
        <f t="shared" si="197"/>
        <v>0.95381526104417669</v>
      </c>
      <c r="AJ583" t="str">
        <f t="shared" si="209"/>
        <v>0-5 hrs</v>
      </c>
      <c r="AK583" t="str">
        <f t="shared" si="210"/>
        <v>High Enagaged</v>
      </c>
    </row>
    <row r="584" spans="1:37" x14ac:dyDescent="0.25">
      <c r="A584">
        <v>6389</v>
      </c>
      <c r="B584" t="s">
        <v>304</v>
      </c>
      <c r="C584" s="1">
        <v>44918</v>
      </c>
      <c r="D584" s="1">
        <v>45644</v>
      </c>
      <c r="E584" s="33">
        <v>11.99</v>
      </c>
      <c r="F584">
        <v>109</v>
      </c>
      <c r="G584" t="s">
        <v>46</v>
      </c>
      <c r="H584">
        <v>2</v>
      </c>
      <c r="I584">
        <v>3</v>
      </c>
      <c r="J584" t="b">
        <v>0</v>
      </c>
      <c r="K584">
        <v>701</v>
      </c>
      <c r="L584">
        <v>4</v>
      </c>
      <c r="M584" t="s">
        <v>39</v>
      </c>
      <c r="N584" t="s">
        <v>26</v>
      </c>
      <c r="O584" t="s">
        <v>27</v>
      </c>
      <c r="P584">
        <v>64</v>
      </c>
      <c r="Q584">
        <v>3.5</v>
      </c>
      <c r="R584" t="b">
        <v>0</v>
      </c>
      <c r="S584" t="s">
        <v>28</v>
      </c>
      <c r="T584">
        <v>4662</v>
      </c>
      <c r="U584" t="s">
        <v>57</v>
      </c>
      <c r="V584" t="s">
        <v>30</v>
      </c>
      <c r="W584" t="s">
        <v>75</v>
      </c>
      <c r="X584" s="10">
        <f t="shared" si="198"/>
        <v>9.0780141843971637E-2</v>
      </c>
      <c r="Y584" s="10" t="str">
        <f t="shared" si="207"/>
        <v>0%-10%</v>
      </c>
      <c r="Z584" t="str">
        <f t="shared" si="199"/>
        <v>Low</v>
      </c>
      <c r="AA584" t="str">
        <f t="shared" si="200"/>
        <v>701-800</v>
      </c>
      <c r="AB584" t="str">
        <f t="shared" si="201"/>
        <v>0-50</v>
      </c>
      <c r="AC584" t="str">
        <f t="shared" si="202"/>
        <v>WEST</v>
      </c>
      <c r="AD584" t="str">
        <f t="shared" si="203"/>
        <v>Multiple Device</v>
      </c>
      <c r="AE584" t="str">
        <f t="shared" si="204"/>
        <v>101-150</v>
      </c>
      <c r="AF584" s="24" t="str">
        <f t="shared" si="205"/>
        <v>0-1 days</v>
      </c>
      <c r="AG584" t="str">
        <f t="shared" si="206"/>
        <v>Above 4500</v>
      </c>
      <c r="AH584" s="30">
        <f t="shared" si="208"/>
        <v>726</v>
      </c>
      <c r="AI584" s="30">
        <f t="shared" si="197"/>
        <v>0.15013774104683195</v>
      </c>
      <c r="AJ584" t="str">
        <f t="shared" si="209"/>
        <v>0-5 hrs</v>
      </c>
      <c r="AK584" t="str">
        <f t="shared" ref="AK584:AK594" si="211">IF(F584&gt;400,"High Enagaged",IF(AND(F584&lt;=200,F584&gt;100),"Moderate Enagaged","Low Engaged"))</f>
        <v>Moderate Enagaged</v>
      </c>
    </row>
    <row r="585" spans="1:37" x14ac:dyDescent="0.25">
      <c r="A585">
        <v>6391</v>
      </c>
      <c r="B585" t="s">
        <v>167</v>
      </c>
      <c r="C585" s="1">
        <v>45423</v>
      </c>
      <c r="D585" s="1">
        <v>45620</v>
      </c>
      <c r="E585" s="33">
        <v>15.99</v>
      </c>
      <c r="F585">
        <v>389</v>
      </c>
      <c r="G585" t="s">
        <v>33</v>
      </c>
      <c r="H585">
        <v>2</v>
      </c>
      <c r="I585">
        <v>2</v>
      </c>
      <c r="J585" t="b">
        <v>0</v>
      </c>
      <c r="K585">
        <v>120</v>
      </c>
      <c r="L585">
        <v>191</v>
      </c>
      <c r="M585" t="s">
        <v>44</v>
      </c>
      <c r="N585" t="s">
        <v>40</v>
      </c>
      <c r="O585" t="s">
        <v>56</v>
      </c>
      <c r="P585">
        <v>75</v>
      </c>
      <c r="Q585">
        <v>3.8</v>
      </c>
      <c r="R585" t="b">
        <v>1</v>
      </c>
      <c r="S585" t="s">
        <v>28</v>
      </c>
      <c r="T585">
        <v>237</v>
      </c>
      <c r="U585" t="s">
        <v>35</v>
      </c>
      <c r="V585" t="s">
        <v>52</v>
      </c>
      <c r="W585" t="s">
        <v>53</v>
      </c>
      <c r="X585" s="10">
        <f t="shared" si="198"/>
        <v>0.24115755627009647</v>
      </c>
      <c r="Y585" s="10" t="str">
        <f t="shared" si="207"/>
        <v>11%-30%</v>
      </c>
      <c r="Z585" t="str">
        <f t="shared" si="199"/>
        <v>Moderate</v>
      </c>
      <c r="AA585" t="str">
        <f t="shared" si="200"/>
        <v>101-200</v>
      </c>
      <c r="AB585" t="str">
        <f t="shared" si="201"/>
        <v>151-200</v>
      </c>
      <c r="AC585" t="str">
        <f t="shared" si="202"/>
        <v>NORTH</v>
      </c>
      <c r="AD585" t="str">
        <f t="shared" si="203"/>
        <v>Multiple Device</v>
      </c>
      <c r="AE585" t="str">
        <f t="shared" si="204"/>
        <v>351-400</v>
      </c>
      <c r="AF585" s="24" t="str">
        <f t="shared" si="205"/>
        <v>More than 30days</v>
      </c>
      <c r="AG585" t="str">
        <f t="shared" si="206"/>
        <v>0-500</v>
      </c>
      <c r="AH585" s="30">
        <f t="shared" si="208"/>
        <v>197</v>
      </c>
      <c r="AI585" s="30">
        <f t="shared" si="197"/>
        <v>1.9746192893401016</v>
      </c>
      <c r="AJ585" t="str">
        <f t="shared" si="209"/>
        <v>0-5 hrs</v>
      </c>
      <c r="AK585" t="str">
        <f t="shared" si="211"/>
        <v>Low Engaged</v>
      </c>
    </row>
    <row r="586" spans="1:37" x14ac:dyDescent="0.25">
      <c r="A586">
        <v>6398</v>
      </c>
      <c r="B586" t="s">
        <v>133</v>
      </c>
      <c r="C586" s="1">
        <v>45158</v>
      </c>
      <c r="D586" s="1">
        <v>45633</v>
      </c>
      <c r="E586" s="33">
        <v>7.99</v>
      </c>
      <c r="F586">
        <v>55</v>
      </c>
      <c r="G586" t="s">
        <v>79</v>
      </c>
      <c r="H586">
        <v>3</v>
      </c>
      <c r="I586">
        <v>2</v>
      </c>
      <c r="J586" t="b">
        <v>1</v>
      </c>
      <c r="K586">
        <v>17</v>
      </c>
      <c r="L586">
        <v>40</v>
      </c>
      <c r="M586" t="s">
        <v>44</v>
      </c>
      <c r="N586" t="s">
        <v>26</v>
      </c>
      <c r="O586" t="s">
        <v>41</v>
      </c>
      <c r="P586">
        <v>48</v>
      </c>
      <c r="Q586">
        <v>3.7</v>
      </c>
      <c r="R586" t="b">
        <v>0</v>
      </c>
      <c r="S586" t="s">
        <v>28</v>
      </c>
      <c r="T586">
        <v>1672</v>
      </c>
      <c r="U586" t="s">
        <v>51</v>
      </c>
      <c r="V586" t="s">
        <v>60</v>
      </c>
      <c r="W586" t="s">
        <v>31</v>
      </c>
      <c r="X586" s="10">
        <f t="shared" si="198"/>
        <v>0.84210526315789469</v>
      </c>
      <c r="Y586" s="10" t="str">
        <f t="shared" si="207"/>
        <v>Above 30%</v>
      </c>
      <c r="Z586" t="str">
        <f t="shared" si="199"/>
        <v>High</v>
      </c>
      <c r="AA586" t="str">
        <f t="shared" si="200"/>
        <v>0-100</v>
      </c>
      <c r="AB586" t="str">
        <f t="shared" si="201"/>
        <v>0-50</v>
      </c>
      <c r="AC586" t="str">
        <f t="shared" si="202"/>
        <v>NORTH</v>
      </c>
      <c r="AD586" t="str">
        <f t="shared" si="203"/>
        <v>Multiple Device</v>
      </c>
      <c r="AE586" t="str">
        <f t="shared" si="204"/>
        <v>51-100</v>
      </c>
      <c r="AF586" s="24" t="str">
        <f t="shared" si="205"/>
        <v>11-15 days</v>
      </c>
      <c r="AG586" t="str">
        <f t="shared" si="206"/>
        <v>1501-2000</v>
      </c>
      <c r="AH586" s="30">
        <f t="shared" si="208"/>
        <v>475</v>
      </c>
      <c r="AI586" s="30">
        <f t="shared" si="197"/>
        <v>0.11578947368421053</v>
      </c>
      <c r="AJ586" t="str">
        <f t="shared" si="209"/>
        <v>0-5 hrs</v>
      </c>
      <c r="AK586" t="str">
        <f t="shared" si="211"/>
        <v>Low Engaged</v>
      </c>
    </row>
    <row r="587" spans="1:37" x14ac:dyDescent="0.25">
      <c r="A587">
        <v>6399</v>
      </c>
      <c r="B587" t="s">
        <v>109</v>
      </c>
      <c r="C587" s="1">
        <v>44927</v>
      </c>
      <c r="D587" s="1">
        <v>45631</v>
      </c>
      <c r="E587" s="33">
        <v>11.99</v>
      </c>
      <c r="F587">
        <v>96</v>
      </c>
      <c r="G587" t="s">
        <v>46</v>
      </c>
      <c r="H587">
        <v>3</v>
      </c>
      <c r="I587">
        <v>2</v>
      </c>
      <c r="J587" t="b">
        <v>0</v>
      </c>
      <c r="K587">
        <v>434</v>
      </c>
      <c r="L587">
        <v>11</v>
      </c>
      <c r="M587" t="s">
        <v>25</v>
      </c>
      <c r="N587" t="s">
        <v>49</v>
      </c>
      <c r="O587" t="s">
        <v>67</v>
      </c>
      <c r="P587">
        <v>80</v>
      </c>
      <c r="Q587">
        <v>4.5999999999999996</v>
      </c>
      <c r="R587" t="b">
        <v>0</v>
      </c>
      <c r="S587" t="s">
        <v>28</v>
      </c>
      <c r="T587">
        <v>2261</v>
      </c>
      <c r="U587" t="s">
        <v>57</v>
      </c>
      <c r="V587" t="s">
        <v>52</v>
      </c>
      <c r="W587" t="s">
        <v>75</v>
      </c>
      <c r="X587" s="10">
        <f t="shared" si="198"/>
        <v>0.1797752808988764</v>
      </c>
      <c r="Y587" s="10" t="str">
        <f t="shared" si="207"/>
        <v>11%-30%</v>
      </c>
      <c r="Z587" t="str">
        <f t="shared" si="199"/>
        <v>Moderate</v>
      </c>
      <c r="AA587" t="str">
        <f t="shared" si="200"/>
        <v>401-500</v>
      </c>
      <c r="AB587" t="str">
        <f t="shared" si="201"/>
        <v>0-50</v>
      </c>
      <c r="AC587" t="str">
        <f t="shared" si="202"/>
        <v>WEST</v>
      </c>
      <c r="AD587" t="str">
        <f t="shared" si="203"/>
        <v>Multiple Device</v>
      </c>
      <c r="AE587" t="str">
        <f t="shared" si="204"/>
        <v>51-100</v>
      </c>
      <c r="AF587" s="24" t="str">
        <f t="shared" si="205"/>
        <v>11-15 days</v>
      </c>
      <c r="AG587" t="str">
        <f t="shared" si="206"/>
        <v>2001-2500</v>
      </c>
      <c r="AH587" s="30">
        <f t="shared" si="208"/>
        <v>704</v>
      </c>
      <c r="AI587" s="30">
        <f t="shared" si="197"/>
        <v>0.13636363636363635</v>
      </c>
      <c r="AJ587" t="str">
        <f t="shared" si="209"/>
        <v>0-5 hrs</v>
      </c>
      <c r="AK587" t="str">
        <f t="shared" si="211"/>
        <v>Low Engaged</v>
      </c>
    </row>
    <row r="588" spans="1:37" x14ac:dyDescent="0.25">
      <c r="A588">
        <v>6400</v>
      </c>
      <c r="B588" t="s">
        <v>120</v>
      </c>
      <c r="C588" s="1">
        <v>45349</v>
      </c>
      <c r="D588" s="1">
        <v>45640</v>
      </c>
      <c r="E588" s="33">
        <v>11.99</v>
      </c>
      <c r="F588">
        <v>356</v>
      </c>
      <c r="G588" t="s">
        <v>55</v>
      </c>
      <c r="H588">
        <v>3</v>
      </c>
      <c r="I588">
        <v>2</v>
      </c>
      <c r="J588" t="b">
        <v>1</v>
      </c>
      <c r="K588">
        <v>776</v>
      </c>
      <c r="L588">
        <v>40</v>
      </c>
      <c r="M588" t="s">
        <v>25</v>
      </c>
      <c r="N588" t="s">
        <v>49</v>
      </c>
      <c r="O588" t="s">
        <v>41</v>
      </c>
      <c r="P588">
        <v>56</v>
      </c>
      <c r="Q588">
        <v>3.4</v>
      </c>
      <c r="R588" t="b">
        <v>1</v>
      </c>
      <c r="S588" t="s">
        <v>28</v>
      </c>
      <c r="T588">
        <v>3408</v>
      </c>
      <c r="U588" t="s">
        <v>65</v>
      </c>
      <c r="V588" t="s">
        <v>30</v>
      </c>
      <c r="W588" t="s">
        <v>37</v>
      </c>
      <c r="X588" s="10">
        <f t="shared" si="198"/>
        <v>6.8627450980392163E-2</v>
      </c>
      <c r="Y588" s="10" t="str">
        <f t="shared" si="207"/>
        <v>0%-10%</v>
      </c>
      <c r="Z588" t="str">
        <f t="shared" si="199"/>
        <v>Low</v>
      </c>
      <c r="AA588" t="str">
        <f t="shared" si="200"/>
        <v>701-800</v>
      </c>
      <c r="AB588" t="str">
        <f t="shared" si="201"/>
        <v>0-50</v>
      </c>
      <c r="AC588" t="str">
        <f t="shared" si="202"/>
        <v>WEST</v>
      </c>
      <c r="AD588" t="str">
        <f t="shared" si="203"/>
        <v>Multiple Device</v>
      </c>
      <c r="AE588" t="str">
        <f t="shared" si="204"/>
        <v>351-400</v>
      </c>
      <c r="AF588" s="24" t="str">
        <f t="shared" si="205"/>
        <v>4-6 days</v>
      </c>
      <c r="AG588" t="str">
        <f t="shared" si="206"/>
        <v>3001-3500</v>
      </c>
      <c r="AH588" s="30">
        <f t="shared" si="208"/>
        <v>291</v>
      </c>
      <c r="AI588" s="30">
        <f t="shared" si="197"/>
        <v>1.2233676975945018</v>
      </c>
      <c r="AJ588" t="str">
        <f t="shared" si="209"/>
        <v>0-5 hrs</v>
      </c>
      <c r="AK588" t="str">
        <f t="shared" si="211"/>
        <v>Low Engaged</v>
      </c>
    </row>
    <row r="589" spans="1:37" x14ac:dyDescent="0.25">
      <c r="A589">
        <v>6405</v>
      </c>
      <c r="B589" t="s">
        <v>330</v>
      </c>
      <c r="C589" s="1">
        <v>45030</v>
      </c>
      <c r="D589" s="1">
        <v>45637</v>
      </c>
      <c r="E589" s="33">
        <v>11.99</v>
      </c>
      <c r="F589">
        <v>321</v>
      </c>
      <c r="G589" t="s">
        <v>62</v>
      </c>
      <c r="H589">
        <v>1</v>
      </c>
      <c r="I589">
        <v>6</v>
      </c>
      <c r="J589" t="b">
        <v>1</v>
      </c>
      <c r="K589">
        <v>361</v>
      </c>
      <c r="L589">
        <v>12</v>
      </c>
      <c r="M589" t="s">
        <v>48</v>
      </c>
      <c r="N589" t="s">
        <v>64</v>
      </c>
      <c r="O589" t="s">
        <v>34</v>
      </c>
      <c r="P589">
        <v>72</v>
      </c>
      <c r="Q589">
        <v>4.9000000000000004</v>
      </c>
      <c r="R589" t="b">
        <v>1</v>
      </c>
      <c r="S589" t="s">
        <v>28</v>
      </c>
      <c r="T589">
        <v>1303</v>
      </c>
      <c r="U589" t="s">
        <v>65</v>
      </c>
      <c r="V589" t="s">
        <v>52</v>
      </c>
      <c r="W589" t="s">
        <v>31</v>
      </c>
      <c r="X589" s="10">
        <f t="shared" si="198"/>
        <v>0.19302949061662197</v>
      </c>
      <c r="Y589" s="10" t="str">
        <f t="shared" si="207"/>
        <v>11%-30%</v>
      </c>
      <c r="Z589" t="str">
        <f t="shared" si="199"/>
        <v>Moderate</v>
      </c>
      <c r="AA589" t="str">
        <f t="shared" si="200"/>
        <v>301-400</v>
      </c>
      <c r="AB589" t="str">
        <f t="shared" si="201"/>
        <v>0-50</v>
      </c>
      <c r="AC589" t="str">
        <f t="shared" si="202"/>
        <v>EAST</v>
      </c>
      <c r="AD589" t="str">
        <f t="shared" si="203"/>
        <v>Single Device</v>
      </c>
      <c r="AE589" t="str">
        <f t="shared" si="204"/>
        <v>301-350</v>
      </c>
      <c r="AF589" s="24" t="str">
        <f t="shared" si="205"/>
        <v>7-10 days</v>
      </c>
      <c r="AG589" t="str">
        <f t="shared" si="206"/>
        <v>1001-1500</v>
      </c>
      <c r="AH589" s="30">
        <f t="shared" si="208"/>
        <v>607</v>
      </c>
      <c r="AI589" s="30">
        <f t="shared" si="197"/>
        <v>0.52883031301482697</v>
      </c>
      <c r="AJ589" t="str">
        <f t="shared" si="209"/>
        <v>0-5 hrs</v>
      </c>
      <c r="AK589" t="str">
        <f t="shared" si="211"/>
        <v>Low Engaged</v>
      </c>
    </row>
    <row r="590" spans="1:37" x14ac:dyDescent="0.25">
      <c r="A590">
        <v>6415</v>
      </c>
      <c r="B590" t="s">
        <v>114</v>
      </c>
      <c r="C590" s="1">
        <v>45211</v>
      </c>
      <c r="D590" s="1">
        <v>45615</v>
      </c>
      <c r="E590" s="33">
        <v>11.99</v>
      </c>
      <c r="F590">
        <v>396</v>
      </c>
      <c r="G590" t="s">
        <v>24</v>
      </c>
      <c r="H590">
        <v>1</v>
      </c>
      <c r="I590">
        <v>2</v>
      </c>
      <c r="J590" t="b">
        <v>0</v>
      </c>
      <c r="K590">
        <v>348</v>
      </c>
      <c r="L590">
        <v>172</v>
      </c>
      <c r="M590" t="s">
        <v>44</v>
      </c>
      <c r="N590" t="s">
        <v>64</v>
      </c>
      <c r="O590" t="s">
        <v>27</v>
      </c>
      <c r="P590">
        <v>61</v>
      </c>
      <c r="Q590">
        <v>3.9</v>
      </c>
      <c r="R590" t="b">
        <v>0</v>
      </c>
      <c r="S590" t="s">
        <v>28</v>
      </c>
      <c r="T590">
        <v>4599</v>
      </c>
      <c r="U590" t="s">
        <v>29</v>
      </c>
      <c r="V590" t="s">
        <v>30</v>
      </c>
      <c r="W590" t="s">
        <v>75</v>
      </c>
      <c r="X590" s="10">
        <f t="shared" si="198"/>
        <v>0.11730769230769231</v>
      </c>
      <c r="Y590" s="10" t="str">
        <f t="shared" si="207"/>
        <v>11%-30%</v>
      </c>
      <c r="Z590" t="str">
        <f t="shared" si="199"/>
        <v>Moderate</v>
      </c>
      <c r="AA590" t="str">
        <f t="shared" si="200"/>
        <v>301-400</v>
      </c>
      <c r="AB590" t="str">
        <f t="shared" si="201"/>
        <v>151-200</v>
      </c>
      <c r="AC590" t="str">
        <f t="shared" si="202"/>
        <v>NORTH</v>
      </c>
      <c r="AD590" t="str">
        <f t="shared" si="203"/>
        <v>Single Device</v>
      </c>
      <c r="AE590" t="str">
        <f t="shared" si="204"/>
        <v>351-400</v>
      </c>
      <c r="AF590" s="24" t="str">
        <f t="shared" si="205"/>
        <v>21-30 days</v>
      </c>
      <c r="AG590" t="str">
        <f t="shared" si="206"/>
        <v>Above 4500</v>
      </c>
      <c r="AH590" s="30">
        <f t="shared" si="208"/>
        <v>404</v>
      </c>
      <c r="AI590" s="30">
        <f t="shared" si="197"/>
        <v>0.98019801980198018</v>
      </c>
      <c r="AJ590" t="str">
        <f t="shared" si="209"/>
        <v>0-5 hrs</v>
      </c>
      <c r="AK590" t="str">
        <f t="shared" si="211"/>
        <v>Low Engaged</v>
      </c>
    </row>
    <row r="591" spans="1:37" x14ac:dyDescent="0.25">
      <c r="A591">
        <v>6430</v>
      </c>
      <c r="B591" t="s">
        <v>32</v>
      </c>
      <c r="C591" s="1">
        <v>45019</v>
      </c>
      <c r="D591" s="1">
        <v>45641</v>
      </c>
      <c r="E591" s="33">
        <v>7.99</v>
      </c>
      <c r="F591">
        <v>161</v>
      </c>
      <c r="G591" t="s">
        <v>33</v>
      </c>
      <c r="H591">
        <v>1</v>
      </c>
      <c r="I591">
        <v>2</v>
      </c>
      <c r="J591" t="b">
        <v>1</v>
      </c>
      <c r="K591">
        <v>192</v>
      </c>
      <c r="L591">
        <v>65</v>
      </c>
      <c r="M591" t="s">
        <v>25</v>
      </c>
      <c r="N591" t="s">
        <v>26</v>
      </c>
      <c r="O591" t="s">
        <v>34</v>
      </c>
      <c r="P591">
        <v>69</v>
      </c>
      <c r="Q591">
        <v>4</v>
      </c>
      <c r="R591" t="b">
        <v>0</v>
      </c>
      <c r="S591" t="s">
        <v>28</v>
      </c>
      <c r="T591">
        <v>2291</v>
      </c>
      <c r="U591" t="s">
        <v>35</v>
      </c>
      <c r="V591" t="s">
        <v>36</v>
      </c>
      <c r="W591" t="s">
        <v>37</v>
      </c>
      <c r="X591" s="10">
        <f t="shared" si="198"/>
        <v>0.26848249027237353</v>
      </c>
      <c r="Y591" s="10" t="str">
        <f t="shared" si="207"/>
        <v>11%-30%</v>
      </c>
      <c r="Z591" t="str">
        <f t="shared" si="199"/>
        <v>Moderate</v>
      </c>
      <c r="AA591" t="str">
        <f t="shared" si="200"/>
        <v>101-200</v>
      </c>
      <c r="AB591" t="str">
        <f t="shared" si="201"/>
        <v>51-100</v>
      </c>
      <c r="AC591" t="str">
        <f t="shared" si="202"/>
        <v>WEST</v>
      </c>
      <c r="AD591" t="str">
        <f t="shared" si="203"/>
        <v>Single Device</v>
      </c>
      <c r="AE591" t="str">
        <f t="shared" si="204"/>
        <v>151-200</v>
      </c>
      <c r="AF591" s="24" t="str">
        <f t="shared" si="205"/>
        <v>2-3 days</v>
      </c>
      <c r="AG591" t="str">
        <f t="shared" si="206"/>
        <v>2001-2500</v>
      </c>
      <c r="AH591" s="30">
        <f t="shared" si="208"/>
        <v>622</v>
      </c>
      <c r="AI591" s="30">
        <f t="shared" si="197"/>
        <v>0.25884244372990356</v>
      </c>
      <c r="AJ591" t="str">
        <f t="shared" si="209"/>
        <v>0-5 hrs</v>
      </c>
      <c r="AK591" t="str">
        <f t="shared" si="211"/>
        <v>Moderate Enagaged</v>
      </c>
    </row>
    <row r="592" spans="1:37" x14ac:dyDescent="0.25">
      <c r="A592">
        <v>6454</v>
      </c>
      <c r="B592" t="s">
        <v>128</v>
      </c>
      <c r="C592" s="1">
        <v>45390</v>
      </c>
      <c r="D592" s="1">
        <v>45641</v>
      </c>
      <c r="E592" s="33">
        <v>15.99</v>
      </c>
      <c r="F592">
        <v>197</v>
      </c>
      <c r="G592" t="s">
        <v>62</v>
      </c>
      <c r="H592">
        <v>1</v>
      </c>
      <c r="I592">
        <v>4</v>
      </c>
      <c r="J592" t="b">
        <v>1</v>
      </c>
      <c r="K592">
        <v>860</v>
      </c>
      <c r="L592">
        <v>42</v>
      </c>
      <c r="M592" t="s">
        <v>25</v>
      </c>
      <c r="N592" t="s">
        <v>49</v>
      </c>
      <c r="O592" t="s">
        <v>67</v>
      </c>
      <c r="P592">
        <v>97</v>
      </c>
      <c r="Q592">
        <v>4</v>
      </c>
      <c r="R592" t="b">
        <v>1</v>
      </c>
      <c r="S592" t="s">
        <v>28</v>
      </c>
      <c r="T592">
        <v>1704</v>
      </c>
      <c r="U592" t="s">
        <v>65</v>
      </c>
      <c r="V592" t="s">
        <v>30</v>
      </c>
      <c r="W592" t="s">
        <v>75</v>
      </c>
      <c r="X592" s="10">
        <f t="shared" si="198"/>
        <v>0.10753880266075388</v>
      </c>
      <c r="Y592" s="10" t="str">
        <f t="shared" si="207"/>
        <v>11%-30%</v>
      </c>
      <c r="Z592" t="str">
        <f t="shared" si="199"/>
        <v>Moderate</v>
      </c>
      <c r="AA592" t="str">
        <f t="shared" si="200"/>
        <v>801-900</v>
      </c>
      <c r="AB592" t="str">
        <f t="shared" si="201"/>
        <v>0-50</v>
      </c>
      <c r="AC592" t="str">
        <f t="shared" si="202"/>
        <v>WEST</v>
      </c>
      <c r="AD592" t="str">
        <f t="shared" si="203"/>
        <v>Single Device</v>
      </c>
      <c r="AE592" t="str">
        <f t="shared" si="204"/>
        <v>151-200</v>
      </c>
      <c r="AF592" s="24" t="str">
        <f t="shared" si="205"/>
        <v>2-3 days</v>
      </c>
      <c r="AG592" t="str">
        <f t="shared" si="206"/>
        <v>1501-2000</v>
      </c>
      <c r="AH592" s="30">
        <f t="shared" si="208"/>
        <v>251</v>
      </c>
      <c r="AI592" s="30">
        <f t="shared" si="197"/>
        <v>0.78486055776892427</v>
      </c>
      <c r="AJ592" t="str">
        <f t="shared" si="209"/>
        <v>0-5 hrs</v>
      </c>
      <c r="AK592" t="str">
        <f t="shared" si="211"/>
        <v>Moderate Enagaged</v>
      </c>
    </row>
    <row r="593" spans="1:37" x14ac:dyDescent="0.25">
      <c r="A593">
        <v>6469</v>
      </c>
      <c r="B593" t="s">
        <v>78</v>
      </c>
      <c r="C593" s="1">
        <v>45461</v>
      </c>
      <c r="D593" s="1">
        <v>45620</v>
      </c>
      <c r="E593" s="33">
        <v>11.99</v>
      </c>
      <c r="F593">
        <v>125</v>
      </c>
      <c r="G593" t="s">
        <v>46</v>
      </c>
      <c r="H593">
        <v>3</v>
      </c>
      <c r="I593">
        <v>6</v>
      </c>
      <c r="J593" t="b">
        <v>1</v>
      </c>
      <c r="K593">
        <v>853</v>
      </c>
      <c r="L593">
        <v>16</v>
      </c>
      <c r="M593" t="s">
        <v>59</v>
      </c>
      <c r="N593" t="s">
        <v>26</v>
      </c>
      <c r="O593" t="s">
        <v>34</v>
      </c>
      <c r="P593">
        <v>65</v>
      </c>
      <c r="Q593">
        <v>4.8</v>
      </c>
      <c r="R593" t="b">
        <v>1</v>
      </c>
      <c r="S593" t="s">
        <v>28</v>
      </c>
      <c r="T593">
        <v>448</v>
      </c>
      <c r="U593" t="s">
        <v>57</v>
      </c>
      <c r="V593" t="s">
        <v>52</v>
      </c>
      <c r="W593" t="s">
        <v>31</v>
      </c>
      <c r="X593" s="10">
        <f t="shared" si="198"/>
        <v>7.4798619102416572E-2</v>
      </c>
      <c r="Y593" s="10" t="str">
        <f t="shared" si="207"/>
        <v>0%-10%</v>
      </c>
      <c r="Z593" t="str">
        <f t="shared" si="199"/>
        <v>Low</v>
      </c>
      <c r="AA593" t="str">
        <f t="shared" si="200"/>
        <v>801-900</v>
      </c>
      <c r="AB593" t="str">
        <f t="shared" si="201"/>
        <v>0-50</v>
      </c>
      <c r="AC593" t="str">
        <f t="shared" si="202"/>
        <v>SOUTH</v>
      </c>
      <c r="AD593" t="str">
        <f t="shared" si="203"/>
        <v>Multiple Device</v>
      </c>
      <c r="AE593" t="str">
        <f t="shared" si="204"/>
        <v>101-150</v>
      </c>
      <c r="AF593" s="24" t="str">
        <f t="shared" si="205"/>
        <v>More than 30days</v>
      </c>
      <c r="AG593" t="str">
        <f t="shared" si="206"/>
        <v>0-500</v>
      </c>
      <c r="AH593" s="30">
        <f t="shared" si="208"/>
        <v>159</v>
      </c>
      <c r="AI593" s="30">
        <f t="shared" si="197"/>
        <v>0.78616352201257866</v>
      </c>
      <c r="AJ593" t="str">
        <f t="shared" si="209"/>
        <v>0-5 hrs</v>
      </c>
      <c r="AK593" t="str">
        <f t="shared" si="211"/>
        <v>Moderate Enagaged</v>
      </c>
    </row>
    <row r="594" spans="1:37" x14ac:dyDescent="0.25">
      <c r="A594">
        <v>6471</v>
      </c>
      <c r="B594" t="s">
        <v>72</v>
      </c>
      <c r="C594" s="1">
        <v>45288</v>
      </c>
      <c r="D594" s="1">
        <v>45621</v>
      </c>
      <c r="E594" s="33">
        <v>7.99</v>
      </c>
      <c r="F594">
        <v>105</v>
      </c>
      <c r="G594" t="s">
        <v>62</v>
      </c>
      <c r="H594">
        <v>4</v>
      </c>
      <c r="I594">
        <v>3</v>
      </c>
      <c r="J594" t="b">
        <v>1</v>
      </c>
      <c r="K594">
        <v>49</v>
      </c>
      <c r="L594">
        <v>71</v>
      </c>
      <c r="M594" t="s">
        <v>59</v>
      </c>
      <c r="N594" t="s">
        <v>49</v>
      </c>
      <c r="O594" t="s">
        <v>67</v>
      </c>
      <c r="P594">
        <v>8</v>
      </c>
      <c r="Q594">
        <v>3.6</v>
      </c>
      <c r="R594" t="b">
        <v>0</v>
      </c>
      <c r="S594" t="s">
        <v>28</v>
      </c>
      <c r="T594">
        <v>1989</v>
      </c>
      <c r="U594" t="s">
        <v>35</v>
      </c>
      <c r="V594" t="s">
        <v>60</v>
      </c>
      <c r="W594" t="s">
        <v>75</v>
      </c>
      <c r="X594" s="10">
        <f t="shared" si="198"/>
        <v>6.6666666666666666E-2</v>
      </c>
      <c r="Y594" s="10" t="str">
        <f t="shared" si="207"/>
        <v>0%-10%</v>
      </c>
      <c r="Z594" t="str">
        <f t="shared" si="199"/>
        <v>Low</v>
      </c>
      <c r="AA594" t="str">
        <f t="shared" si="200"/>
        <v>0-100</v>
      </c>
      <c r="AB594" t="str">
        <f t="shared" si="201"/>
        <v>51-100</v>
      </c>
      <c r="AC594" t="str">
        <f t="shared" si="202"/>
        <v>SOUTH</v>
      </c>
      <c r="AD594" t="str">
        <f t="shared" si="203"/>
        <v>Multiple Device</v>
      </c>
      <c r="AE594" t="str">
        <f t="shared" si="204"/>
        <v>101-150</v>
      </c>
      <c r="AF594" s="24" t="str">
        <f t="shared" si="205"/>
        <v>More than 30days</v>
      </c>
      <c r="AG594" t="str">
        <f t="shared" si="206"/>
        <v>1501-2000</v>
      </c>
      <c r="AH594" s="30">
        <f t="shared" si="208"/>
        <v>333</v>
      </c>
      <c r="AI594" s="30">
        <f t="shared" si="197"/>
        <v>0.31531531531531531</v>
      </c>
      <c r="AJ594" t="str">
        <f t="shared" si="209"/>
        <v>0-5 hrs</v>
      </c>
      <c r="AK594" t="str">
        <f t="shared" si="211"/>
        <v>Moderate Enagaged</v>
      </c>
    </row>
    <row r="595" spans="1:37" x14ac:dyDescent="0.25">
      <c r="A595">
        <v>6474</v>
      </c>
      <c r="B595" t="s">
        <v>176</v>
      </c>
      <c r="C595" s="1">
        <v>45230</v>
      </c>
      <c r="D595" s="1">
        <v>45615</v>
      </c>
      <c r="E595" s="33">
        <v>15.99</v>
      </c>
      <c r="F595">
        <v>459</v>
      </c>
      <c r="G595" t="s">
        <v>46</v>
      </c>
      <c r="H595">
        <v>5</v>
      </c>
      <c r="I595">
        <v>5</v>
      </c>
      <c r="J595" t="b">
        <v>1</v>
      </c>
      <c r="K595">
        <v>961</v>
      </c>
      <c r="L595">
        <v>173</v>
      </c>
      <c r="M595" t="s">
        <v>44</v>
      </c>
      <c r="N595" t="s">
        <v>26</v>
      </c>
      <c r="O595" t="s">
        <v>34</v>
      </c>
      <c r="P595">
        <v>92</v>
      </c>
      <c r="Q595">
        <v>3.7</v>
      </c>
      <c r="R595" t="b">
        <v>0</v>
      </c>
      <c r="S595" t="s">
        <v>28</v>
      </c>
      <c r="T595">
        <v>2925</v>
      </c>
      <c r="U595" t="s">
        <v>35</v>
      </c>
      <c r="V595" t="s">
        <v>68</v>
      </c>
      <c r="W595" t="s">
        <v>31</v>
      </c>
      <c r="X595" s="10">
        <f t="shared" si="198"/>
        <v>8.1128747795414458E-2</v>
      </c>
      <c r="Y595" s="10" t="str">
        <f t="shared" si="207"/>
        <v>0%-10%</v>
      </c>
      <c r="Z595" t="str">
        <f t="shared" si="199"/>
        <v>Low</v>
      </c>
      <c r="AA595" t="str">
        <f t="shared" si="200"/>
        <v>901-1000</v>
      </c>
      <c r="AB595" t="str">
        <f t="shared" si="201"/>
        <v>151-200</v>
      </c>
      <c r="AC595" t="str">
        <f t="shared" si="202"/>
        <v>NORTH</v>
      </c>
      <c r="AD595" t="str">
        <f t="shared" si="203"/>
        <v>Multiple Device</v>
      </c>
      <c r="AE595" t="str">
        <f t="shared" si="204"/>
        <v>451-500</v>
      </c>
      <c r="AF595" s="24" t="str">
        <f t="shared" si="205"/>
        <v>More than 30days</v>
      </c>
      <c r="AG595" t="str">
        <f t="shared" si="206"/>
        <v>2501-3000</v>
      </c>
      <c r="AH595" s="30">
        <f t="shared" si="208"/>
        <v>385</v>
      </c>
      <c r="AI595" s="30">
        <f t="shared" si="197"/>
        <v>1.1922077922077923</v>
      </c>
      <c r="AJ595" t="str">
        <f t="shared" si="209"/>
        <v>0-5 hrs</v>
      </c>
      <c r="AK595" t="str">
        <f t="shared" si="210"/>
        <v>High Enagaged</v>
      </c>
    </row>
    <row r="596" spans="1:37" x14ac:dyDescent="0.25">
      <c r="A596">
        <v>6491</v>
      </c>
      <c r="B596" t="s">
        <v>347</v>
      </c>
      <c r="C596" s="1">
        <v>44941</v>
      </c>
      <c r="D596" s="1">
        <v>45624</v>
      </c>
      <c r="E596" s="33">
        <v>7.99</v>
      </c>
      <c r="F596">
        <v>154</v>
      </c>
      <c r="G596" t="s">
        <v>24</v>
      </c>
      <c r="H596">
        <v>5</v>
      </c>
      <c r="I596">
        <v>4</v>
      </c>
      <c r="J596" t="b">
        <v>1</v>
      </c>
      <c r="K596">
        <v>340</v>
      </c>
      <c r="L596">
        <v>53</v>
      </c>
      <c r="M596" t="s">
        <v>63</v>
      </c>
      <c r="N596" t="s">
        <v>49</v>
      </c>
      <c r="O596" t="s">
        <v>56</v>
      </c>
      <c r="P596">
        <v>31</v>
      </c>
      <c r="Q596">
        <v>4.4000000000000004</v>
      </c>
      <c r="R596" t="b">
        <v>0</v>
      </c>
      <c r="S596" t="s">
        <v>28</v>
      </c>
      <c r="T596">
        <v>1850</v>
      </c>
      <c r="U596" t="s">
        <v>35</v>
      </c>
      <c r="V596" t="s">
        <v>68</v>
      </c>
      <c r="W596" t="s">
        <v>31</v>
      </c>
      <c r="X596" s="10">
        <f t="shared" si="198"/>
        <v>7.8880407124681931E-2</v>
      </c>
      <c r="Y596" s="10" t="str">
        <f t="shared" si="207"/>
        <v>0%-10%</v>
      </c>
      <c r="Z596" t="str">
        <f t="shared" si="199"/>
        <v>Low</v>
      </c>
      <c r="AA596" t="str">
        <f t="shared" si="200"/>
        <v>301-400</v>
      </c>
      <c r="AB596" t="str">
        <f t="shared" si="201"/>
        <v>51-100</v>
      </c>
      <c r="AC596" t="str">
        <f t="shared" si="202"/>
        <v>NORTH</v>
      </c>
      <c r="AD596" t="str">
        <f t="shared" si="203"/>
        <v>Multiple Device</v>
      </c>
      <c r="AE596" t="str">
        <f t="shared" si="204"/>
        <v>151-200</v>
      </c>
      <c r="AF596" s="24" t="str">
        <f t="shared" si="205"/>
        <v>16-20 days</v>
      </c>
      <c r="AG596" t="str">
        <f t="shared" si="206"/>
        <v>1501-2000</v>
      </c>
      <c r="AH596" s="30">
        <f t="shared" si="208"/>
        <v>683</v>
      </c>
      <c r="AI596" s="30">
        <f t="shared" si="197"/>
        <v>0.22547584187408493</v>
      </c>
      <c r="AJ596" t="str">
        <f t="shared" si="209"/>
        <v>0-5 hrs</v>
      </c>
      <c r="AK596" t="str">
        <f t="shared" ref="AK596:AK597" si="212">IF(F596&gt;400,"High Enagaged",IF(AND(F596&lt;=200,F596&gt;100),"Moderate Enagaged","Low Engaged"))</f>
        <v>Moderate Enagaged</v>
      </c>
    </row>
    <row r="597" spans="1:37" x14ac:dyDescent="0.25">
      <c r="A597">
        <v>6504</v>
      </c>
      <c r="B597" t="s">
        <v>200</v>
      </c>
      <c r="C597" s="1">
        <v>45249</v>
      </c>
      <c r="D597" s="1">
        <v>45644</v>
      </c>
      <c r="E597" s="33">
        <v>7.99</v>
      </c>
      <c r="F597">
        <v>345</v>
      </c>
      <c r="G597" t="s">
        <v>43</v>
      </c>
      <c r="H597">
        <v>1</v>
      </c>
      <c r="I597">
        <v>4</v>
      </c>
      <c r="J597" t="b">
        <v>0</v>
      </c>
      <c r="K597">
        <v>767</v>
      </c>
      <c r="L597">
        <v>66</v>
      </c>
      <c r="M597" t="s">
        <v>39</v>
      </c>
      <c r="N597" t="s">
        <v>40</v>
      </c>
      <c r="O597" t="s">
        <v>41</v>
      </c>
      <c r="P597">
        <v>70</v>
      </c>
      <c r="Q597">
        <v>3.8</v>
      </c>
      <c r="R597" t="b">
        <v>0</v>
      </c>
      <c r="S597" t="s">
        <v>28</v>
      </c>
      <c r="T597">
        <v>2327</v>
      </c>
      <c r="U597" t="s">
        <v>35</v>
      </c>
      <c r="V597" t="s">
        <v>52</v>
      </c>
      <c r="W597" t="s">
        <v>31</v>
      </c>
      <c r="X597" s="10">
        <f t="shared" si="198"/>
        <v>8.4033613445378158E-2</v>
      </c>
      <c r="Y597" s="10" t="str">
        <f t="shared" si="207"/>
        <v>0%-10%</v>
      </c>
      <c r="Z597" t="str">
        <f t="shared" si="199"/>
        <v>Low</v>
      </c>
      <c r="AA597" t="str">
        <f t="shared" si="200"/>
        <v>701-800</v>
      </c>
      <c r="AB597" t="str">
        <f t="shared" si="201"/>
        <v>51-100</v>
      </c>
      <c r="AC597" t="str">
        <f t="shared" si="202"/>
        <v>WEST</v>
      </c>
      <c r="AD597" t="str">
        <f t="shared" si="203"/>
        <v>Single Device</v>
      </c>
      <c r="AE597" t="str">
        <f t="shared" si="204"/>
        <v>301-350</v>
      </c>
      <c r="AF597" s="24" t="str">
        <f t="shared" si="205"/>
        <v>0-1 days</v>
      </c>
      <c r="AG597" t="str">
        <f t="shared" si="206"/>
        <v>2001-2500</v>
      </c>
      <c r="AH597" s="30">
        <f t="shared" si="208"/>
        <v>395</v>
      </c>
      <c r="AI597" s="30">
        <f t="shared" si="197"/>
        <v>0.87341772151898733</v>
      </c>
      <c r="AJ597" t="str">
        <f t="shared" si="209"/>
        <v>0-5 hrs</v>
      </c>
      <c r="AK597" t="str">
        <f t="shared" si="212"/>
        <v>Low Engaged</v>
      </c>
    </row>
    <row r="598" spans="1:37" x14ac:dyDescent="0.25">
      <c r="A598">
        <v>6518</v>
      </c>
      <c r="B598" t="s">
        <v>175</v>
      </c>
      <c r="C598" s="1">
        <v>45617</v>
      </c>
      <c r="D598" s="1">
        <v>45633</v>
      </c>
      <c r="E598" s="33">
        <v>7.99</v>
      </c>
      <c r="F598">
        <v>478</v>
      </c>
      <c r="G598" t="s">
        <v>24</v>
      </c>
      <c r="H598">
        <v>5</v>
      </c>
      <c r="I598">
        <v>3</v>
      </c>
      <c r="J598" t="b">
        <v>1</v>
      </c>
      <c r="K598">
        <v>780</v>
      </c>
      <c r="L598">
        <v>78</v>
      </c>
      <c r="M598" t="s">
        <v>44</v>
      </c>
      <c r="N598" t="s">
        <v>26</v>
      </c>
      <c r="O598" t="s">
        <v>50</v>
      </c>
      <c r="P598">
        <v>66</v>
      </c>
      <c r="Q598">
        <v>4</v>
      </c>
      <c r="R598" t="b">
        <v>0</v>
      </c>
      <c r="S598" t="s">
        <v>28</v>
      </c>
      <c r="T598">
        <v>4068</v>
      </c>
      <c r="U598" t="s">
        <v>51</v>
      </c>
      <c r="V598" t="s">
        <v>30</v>
      </c>
      <c r="W598" t="s">
        <v>53</v>
      </c>
      <c r="X598" s="10">
        <f t="shared" si="198"/>
        <v>7.6923076923076927E-2</v>
      </c>
      <c r="Y598" s="10" t="str">
        <f t="shared" si="207"/>
        <v>0%-10%</v>
      </c>
      <c r="Z598" t="str">
        <f t="shared" si="199"/>
        <v>Low</v>
      </c>
      <c r="AA598" t="str">
        <f t="shared" si="200"/>
        <v>701-800</v>
      </c>
      <c r="AB598" t="str">
        <f t="shared" si="201"/>
        <v>51-100</v>
      </c>
      <c r="AC598" t="str">
        <f t="shared" si="202"/>
        <v>NORTH</v>
      </c>
      <c r="AD598" t="str">
        <f t="shared" si="203"/>
        <v>Multiple Device</v>
      </c>
      <c r="AE598" t="str">
        <f t="shared" si="204"/>
        <v>451-500</v>
      </c>
      <c r="AF598" s="24" t="str">
        <f t="shared" si="205"/>
        <v>11-15 days</v>
      </c>
      <c r="AG598" t="str">
        <f t="shared" si="206"/>
        <v>4001-4500</v>
      </c>
      <c r="AH598" s="30">
        <f t="shared" si="208"/>
        <v>16</v>
      </c>
      <c r="AI598" s="30">
        <f t="shared" si="197"/>
        <v>29.875</v>
      </c>
      <c r="AJ598" t="str">
        <f t="shared" si="209"/>
        <v>Above 20 hrs</v>
      </c>
      <c r="AK598" t="str">
        <f t="shared" si="210"/>
        <v>High Enagaged</v>
      </c>
    </row>
    <row r="599" spans="1:37" x14ac:dyDescent="0.25">
      <c r="A599">
        <v>6522</v>
      </c>
      <c r="B599" t="s">
        <v>306</v>
      </c>
      <c r="C599" s="1">
        <v>45179</v>
      </c>
      <c r="D599" s="1">
        <v>45623</v>
      </c>
      <c r="E599" s="33">
        <v>11.99</v>
      </c>
      <c r="F599">
        <v>38</v>
      </c>
      <c r="G599" t="s">
        <v>62</v>
      </c>
      <c r="H599">
        <v>1</v>
      </c>
      <c r="I599">
        <v>4</v>
      </c>
      <c r="J599" t="b">
        <v>1</v>
      </c>
      <c r="K599">
        <v>875</v>
      </c>
      <c r="L599">
        <v>115</v>
      </c>
      <c r="M599" t="s">
        <v>39</v>
      </c>
      <c r="N599" t="s">
        <v>64</v>
      </c>
      <c r="O599" t="s">
        <v>34</v>
      </c>
      <c r="P599">
        <v>75</v>
      </c>
      <c r="Q599">
        <v>4.7</v>
      </c>
      <c r="R599" t="b">
        <v>1</v>
      </c>
      <c r="S599" t="s">
        <v>28</v>
      </c>
      <c r="T599">
        <v>4972</v>
      </c>
      <c r="U599" t="s">
        <v>51</v>
      </c>
      <c r="V599" t="s">
        <v>52</v>
      </c>
      <c r="W599" t="s">
        <v>31</v>
      </c>
      <c r="X599" s="10">
        <f t="shared" si="198"/>
        <v>7.575757575757576E-2</v>
      </c>
      <c r="Y599" s="10" t="str">
        <f t="shared" si="207"/>
        <v>0%-10%</v>
      </c>
      <c r="Z599" t="str">
        <f t="shared" si="199"/>
        <v>Low</v>
      </c>
      <c r="AA599" t="str">
        <f t="shared" si="200"/>
        <v>801-900</v>
      </c>
      <c r="AB599" t="str">
        <f t="shared" si="201"/>
        <v>101-150</v>
      </c>
      <c r="AC599" t="str">
        <f t="shared" si="202"/>
        <v>WEST</v>
      </c>
      <c r="AD599" t="str">
        <f t="shared" si="203"/>
        <v>Single Device</v>
      </c>
      <c r="AE599" t="str">
        <f t="shared" si="204"/>
        <v>0-50</v>
      </c>
      <c r="AF599" s="24" t="str">
        <f t="shared" si="205"/>
        <v>More than 30days</v>
      </c>
      <c r="AG599" t="str">
        <f t="shared" si="206"/>
        <v>Above 4500</v>
      </c>
      <c r="AH599" s="30">
        <f t="shared" si="208"/>
        <v>444</v>
      </c>
      <c r="AI599" s="30">
        <f t="shared" si="197"/>
        <v>8.5585585585585586E-2</v>
      </c>
      <c r="AJ599" t="str">
        <f t="shared" si="209"/>
        <v>0-5 hrs</v>
      </c>
      <c r="AK599" t="str">
        <f t="shared" ref="AK599:AK608" si="213">IF(F599&gt;400,"High Enagaged",IF(AND(F599&lt;=200,F599&gt;100),"Moderate Enagaged","Low Engaged"))</f>
        <v>Low Engaged</v>
      </c>
    </row>
    <row r="600" spans="1:37" x14ac:dyDescent="0.25">
      <c r="A600">
        <v>6525</v>
      </c>
      <c r="B600" t="s">
        <v>184</v>
      </c>
      <c r="C600" s="1">
        <v>44951</v>
      </c>
      <c r="D600" s="1">
        <v>45618</v>
      </c>
      <c r="E600" s="33">
        <v>15.99</v>
      </c>
      <c r="F600">
        <v>385</v>
      </c>
      <c r="G600" t="s">
        <v>62</v>
      </c>
      <c r="H600">
        <v>3</v>
      </c>
      <c r="I600">
        <v>1</v>
      </c>
      <c r="J600" t="b">
        <v>0</v>
      </c>
      <c r="K600">
        <v>807</v>
      </c>
      <c r="L600">
        <v>188</v>
      </c>
      <c r="M600" t="s">
        <v>25</v>
      </c>
      <c r="N600" t="s">
        <v>49</v>
      </c>
      <c r="O600" t="s">
        <v>67</v>
      </c>
      <c r="P600">
        <v>3</v>
      </c>
      <c r="Q600">
        <v>3.4</v>
      </c>
      <c r="R600" t="b">
        <v>0</v>
      </c>
      <c r="S600" t="s">
        <v>28</v>
      </c>
      <c r="T600">
        <v>4919</v>
      </c>
      <c r="U600" t="s">
        <v>65</v>
      </c>
      <c r="V600" t="s">
        <v>30</v>
      </c>
      <c r="W600" t="s">
        <v>75</v>
      </c>
      <c r="X600" s="10">
        <f t="shared" si="198"/>
        <v>3.015075376884422E-3</v>
      </c>
      <c r="Y600" s="10" t="str">
        <f t="shared" si="207"/>
        <v>0%-10%</v>
      </c>
      <c r="Z600" t="str">
        <f t="shared" si="199"/>
        <v>Low</v>
      </c>
      <c r="AA600" t="str">
        <f t="shared" si="200"/>
        <v>801-900</v>
      </c>
      <c r="AB600" t="str">
        <f t="shared" si="201"/>
        <v>151-200</v>
      </c>
      <c r="AC600" t="str">
        <f t="shared" si="202"/>
        <v>WEST</v>
      </c>
      <c r="AD600" t="str">
        <f t="shared" si="203"/>
        <v>Multiple Device</v>
      </c>
      <c r="AE600" t="str">
        <f t="shared" si="204"/>
        <v>351-400</v>
      </c>
      <c r="AF600" s="24" t="str">
        <f t="shared" si="205"/>
        <v>More than 30days</v>
      </c>
      <c r="AG600" t="str">
        <f t="shared" si="206"/>
        <v>Above 4500</v>
      </c>
      <c r="AH600" s="30">
        <f t="shared" si="208"/>
        <v>667</v>
      </c>
      <c r="AI600" s="30">
        <f t="shared" si="197"/>
        <v>0.57721139430284862</v>
      </c>
      <c r="AJ600" t="str">
        <f t="shared" si="209"/>
        <v>0-5 hrs</v>
      </c>
      <c r="AK600" t="str">
        <f t="shared" si="213"/>
        <v>Low Engaged</v>
      </c>
    </row>
    <row r="601" spans="1:37" x14ac:dyDescent="0.25">
      <c r="A601">
        <v>6527</v>
      </c>
      <c r="B601" t="s">
        <v>285</v>
      </c>
      <c r="C601" s="1">
        <v>45071</v>
      </c>
      <c r="D601" s="1">
        <v>45619</v>
      </c>
      <c r="E601" s="33">
        <v>7.99</v>
      </c>
      <c r="F601">
        <v>190</v>
      </c>
      <c r="G601" t="s">
        <v>79</v>
      </c>
      <c r="H601">
        <v>4</v>
      </c>
      <c r="I601">
        <v>1</v>
      </c>
      <c r="J601" t="b">
        <v>1</v>
      </c>
      <c r="K601">
        <v>400</v>
      </c>
      <c r="L601">
        <v>151</v>
      </c>
      <c r="M601" t="s">
        <v>59</v>
      </c>
      <c r="N601" t="s">
        <v>26</v>
      </c>
      <c r="O601" t="s">
        <v>34</v>
      </c>
      <c r="P601">
        <v>52</v>
      </c>
      <c r="Q601">
        <v>4.3</v>
      </c>
      <c r="R601" t="b">
        <v>0</v>
      </c>
      <c r="S601" t="s">
        <v>28</v>
      </c>
      <c r="T601">
        <v>3775</v>
      </c>
      <c r="U601" t="s">
        <v>35</v>
      </c>
      <c r="V601" t="s">
        <v>68</v>
      </c>
      <c r="W601" t="s">
        <v>31</v>
      </c>
      <c r="X601" s="10">
        <f t="shared" si="198"/>
        <v>9.4373865698729589E-2</v>
      </c>
      <c r="Y601" s="10" t="str">
        <f t="shared" si="207"/>
        <v>0%-10%</v>
      </c>
      <c r="Z601" t="str">
        <f t="shared" si="199"/>
        <v>Low</v>
      </c>
      <c r="AA601" t="str">
        <f t="shared" si="200"/>
        <v>301-400</v>
      </c>
      <c r="AB601" t="str">
        <f t="shared" si="201"/>
        <v>151-200</v>
      </c>
      <c r="AC601" t="str">
        <f t="shared" si="202"/>
        <v>SOUTH</v>
      </c>
      <c r="AD601" t="str">
        <f t="shared" si="203"/>
        <v>Multiple Device</v>
      </c>
      <c r="AE601" t="str">
        <f t="shared" si="204"/>
        <v>151-200</v>
      </c>
      <c r="AF601" s="24" t="str">
        <f t="shared" si="205"/>
        <v>More than 30days</v>
      </c>
      <c r="AG601" t="str">
        <f t="shared" si="206"/>
        <v>3501-4000</v>
      </c>
      <c r="AH601" s="30">
        <f t="shared" si="208"/>
        <v>548</v>
      </c>
      <c r="AI601" s="30">
        <f t="shared" si="197"/>
        <v>0.34671532846715331</v>
      </c>
      <c r="AJ601" t="str">
        <f t="shared" si="209"/>
        <v>0-5 hrs</v>
      </c>
      <c r="AK601" t="str">
        <f t="shared" si="213"/>
        <v>Moderate Enagaged</v>
      </c>
    </row>
    <row r="602" spans="1:37" x14ac:dyDescent="0.25">
      <c r="A602">
        <v>6531</v>
      </c>
      <c r="B602" t="s">
        <v>181</v>
      </c>
      <c r="C602" s="1">
        <v>44964</v>
      </c>
      <c r="D602" s="1">
        <v>45638</v>
      </c>
      <c r="E602" s="33">
        <v>11.99</v>
      </c>
      <c r="F602">
        <v>131</v>
      </c>
      <c r="G602" t="s">
        <v>43</v>
      </c>
      <c r="H602">
        <v>5</v>
      </c>
      <c r="I602">
        <v>2</v>
      </c>
      <c r="J602" t="b">
        <v>0</v>
      </c>
      <c r="K602">
        <v>374</v>
      </c>
      <c r="L602">
        <v>154</v>
      </c>
      <c r="M602" t="s">
        <v>74</v>
      </c>
      <c r="N602" t="s">
        <v>40</v>
      </c>
      <c r="O602" t="s">
        <v>34</v>
      </c>
      <c r="P602">
        <v>81</v>
      </c>
      <c r="Q602">
        <v>4.4000000000000004</v>
      </c>
      <c r="R602" t="b">
        <v>0</v>
      </c>
      <c r="S602" t="s">
        <v>28</v>
      </c>
      <c r="T602">
        <v>1155</v>
      </c>
      <c r="U602" t="s">
        <v>57</v>
      </c>
      <c r="V602" t="s">
        <v>30</v>
      </c>
      <c r="W602" t="s">
        <v>53</v>
      </c>
      <c r="X602" s="10">
        <f t="shared" si="198"/>
        <v>0.15340909090909091</v>
      </c>
      <c r="Y602" s="10" t="str">
        <f t="shared" si="207"/>
        <v>11%-30%</v>
      </c>
      <c r="Z602" t="str">
        <f t="shared" si="199"/>
        <v>Moderate</v>
      </c>
      <c r="AA602" t="str">
        <f t="shared" si="200"/>
        <v>301-400</v>
      </c>
      <c r="AB602" t="str">
        <f t="shared" si="201"/>
        <v>151-200</v>
      </c>
      <c r="AC602" t="str">
        <f t="shared" si="202"/>
        <v>NORTH</v>
      </c>
      <c r="AD602" t="str">
        <f t="shared" si="203"/>
        <v>Multiple Device</v>
      </c>
      <c r="AE602" t="str">
        <f t="shared" si="204"/>
        <v>101-150</v>
      </c>
      <c r="AF602" s="24" t="str">
        <f t="shared" si="205"/>
        <v>4-6 days</v>
      </c>
      <c r="AG602" t="str">
        <f t="shared" si="206"/>
        <v>1001-1500</v>
      </c>
      <c r="AH602" s="30">
        <f t="shared" si="208"/>
        <v>674</v>
      </c>
      <c r="AI602" s="30">
        <f t="shared" si="197"/>
        <v>0.1943620178041543</v>
      </c>
      <c r="AJ602" t="str">
        <f t="shared" si="209"/>
        <v>0-5 hrs</v>
      </c>
      <c r="AK602" t="str">
        <f t="shared" si="213"/>
        <v>Moderate Enagaged</v>
      </c>
    </row>
    <row r="603" spans="1:37" x14ac:dyDescent="0.25">
      <c r="A603">
        <v>6534</v>
      </c>
      <c r="B603" t="s">
        <v>258</v>
      </c>
      <c r="C603" s="1">
        <v>45021</v>
      </c>
      <c r="D603" s="1">
        <v>45637</v>
      </c>
      <c r="E603" s="33">
        <v>11.99</v>
      </c>
      <c r="F603">
        <v>104</v>
      </c>
      <c r="G603" t="s">
        <v>46</v>
      </c>
      <c r="H603">
        <v>2</v>
      </c>
      <c r="I603">
        <v>6</v>
      </c>
      <c r="J603" t="b">
        <v>0</v>
      </c>
      <c r="K603">
        <v>570</v>
      </c>
      <c r="L603">
        <v>29</v>
      </c>
      <c r="M603" t="s">
        <v>44</v>
      </c>
      <c r="N603" t="s">
        <v>26</v>
      </c>
      <c r="O603" t="s">
        <v>34</v>
      </c>
      <c r="P603">
        <v>56</v>
      </c>
      <c r="Q603">
        <v>3.9</v>
      </c>
      <c r="R603" t="b">
        <v>1</v>
      </c>
      <c r="S603" t="s">
        <v>28</v>
      </c>
      <c r="T603">
        <v>4501</v>
      </c>
      <c r="U603" t="s">
        <v>35</v>
      </c>
      <c r="V603" t="s">
        <v>30</v>
      </c>
      <c r="W603" t="s">
        <v>31</v>
      </c>
      <c r="X603" s="10">
        <f t="shared" si="198"/>
        <v>9.3489148580968282E-2</v>
      </c>
      <c r="Y603" s="10" t="str">
        <f t="shared" si="207"/>
        <v>0%-10%</v>
      </c>
      <c r="Z603" t="str">
        <f t="shared" si="199"/>
        <v>Low</v>
      </c>
      <c r="AA603" t="str">
        <f t="shared" si="200"/>
        <v>501-600</v>
      </c>
      <c r="AB603" t="str">
        <f t="shared" si="201"/>
        <v>0-50</v>
      </c>
      <c r="AC603" t="str">
        <f t="shared" si="202"/>
        <v>NORTH</v>
      </c>
      <c r="AD603" t="str">
        <f t="shared" si="203"/>
        <v>Multiple Device</v>
      </c>
      <c r="AE603" t="str">
        <f t="shared" si="204"/>
        <v>101-150</v>
      </c>
      <c r="AF603" s="24" t="str">
        <f t="shared" si="205"/>
        <v>7-10 days</v>
      </c>
      <c r="AG603" t="str">
        <f t="shared" si="206"/>
        <v>Above 4500</v>
      </c>
      <c r="AH603" s="30">
        <f t="shared" si="208"/>
        <v>616</v>
      </c>
      <c r="AI603" s="30">
        <f t="shared" si="197"/>
        <v>0.16883116883116883</v>
      </c>
      <c r="AJ603" t="str">
        <f t="shared" si="209"/>
        <v>0-5 hrs</v>
      </c>
      <c r="AK603" t="str">
        <f t="shared" si="213"/>
        <v>Moderate Enagaged</v>
      </c>
    </row>
    <row r="604" spans="1:37" x14ac:dyDescent="0.25">
      <c r="A604">
        <v>6539</v>
      </c>
      <c r="B604" t="s">
        <v>134</v>
      </c>
      <c r="C604" s="1">
        <v>45401</v>
      </c>
      <c r="D604" s="1">
        <v>45627</v>
      </c>
      <c r="E604" s="33">
        <v>11.99</v>
      </c>
      <c r="F604">
        <v>203</v>
      </c>
      <c r="G604" t="s">
        <v>55</v>
      </c>
      <c r="H604">
        <v>1</v>
      </c>
      <c r="I604">
        <v>3</v>
      </c>
      <c r="J604" t="b">
        <v>0</v>
      </c>
      <c r="K604">
        <v>961</v>
      </c>
      <c r="L604">
        <v>41</v>
      </c>
      <c r="M604" t="s">
        <v>59</v>
      </c>
      <c r="N604" t="s">
        <v>40</v>
      </c>
      <c r="O604" t="s">
        <v>34</v>
      </c>
      <c r="P604">
        <v>76</v>
      </c>
      <c r="Q604">
        <v>4.2</v>
      </c>
      <c r="R604" t="b">
        <v>1</v>
      </c>
      <c r="S604" t="s">
        <v>28</v>
      </c>
      <c r="T604">
        <v>3276</v>
      </c>
      <c r="U604" t="s">
        <v>51</v>
      </c>
      <c r="V604" t="s">
        <v>68</v>
      </c>
      <c r="W604" t="s">
        <v>31</v>
      </c>
      <c r="X604" s="10">
        <f t="shared" si="198"/>
        <v>7.5848303393213579E-2</v>
      </c>
      <c r="Y604" s="10" t="str">
        <f t="shared" si="207"/>
        <v>0%-10%</v>
      </c>
      <c r="Z604" t="str">
        <f t="shared" si="199"/>
        <v>Low</v>
      </c>
      <c r="AA604" t="str">
        <f t="shared" si="200"/>
        <v>901-1000</v>
      </c>
      <c r="AB604" t="str">
        <f t="shared" si="201"/>
        <v>0-50</v>
      </c>
      <c r="AC604" t="str">
        <f t="shared" si="202"/>
        <v>SOUTH</v>
      </c>
      <c r="AD604" t="str">
        <f t="shared" si="203"/>
        <v>Single Device</v>
      </c>
      <c r="AE604" t="str">
        <f t="shared" si="204"/>
        <v>201-250</v>
      </c>
      <c r="AF604" s="24" t="str">
        <f t="shared" si="205"/>
        <v>16-20 days</v>
      </c>
      <c r="AG604" t="str">
        <f t="shared" si="206"/>
        <v>3001-3500</v>
      </c>
      <c r="AH604" s="30">
        <f t="shared" si="208"/>
        <v>226</v>
      </c>
      <c r="AI604" s="30">
        <f t="shared" si="197"/>
        <v>0.89823008849557517</v>
      </c>
      <c r="AJ604" t="str">
        <f t="shared" si="209"/>
        <v>0-5 hrs</v>
      </c>
      <c r="AK604" t="str">
        <f t="shared" si="213"/>
        <v>Low Engaged</v>
      </c>
    </row>
    <row r="605" spans="1:37" x14ac:dyDescent="0.25">
      <c r="A605">
        <v>6545</v>
      </c>
      <c r="B605" t="s">
        <v>104</v>
      </c>
      <c r="C605" s="1">
        <v>45456</v>
      </c>
      <c r="D605" s="1">
        <v>45634</v>
      </c>
      <c r="E605" s="33">
        <v>7.99</v>
      </c>
      <c r="F605">
        <v>61</v>
      </c>
      <c r="G605" t="s">
        <v>33</v>
      </c>
      <c r="H605">
        <v>1</v>
      </c>
      <c r="I605">
        <v>5</v>
      </c>
      <c r="J605" t="b">
        <v>1</v>
      </c>
      <c r="K605">
        <v>242</v>
      </c>
      <c r="L605">
        <v>200</v>
      </c>
      <c r="M605" t="s">
        <v>63</v>
      </c>
      <c r="N605" t="s">
        <v>64</v>
      </c>
      <c r="O605" t="s">
        <v>41</v>
      </c>
      <c r="P605">
        <v>53</v>
      </c>
      <c r="Q605">
        <v>4.8</v>
      </c>
      <c r="R605" t="b">
        <v>1</v>
      </c>
      <c r="S605" t="s">
        <v>28</v>
      </c>
      <c r="T605">
        <v>674</v>
      </c>
      <c r="U605" t="s">
        <v>57</v>
      </c>
      <c r="V605" t="s">
        <v>30</v>
      </c>
      <c r="W605" t="s">
        <v>31</v>
      </c>
      <c r="X605" s="10">
        <f t="shared" si="198"/>
        <v>0.11990950226244344</v>
      </c>
      <c r="Y605" s="10" t="str">
        <f t="shared" si="207"/>
        <v>11%-30%</v>
      </c>
      <c r="Z605" t="str">
        <f t="shared" si="199"/>
        <v>Moderate</v>
      </c>
      <c r="AA605" t="str">
        <f t="shared" si="200"/>
        <v>201-300</v>
      </c>
      <c r="AB605" t="str">
        <f t="shared" si="201"/>
        <v>151-200</v>
      </c>
      <c r="AC605" t="str">
        <f t="shared" si="202"/>
        <v>NORTH</v>
      </c>
      <c r="AD605" t="str">
        <f t="shared" si="203"/>
        <v>Single Device</v>
      </c>
      <c r="AE605" t="str">
        <f t="shared" si="204"/>
        <v>51-100</v>
      </c>
      <c r="AF605" s="24" t="str">
        <f t="shared" si="205"/>
        <v>7-10 days</v>
      </c>
      <c r="AG605" t="str">
        <f t="shared" si="206"/>
        <v>501-1000</v>
      </c>
      <c r="AH605" s="30">
        <f t="shared" si="208"/>
        <v>178</v>
      </c>
      <c r="AI605" s="30">
        <f t="shared" si="197"/>
        <v>0.34269662921348315</v>
      </c>
      <c r="AJ605" t="str">
        <f t="shared" si="209"/>
        <v>0-5 hrs</v>
      </c>
      <c r="AK605" t="str">
        <f t="shared" si="213"/>
        <v>Low Engaged</v>
      </c>
    </row>
    <row r="606" spans="1:37" x14ac:dyDescent="0.25">
      <c r="A606">
        <v>6546</v>
      </c>
      <c r="B606" t="s">
        <v>368</v>
      </c>
      <c r="C606" s="1">
        <v>45286</v>
      </c>
      <c r="D606" s="1">
        <v>45634</v>
      </c>
      <c r="E606" s="33">
        <v>15.99</v>
      </c>
      <c r="F606">
        <v>253</v>
      </c>
      <c r="G606" t="s">
        <v>43</v>
      </c>
      <c r="H606">
        <v>1</v>
      </c>
      <c r="I606">
        <v>2</v>
      </c>
      <c r="J606" t="b">
        <v>1</v>
      </c>
      <c r="K606">
        <v>653</v>
      </c>
      <c r="L606">
        <v>53</v>
      </c>
      <c r="M606" t="s">
        <v>25</v>
      </c>
      <c r="N606" t="s">
        <v>26</v>
      </c>
      <c r="O606" t="s">
        <v>27</v>
      </c>
      <c r="P606">
        <v>43</v>
      </c>
      <c r="Q606">
        <v>4.0999999999999996</v>
      </c>
      <c r="R606" t="b">
        <v>1</v>
      </c>
      <c r="S606" t="s">
        <v>28</v>
      </c>
      <c r="T606">
        <v>2969</v>
      </c>
      <c r="U606" t="s">
        <v>57</v>
      </c>
      <c r="V606" t="s">
        <v>30</v>
      </c>
      <c r="W606" t="s">
        <v>37</v>
      </c>
      <c r="X606" s="10">
        <f t="shared" si="198"/>
        <v>6.0906515580736544E-2</v>
      </c>
      <c r="Y606" s="10" t="str">
        <f t="shared" si="207"/>
        <v>0%-10%</v>
      </c>
      <c r="Z606" t="str">
        <f t="shared" si="199"/>
        <v>Low</v>
      </c>
      <c r="AA606" t="str">
        <f t="shared" si="200"/>
        <v>601-700</v>
      </c>
      <c r="AB606" t="str">
        <f t="shared" si="201"/>
        <v>51-100</v>
      </c>
      <c r="AC606" t="str">
        <f t="shared" si="202"/>
        <v>WEST</v>
      </c>
      <c r="AD606" t="str">
        <f t="shared" si="203"/>
        <v>Single Device</v>
      </c>
      <c r="AE606" t="str">
        <f t="shared" si="204"/>
        <v>251-300</v>
      </c>
      <c r="AF606" s="24" t="str">
        <f t="shared" si="205"/>
        <v>7-10 days</v>
      </c>
      <c r="AG606" t="str">
        <f t="shared" si="206"/>
        <v>2501-3000</v>
      </c>
      <c r="AH606" s="30">
        <f t="shared" si="208"/>
        <v>348</v>
      </c>
      <c r="AI606" s="30">
        <f t="shared" si="197"/>
        <v>0.72701149425287359</v>
      </c>
      <c r="AJ606" t="str">
        <f t="shared" si="209"/>
        <v>0-5 hrs</v>
      </c>
      <c r="AK606" t="str">
        <f t="shared" si="213"/>
        <v>Low Engaged</v>
      </c>
    </row>
    <row r="607" spans="1:37" x14ac:dyDescent="0.25">
      <c r="A607">
        <v>6564</v>
      </c>
      <c r="B607" t="s">
        <v>108</v>
      </c>
      <c r="C607" s="1">
        <v>45222</v>
      </c>
      <c r="D607" s="1">
        <v>45633</v>
      </c>
      <c r="E607" s="33">
        <v>11.99</v>
      </c>
      <c r="F607">
        <v>98</v>
      </c>
      <c r="G607" t="s">
        <v>33</v>
      </c>
      <c r="H607">
        <v>5</v>
      </c>
      <c r="I607">
        <v>2</v>
      </c>
      <c r="J607" t="b">
        <v>1</v>
      </c>
      <c r="K607">
        <v>526</v>
      </c>
      <c r="L607">
        <v>144</v>
      </c>
      <c r="M607" t="s">
        <v>25</v>
      </c>
      <c r="N607" t="s">
        <v>40</v>
      </c>
      <c r="O607" t="s">
        <v>56</v>
      </c>
      <c r="P607">
        <v>10</v>
      </c>
      <c r="Q607">
        <v>3.9</v>
      </c>
      <c r="R607" t="b">
        <v>1</v>
      </c>
      <c r="S607" t="s">
        <v>28</v>
      </c>
      <c r="T607">
        <v>747</v>
      </c>
      <c r="U607" t="s">
        <v>57</v>
      </c>
      <c r="V607" t="s">
        <v>36</v>
      </c>
      <c r="W607" t="s">
        <v>75</v>
      </c>
      <c r="X607" s="10">
        <f t="shared" si="198"/>
        <v>1.4925373134328358E-2</v>
      </c>
      <c r="Y607" s="10" t="str">
        <f t="shared" si="207"/>
        <v>0%-10%</v>
      </c>
      <c r="Z607" t="str">
        <f t="shared" si="199"/>
        <v>Low</v>
      </c>
      <c r="AA607" t="str">
        <f t="shared" si="200"/>
        <v>501-600</v>
      </c>
      <c r="AB607" t="str">
        <f t="shared" si="201"/>
        <v>101-150</v>
      </c>
      <c r="AC607" t="str">
        <f t="shared" si="202"/>
        <v>WEST</v>
      </c>
      <c r="AD607" t="str">
        <f t="shared" si="203"/>
        <v>Multiple Device</v>
      </c>
      <c r="AE607" t="str">
        <f t="shared" si="204"/>
        <v>51-100</v>
      </c>
      <c r="AF607" s="24" t="str">
        <f t="shared" si="205"/>
        <v>11-15 days</v>
      </c>
      <c r="AG607" t="str">
        <f t="shared" si="206"/>
        <v>501-1000</v>
      </c>
      <c r="AH607" s="30">
        <f t="shared" si="208"/>
        <v>411</v>
      </c>
      <c r="AI607" s="30">
        <f t="shared" si="197"/>
        <v>0.23844282238442821</v>
      </c>
      <c r="AJ607" t="str">
        <f t="shared" si="209"/>
        <v>0-5 hrs</v>
      </c>
      <c r="AK607" t="str">
        <f t="shared" si="213"/>
        <v>Low Engaged</v>
      </c>
    </row>
    <row r="608" spans="1:37" x14ac:dyDescent="0.25">
      <c r="A608">
        <v>6566</v>
      </c>
      <c r="B608" t="s">
        <v>92</v>
      </c>
      <c r="C608" s="1">
        <v>45099</v>
      </c>
      <c r="D608" s="1">
        <v>45643</v>
      </c>
      <c r="E608" s="33">
        <v>11.99</v>
      </c>
      <c r="F608">
        <v>312</v>
      </c>
      <c r="G608" t="s">
        <v>55</v>
      </c>
      <c r="H608">
        <v>5</v>
      </c>
      <c r="I608">
        <v>1</v>
      </c>
      <c r="J608" t="b">
        <v>1</v>
      </c>
      <c r="K608">
        <v>895</v>
      </c>
      <c r="L608">
        <v>154</v>
      </c>
      <c r="M608" t="s">
        <v>63</v>
      </c>
      <c r="N608" t="s">
        <v>40</v>
      </c>
      <c r="O608" t="s">
        <v>50</v>
      </c>
      <c r="P608">
        <v>85</v>
      </c>
      <c r="Q608">
        <v>4.7</v>
      </c>
      <c r="R608" t="b">
        <v>1</v>
      </c>
      <c r="S608" t="s">
        <v>28</v>
      </c>
      <c r="T608">
        <v>3428</v>
      </c>
      <c r="U608" t="s">
        <v>57</v>
      </c>
      <c r="V608" t="s">
        <v>36</v>
      </c>
      <c r="W608" t="s">
        <v>37</v>
      </c>
      <c r="X608" s="10">
        <f t="shared" si="198"/>
        <v>8.1029551954242135E-2</v>
      </c>
      <c r="Y608" s="10" t="str">
        <f t="shared" si="207"/>
        <v>0%-10%</v>
      </c>
      <c r="Z608" t="str">
        <f t="shared" si="199"/>
        <v>Low</v>
      </c>
      <c r="AA608" t="str">
        <f t="shared" si="200"/>
        <v>801-900</v>
      </c>
      <c r="AB608" t="str">
        <f t="shared" si="201"/>
        <v>151-200</v>
      </c>
      <c r="AC608" t="str">
        <f t="shared" si="202"/>
        <v>NORTH</v>
      </c>
      <c r="AD608" t="str">
        <f t="shared" si="203"/>
        <v>Multiple Device</v>
      </c>
      <c r="AE608" t="str">
        <f t="shared" si="204"/>
        <v>301-350</v>
      </c>
      <c r="AF608" s="24" t="str">
        <f t="shared" si="205"/>
        <v>0-1 days</v>
      </c>
      <c r="AG608" t="str">
        <f t="shared" si="206"/>
        <v>3001-3500</v>
      </c>
      <c r="AH608" s="30">
        <f t="shared" si="208"/>
        <v>544</v>
      </c>
      <c r="AI608" s="30">
        <f t="shared" si="197"/>
        <v>0.57352941176470584</v>
      </c>
      <c r="AJ608" t="str">
        <f t="shared" si="209"/>
        <v>0-5 hrs</v>
      </c>
      <c r="AK608" t="str">
        <f t="shared" si="213"/>
        <v>Low Engaged</v>
      </c>
    </row>
    <row r="609" spans="1:37" x14ac:dyDescent="0.25">
      <c r="A609">
        <v>6569</v>
      </c>
      <c r="B609" t="s">
        <v>32</v>
      </c>
      <c r="C609" s="1">
        <v>45230</v>
      </c>
      <c r="D609" s="1">
        <v>45621</v>
      </c>
      <c r="E609" s="33">
        <v>7.99</v>
      </c>
      <c r="F609">
        <v>468</v>
      </c>
      <c r="G609" t="s">
        <v>79</v>
      </c>
      <c r="H609">
        <v>2</v>
      </c>
      <c r="I609">
        <v>3</v>
      </c>
      <c r="J609" t="b">
        <v>0</v>
      </c>
      <c r="K609">
        <v>514</v>
      </c>
      <c r="L609">
        <v>46</v>
      </c>
      <c r="M609" t="s">
        <v>39</v>
      </c>
      <c r="N609" t="s">
        <v>40</v>
      </c>
      <c r="O609" t="s">
        <v>56</v>
      </c>
      <c r="P609">
        <v>74</v>
      </c>
      <c r="Q609">
        <v>3.2</v>
      </c>
      <c r="R609" t="b">
        <v>0</v>
      </c>
      <c r="S609" t="s">
        <v>28</v>
      </c>
      <c r="T609">
        <v>4456</v>
      </c>
      <c r="U609" t="s">
        <v>29</v>
      </c>
      <c r="V609" t="s">
        <v>36</v>
      </c>
      <c r="W609" t="s">
        <v>75</v>
      </c>
      <c r="X609" s="10">
        <f t="shared" si="198"/>
        <v>0.13214285714285715</v>
      </c>
      <c r="Y609" s="10" t="str">
        <f t="shared" si="207"/>
        <v>11%-30%</v>
      </c>
      <c r="Z609" t="str">
        <f t="shared" si="199"/>
        <v>Moderate</v>
      </c>
      <c r="AA609" t="str">
        <f t="shared" si="200"/>
        <v>501-600</v>
      </c>
      <c r="AB609" t="str">
        <f t="shared" si="201"/>
        <v>0-50</v>
      </c>
      <c r="AC609" t="str">
        <f t="shared" si="202"/>
        <v>WEST</v>
      </c>
      <c r="AD609" t="str">
        <f t="shared" si="203"/>
        <v>Multiple Device</v>
      </c>
      <c r="AE609" t="str">
        <f t="shared" si="204"/>
        <v>451-500</v>
      </c>
      <c r="AF609" s="24" t="str">
        <f t="shared" si="205"/>
        <v>More than 30days</v>
      </c>
      <c r="AG609" t="str">
        <f t="shared" si="206"/>
        <v>4001-4500</v>
      </c>
      <c r="AH609" s="30">
        <f t="shared" si="208"/>
        <v>391</v>
      </c>
      <c r="AI609" s="30">
        <f t="shared" si="197"/>
        <v>1.19693094629156</v>
      </c>
      <c r="AJ609" t="str">
        <f t="shared" si="209"/>
        <v>0-5 hrs</v>
      </c>
      <c r="AK609" t="str">
        <f t="shared" si="210"/>
        <v>High Enagaged</v>
      </c>
    </row>
    <row r="610" spans="1:37" x14ac:dyDescent="0.25">
      <c r="A610">
        <v>6570</v>
      </c>
      <c r="B610" t="s">
        <v>195</v>
      </c>
      <c r="C610" s="1">
        <v>45634</v>
      </c>
      <c r="D610" s="1">
        <v>45638</v>
      </c>
      <c r="E610" s="33">
        <v>11.99</v>
      </c>
      <c r="F610">
        <v>39</v>
      </c>
      <c r="G610" t="s">
        <v>79</v>
      </c>
      <c r="H610">
        <v>5</v>
      </c>
      <c r="I610">
        <v>3</v>
      </c>
      <c r="J610" t="b">
        <v>1</v>
      </c>
      <c r="K610">
        <v>28</v>
      </c>
      <c r="L610">
        <v>189</v>
      </c>
      <c r="M610" t="s">
        <v>39</v>
      </c>
      <c r="N610" t="s">
        <v>49</v>
      </c>
      <c r="O610" t="s">
        <v>67</v>
      </c>
      <c r="P610">
        <v>26</v>
      </c>
      <c r="Q610">
        <v>4.5999999999999996</v>
      </c>
      <c r="R610" t="b">
        <v>1</v>
      </c>
      <c r="S610" t="s">
        <v>28</v>
      </c>
      <c r="T610">
        <v>4938</v>
      </c>
      <c r="U610" t="s">
        <v>29</v>
      </c>
      <c r="V610" t="s">
        <v>68</v>
      </c>
      <c r="W610" t="s">
        <v>37</v>
      </c>
      <c r="X610" s="10">
        <f t="shared" si="198"/>
        <v>0.11981566820276497</v>
      </c>
      <c r="Y610" s="10" t="str">
        <f t="shared" si="207"/>
        <v>11%-30%</v>
      </c>
      <c r="Z610" t="str">
        <f t="shared" si="199"/>
        <v>Moderate</v>
      </c>
      <c r="AA610" t="str">
        <f t="shared" si="200"/>
        <v>0-100</v>
      </c>
      <c r="AB610" t="str">
        <f t="shared" si="201"/>
        <v>151-200</v>
      </c>
      <c r="AC610" t="str">
        <f t="shared" si="202"/>
        <v>WEST</v>
      </c>
      <c r="AD610" t="str">
        <f t="shared" si="203"/>
        <v>Multiple Device</v>
      </c>
      <c r="AE610" t="str">
        <f t="shared" si="204"/>
        <v>0-50</v>
      </c>
      <c r="AF610" s="24" t="str">
        <f t="shared" si="205"/>
        <v>4-6 days</v>
      </c>
      <c r="AG610" t="str">
        <f t="shared" si="206"/>
        <v>Above 4500</v>
      </c>
      <c r="AH610" s="30">
        <f t="shared" si="208"/>
        <v>4</v>
      </c>
      <c r="AI610" s="30">
        <f t="shared" si="197"/>
        <v>9.75</v>
      </c>
      <c r="AJ610" t="str">
        <f t="shared" si="209"/>
        <v>6-10 hrs</v>
      </c>
      <c r="AK610" t="str">
        <f>IF(F610&gt;400,"High Enagaged",IF(AND(F610&lt;=200,F610&gt;100),"Moderate Enagaged","Low Engaged"))</f>
        <v>Low Engaged</v>
      </c>
    </row>
    <row r="611" spans="1:37" x14ac:dyDescent="0.25">
      <c r="A611">
        <v>6586</v>
      </c>
      <c r="B611" t="s">
        <v>372</v>
      </c>
      <c r="C611" s="1">
        <v>44952</v>
      </c>
      <c r="D611" s="1">
        <v>45641</v>
      </c>
      <c r="E611" s="33">
        <v>15.99</v>
      </c>
      <c r="F611">
        <v>459</v>
      </c>
      <c r="G611" t="s">
        <v>62</v>
      </c>
      <c r="H611">
        <v>2</v>
      </c>
      <c r="I611">
        <v>1</v>
      </c>
      <c r="J611" t="b">
        <v>0</v>
      </c>
      <c r="K611">
        <v>445</v>
      </c>
      <c r="L611">
        <v>153</v>
      </c>
      <c r="M611" t="s">
        <v>74</v>
      </c>
      <c r="N611" t="s">
        <v>26</v>
      </c>
      <c r="O611" t="s">
        <v>27</v>
      </c>
      <c r="P611">
        <v>13</v>
      </c>
      <c r="Q611">
        <v>4.2</v>
      </c>
      <c r="R611" t="b">
        <v>0</v>
      </c>
      <c r="S611" t="s">
        <v>28</v>
      </c>
      <c r="T611">
        <v>3433</v>
      </c>
      <c r="U611" t="s">
        <v>35</v>
      </c>
      <c r="V611" t="s">
        <v>60</v>
      </c>
      <c r="W611" t="s">
        <v>37</v>
      </c>
      <c r="X611" s="10">
        <f t="shared" si="198"/>
        <v>2.1739130434782608E-2</v>
      </c>
      <c r="Y611" s="10" t="str">
        <f t="shared" si="207"/>
        <v>0%-10%</v>
      </c>
      <c r="Z611" t="str">
        <f t="shared" si="199"/>
        <v>Low</v>
      </c>
      <c r="AA611" t="str">
        <f t="shared" si="200"/>
        <v>401-500</v>
      </c>
      <c r="AB611" t="str">
        <f t="shared" si="201"/>
        <v>151-200</v>
      </c>
      <c r="AC611" t="str">
        <f t="shared" si="202"/>
        <v>NORTH</v>
      </c>
      <c r="AD611" t="str">
        <f t="shared" si="203"/>
        <v>Multiple Device</v>
      </c>
      <c r="AE611" t="str">
        <f t="shared" si="204"/>
        <v>451-500</v>
      </c>
      <c r="AF611" s="24" t="str">
        <f t="shared" si="205"/>
        <v>2-3 days</v>
      </c>
      <c r="AG611" t="str">
        <f t="shared" si="206"/>
        <v>3001-3500</v>
      </c>
      <c r="AH611" s="30">
        <f t="shared" si="208"/>
        <v>689</v>
      </c>
      <c r="AI611" s="30">
        <f t="shared" si="197"/>
        <v>0.66618287373004359</v>
      </c>
      <c r="AJ611" t="str">
        <f t="shared" si="209"/>
        <v>0-5 hrs</v>
      </c>
      <c r="AK611" t="str">
        <f t="shared" si="210"/>
        <v>High Enagaged</v>
      </c>
    </row>
    <row r="612" spans="1:37" x14ac:dyDescent="0.25">
      <c r="A612">
        <v>6593</v>
      </c>
      <c r="B612" t="s">
        <v>220</v>
      </c>
      <c r="C612" s="1">
        <v>45517</v>
      </c>
      <c r="D612" s="1">
        <v>45633</v>
      </c>
      <c r="E612" s="33">
        <v>11.99</v>
      </c>
      <c r="F612">
        <v>353</v>
      </c>
      <c r="G612" t="s">
        <v>33</v>
      </c>
      <c r="H612">
        <v>3</v>
      </c>
      <c r="I612">
        <v>6</v>
      </c>
      <c r="J612" t="b">
        <v>0</v>
      </c>
      <c r="K612">
        <v>637</v>
      </c>
      <c r="L612">
        <v>160</v>
      </c>
      <c r="M612" t="s">
        <v>44</v>
      </c>
      <c r="N612" t="s">
        <v>40</v>
      </c>
      <c r="O612" t="s">
        <v>56</v>
      </c>
      <c r="P612">
        <v>67</v>
      </c>
      <c r="Q612">
        <v>5</v>
      </c>
      <c r="R612" t="b">
        <v>1</v>
      </c>
      <c r="S612" t="s">
        <v>28</v>
      </c>
      <c r="T612">
        <v>2749</v>
      </c>
      <c r="U612" t="s">
        <v>35</v>
      </c>
      <c r="V612" t="s">
        <v>60</v>
      </c>
      <c r="W612" t="s">
        <v>31</v>
      </c>
      <c r="X612" s="10">
        <f t="shared" si="198"/>
        <v>8.4065244667503133E-2</v>
      </c>
      <c r="Y612" s="10" t="str">
        <f t="shared" si="207"/>
        <v>0%-10%</v>
      </c>
      <c r="Z612" t="str">
        <f t="shared" si="199"/>
        <v>Low</v>
      </c>
      <c r="AA612" t="str">
        <f t="shared" si="200"/>
        <v>601-700</v>
      </c>
      <c r="AB612" t="str">
        <f t="shared" si="201"/>
        <v>151-200</v>
      </c>
      <c r="AC612" t="str">
        <f t="shared" si="202"/>
        <v>NORTH</v>
      </c>
      <c r="AD612" t="str">
        <f t="shared" si="203"/>
        <v>Multiple Device</v>
      </c>
      <c r="AE612" t="str">
        <f t="shared" si="204"/>
        <v>351-400</v>
      </c>
      <c r="AF612" s="24" t="str">
        <f t="shared" si="205"/>
        <v>11-15 days</v>
      </c>
      <c r="AG612" t="str">
        <f t="shared" si="206"/>
        <v>2501-3000</v>
      </c>
      <c r="AH612" s="30">
        <f t="shared" si="208"/>
        <v>116</v>
      </c>
      <c r="AI612" s="30">
        <f t="shared" si="197"/>
        <v>3.0431034482758621</v>
      </c>
      <c r="AJ612" t="str">
        <f t="shared" si="209"/>
        <v>0-5 hrs</v>
      </c>
      <c r="AK612" t="str">
        <f t="shared" ref="AK612:AK614" si="214">IF(F612&gt;400,"High Enagaged",IF(AND(F612&lt;=200,F612&gt;100),"Moderate Enagaged","Low Engaged"))</f>
        <v>Low Engaged</v>
      </c>
    </row>
    <row r="613" spans="1:37" x14ac:dyDescent="0.25">
      <c r="A613">
        <v>6601</v>
      </c>
      <c r="B613" t="s">
        <v>258</v>
      </c>
      <c r="C613" s="1">
        <v>45069</v>
      </c>
      <c r="D613" s="1">
        <v>45644</v>
      </c>
      <c r="E613" s="33">
        <v>7.99</v>
      </c>
      <c r="F613">
        <v>283</v>
      </c>
      <c r="G613" t="s">
        <v>24</v>
      </c>
      <c r="H613">
        <v>1</v>
      </c>
      <c r="I613">
        <v>5</v>
      </c>
      <c r="J613" t="b">
        <v>1</v>
      </c>
      <c r="K613">
        <v>407</v>
      </c>
      <c r="L613">
        <v>15</v>
      </c>
      <c r="M613" t="s">
        <v>74</v>
      </c>
      <c r="N613" t="s">
        <v>40</v>
      </c>
      <c r="O613" t="s">
        <v>67</v>
      </c>
      <c r="P613">
        <v>26</v>
      </c>
      <c r="Q613">
        <v>3.1</v>
      </c>
      <c r="R613" t="b">
        <v>1</v>
      </c>
      <c r="S613" t="s">
        <v>28</v>
      </c>
      <c r="T613">
        <v>906</v>
      </c>
      <c r="U613" t="s">
        <v>51</v>
      </c>
      <c r="V613" t="s">
        <v>68</v>
      </c>
      <c r="W613" t="s">
        <v>75</v>
      </c>
      <c r="X613" s="10">
        <f t="shared" si="198"/>
        <v>6.1611374407582936E-2</v>
      </c>
      <c r="Y613" s="10" t="str">
        <f t="shared" si="207"/>
        <v>0%-10%</v>
      </c>
      <c r="Z613" t="str">
        <f t="shared" si="199"/>
        <v>Low</v>
      </c>
      <c r="AA613" t="str">
        <f t="shared" si="200"/>
        <v>401-500</v>
      </c>
      <c r="AB613" t="str">
        <f t="shared" si="201"/>
        <v>0-50</v>
      </c>
      <c r="AC613" t="str">
        <f t="shared" si="202"/>
        <v>NORTH</v>
      </c>
      <c r="AD613" t="str">
        <f t="shared" si="203"/>
        <v>Single Device</v>
      </c>
      <c r="AE613" t="str">
        <f t="shared" si="204"/>
        <v>251-300</v>
      </c>
      <c r="AF613" s="24" t="str">
        <f t="shared" si="205"/>
        <v>0-1 days</v>
      </c>
      <c r="AG613" t="str">
        <f t="shared" si="206"/>
        <v>501-1000</v>
      </c>
      <c r="AH613" s="30">
        <f t="shared" si="208"/>
        <v>575</v>
      </c>
      <c r="AI613" s="30">
        <f t="shared" si="197"/>
        <v>0.49217391304347824</v>
      </c>
      <c r="AJ613" t="str">
        <f t="shared" si="209"/>
        <v>0-5 hrs</v>
      </c>
      <c r="AK613" t="str">
        <f t="shared" si="214"/>
        <v>Low Engaged</v>
      </c>
    </row>
    <row r="614" spans="1:37" x14ac:dyDescent="0.25">
      <c r="A614">
        <v>6603</v>
      </c>
      <c r="B614" t="s">
        <v>181</v>
      </c>
      <c r="C614" s="1">
        <v>45321</v>
      </c>
      <c r="D614" s="1">
        <v>45633</v>
      </c>
      <c r="E614" s="33">
        <v>11.99</v>
      </c>
      <c r="F614">
        <v>200</v>
      </c>
      <c r="G614" t="s">
        <v>79</v>
      </c>
      <c r="H614">
        <v>4</v>
      </c>
      <c r="I614">
        <v>5</v>
      </c>
      <c r="J614" t="b">
        <v>0</v>
      </c>
      <c r="K614">
        <v>65</v>
      </c>
      <c r="L614">
        <v>11</v>
      </c>
      <c r="M614" t="s">
        <v>59</v>
      </c>
      <c r="N614" t="s">
        <v>64</v>
      </c>
      <c r="O614" t="s">
        <v>67</v>
      </c>
      <c r="P614">
        <v>30</v>
      </c>
      <c r="Q614">
        <v>3.2</v>
      </c>
      <c r="R614" t="b">
        <v>1</v>
      </c>
      <c r="S614" t="s">
        <v>28</v>
      </c>
      <c r="T614">
        <v>959</v>
      </c>
      <c r="U614" t="s">
        <v>35</v>
      </c>
      <c r="V614" t="s">
        <v>36</v>
      </c>
      <c r="W614" t="s">
        <v>75</v>
      </c>
      <c r="X614" s="10">
        <f t="shared" si="198"/>
        <v>0.39473684210526316</v>
      </c>
      <c r="Y614" s="10" t="str">
        <f t="shared" si="207"/>
        <v>Above 30%</v>
      </c>
      <c r="Z614" t="str">
        <f t="shared" si="199"/>
        <v>High</v>
      </c>
      <c r="AA614" t="str">
        <f t="shared" si="200"/>
        <v>0-100</v>
      </c>
      <c r="AB614" t="str">
        <f t="shared" si="201"/>
        <v>0-50</v>
      </c>
      <c r="AC614" t="str">
        <f t="shared" si="202"/>
        <v>SOUTH</v>
      </c>
      <c r="AD614" t="str">
        <f t="shared" si="203"/>
        <v>Multiple Device</v>
      </c>
      <c r="AE614" t="str">
        <f t="shared" si="204"/>
        <v>151-200</v>
      </c>
      <c r="AF614" s="24" t="str">
        <f t="shared" si="205"/>
        <v>11-15 days</v>
      </c>
      <c r="AG614" t="str">
        <f t="shared" si="206"/>
        <v>501-1000</v>
      </c>
      <c r="AH614" s="30">
        <f t="shared" si="208"/>
        <v>312</v>
      </c>
      <c r="AI614" s="30">
        <f t="shared" si="197"/>
        <v>0.64102564102564108</v>
      </c>
      <c r="AJ614" t="str">
        <f t="shared" si="209"/>
        <v>0-5 hrs</v>
      </c>
      <c r="AK614" t="str">
        <f t="shared" si="214"/>
        <v>Moderate Enagaged</v>
      </c>
    </row>
    <row r="615" spans="1:37" x14ac:dyDescent="0.25">
      <c r="A615">
        <v>6604</v>
      </c>
      <c r="B615" t="s">
        <v>105</v>
      </c>
      <c r="C615" s="1">
        <v>45459</v>
      </c>
      <c r="D615" s="1">
        <v>45618</v>
      </c>
      <c r="E615" s="33">
        <v>15.99</v>
      </c>
      <c r="F615">
        <v>247</v>
      </c>
      <c r="G615" t="s">
        <v>79</v>
      </c>
      <c r="H615">
        <v>5</v>
      </c>
      <c r="I615">
        <v>4</v>
      </c>
      <c r="J615" t="b">
        <v>0</v>
      </c>
      <c r="K615">
        <v>186</v>
      </c>
      <c r="L615">
        <v>158</v>
      </c>
      <c r="M615" t="s">
        <v>44</v>
      </c>
      <c r="N615" t="s">
        <v>64</v>
      </c>
      <c r="O615" t="s">
        <v>50</v>
      </c>
      <c r="P615">
        <v>19</v>
      </c>
      <c r="Q615">
        <v>3.8</v>
      </c>
      <c r="R615" t="b">
        <v>0</v>
      </c>
      <c r="S615" t="s">
        <v>28</v>
      </c>
      <c r="T615">
        <v>125</v>
      </c>
      <c r="U615" t="s">
        <v>65</v>
      </c>
      <c r="V615" t="s">
        <v>60</v>
      </c>
      <c r="W615" t="s">
        <v>37</v>
      </c>
      <c r="X615" s="10">
        <f t="shared" si="198"/>
        <v>5.5232558139534885E-2</v>
      </c>
      <c r="Y615" s="10" t="str">
        <f t="shared" si="207"/>
        <v>0%-10%</v>
      </c>
      <c r="Z615" t="str">
        <f t="shared" si="199"/>
        <v>Low</v>
      </c>
      <c r="AA615" t="str">
        <f t="shared" si="200"/>
        <v>101-200</v>
      </c>
      <c r="AB615" t="str">
        <f t="shared" si="201"/>
        <v>151-200</v>
      </c>
      <c r="AC615" t="str">
        <f t="shared" si="202"/>
        <v>NORTH</v>
      </c>
      <c r="AD615" t="str">
        <f t="shared" si="203"/>
        <v>Multiple Device</v>
      </c>
      <c r="AE615" t="str">
        <f t="shared" si="204"/>
        <v>201-250</v>
      </c>
      <c r="AF615" s="24" t="str">
        <f t="shared" si="205"/>
        <v>More than 30days</v>
      </c>
      <c r="AG615" t="str">
        <f t="shared" si="206"/>
        <v>0-500</v>
      </c>
      <c r="AH615" s="30">
        <f t="shared" si="208"/>
        <v>159</v>
      </c>
      <c r="AI615" s="30">
        <f t="shared" si="197"/>
        <v>1.5534591194968554</v>
      </c>
      <c r="AJ615" t="str">
        <f t="shared" si="209"/>
        <v>0-5 hrs</v>
      </c>
      <c r="AK615" t="str">
        <f t="shared" si="210"/>
        <v>Moderate Enagaged</v>
      </c>
    </row>
    <row r="616" spans="1:37" x14ac:dyDescent="0.25">
      <c r="A616">
        <v>6606</v>
      </c>
      <c r="B616" t="s">
        <v>197</v>
      </c>
      <c r="C616" s="1">
        <v>45317</v>
      </c>
      <c r="D616" s="1">
        <v>45625</v>
      </c>
      <c r="E616" s="33">
        <v>15.99</v>
      </c>
      <c r="F616">
        <v>134</v>
      </c>
      <c r="G616" t="s">
        <v>43</v>
      </c>
      <c r="H616">
        <v>3</v>
      </c>
      <c r="I616">
        <v>5</v>
      </c>
      <c r="J616" t="b">
        <v>1</v>
      </c>
      <c r="K616">
        <v>826</v>
      </c>
      <c r="L616">
        <v>160</v>
      </c>
      <c r="M616" t="s">
        <v>74</v>
      </c>
      <c r="N616" t="s">
        <v>64</v>
      </c>
      <c r="O616" t="s">
        <v>56</v>
      </c>
      <c r="P616">
        <v>96</v>
      </c>
      <c r="Q616">
        <v>3.6</v>
      </c>
      <c r="R616" t="b">
        <v>1</v>
      </c>
      <c r="S616" t="s">
        <v>28</v>
      </c>
      <c r="T616">
        <v>1150</v>
      </c>
      <c r="U616" t="s">
        <v>29</v>
      </c>
      <c r="V616" t="s">
        <v>36</v>
      </c>
      <c r="W616" t="s">
        <v>31</v>
      </c>
      <c r="X616" s="10">
        <f t="shared" si="198"/>
        <v>9.7363083164300201E-2</v>
      </c>
      <c r="Y616" s="10" t="str">
        <f t="shared" si="207"/>
        <v>0%-10%</v>
      </c>
      <c r="Z616" t="str">
        <f t="shared" si="199"/>
        <v>Low</v>
      </c>
      <c r="AA616" t="str">
        <f t="shared" si="200"/>
        <v>801-900</v>
      </c>
      <c r="AB616" t="str">
        <f t="shared" si="201"/>
        <v>151-200</v>
      </c>
      <c r="AC616" t="str">
        <f t="shared" si="202"/>
        <v>NORTH</v>
      </c>
      <c r="AD616" t="str">
        <f t="shared" si="203"/>
        <v>Multiple Device</v>
      </c>
      <c r="AE616" t="str">
        <f t="shared" si="204"/>
        <v>101-150</v>
      </c>
      <c r="AF616" s="24" t="str">
        <f t="shared" si="205"/>
        <v>16-20 days</v>
      </c>
      <c r="AG616" t="str">
        <f t="shared" si="206"/>
        <v>1001-1500</v>
      </c>
      <c r="AH616" s="30">
        <f t="shared" si="208"/>
        <v>308</v>
      </c>
      <c r="AI616" s="30">
        <f t="shared" si="197"/>
        <v>0.43506493506493504</v>
      </c>
      <c r="AJ616" t="str">
        <f t="shared" si="209"/>
        <v>0-5 hrs</v>
      </c>
      <c r="AK616" t="str">
        <f t="shared" ref="AK616:AK623" si="215">IF(F616&gt;400,"High Enagaged",IF(AND(F616&lt;=200,F616&gt;100),"Moderate Enagaged","Low Engaged"))</f>
        <v>Moderate Enagaged</v>
      </c>
    </row>
    <row r="617" spans="1:37" x14ac:dyDescent="0.25">
      <c r="A617">
        <v>6607</v>
      </c>
      <c r="B617" t="s">
        <v>389</v>
      </c>
      <c r="C617" s="1">
        <v>44939</v>
      </c>
      <c r="D617" s="1">
        <v>45628</v>
      </c>
      <c r="E617" s="33">
        <v>15.99</v>
      </c>
      <c r="F617">
        <v>173</v>
      </c>
      <c r="G617" t="s">
        <v>33</v>
      </c>
      <c r="H617">
        <v>1</v>
      </c>
      <c r="I617">
        <v>3</v>
      </c>
      <c r="J617" t="b">
        <v>1</v>
      </c>
      <c r="K617">
        <v>950</v>
      </c>
      <c r="L617">
        <v>163</v>
      </c>
      <c r="M617" t="s">
        <v>74</v>
      </c>
      <c r="N617" t="s">
        <v>40</v>
      </c>
      <c r="O617" t="s">
        <v>67</v>
      </c>
      <c r="P617">
        <v>96</v>
      </c>
      <c r="Q617">
        <v>4.9000000000000004</v>
      </c>
      <c r="R617" t="b">
        <v>1</v>
      </c>
      <c r="S617" t="s">
        <v>28</v>
      </c>
      <c r="T617">
        <v>3515</v>
      </c>
      <c r="U617" t="s">
        <v>51</v>
      </c>
      <c r="V617" t="s">
        <v>30</v>
      </c>
      <c r="W617" t="s">
        <v>31</v>
      </c>
      <c r="X617" s="10">
        <f t="shared" si="198"/>
        <v>8.6253369272237201E-2</v>
      </c>
      <c r="Y617" s="10" t="str">
        <f t="shared" si="207"/>
        <v>0%-10%</v>
      </c>
      <c r="Z617" t="str">
        <f t="shared" si="199"/>
        <v>Low</v>
      </c>
      <c r="AA617" t="str">
        <f t="shared" si="200"/>
        <v>901-1000</v>
      </c>
      <c r="AB617" t="str">
        <f t="shared" si="201"/>
        <v>151-200</v>
      </c>
      <c r="AC617" t="str">
        <f t="shared" si="202"/>
        <v>NORTH</v>
      </c>
      <c r="AD617" t="str">
        <f t="shared" si="203"/>
        <v>Single Device</v>
      </c>
      <c r="AE617" t="str">
        <f t="shared" si="204"/>
        <v>151-200</v>
      </c>
      <c r="AF617" s="24" t="str">
        <f t="shared" si="205"/>
        <v>16-20 days</v>
      </c>
      <c r="AG617" t="str">
        <f t="shared" si="206"/>
        <v>3501-4000</v>
      </c>
      <c r="AH617" s="30">
        <f t="shared" si="208"/>
        <v>689</v>
      </c>
      <c r="AI617" s="30">
        <f t="shared" si="197"/>
        <v>0.25108853410740201</v>
      </c>
      <c r="AJ617" t="str">
        <f t="shared" si="209"/>
        <v>0-5 hrs</v>
      </c>
      <c r="AK617" t="str">
        <f t="shared" si="215"/>
        <v>Moderate Enagaged</v>
      </c>
    </row>
    <row r="618" spans="1:37" x14ac:dyDescent="0.25">
      <c r="A618">
        <v>6619</v>
      </c>
      <c r="B618" t="s">
        <v>248</v>
      </c>
      <c r="C618" s="1">
        <v>45460</v>
      </c>
      <c r="D618" s="1">
        <v>45642</v>
      </c>
      <c r="E618" s="33">
        <v>15.99</v>
      </c>
      <c r="F618">
        <v>301</v>
      </c>
      <c r="G618" t="s">
        <v>46</v>
      </c>
      <c r="H618">
        <v>2</v>
      </c>
      <c r="I618">
        <v>1</v>
      </c>
      <c r="J618" t="b">
        <v>1</v>
      </c>
      <c r="K618">
        <v>855</v>
      </c>
      <c r="L618">
        <v>46</v>
      </c>
      <c r="M618" t="s">
        <v>48</v>
      </c>
      <c r="N618" t="s">
        <v>64</v>
      </c>
      <c r="O618" t="s">
        <v>50</v>
      </c>
      <c r="P618">
        <v>26</v>
      </c>
      <c r="Q618">
        <v>4.4000000000000004</v>
      </c>
      <c r="R618" t="b">
        <v>0</v>
      </c>
      <c r="S618" t="s">
        <v>28</v>
      </c>
      <c r="T618">
        <v>658</v>
      </c>
      <c r="U618" t="s">
        <v>29</v>
      </c>
      <c r="V618" t="s">
        <v>30</v>
      </c>
      <c r="W618" t="s">
        <v>31</v>
      </c>
      <c r="X618" s="10">
        <f t="shared" si="198"/>
        <v>2.8856825749167592E-2</v>
      </c>
      <c r="Y618" s="10" t="str">
        <f t="shared" si="207"/>
        <v>0%-10%</v>
      </c>
      <c r="Z618" t="str">
        <f t="shared" si="199"/>
        <v>Low</v>
      </c>
      <c r="AA618" t="str">
        <f t="shared" si="200"/>
        <v>801-900</v>
      </c>
      <c r="AB618" t="str">
        <f t="shared" si="201"/>
        <v>0-50</v>
      </c>
      <c r="AC618" t="str">
        <f t="shared" si="202"/>
        <v>EAST</v>
      </c>
      <c r="AD618" t="str">
        <f t="shared" si="203"/>
        <v>Multiple Device</v>
      </c>
      <c r="AE618" t="str">
        <f t="shared" si="204"/>
        <v>301-350</v>
      </c>
      <c r="AF618" s="24" t="str">
        <f t="shared" si="205"/>
        <v>2-3 days</v>
      </c>
      <c r="AG618" t="str">
        <f t="shared" si="206"/>
        <v>501-1000</v>
      </c>
      <c r="AH618" s="30">
        <f t="shared" si="208"/>
        <v>182</v>
      </c>
      <c r="AI618" s="30">
        <f t="shared" si="197"/>
        <v>1.6538461538461537</v>
      </c>
      <c r="AJ618" t="str">
        <f t="shared" si="209"/>
        <v>0-5 hrs</v>
      </c>
      <c r="AK618" t="str">
        <f t="shared" si="215"/>
        <v>Low Engaged</v>
      </c>
    </row>
    <row r="619" spans="1:37" x14ac:dyDescent="0.25">
      <c r="A619">
        <v>6628</v>
      </c>
      <c r="B619" t="s">
        <v>220</v>
      </c>
      <c r="C619" s="1">
        <v>45013</v>
      </c>
      <c r="D619" s="1">
        <v>45641</v>
      </c>
      <c r="E619" s="33">
        <v>11.99</v>
      </c>
      <c r="F619">
        <v>358</v>
      </c>
      <c r="G619" t="s">
        <v>79</v>
      </c>
      <c r="H619">
        <v>4</v>
      </c>
      <c r="I619">
        <v>3</v>
      </c>
      <c r="J619" t="b">
        <v>0</v>
      </c>
      <c r="K619">
        <v>472</v>
      </c>
      <c r="L619">
        <v>65</v>
      </c>
      <c r="M619" t="s">
        <v>48</v>
      </c>
      <c r="N619" t="s">
        <v>40</v>
      </c>
      <c r="O619" t="s">
        <v>50</v>
      </c>
      <c r="P619">
        <v>92</v>
      </c>
      <c r="Q619">
        <v>4</v>
      </c>
      <c r="R619" t="b">
        <v>0</v>
      </c>
      <c r="S619" t="s">
        <v>28</v>
      </c>
      <c r="T619">
        <v>4542</v>
      </c>
      <c r="U619" t="s">
        <v>29</v>
      </c>
      <c r="V619" t="s">
        <v>60</v>
      </c>
      <c r="W619" t="s">
        <v>37</v>
      </c>
      <c r="X619" s="10">
        <f t="shared" si="198"/>
        <v>0.17132216014897581</v>
      </c>
      <c r="Y619" s="10" t="str">
        <f t="shared" si="207"/>
        <v>11%-30%</v>
      </c>
      <c r="Z619" t="str">
        <f t="shared" si="199"/>
        <v>Moderate</v>
      </c>
      <c r="AA619" t="str">
        <f t="shared" si="200"/>
        <v>401-500</v>
      </c>
      <c r="AB619" t="str">
        <f t="shared" si="201"/>
        <v>51-100</v>
      </c>
      <c r="AC619" t="str">
        <f t="shared" si="202"/>
        <v>EAST</v>
      </c>
      <c r="AD619" t="str">
        <f t="shared" si="203"/>
        <v>Multiple Device</v>
      </c>
      <c r="AE619" t="str">
        <f t="shared" si="204"/>
        <v>351-400</v>
      </c>
      <c r="AF619" s="24" t="str">
        <f t="shared" si="205"/>
        <v>2-3 days</v>
      </c>
      <c r="AG619" t="str">
        <f t="shared" si="206"/>
        <v>Above 4500</v>
      </c>
      <c r="AH619" s="30">
        <f t="shared" si="208"/>
        <v>628</v>
      </c>
      <c r="AI619" s="30">
        <f t="shared" si="197"/>
        <v>0.57006369426751591</v>
      </c>
      <c r="AJ619" t="str">
        <f t="shared" si="209"/>
        <v>0-5 hrs</v>
      </c>
      <c r="AK619" t="str">
        <f t="shared" si="215"/>
        <v>Low Engaged</v>
      </c>
    </row>
    <row r="620" spans="1:37" x14ac:dyDescent="0.25">
      <c r="A620">
        <v>6638</v>
      </c>
      <c r="B620" t="s">
        <v>301</v>
      </c>
      <c r="C620" s="1">
        <v>45201</v>
      </c>
      <c r="D620" s="1">
        <v>45637</v>
      </c>
      <c r="E620" s="33">
        <v>11.99</v>
      </c>
      <c r="F620">
        <v>302</v>
      </c>
      <c r="G620" t="s">
        <v>62</v>
      </c>
      <c r="H620">
        <v>4</v>
      </c>
      <c r="I620">
        <v>2</v>
      </c>
      <c r="J620" t="b">
        <v>1</v>
      </c>
      <c r="K620">
        <v>417</v>
      </c>
      <c r="L620">
        <v>143</v>
      </c>
      <c r="M620" t="s">
        <v>39</v>
      </c>
      <c r="N620" t="s">
        <v>40</v>
      </c>
      <c r="O620" t="s">
        <v>41</v>
      </c>
      <c r="P620">
        <v>14</v>
      </c>
      <c r="Q620">
        <v>4.7</v>
      </c>
      <c r="R620" t="b">
        <v>0</v>
      </c>
      <c r="S620" t="s">
        <v>28</v>
      </c>
      <c r="T620">
        <v>3791</v>
      </c>
      <c r="U620" t="s">
        <v>29</v>
      </c>
      <c r="V620" t="s">
        <v>68</v>
      </c>
      <c r="W620" t="s">
        <v>75</v>
      </c>
      <c r="X620" s="10">
        <f t="shared" si="198"/>
        <v>2.5000000000000001E-2</v>
      </c>
      <c r="Y620" s="10" t="str">
        <f t="shared" si="207"/>
        <v>0%-10%</v>
      </c>
      <c r="Z620" t="str">
        <f t="shared" si="199"/>
        <v>Low</v>
      </c>
      <c r="AA620" t="str">
        <f t="shared" si="200"/>
        <v>401-500</v>
      </c>
      <c r="AB620" t="str">
        <f t="shared" si="201"/>
        <v>101-150</v>
      </c>
      <c r="AC620" t="str">
        <f t="shared" si="202"/>
        <v>WEST</v>
      </c>
      <c r="AD620" t="str">
        <f t="shared" si="203"/>
        <v>Multiple Device</v>
      </c>
      <c r="AE620" t="str">
        <f t="shared" si="204"/>
        <v>301-350</v>
      </c>
      <c r="AF620" s="24" t="str">
        <f t="shared" si="205"/>
        <v>7-10 days</v>
      </c>
      <c r="AG620" t="str">
        <f t="shared" si="206"/>
        <v>3501-4000</v>
      </c>
      <c r="AH620" s="30">
        <f t="shared" si="208"/>
        <v>436</v>
      </c>
      <c r="AI620" s="30">
        <f t="shared" si="197"/>
        <v>0.69266055045871555</v>
      </c>
      <c r="AJ620" t="str">
        <f t="shared" si="209"/>
        <v>0-5 hrs</v>
      </c>
      <c r="AK620" t="str">
        <f t="shared" si="215"/>
        <v>Low Engaged</v>
      </c>
    </row>
    <row r="621" spans="1:37" x14ac:dyDescent="0.25">
      <c r="A621">
        <v>6639</v>
      </c>
      <c r="B621" t="s">
        <v>244</v>
      </c>
      <c r="C621" s="1">
        <v>45278</v>
      </c>
      <c r="D621" s="1">
        <v>45644</v>
      </c>
      <c r="E621" s="33">
        <v>7.99</v>
      </c>
      <c r="F621">
        <v>304</v>
      </c>
      <c r="G621" t="s">
        <v>24</v>
      </c>
      <c r="H621">
        <v>1</v>
      </c>
      <c r="I621">
        <v>6</v>
      </c>
      <c r="J621" t="b">
        <v>1</v>
      </c>
      <c r="K621">
        <v>902</v>
      </c>
      <c r="L621">
        <v>20</v>
      </c>
      <c r="M621" t="s">
        <v>63</v>
      </c>
      <c r="N621" t="s">
        <v>26</v>
      </c>
      <c r="O621" t="s">
        <v>41</v>
      </c>
      <c r="P621">
        <v>62</v>
      </c>
      <c r="Q621">
        <v>3.9</v>
      </c>
      <c r="R621" t="b">
        <v>1</v>
      </c>
      <c r="S621" t="s">
        <v>28</v>
      </c>
      <c r="T621">
        <v>249</v>
      </c>
      <c r="U621" t="s">
        <v>35</v>
      </c>
      <c r="V621" t="s">
        <v>30</v>
      </c>
      <c r="W621" t="s">
        <v>37</v>
      </c>
      <c r="X621" s="10">
        <f t="shared" si="198"/>
        <v>6.7245119305856832E-2</v>
      </c>
      <c r="Y621" s="10" t="str">
        <f t="shared" si="207"/>
        <v>0%-10%</v>
      </c>
      <c r="Z621" t="str">
        <f t="shared" si="199"/>
        <v>Low</v>
      </c>
      <c r="AA621" t="str">
        <f t="shared" si="200"/>
        <v>901-1000</v>
      </c>
      <c r="AB621" t="str">
        <f t="shared" si="201"/>
        <v>0-50</v>
      </c>
      <c r="AC621" t="str">
        <f t="shared" si="202"/>
        <v>NORTH</v>
      </c>
      <c r="AD621" t="str">
        <f t="shared" si="203"/>
        <v>Single Device</v>
      </c>
      <c r="AE621" t="str">
        <f t="shared" si="204"/>
        <v>301-350</v>
      </c>
      <c r="AF621" s="24" t="str">
        <f t="shared" si="205"/>
        <v>0-1 days</v>
      </c>
      <c r="AG621" t="str">
        <f t="shared" si="206"/>
        <v>0-500</v>
      </c>
      <c r="AH621" s="30">
        <f t="shared" si="208"/>
        <v>366</v>
      </c>
      <c r="AI621" s="30">
        <f t="shared" si="197"/>
        <v>0.8306010928961749</v>
      </c>
      <c r="AJ621" t="str">
        <f t="shared" si="209"/>
        <v>0-5 hrs</v>
      </c>
      <c r="AK621" t="str">
        <f t="shared" si="215"/>
        <v>Low Engaged</v>
      </c>
    </row>
    <row r="622" spans="1:37" x14ac:dyDescent="0.25">
      <c r="A622">
        <v>6641</v>
      </c>
      <c r="B622" t="s">
        <v>100</v>
      </c>
      <c r="C622" s="1">
        <v>45493</v>
      </c>
      <c r="D622" s="1">
        <v>45634</v>
      </c>
      <c r="E622" s="33">
        <v>7.99</v>
      </c>
      <c r="F622">
        <v>45</v>
      </c>
      <c r="G622" t="s">
        <v>55</v>
      </c>
      <c r="H622">
        <v>4</v>
      </c>
      <c r="I622">
        <v>3</v>
      </c>
      <c r="J622" t="b">
        <v>0</v>
      </c>
      <c r="K622">
        <v>420</v>
      </c>
      <c r="L622">
        <v>87</v>
      </c>
      <c r="M622" t="s">
        <v>44</v>
      </c>
      <c r="N622" t="s">
        <v>64</v>
      </c>
      <c r="O622" t="s">
        <v>41</v>
      </c>
      <c r="P622">
        <v>41</v>
      </c>
      <c r="Q622">
        <v>3.3</v>
      </c>
      <c r="R622" t="b">
        <v>1</v>
      </c>
      <c r="S622" t="s">
        <v>28</v>
      </c>
      <c r="T622">
        <v>2965</v>
      </c>
      <c r="U622" t="s">
        <v>57</v>
      </c>
      <c r="V622" t="s">
        <v>68</v>
      </c>
      <c r="W622" t="s">
        <v>37</v>
      </c>
      <c r="X622" s="10">
        <f t="shared" si="198"/>
        <v>8.0867850098619326E-2</v>
      </c>
      <c r="Y622" s="10" t="str">
        <f t="shared" si="207"/>
        <v>0%-10%</v>
      </c>
      <c r="Z622" t="str">
        <f t="shared" si="199"/>
        <v>Low</v>
      </c>
      <c r="AA622" t="str">
        <f t="shared" si="200"/>
        <v>401-500</v>
      </c>
      <c r="AB622" t="str">
        <f t="shared" si="201"/>
        <v>51-100</v>
      </c>
      <c r="AC622" t="str">
        <f t="shared" si="202"/>
        <v>NORTH</v>
      </c>
      <c r="AD622" t="str">
        <f t="shared" si="203"/>
        <v>Multiple Device</v>
      </c>
      <c r="AE622" t="str">
        <f t="shared" si="204"/>
        <v>0-50</v>
      </c>
      <c r="AF622" s="24" t="str">
        <f t="shared" si="205"/>
        <v>7-10 days</v>
      </c>
      <c r="AG622" t="str">
        <f t="shared" si="206"/>
        <v>2501-3000</v>
      </c>
      <c r="AH622" s="30">
        <f t="shared" si="208"/>
        <v>141</v>
      </c>
      <c r="AI622" s="30">
        <f t="shared" si="197"/>
        <v>0.31914893617021278</v>
      </c>
      <c r="AJ622" t="str">
        <f t="shared" si="209"/>
        <v>0-5 hrs</v>
      </c>
      <c r="AK622" t="str">
        <f t="shared" si="215"/>
        <v>Low Engaged</v>
      </c>
    </row>
    <row r="623" spans="1:37" x14ac:dyDescent="0.25">
      <c r="A623">
        <v>6647</v>
      </c>
      <c r="B623" t="s">
        <v>72</v>
      </c>
      <c r="C623" s="1">
        <v>45584</v>
      </c>
      <c r="D623" s="1">
        <v>45625</v>
      </c>
      <c r="E623" s="33">
        <v>15.99</v>
      </c>
      <c r="F623">
        <v>286</v>
      </c>
      <c r="G623" t="s">
        <v>33</v>
      </c>
      <c r="H623">
        <v>5</v>
      </c>
      <c r="I623">
        <v>2</v>
      </c>
      <c r="J623" t="b">
        <v>0</v>
      </c>
      <c r="K623">
        <v>617</v>
      </c>
      <c r="L623">
        <v>89</v>
      </c>
      <c r="M623" t="s">
        <v>39</v>
      </c>
      <c r="N623" t="s">
        <v>26</v>
      </c>
      <c r="O623" t="s">
        <v>34</v>
      </c>
      <c r="P623">
        <v>64</v>
      </c>
      <c r="Q623">
        <v>3.2</v>
      </c>
      <c r="R623" t="b">
        <v>1</v>
      </c>
      <c r="S623" t="s">
        <v>28</v>
      </c>
      <c r="T623">
        <v>1275</v>
      </c>
      <c r="U623" t="s">
        <v>29</v>
      </c>
      <c r="V623" t="s">
        <v>60</v>
      </c>
      <c r="W623" t="s">
        <v>75</v>
      </c>
      <c r="X623" s="10">
        <f t="shared" si="198"/>
        <v>9.0651558073654395E-2</v>
      </c>
      <c r="Y623" s="10" t="str">
        <f t="shared" si="207"/>
        <v>0%-10%</v>
      </c>
      <c r="Z623" t="str">
        <f t="shared" si="199"/>
        <v>Low</v>
      </c>
      <c r="AA623" t="str">
        <f t="shared" si="200"/>
        <v>601-700</v>
      </c>
      <c r="AB623" t="str">
        <f t="shared" si="201"/>
        <v>51-100</v>
      </c>
      <c r="AC623" t="str">
        <f t="shared" si="202"/>
        <v>WEST</v>
      </c>
      <c r="AD623" t="str">
        <f t="shared" si="203"/>
        <v>Multiple Device</v>
      </c>
      <c r="AE623" t="str">
        <f t="shared" si="204"/>
        <v>251-300</v>
      </c>
      <c r="AF623" s="24" t="str">
        <f t="shared" si="205"/>
        <v>16-20 days</v>
      </c>
      <c r="AG623" t="str">
        <f t="shared" si="206"/>
        <v>1001-1500</v>
      </c>
      <c r="AH623" s="30">
        <f t="shared" si="208"/>
        <v>41</v>
      </c>
      <c r="AI623" s="30">
        <f t="shared" si="197"/>
        <v>6.975609756097561</v>
      </c>
      <c r="AJ623" t="str">
        <f t="shared" si="209"/>
        <v>6-10 hrs</v>
      </c>
      <c r="AK623" t="str">
        <f t="shared" si="215"/>
        <v>Low Engaged</v>
      </c>
    </row>
    <row r="624" spans="1:37" x14ac:dyDescent="0.25">
      <c r="A624">
        <v>6650</v>
      </c>
      <c r="B624" t="s">
        <v>159</v>
      </c>
      <c r="C624" s="1">
        <v>45354</v>
      </c>
      <c r="D624" s="1">
        <v>45622</v>
      </c>
      <c r="E624" s="33">
        <v>11.99</v>
      </c>
      <c r="F624">
        <v>464</v>
      </c>
      <c r="G624" t="s">
        <v>33</v>
      </c>
      <c r="H624">
        <v>2</v>
      </c>
      <c r="I624">
        <v>3</v>
      </c>
      <c r="J624" t="b">
        <v>1</v>
      </c>
      <c r="K624">
        <v>909</v>
      </c>
      <c r="L624">
        <v>165</v>
      </c>
      <c r="M624" t="s">
        <v>63</v>
      </c>
      <c r="N624" t="s">
        <v>64</v>
      </c>
      <c r="O624" t="s">
        <v>50</v>
      </c>
      <c r="P624">
        <v>28</v>
      </c>
      <c r="Q624">
        <v>3.6</v>
      </c>
      <c r="R624" t="b">
        <v>1</v>
      </c>
      <c r="S624" t="s">
        <v>28</v>
      </c>
      <c r="T624">
        <v>3607</v>
      </c>
      <c r="U624" t="s">
        <v>35</v>
      </c>
      <c r="V624" t="s">
        <v>52</v>
      </c>
      <c r="W624" t="s">
        <v>37</v>
      </c>
      <c r="X624" s="10">
        <f t="shared" si="198"/>
        <v>2.6070763500931099E-2</v>
      </c>
      <c r="Y624" s="10" t="str">
        <f t="shared" si="207"/>
        <v>0%-10%</v>
      </c>
      <c r="Z624" t="str">
        <f t="shared" si="199"/>
        <v>Low</v>
      </c>
      <c r="AA624" t="str">
        <f t="shared" si="200"/>
        <v>901-1000</v>
      </c>
      <c r="AB624" t="str">
        <f t="shared" si="201"/>
        <v>151-200</v>
      </c>
      <c r="AC624" t="str">
        <f t="shared" si="202"/>
        <v>NORTH</v>
      </c>
      <c r="AD624" t="str">
        <f t="shared" si="203"/>
        <v>Multiple Device</v>
      </c>
      <c r="AE624" t="str">
        <f t="shared" si="204"/>
        <v>451-500</v>
      </c>
      <c r="AF624" s="24" t="str">
        <f t="shared" si="205"/>
        <v>More than 30days</v>
      </c>
      <c r="AG624" t="str">
        <f t="shared" si="206"/>
        <v>3501-4000</v>
      </c>
      <c r="AH624" s="30">
        <f t="shared" si="208"/>
        <v>268</v>
      </c>
      <c r="AI624" s="30">
        <f t="shared" si="197"/>
        <v>1.7313432835820894</v>
      </c>
      <c r="AJ624" t="str">
        <f t="shared" si="209"/>
        <v>0-5 hrs</v>
      </c>
      <c r="AK624" t="str">
        <f t="shared" si="210"/>
        <v>High Enagaged</v>
      </c>
    </row>
    <row r="625" spans="1:37" x14ac:dyDescent="0.25">
      <c r="A625">
        <v>6658</v>
      </c>
      <c r="B625" t="s">
        <v>109</v>
      </c>
      <c r="C625" s="1">
        <v>45383</v>
      </c>
      <c r="D625" s="1">
        <v>45631</v>
      </c>
      <c r="E625" s="33">
        <v>7.99</v>
      </c>
      <c r="F625">
        <v>55</v>
      </c>
      <c r="G625" t="s">
        <v>43</v>
      </c>
      <c r="H625">
        <v>5</v>
      </c>
      <c r="I625">
        <v>6</v>
      </c>
      <c r="J625" t="b">
        <v>0</v>
      </c>
      <c r="K625">
        <v>682</v>
      </c>
      <c r="L625">
        <v>141</v>
      </c>
      <c r="M625" t="s">
        <v>25</v>
      </c>
      <c r="N625" t="s">
        <v>40</v>
      </c>
      <c r="O625" t="s">
        <v>27</v>
      </c>
      <c r="P625">
        <v>42</v>
      </c>
      <c r="Q625">
        <v>3.6</v>
      </c>
      <c r="R625" t="b">
        <v>1</v>
      </c>
      <c r="S625" t="s">
        <v>28</v>
      </c>
      <c r="T625">
        <v>2561</v>
      </c>
      <c r="U625" t="s">
        <v>35</v>
      </c>
      <c r="V625" t="s">
        <v>60</v>
      </c>
      <c r="W625" t="s">
        <v>31</v>
      </c>
      <c r="X625" s="10">
        <f t="shared" si="198"/>
        <v>5.1032806804374241E-2</v>
      </c>
      <c r="Y625" s="10" t="str">
        <f t="shared" si="207"/>
        <v>0%-10%</v>
      </c>
      <c r="Z625" t="str">
        <f t="shared" si="199"/>
        <v>Low</v>
      </c>
      <c r="AA625" t="str">
        <f t="shared" si="200"/>
        <v>601-700</v>
      </c>
      <c r="AB625" t="str">
        <f t="shared" si="201"/>
        <v>101-150</v>
      </c>
      <c r="AC625" t="str">
        <f t="shared" si="202"/>
        <v>WEST</v>
      </c>
      <c r="AD625" t="str">
        <f t="shared" si="203"/>
        <v>Multiple Device</v>
      </c>
      <c r="AE625" t="str">
        <f t="shared" si="204"/>
        <v>51-100</v>
      </c>
      <c r="AF625" s="24" t="str">
        <f t="shared" si="205"/>
        <v>11-15 days</v>
      </c>
      <c r="AG625" t="str">
        <f t="shared" si="206"/>
        <v>2501-3000</v>
      </c>
      <c r="AH625" s="30">
        <f t="shared" si="208"/>
        <v>248</v>
      </c>
      <c r="AI625" s="30">
        <f t="shared" si="197"/>
        <v>0.22177419354838709</v>
      </c>
      <c r="AJ625" t="str">
        <f t="shared" si="209"/>
        <v>0-5 hrs</v>
      </c>
      <c r="AK625" t="str">
        <f t="shared" ref="AK625:AK627" si="216">IF(F625&gt;400,"High Enagaged",IF(AND(F625&lt;=200,F625&gt;100),"Moderate Enagaged","Low Engaged"))</f>
        <v>Low Engaged</v>
      </c>
    </row>
    <row r="626" spans="1:37" x14ac:dyDescent="0.25">
      <c r="A626">
        <v>6663</v>
      </c>
      <c r="B626" t="s">
        <v>124</v>
      </c>
      <c r="C626" s="1">
        <v>45431</v>
      </c>
      <c r="D626" s="1">
        <v>45633</v>
      </c>
      <c r="E626" s="33">
        <v>7.99</v>
      </c>
      <c r="F626">
        <v>11</v>
      </c>
      <c r="G626" t="s">
        <v>46</v>
      </c>
      <c r="H626">
        <v>4</v>
      </c>
      <c r="I626">
        <v>1</v>
      </c>
      <c r="J626" t="b">
        <v>1</v>
      </c>
      <c r="K626">
        <v>773</v>
      </c>
      <c r="L626">
        <v>139</v>
      </c>
      <c r="M626" t="s">
        <v>63</v>
      </c>
      <c r="N626" t="s">
        <v>40</v>
      </c>
      <c r="O626" t="s">
        <v>34</v>
      </c>
      <c r="P626">
        <v>45</v>
      </c>
      <c r="Q626">
        <v>4.0999999999999996</v>
      </c>
      <c r="R626" t="b">
        <v>0</v>
      </c>
      <c r="S626" t="s">
        <v>28</v>
      </c>
      <c r="T626">
        <v>3520</v>
      </c>
      <c r="U626" t="s">
        <v>65</v>
      </c>
      <c r="V626" t="s">
        <v>68</v>
      </c>
      <c r="W626" t="s">
        <v>37</v>
      </c>
      <c r="X626" s="10">
        <f t="shared" si="198"/>
        <v>4.9342105263157895E-2</v>
      </c>
      <c r="Y626" s="10" t="str">
        <f t="shared" si="207"/>
        <v>0%-10%</v>
      </c>
      <c r="Z626" t="str">
        <f t="shared" si="199"/>
        <v>Low</v>
      </c>
      <c r="AA626" t="str">
        <f t="shared" si="200"/>
        <v>701-800</v>
      </c>
      <c r="AB626" t="str">
        <f t="shared" si="201"/>
        <v>101-150</v>
      </c>
      <c r="AC626" t="str">
        <f t="shared" si="202"/>
        <v>NORTH</v>
      </c>
      <c r="AD626" t="str">
        <f t="shared" si="203"/>
        <v>Multiple Device</v>
      </c>
      <c r="AE626" t="str">
        <f t="shared" si="204"/>
        <v>0-50</v>
      </c>
      <c r="AF626" s="24" t="str">
        <f t="shared" si="205"/>
        <v>11-15 days</v>
      </c>
      <c r="AG626" t="str">
        <f t="shared" si="206"/>
        <v>3501-4000</v>
      </c>
      <c r="AH626" s="30">
        <f t="shared" si="208"/>
        <v>202</v>
      </c>
      <c r="AI626" s="30">
        <f t="shared" si="197"/>
        <v>5.4455445544554455E-2</v>
      </c>
      <c r="AJ626" t="str">
        <f t="shared" si="209"/>
        <v>0-5 hrs</v>
      </c>
      <c r="AK626" t="str">
        <f t="shared" si="216"/>
        <v>Low Engaged</v>
      </c>
    </row>
    <row r="627" spans="1:37" x14ac:dyDescent="0.25">
      <c r="A627">
        <v>6671</v>
      </c>
      <c r="B627" t="s">
        <v>38</v>
      </c>
      <c r="C627" s="1">
        <v>45343</v>
      </c>
      <c r="D627" s="1">
        <v>45637</v>
      </c>
      <c r="E627" s="33">
        <v>15.99</v>
      </c>
      <c r="F627">
        <v>166</v>
      </c>
      <c r="G627" t="s">
        <v>79</v>
      </c>
      <c r="H627">
        <v>4</v>
      </c>
      <c r="I627">
        <v>1</v>
      </c>
      <c r="J627" t="b">
        <v>0</v>
      </c>
      <c r="K627">
        <v>208</v>
      </c>
      <c r="L627">
        <v>39</v>
      </c>
      <c r="M627" t="s">
        <v>63</v>
      </c>
      <c r="N627" t="s">
        <v>26</v>
      </c>
      <c r="O627" t="s">
        <v>50</v>
      </c>
      <c r="P627">
        <v>53</v>
      </c>
      <c r="Q627">
        <v>5</v>
      </c>
      <c r="R627" t="b">
        <v>1</v>
      </c>
      <c r="S627" t="s">
        <v>28</v>
      </c>
      <c r="T627">
        <v>290</v>
      </c>
      <c r="U627" t="s">
        <v>29</v>
      </c>
      <c r="V627" t="s">
        <v>30</v>
      </c>
      <c r="W627" t="s">
        <v>37</v>
      </c>
      <c r="X627" s="10">
        <f t="shared" si="198"/>
        <v>0.2145748987854251</v>
      </c>
      <c r="Y627" s="10" t="str">
        <f t="shared" si="207"/>
        <v>11%-30%</v>
      </c>
      <c r="Z627" t="str">
        <f t="shared" si="199"/>
        <v>Moderate</v>
      </c>
      <c r="AA627" t="str">
        <f t="shared" si="200"/>
        <v>201-300</v>
      </c>
      <c r="AB627" t="str">
        <f t="shared" si="201"/>
        <v>0-50</v>
      </c>
      <c r="AC627" t="str">
        <f t="shared" si="202"/>
        <v>NORTH</v>
      </c>
      <c r="AD627" t="str">
        <f t="shared" si="203"/>
        <v>Multiple Device</v>
      </c>
      <c r="AE627" t="str">
        <f t="shared" si="204"/>
        <v>151-200</v>
      </c>
      <c r="AF627" s="24" t="str">
        <f t="shared" si="205"/>
        <v>7-10 days</v>
      </c>
      <c r="AG627" t="str">
        <f t="shared" si="206"/>
        <v>0-500</v>
      </c>
      <c r="AH627" s="30">
        <f t="shared" si="208"/>
        <v>294</v>
      </c>
      <c r="AI627" s="30">
        <f t="shared" si="197"/>
        <v>0.56462585034013602</v>
      </c>
      <c r="AJ627" t="str">
        <f t="shared" si="209"/>
        <v>0-5 hrs</v>
      </c>
      <c r="AK627" t="str">
        <f t="shared" si="216"/>
        <v>Moderate Enagaged</v>
      </c>
    </row>
    <row r="628" spans="1:37" x14ac:dyDescent="0.25">
      <c r="A628">
        <v>6684</v>
      </c>
      <c r="B628" t="s">
        <v>163</v>
      </c>
      <c r="C628" s="1">
        <v>45552</v>
      </c>
      <c r="D628" s="1">
        <v>45637</v>
      </c>
      <c r="E628" s="33">
        <v>11.99</v>
      </c>
      <c r="F628">
        <v>491</v>
      </c>
      <c r="G628" t="s">
        <v>79</v>
      </c>
      <c r="H628">
        <v>1</v>
      </c>
      <c r="I628">
        <v>6</v>
      </c>
      <c r="J628" t="b">
        <v>1</v>
      </c>
      <c r="K628">
        <v>434</v>
      </c>
      <c r="L628">
        <v>182</v>
      </c>
      <c r="M628" t="s">
        <v>63</v>
      </c>
      <c r="N628" t="s">
        <v>64</v>
      </c>
      <c r="O628" t="s">
        <v>50</v>
      </c>
      <c r="P628">
        <v>24</v>
      </c>
      <c r="Q628">
        <v>4.0999999999999996</v>
      </c>
      <c r="R628" t="b">
        <v>0</v>
      </c>
      <c r="S628" t="s">
        <v>28</v>
      </c>
      <c r="T628">
        <v>1357</v>
      </c>
      <c r="U628" t="s">
        <v>65</v>
      </c>
      <c r="V628" t="s">
        <v>60</v>
      </c>
      <c r="W628" t="s">
        <v>31</v>
      </c>
      <c r="X628" s="10">
        <f t="shared" si="198"/>
        <v>3.896103896103896E-2</v>
      </c>
      <c r="Y628" s="10" t="str">
        <f t="shared" si="207"/>
        <v>0%-10%</v>
      </c>
      <c r="Z628" t="str">
        <f t="shared" si="199"/>
        <v>Low</v>
      </c>
      <c r="AA628" t="str">
        <f t="shared" si="200"/>
        <v>401-500</v>
      </c>
      <c r="AB628" t="str">
        <f t="shared" si="201"/>
        <v>151-200</v>
      </c>
      <c r="AC628" t="str">
        <f t="shared" si="202"/>
        <v>NORTH</v>
      </c>
      <c r="AD628" t="str">
        <f t="shared" si="203"/>
        <v>Single Device</v>
      </c>
      <c r="AE628" t="str">
        <f t="shared" si="204"/>
        <v>451-500</v>
      </c>
      <c r="AF628" s="24" t="str">
        <f t="shared" si="205"/>
        <v>7-10 days</v>
      </c>
      <c r="AG628" t="str">
        <f t="shared" si="206"/>
        <v>1001-1500</v>
      </c>
      <c r="AH628" s="30">
        <f t="shared" si="208"/>
        <v>85</v>
      </c>
      <c r="AI628" s="30">
        <f t="shared" si="197"/>
        <v>5.776470588235294</v>
      </c>
      <c r="AJ628" t="str">
        <f t="shared" si="209"/>
        <v>6-10 hrs</v>
      </c>
      <c r="AK628" t="str">
        <f t="shared" si="210"/>
        <v>High Enagaged</v>
      </c>
    </row>
    <row r="629" spans="1:37" x14ac:dyDescent="0.25">
      <c r="A629">
        <v>6705</v>
      </c>
      <c r="B629" t="s">
        <v>92</v>
      </c>
      <c r="C629" s="1">
        <v>45563</v>
      </c>
      <c r="D629" s="1">
        <v>45635</v>
      </c>
      <c r="E629" s="33">
        <v>7.99</v>
      </c>
      <c r="F629">
        <v>163</v>
      </c>
      <c r="G629" t="s">
        <v>79</v>
      </c>
      <c r="H629">
        <v>2</v>
      </c>
      <c r="I629">
        <v>6</v>
      </c>
      <c r="J629" t="b">
        <v>1</v>
      </c>
      <c r="K629">
        <v>206</v>
      </c>
      <c r="L629">
        <v>132</v>
      </c>
      <c r="M629" t="s">
        <v>63</v>
      </c>
      <c r="N629" t="s">
        <v>40</v>
      </c>
      <c r="O629" t="s">
        <v>27</v>
      </c>
      <c r="P629">
        <v>63</v>
      </c>
      <c r="Q629">
        <v>3.5</v>
      </c>
      <c r="R629" t="b">
        <v>1</v>
      </c>
      <c r="S629" t="s">
        <v>28</v>
      </c>
      <c r="T629">
        <v>1790</v>
      </c>
      <c r="U629" t="s">
        <v>35</v>
      </c>
      <c r="V629" t="s">
        <v>30</v>
      </c>
      <c r="W629" t="s">
        <v>37</v>
      </c>
      <c r="X629" s="10">
        <f t="shared" si="198"/>
        <v>0.18639053254437871</v>
      </c>
      <c r="Y629" s="10" t="str">
        <f t="shared" si="207"/>
        <v>11%-30%</v>
      </c>
      <c r="Z629" t="str">
        <f t="shared" si="199"/>
        <v>Moderate</v>
      </c>
      <c r="AA629" t="str">
        <f t="shared" si="200"/>
        <v>201-300</v>
      </c>
      <c r="AB629" t="str">
        <f t="shared" si="201"/>
        <v>101-150</v>
      </c>
      <c r="AC629" t="str">
        <f t="shared" si="202"/>
        <v>NORTH</v>
      </c>
      <c r="AD629" t="str">
        <f t="shared" si="203"/>
        <v>Multiple Device</v>
      </c>
      <c r="AE629" t="str">
        <f t="shared" si="204"/>
        <v>151-200</v>
      </c>
      <c r="AF629" s="24" t="str">
        <f t="shared" si="205"/>
        <v>7-10 days</v>
      </c>
      <c r="AG629" t="str">
        <f t="shared" si="206"/>
        <v>1501-2000</v>
      </c>
      <c r="AH629" s="30">
        <f t="shared" si="208"/>
        <v>72</v>
      </c>
      <c r="AI629" s="30">
        <f t="shared" si="197"/>
        <v>2.2638888888888888</v>
      </c>
      <c r="AJ629" t="str">
        <f t="shared" si="209"/>
        <v>0-5 hrs</v>
      </c>
      <c r="AK629" t="str">
        <f t="shared" ref="AK629:AK631" si="217">IF(F629&gt;400,"High Enagaged",IF(AND(F629&lt;=200,F629&gt;100),"Moderate Enagaged","Low Engaged"))</f>
        <v>Moderate Enagaged</v>
      </c>
    </row>
    <row r="630" spans="1:37" x14ac:dyDescent="0.25">
      <c r="A630">
        <v>6719</v>
      </c>
      <c r="B630" t="s">
        <v>85</v>
      </c>
      <c r="C630" s="1">
        <v>44945</v>
      </c>
      <c r="D630" s="1">
        <v>45621</v>
      </c>
      <c r="E630" s="33">
        <v>15.99</v>
      </c>
      <c r="F630">
        <v>299</v>
      </c>
      <c r="G630" t="s">
        <v>55</v>
      </c>
      <c r="H630">
        <v>5</v>
      </c>
      <c r="I630">
        <v>2</v>
      </c>
      <c r="J630" t="b">
        <v>0</v>
      </c>
      <c r="K630">
        <v>803</v>
      </c>
      <c r="L630">
        <v>197</v>
      </c>
      <c r="M630" t="s">
        <v>59</v>
      </c>
      <c r="N630" t="s">
        <v>64</v>
      </c>
      <c r="O630" t="s">
        <v>67</v>
      </c>
      <c r="P630">
        <v>58</v>
      </c>
      <c r="Q630">
        <v>4.8</v>
      </c>
      <c r="R630" t="b">
        <v>0</v>
      </c>
      <c r="S630" t="s">
        <v>28</v>
      </c>
      <c r="T630">
        <v>2812</v>
      </c>
      <c r="U630" t="s">
        <v>35</v>
      </c>
      <c r="V630" t="s">
        <v>36</v>
      </c>
      <c r="W630" t="s">
        <v>37</v>
      </c>
      <c r="X630" s="10">
        <f t="shared" si="198"/>
        <v>5.8000000000000003E-2</v>
      </c>
      <c r="Y630" s="10" t="str">
        <f t="shared" si="207"/>
        <v>0%-10%</v>
      </c>
      <c r="Z630" t="str">
        <f t="shared" si="199"/>
        <v>Low</v>
      </c>
      <c r="AA630" t="str">
        <f t="shared" si="200"/>
        <v>801-900</v>
      </c>
      <c r="AB630" t="str">
        <f t="shared" si="201"/>
        <v>151-200</v>
      </c>
      <c r="AC630" t="str">
        <f t="shared" si="202"/>
        <v>SOUTH</v>
      </c>
      <c r="AD630" t="str">
        <f t="shared" si="203"/>
        <v>Multiple Device</v>
      </c>
      <c r="AE630" t="str">
        <f t="shared" si="204"/>
        <v>251-300</v>
      </c>
      <c r="AF630" s="24" t="str">
        <f t="shared" si="205"/>
        <v>More than 30days</v>
      </c>
      <c r="AG630" t="str">
        <f t="shared" si="206"/>
        <v>2501-3000</v>
      </c>
      <c r="AH630" s="30">
        <f t="shared" si="208"/>
        <v>676</v>
      </c>
      <c r="AI630" s="30">
        <f t="shared" si="197"/>
        <v>0.44230769230769229</v>
      </c>
      <c r="AJ630" t="str">
        <f t="shared" si="209"/>
        <v>0-5 hrs</v>
      </c>
      <c r="AK630" t="str">
        <f t="shared" si="217"/>
        <v>Low Engaged</v>
      </c>
    </row>
    <row r="631" spans="1:37" x14ac:dyDescent="0.25">
      <c r="A631">
        <v>6720</v>
      </c>
      <c r="B631" t="s">
        <v>109</v>
      </c>
      <c r="C631" s="1">
        <v>45115</v>
      </c>
      <c r="D631" s="1">
        <v>45639</v>
      </c>
      <c r="E631" s="33">
        <v>15.99</v>
      </c>
      <c r="F631">
        <v>207</v>
      </c>
      <c r="G631" t="s">
        <v>55</v>
      </c>
      <c r="H631">
        <v>2</v>
      </c>
      <c r="I631">
        <v>2</v>
      </c>
      <c r="J631" t="b">
        <v>1</v>
      </c>
      <c r="K631">
        <v>494</v>
      </c>
      <c r="L631">
        <v>28</v>
      </c>
      <c r="M631" t="s">
        <v>74</v>
      </c>
      <c r="N631" t="s">
        <v>64</v>
      </c>
      <c r="O631" t="s">
        <v>34</v>
      </c>
      <c r="P631">
        <v>99</v>
      </c>
      <c r="Q631">
        <v>3.6</v>
      </c>
      <c r="R631" t="b">
        <v>0</v>
      </c>
      <c r="S631" t="s">
        <v>28</v>
      </c>
      <c r="T631">
        <v>3278</v>
      </c>
      <c r="U631" t="s">
        <v>35</v>
      </c>
      <c r="V631" t="s">
        <v>68</v>
      </c>
      <c r="W631" t="s">
        <v>31</v>
      </c>
      <c r="X631" s="10">
        <f t="shared" si="198"/>
        <v>0.18965517241379309</v>
      </c>
      <c r="Y631" s="10" t="str">
        <f t="shared" si="207"/>
        <v>11%-30%</v>
      </c>
      <c r="Z631" t="str">
        <f t="shared" si="199"/>
        <v>Moderate</v>
      </c>
      <c r="AA631" t="str">
        <f t="shared" si="200"/>
        <v>401-500</v>
      </c>
      <c r="AB631" t="str">
        <f t="shared" si="201"/>
        <v>0-50</v>
      </c>
      <c r="AC631" t="str">
        <f t="shared" si="202"/>
        <v>NORTH</v>
      </c>
      <c r="AD631" t="str">
        <f t="shared" si="203"/>
        <v>Multiple Device</v>
      </c>
      <c r="AE631" t="str">
        <f t="shared" si="204"/>
        <v>201-250</v>
      </c>
      <c r="AF631" s="24" t="str">
        <f t="shared" si="205"/>
        <v>4-6 days</v>
      </c>
      <c r="AG631" t="str">
        <f t="shared" si="206"/>
        <v>3001-3500</v>
      </c>
      <c r="AH631" s="30">
        <f t="shared" si="208"/>
        <v>524</v>
      </c>
      <c r="AI631" s="30">
        <f t="shared" si="197"/>
        <v>0.39503816793893132</v>
      </c>
      <c r="AJ631" t="str">
        <f t="shared" si="209"/>
        <v>0-5 hrs</v>
      </c>
      <c r="AK631" t="str">
        <f t="shared" si="217"/>
        <v>Low Engaged</v>
      </c>
    </row>
    <row r="632" spans="1:37" x14ac:dyDescent="0.25">
      <c r="A632">
        <v>6722</v>
      </c>
      <c r="B632" t="s">
        <v>99</v>
      </c>
      <c r="C632" s="1">
        <v>45054</v>
      </c>
      <c r="D632" s="1">
        <v>45623</v>
      </c>
      <c r="E632" s="33">
        <v>15.99</v>
      </c>
      <c r="F632">
        <v>447</v>
      </c>
      <c r="G632" t="s">
        <v>62</v>
      </c>
      <c r="H632">
        <v>5</v>
      </c>
      <c r="I632">
        <v>2</v>
      </c>
      <c r="J632" t="b">
        <v>0</v>
      </c>
      <c r="K632">
        <v>709</v>
      </c>
      <c r="L632">
        <v>93</v>
      </c>
      <c r="M632" t="s">
        <v>48</v>
      </c>
      <c r="N632" t="s">
        <v>40</v>
      </c>
      <c r="O632" t="s">
        <v>34</v>
      </c>
      <c r="P632">
        <v>35</v>
      </c>
      <c r="Q632">
        <v>4.8</v>
      </c>
      <c r="R632" t="b">
        <v>1</v>
      </c>
      <c r="S632" t="s">
        <v>28</v>
      </c>
      <c r="T632">
        <v>2652</v>
      </c>
      <c r="U632" t="s">
        <v>51</v>
      </c>
      <c r="V632" t="s">
        <v>36</v>
      </c>
      <c r="W632" t="s">
        <v>37</v>
      </c>
      <c r="X632" s="10">
        <f t="shared" si="198"/>
        <v>4.3640897755610975E-2</v>
      </c>
      <c r="Y632" s="10" t="str">
        <f t="shared" si="207"/>
        <v>0%-10%</v>
      </c>
      <c r="Z632" t="str">
        <f t="shared" si="199"/>
        <v>Low</v>
      </c>
      <c r="AA632" t="str">
        <f t="shared" si="200"/>
        <v>701-800</v>
      </c>
      <c r="AB632" t="str">
        <f t="shared" si="201"/>
        <v>51-100</v>
      </c>
      <c r="AC632" t="str">
        <f t="shared" si="202"/>
        <v>EAST</v>
      </c>
      <c r="AD632" t="str">
        <f t="shared" si="203"/>
        <v>Multiple Device</v>
      </c>
      <c r="AE632" t="str">
        <f t="shared" si="204"/>
        <v>401-450</v>
      </c>
      <c r="AF632" s="24" t="str">
        <f t="shared" si="205"/>
        <v>21-30 days</v>
      </c>
      <c r="AG632" t="str">
        <f t="shared" si="206"/>
        <v>2501-3000</v>
      </c>
      <c r="AH632" s="30">
        <f t="shared" si="208"/>
        <v>569</v>
      </c>
      <c r="AI632" s="30">
        <f t="shared" si="197"/>
        <v>0.78558875219683655</v>
      </c>
      <c r="AJ632" t="str">
        <f t="shared" si="209"/>
        <v>0-5 hrs</v>
      </c>
      <c r="AK632" t="str">
        <f t="shared" si="210"/>
        <v>High Enagaged</v>
      </c>
    </row>
    <row r="633" spans="1:37" x14ac:dyDescent="0.25">
      <c r="A633">
        <v>6735</v>
      </c>
      <c r="B633" t="s">
        <v>47</v>
      </c>
      <c r="C633" s="1">
        <v>45186</v>
      </c>
      <c r="D633" s="1">
        <v>45615</v>
      </c>
      <c r="E633" s="33">
        <v>15.99</v>
      </c>
      <c r="F633">
        <v>408</v>
      </c>
      <c r="G633" t="s">
        <v>46</v>
      </c>
      <c r="H633">
        <v>2</v>
      </c>
      <c r="I633">
        <v>6</v>
      </c>
      <c r="J633" t="b">
        <v>1</v>
      </c>
      <c r="K633">
        <v>837</v>
      </c>
      <c r="L633">
        <v>105</v>
      </c>
      <c r="M633" t="s">
        <v>48</v>
      </c>
      <c r="N633" t="s">
        <v>49</v>
      </c>
      <c r="O633" t="s">
        <v>50</v>
      </c>
      <c r="P633">
        <v>71</v>
      </c>
      <c r="Q633">
        <v>4.3</v>
      </c>
      <c r="R633" t="b">
        <v>1</v>
      </c>
      <c r="S633" t="s">
        <v>28</v>
      </c>
      <c r="T633">
        <v>33</v>
      </c>
      <c r="U633" t="s">
        <v>51</v>
      </c>
      <c r="V633" t="s">
        <v>52</v>
      </c>
      <c r="W633" t="s">
        <v>53</v>
      </c>
      <c r="X633" s="10">
        <f t="shared" si="198"/>
        <v>7.5371549893842885E-2</v>
      </c>
      <c r="Y633" s="10" t="str">
        <f t="shared" si="207"/>
        <v>0%-10%</v>
      </c>
      <c r="Z633" t="str">
        <f t="shared" si="199"/>
        <v>Low</v>
      </c>
      <c r="AA633" t="str">
        <f t="shared" si="200"/>
        <v>801-900</v>
      </c>
      <c r="AB633" t="str">
        <f t="shared" si="201"/>
        <v>101-150</v>
      </c>
      <c r="AC633" t="str">
        <f t="shared" si="202"/>
        <v>EAST</v>
      </c>
      <c r="AD633" t="str">
        <f t="shared" si="203"/>
        <v>Multiple Device</v>
      </c>
      <c r="AE633" t="str">
        <f t="shared" si="204"/>
        <v>401-450</v>
      </c>
      <c r="AF633" s="24" t="str">
        <f t="shared" si="205"/>
        <v>21-30 days</v>
      </c>
      <c r="AG633" t="str">
        <f t="shared" si="206"/>
        <v>0-500</v>
      </c>
      <c r="AH633" s="30">
        <f t="shared" si="208"/>
        <v>429</v>
      </c>
      <c r="AI633" s="30">
        <f t="shared" si="197"/>
        <v>0.95104895104895104</v>
      </c>
      <c r="AJ633" t="str">
        <f t="shared" si="209"/>
        <v>0-5 hrs</v>
      </c>
      <c r="AK633" t="str">
        <f t="shared" si="210"/>
        <v>High Enagaged</v>
      </c>
    </row>
    <row r="634" spans="1:37" x14ac:dyDescent="0.25">
      <c r="A634">
        <v>6739</v>
      </c>
      <c r="B634" t="s">
        <v>220</v>
      </c>
      <c r="C634" s="1">
        <v>45503</v>
      </c>
      <c r="D634" s="1">
        <v>45627</v>
      </c>
      <c r="E634" s="33">
        <v>11.99</v>
      </c>
      <c r="F634">
        <v>23</v>
      </c>
      <c r="G634" t="s">
        <v>46</v>
      </c>
      <c r="H634">
        <v>5</v>
      </c>
      <c r="I634">
        <v>3</v>
      </c>
      <c r="J634" t="b">
        <v>0</v>
      </c>
      <c r="K634">
        <v>725</v>
      </c>
      <c r="L634">
        <v>168</v>
      </c>
      <c r="M634" t="s">
        <v>25</v>
      </c>
      <c r="N634" t="s">
        <v>40</v>
      </c>
      <c r="O634" t="s">
        <v>27</v>
      </c>
      <c r="P634">
        <v>25</v>
      </c>
      <c r="Q634">
        <v>3.6</v>
      </c>
      <c r="R634" t="b">
        <v>1</v>
      </c>
      <c r="S634" t="s">
        <v>28</v>
      </c>
      <c r="T634">
        <v>4322</v>
      </c>
      <c r="U634" t="s">
        <v>57</v>
      </c>
      <c r="V634" t="s">
        <v>52</v>
      </c>
      <c r="W634" t="s">
        <v>31</v>
      </c>
      <c r="X634" s="10">
        <f t="shared" si="198"/>
        <v>2.7995520716685332E-2</v>
      </c>
      <c r="Y634" s="10" t="str">
        <f t="shared" si="207"/>
        <v>0%-10%</v>
      </c>
      <c r="Z634" t="str">
        <f t="shared" si="199"/>
        <v>Low</v>
      </c>
      <c r="AA634" t="str">
        <f t="shared" si="200"/>
        <v>701-800</v>
      </c>
      <c r="AB634" t="str">
        <f t="shared" si="201"/>
        <v>151-200</v>
      </c>
      <c r="AC634" t="str">
        <f t="shared" si="202"/>
        <v>WEST</v>
      </c>
      <c r="AD634" t="str">
        <f t="shared" si="203"/>
        <v>Multiple Device</v>
      </c>
      <c r="AE634" t="str">
        <f t="shared" si="204"/>
        <v>0-50</v>
      </c>
      <c r="AF634" s="24" t="str">
        <f t="shared" si="205"/>
        <v>16-20 days</v>
      </c>
      <c r="AG634" t="str">
        <f t="shared" si="206"/>
        <v>4001-4500</v>
      </c>
      <c r="AH634" s="30">
        <f t="shared" si="208"/>
        <v>124</v>
      </c>
      <c r="AI634" s="30">
        <f t="shared" si="197"/>
        <v>0.18548387096774194</v>
      </c>
      <c r="AJ634" t="str">
        <f t="shared" si="209"/>
        <v>0-5 hrs</v>
      </c>
      <c r="AK634" t="str">
        <f t="shared" ref="AK634:AK636" si="218">IF(F634&gt;400,"High Enagaged",IF(AND(F634&lt;=200,F634&gt;100),"Moderate Enagaged","Low Engaged"))</f>
        <v>Low Engaged</v>
      </c>
    </row>
    <row r="635" spans="1:37" x14ac:dyDescent="0.25">
      <c r="A635">
        <v>6741</v>
      </c>
      <c r="B635" t="s">
        <v>168</v>
      </c>
      <c r="C635" s="1">
        <v>45227</v>
      </c>
      <c r="D635" s="1">
        <v>45616</v>
      </c>
      <c r="E635" s="33">
        <v>7.99</v>
      </c>
      <c r="F635">
        <v>180</v>
      </c>
      <c r="G635" t="s">
        <v>43</v>
      </c>
      <c r="H635">
        <v>5</v>
      </c>
      <c r="I635">
        <v>2</v>
      </c>
      <c r="J635" t="b">
        <v>1</v>
      </c>
      <c r="K635">
        <v>647</v>
      </c>
      <c r="L635">
        <v>2</v>
      </c>
      <c r="M635" t="s">
        <v>39</v>
      </c>
      <c r="N635" t="s">
        <v>64</v>
      </c>
      <c r="O635" t="s">
        <v>67</v>
      </c>
      <c r="P635">
        <v>9</v>
      </c>
      <c r="Q635">
        <v>3.5</v>
      </c>
      <c r="R635" t="b">
        <v>0</v>
      </c>
      <c r="S635" t="s">
        <v>28</v>
      </c>
      <c r="T635">
        <v>2989</v>
      </c>
      <c r="U635" t="s">
        <v>29</v>
      </c>
      <c r="V635" t="s">
        <v>68</v>
      </c>
      <c r="W635" t="s">
        <v>75</v>
      </c>
      <c r="X635" s="10">
        <f t="shared" si="198"/>
        <v>1.386748844375963E-2</v>
      </c>
      <c r="Y635" s="10" t="str">
        <f t="shared" si="207"/>
        <v>0%-10%</v>
      </c>
      <c r="Z635" t="str">
        <f t="shared" si="199"/>
        <v>Low</v>
      </c>
      <c r="AA635" t="str">
        <f t="shared" si="200"/>
        <v>601-700</v>
      </c>
      <c r="AB635" t="str">
        <f t="shared" si="201"/>
        <v>0-50</v>
      </c>
      <c r="AC635" t="str">
        <f t="shared" si="202"/>
        <v>WEST</v>
      </c>
      <c r="AD635" t="str">
        <f t="shared" si="203"/>
        <v>Multiple Device</v>
      </c>
      <c r="AE635" t="str">
        <f t="shared" si="204"/>
        <v>151-200</v>
      </c>
      <c r="AF635" s="24" t="str">
        <f t="shared" si="205"/>
        <v>More than 30days</v>
      </c>
      <c r="AG635" t="str">
        <f t="shared" si="206"/>
        <v>2501-3000</v>
      </c>
      <c r="AH635" s="30">
        <f t="shared" si="208"/>
        <v>389</v>
      </c>
      <c r="AI635" s="30">
        <f t="shared" si="197"/>
        <v>0.46272493573264784</v>
      </c>
      <c r="AJ635" t="str">
        <f t="shared" si="209"/>
        <v>0-5 hrs</v>
      </c>
      <c r="AK635" t="str">
        <f t="shared" si="218"/>
        <v>Moderate Enagaged</v>
      </c>
    </row>
    <row r="636" spans="1:37" x14ac:dyDescent="0.25">
      <c r="A636">
        <v>6746</v>
      </c>
      <c r="B636" t="s">
        <v>314</v>
      </c>
      <c r="C636" s="1">
        <v>45598</v>
      </c>
      <c r="D636" s="1">
        <v>45624</v>
      </c>
      <c r="E636" s="33">
        <v>7.99</v>
      </c>
      <c r="F636">
        <v>161</v>
      </c>
      <c r="G636" t="s">
        <v>62</v>
      </c>
      <c r="H636">
        <v>2</v>
      </c>
      <c r="I636">
        <v>5</v>
      </c>
      <c r="J636" t="b">
        <v>0</v>
      </c>
      <c r="K636">
        <v>151</v>
      </c>
      <c r="L636">
        <v>109</v>
      </c>
      <c r="M636" t="s">
        <v>44</v>
      </c>
      <c r="N636" t="s">
        <v>64</v>
      </c>
      <c r="O636" t="s">
        <v>56</v>
      </c>
      <c r="P636">
        <v>27</v>
      </c>
      <c r="Q636">
        <v>3.3</v>
      </c>
      <c r="R636" t="b">
        <v>0</v>
      </c>
      <c r="S636" t="s">
        <v>28</v>
      </c>
      <c r="T636">
        <v>944</v>
      </c>
      <c r="U636" t="s">
        <v>51</v>
      </c>
      <c r="V636" t="s">
        <v>30</v>
      </c>
      <c r="W636" t="s">
        <v>75</v>
      </c>
      <c r="X636" s="10">
        <f t="shared" si="198"/>
        <v>0.10384615384615385</v>
      </c>
      <c r="Y636" s="10" t="str">
        <f t="shared" si="207"/>
        <v>11%-30%</v>
      </c>
      <c r="Z636" t="str">
        <f t="shared" si="199"/>
        <v>Moderate</v>
      </c>
      <c r="AA636" t="str">
        <f t="shared" si="200"/>
        <v>101-200</v>
      </c>
      <c r="AB636" t="str">
        <f t="shared" si="201"/>
        <v>101-150</v>
      </c>
      <c r="AC636" t="str">
        <f t="shared" si="202"/>
        <v>NORTH</v>
      </c>
      <c r="AD636" t="str">
        <f t="shared" si="203"/>
        <v>Multiple Device</v>
      </c>
      <c r="AE636" t="str">
        <f t="shared" si="204"/>
        <v>151-200</v>
      </c>
      <c r="AF636" s="24" t="str">
        <f t="shared" si="205"/>
        <v>16-20 days</v>
      </c>
      <c r="AG636" t="str">
        <f t="shared" si="206"/>
        <v>501-1000</v>
      </c>
      <c r="AH636" s="30">
        <f t="shared" si="208"/>
        <v>26</v>
      </c>
      <c r="AI636" s="30">
        <f t="shared" si="197"/>
        <v>6.1923076923076925</v>
      </c>
      <c r="AJ636" t="str">
        <f t="shared" si="209"/>
        <v>6-10 hrs</v>
      </c>
      <c r="AK636" t="str">
        <f t="shared" si="218"/>
        <v>Moderate Enagaged</v>
      </c>
    </row>
    <row r="637" spans="1:37" x14ac:dyDescent="0.25">
      <c r="A637">
        <v>6750</v>
      </c>
      <c r="B637" t="s">
        <v>23</v>
      </c>
      <c r="C637" s="1">
        <v>45135</v>
      </c>
      <c r="D637" s="1">
        <v>45628</v>
      </c>
      <c r="E637" s="33">
        <v>7.99</v>
      </c>
      <c r="F637">
        <v>422</v>
      </c>
      <c r="G637" t="s">
        <v>43</v>
      </c>
      <c r="H637">
        <v>3</v>
      </c>
      <c r="I637">
        <v>5</v>
      </c>
      <c r="J637" t="b">
        <v>0</v>
      </c>
      <c r="K637">
        <v>399</v>
      </c>
      <c r="L637">
        <v>27</v>
      </c>
      <c r="M637" t="s">
        <v>74</v>
      </c>
      <c r="N637" t="s">
        <v>49</v>
      </c>
      <c r="O637" t="s">
        <v>56</v>
      </c>
      <c r="P637">
        <v>12</v>
      </c>
      <c r="Q637">
        <v>4.4000000000000004</v>
      </c>
      <c r="R637" t="b">
        <v>1</v>
      </c>
      <c r="S637" t="s">
        <v>28</v>
      </c>
      <c r="T637">
        <v>1330</v>
      </c>
      <c r="U637" t="s">
        <v>29</v>
      </c>
      <c r="V637" t="s">
        <v>52</v>
      </c>
      <c r="W637" t="s">
        <v>75</v>
      </c>
      <c r="X637" s="10">
        <f t="shared" si="198"/>
        <v>2.8169014084507043E-2</v>
      </c>
      <c r="Y637" s="10" t="str">
        <f t="shared" si="207"/>
        <v>0%-10%</v>
      </c>
      <c r="Z637" t="str">
        <f t="shared" si="199"/>
        <v>Low</v>
      </c>
      <c r="AA637" t="str">
        <f t="shared" si="200"/>
        <v>301-400</v>
      </c>
      <c r="AB637" t="str">
        <f t="shared" si="201"/>
        <v>0-50</v>
      </c>
      <c r="AC637" t="str">
        <f t="shared" si="202"/>
        <v>NORTH</v>
      </c>
      <c r="AD637" t="str">
        <f t="shared" si="203"/>
        <v>Multiple Device</v>
      </c>
      <c r="AE637" t="str">
        <f t="shared" si="204"/>
        <v>401-450</v>
      </c>
      <c r="AF637" s="24" t="str">
        <f t="shared" si="205"/>
        <v>16-20 days</v>
      </c>
      <c r="AG637" t="str">
        <f t="shared" si="206"/>
        <v>1001-1500</v>
      </c>
      <c r="AH637" s="30">
        <f t="shared" si="208"/>
        <v>493</v>
      </c>
      <c r="AI637" s="30">
        <f t="shared" ref="AI637:AI700" si="219">IFERROR(IF(F637/AH637&gt;0,F637/AH637,-(F637/AH637)),F637-(F637-1))</f>
        <v>0.85598377281947258</v>
      </c>
      <c r="AJ637" t="str">
        <f t="shared" si="209"/>
        <v>0-5 hrs</v>
      </c>
      <c r="AK637" t="str">
        <f t="shared" si="210"/>
        <v>High Enagaged</v>
      </c>
    </row>
    <row r="638" spans="1:37" x14ac:dyDescent="0.25">
      <c r="A638">
        <v>6752</v>
      </c>
      <c r="B638" t="s">
        <v>130</v>
      </c>
      <c r="C638" s="1">
        <v>45406</v>
      </c>
      <c r="D638" s="1">
        <v>45635</v>
      </c>
      <c r="E638" s="33">
        <v>11.99</v>
      </c>
      <c r="F638">
        <v>10</v>
      </c>
      <c r="G638" t="s">
        <v>46</v>
      </c>
      <c r="H638">
        <v>2</v>
      </c>
      <c r="I638">
        <v>4</v>
      </c>
      <c r="J638" t="b">
        <v>0</v>
      </c>
      <c r="K638">
        <v>146</v>
      </c>
      <c r="L638">
        <v>95</v>
      </c>
      <c r="M638" t="s">
        <v>59</v>
      </c>
      <c r="N638" t="s">
        <v>49</v>
      </c>
      <c r="O638" t="s">
        <v>50</v>
      </c>
      <c r="P638">
        <v>99</v>
      </c>
      <c r="Q638">
        <v>3.8</v>
      </c>
      <c r="R638" t="b">
        <v>1</v>
      </c>
      <c r="S638" t="s">
        <v>28</v>
      </c>
      <c r="T638">
        <v>3942</v>
      </c>
      <c r="U638" t="s">
        <v>65</v>
      </c>
      <c r="V638" t="s">
        <v>30</v>
      </c>
      <c r="W638" t="s">
        <v>75</v>
      </c>
      <c r="X638" s="10">
        <f t="shared" si="198"/>
        <v>0.41078838174273857</v>
      </c>
      <c r="Y638" s="10" t="str">
        <f t="shared" si="207"/>
        <v>Above 30%</v>
      </c>
      <c r="Z638" t="str">
        <f t="shared" si="199"/>
        <v>High</v>
      </c>
      <c r="AA638" t="str">
        <f t="shared" si="200"/>
        <v>101-200</v>
      </c>
      <c r="AB638" t="str">
        <f t="shared" si="201"/>
        <v>51-100</v>
      </c>
      <c r="AC638" t="str">
        <f t="shared" si="202"/>
        <v>SOUTH</v>
      </c>
      <c r="AD638" t="str">
        <f t="shared" si="203"/>
        <v>Multiple Device</v>
      </c>
      <c r="AE638" t="str">
        <f t="shared" si="204"/>
        <v>0-50</v>
      </c>
      <c r="AF638" s="24" t="str">
        <f t="shared" si="205"/>
        <v>7-10 days</v>
      </c>
      <c r="AG638" t="str">
        <f t="shared" si="206"/>
        <v>3501-4000</v>
      </c>
      <c r="AH638" s="30">
        <f t="shared" si="208"/>
        <v>229</v>
      </c>
      <c r="AI638" s="30">
        <f t="shared" si="219"/>
        <v>4.3668122270742356E-2</v>
      </c>
      <c r="AJ638" t="str">
        <f t="shared" si="209"/>
        <v>0-5 hrs</v>
      </c>
      <c r="AK638" t="str">
        <f t="shared" ref="AK638:AK640" si="220">IF(F638&gt;400,"High Enagaged",IF(AND(F638&lt;=200,F638&gt;100),"Moderate Enagaged","Low Engaged"))</f>
        <v>Low Engaged</v>
      </c>
    </row>
    <row r="639" spans="1:37" x14ac:dyDescent="0.25">
      <c r="A639">
        <v>6773</v>
      </c>
      <c r="B639" t="s">
        <v>271</v>
      </c>
      <c r="C639" s="1">
        <v>45328</v>
      </c>
      <c r="D639" s="1">
        <v>45625</v>
      </c>
      <c r="E639" s="33">
        <v>7.99</v>
      </c>
      <c r="F639">
        <v>343</v>
      </c>
      <c r="G639" t="s">
        <v>33</v>
      </c>
      <c r="H639">
        <v>4</v>
      </c>
      <c r="I639">
        <v>1</v>
      </c>
      <c r="J639" t="b">
        <v>1</v>
      </c>
      <c r="K639">
        <v>492</v>
      </c>
      <c r="L639">
        <v>187</v>
      </c>
      <c r="M639" t="s">
        <v>25</v>
      </c>
      <c r="N639" t="s">
        <v>26</v>
      </c>
      <c r="O639" t="s">
        <v>67</v>
      </c>
      <c r="P639">
        <v>75</v>
      </c>
      <c r="Q639">
        <v>4.9000000000000004</v>
      </c>
      <c r="R639" t="b">
        <v>1</v>
      </c>
      <c r="S639" t="s">
        <v>28</v>
      </c>
      <c r="T639">
        <v>628</v>
      </c>
      <c r="U639" t="s">
        <v>35</v>
      </c>
      <c r="V639" t="s">
        <v>60</v>
      </c>
      <c r="W639" t="s">
        <v>31</v>
      </c>
      <c r="X639" s="10">
        <f t="shared" si="198"/>
        <v>0.11045655375552282</v>
      </c>
      <c r="Y639" s="10" t="str">
        <f t="shared" si="207"/>
        <v>11%-30%</v>
      </c>
      <c r="Z639" t="str">
        <f t="shared" si="199"/>
        <v>Moderate</v>
      </c>
      <c r="AA639" t="str">
        <f t="shared" si="200"/>
        <v>401-500</v>
      </c>
      <c r="AB639" t="str">
        <f t="shared" si="201"/>
        <v>151-200</v>
      </c>
      <c r="AC639" t="str">
        <f t="shared" si="202"/>
        <v>WEST</v>
      </c>
      <c r="AD639" t="str">
        <f t="shared" si="203"/>
        <v>Multiple Device</v>
      </c>
      <c r="AE639" t="str">
        <f t="shared" si="204"/>
        <v>301-350</v>
      </c>
      <c r="AF639" s="24" t="str">
        <f t="shared" si="205"/>
        <v>16-20 days</v>
      </c>
      <c r="AG639" t="str">
        <f t="shared" si="206"/>
        <v>501-1000</v>
      </c>
      <c r="AH639" s="30">
        <f t="shared" si="208"/>
        <v>297</v>
      </c>
      <c r="AI639" s="30">
        <f t="shared" si="219"/>
        <v>1.1548821548821548</v>
      </c>
      <c r="AJ639" t="str">
        <f t="shared" si="209"/>
        <v>0-5 hrs</v>
      </c>
      <c r="AK639" t="str">
        <f t="shared" si="220"/>
        <v>Low Engaged</v>
      </c>
    </row>
    <row r="640" spans="1:37" x14ac:dyDescent="0.25">
      <c r="A640">
        <v>6779</v>
      </c>
      <c r="B640" t="s">
        <v>136</v>
      </c>
      <c r="C640" s="1">
        <v>45495</v>
      </c>
      <c r="D640" s="1">
        <v>45629</v>
      </c>
      <c r="E640" s="33">
        <v>7.99</v>
      </c>
      <c r="F640">
        <v>196</v>
      </c>
      <c r="G640" t="s">
        <v>79</v>
      </c>
      <c r="H640">
        <v>1</v>
      </c>
      <c r="I640">
        <v>6</v>
      </c>
      <c r="J640" t="b">
        <v>1</v>
      </c>
      <c r="K640">
        <v>936</v>
      </c>
      <c r="L640">
        <v>152</v>
      </c>
      <c r="M640" t="s">
        <v>59</v>
      </c>
      <c r="N640" t="s">
        <v>26</v>
      </c>
      <c r="O640" t="s">
        <v>41</v>
      </c>
      <c r="P640">
        <v>3</v>
      </c>
      <c r="Q640">
        <v>3.1</v>
      </c>
      <c r="R640" t="b">
        <v>1</v>
      </c>
      <c r="S640" t="s">
        <v>28</v>
      </c>
      <c r="T640">
        <v>2845</v>
      </c>
      <c r="U640" t="s">
        <v>29</v>
      </c>
      <c r="V640" t="s">
        <v>60</v>
      </c>
      <c r="W640" t="s">
        <v>75</v>
      </c>
      <c r="X640" s="10">
        <f t="shared" si="198"/>
        <v>2.7573529411764708E-3</v>
      </c>
      <c r="Y640" s="10" t="str">
        <f t="shared" si="207"/>
        <v>0%-10%</v>
      </c>
      <c r="Z640" t="str">
        <f t="shared" si="199"/>
        <v>Low</v>
      </c>
      <c r="AA640" t="str">
        <f t="shared" si="200"/>
        <v>901-1000</v>
      </c>
      <c r="AB640" t="str">
        <f t="shared" si="201"/>
        <v>151-200</v>
      </c>
      <c r="AC640" t="str">
        <f t="shared" si="202"/>
        <v>SOUTH</v>
      </c>
      <c r="AD640" t="str">
        <f t="shared" si="203"/>
        <v>Single Device</v>
      </c>
      <c r="AE640" t="str">
        <f t="shared" si="204"/>
        <v>151-200</v>
      </c>
      <c r="AF640" s="24" t="str">
        <f t="shared" si="205"/>
        <v>11-15 days</v>
      </c>
      <c r="AG640" t="str">
        <f t="shared" si="206"/>
        <v>2501-3000</v>
      </c>
      <c r="AH640" s="30">
        <f t="shared" si="208"/>
        <v>134</v>
      </c>
      <c r="AI640" s="30">
        <f t="shared" si="219"/>
        <v>1.4626865671641791</v>
      </c>
      <c r="AJ640" t="str">
        <f t="shared" si="209"/>
        <v>0-5 hrs</v>
      </c>
      <c r="AK640" t="str">
        <f t="shared" si="220"/>
        <v>Moderate Enagaged</v>
      </c>
    </row>
    <row r="641" spans="1:37" x14ac:dyDescent="0.25">
      <c r="A641">
        <v>6804</v>
      </c>
      <c r="B641" t="s">
        <v>363</v>
      </c>
      <c r="C641" s="1">
        <v>44968</v>
      </c>
      <c r="D641" s="1">
        <v>45636</v>
      </c>
      <c r="E641" s="33">
        <v>15.99</v>
      </c>
      <c r="F641">
        <v>419</v>
      </c>
      <c r="G641" t="s">
        <v>33</v>
      </c>
      <c r="H641">
        <v>2</v>
      </c>
      <c r="I641">
        <v>1</v>
      </c>
      <c r="J641" t="b">
        <v>0</v>
      </c>
      <c r="K641">
        <v>591</v>
      </c>
      <c r="L641">
        <v>166</v>
      </c>
      <c r="M641" t="s">
        <v>59</v>
      </c>
      <c r="N641" t="s">
        <v>26</v>
      </c>
      <c r="O641" t="s">
        <v>34</v>
      </c>
      <c r="P641">
        <v>26</v>
      </c>
      <c r="Q641">
        <v>3.5</v>
      </c>
      <c r="R641" t="b">
        <v>1</v>
      </c>
      <c r="S641" t="s">
        <v>28</v>
      </c>
      <c r="T641">
        <v>3264</v>
      </c>
      <c r="U641" t="s">
        <v>35</v>
      </c>
      <c r="V641" t="s">
        <v>68</v>
      </c>
      <c r="W641" t="s">
        <v>31</v>
      </c>
      <c r="X641" s="10">
        <f t="shared" si="198"/>
        <v>3.4346103038309116E-2</v>
      </c>
      <c r="Y641" s="10" t="str">
        <f t="shared" si="207"/>
        <v>0%-10%</v>
      </c>
      <c r="Z641" t="str">
        <f t="shared" si="199"/>
        <v>Low</v>
      </c>
      <c r="AA641" t="str">
        <f t="shared" si="200"/>
        <v>501-600</v>
      </c>
      <c r="AB641" t="str">
        <f t="shared" si="201"/>
        <v>151-200</v>
      </c>
      <c r="AC641" t="str">
        <f t="shared" si="202"/>
        <v>SOUTH</v>
      </c>
      <c r="AD641" t="str">
        <f t="shared" si="203"/>
        <v>Multiple Device</v>
      </c>
      <c r="AE641" t="str">
        <f t="shared" si="204"/>
        <v>401-450</v>
      </c>
      <c r="AF641" s="24" t="str">
        <f t="shared" si="205"/>
        <v>7-10 days</v>
      </c>
      <c r="AG641" t="str">
        <f t="shared" si="206"/>
        <v>3001-3500</v>
      </c>
      <c r="AH641" s="30">
        <f t="shared" si="208"/>
        <v>668</v>
      </c>
      <c r="AI641" s="30">
        <f t="shared" si="219"/>
        <v>0.6272455089820359</v>
      </c>
      <c r="AJ641" t="str">
        <f t="shared" si="209"/>
        <v>0-5 hrs</v>
      </c>
      <c r="AK641" t="str">
        <f t="shared" si="210"/>
        <v>High Enagaged</v>
      </c>
    </row>
    <row r="642" spans="1:37" x14ac:dyDescent="0.25">
      <c r="A642">
        <v>6806</v>
      </c>
      <c r="B642" t="s">
        <v>173</v>
      </c>
      <c r="C642" s="1">
        <v>45278</v>
      </c>
      <c r="D642" s="1">
        <v>45619</v>
      </c>
      <c r="E642" s="33">
        <v>7.99</v>
      </c>
      <c r="F642">
        <v>358</v>
      </c>
      <c r="G642" t="s">
        <v>24</v>
      </c>
      <c r="H642">
        <v>2</v>
      </c>
      <c r="I642">
        <v>3</v>
      </c>
      <c r="J642" t="b">
        <v>1</v>
      </c>
      <c r="K642">
        <v>858</v>
      </c>
      <c r="L642">
        <v>65</v>
      </c>
      <c r="M642" t="s">
        <v>63</v>
      </c>
      <c r="N642" t="s">
        <v>40</v>
      </c>
      <c r="O642" t="s">
        <v>41</v>
      </c>
      <c r="P642">
        <v>5</v>
      </c>
      <c r="Q642">
        <v>4.5999999999999996</v>
      </c>
      <c r="R642" t="b">
        <v>1</v>
      </c>
      <c r="S642" t="s">
        <v>28</v>
      </c>
      <c r="T642">
        <v>1572</v>
      </c>
      <c r="U642" t="s">
        <v>57</v>
      </c>
      <c r="V642" t="s">
        <v>60</v>
      </c>
      <c r="W642" t="s">
        <v>75</v>
      </c>
      <c r="X642" s="10">
        <f t="shared" ref="X642:X705" si="221">P642/(K642+L642)</f>
        <v>5.4171180931744311E-3</v>
      </c>
      <c r="Y642" s="10" t="str">
        <f t="shared" si="207"/>
        <v>0%-10%</v>
      </c>
      <c r="Z642" t="str">
        <f t="shared" ref="Z642:Z705" si="222">IF(P642/(K642+L642)&gt;0.3, "High",IF(P642/(K642+L642)&lt;=0.1,"Low","Moderate"))</f>
        <v>Low</v>
      </c>
      <c r="AA642" t="str">
        <f t="shared" ref="AA642:AA705" si="223">IF(K642&gt;900,"901-1000",IF(AND(K642&lt;=900,K642&gt;800),"801-900",IF(AND(K642&lt;=800,K642&gt;700),"701-800",IF(AND(K642&lt;=700,K642&gt;600),"601-700",IF(AND(K642&lt;=600,K642&gt;500),"501-600",IF(AND(K642&lt;=500,K642&gt;400),"401-500",IF(AND(K642&lt;=400,K642&gt;300),"301-400",IF(AND(K642&lt;=300,K642&gt;200),"201-300",IF(AND(K642&lt;=200,K642&gt;100),"101-200","0-100")))))))))</f>
        <v>801-900</v>
      </c>
      <c r="AB642" t="str">
        <f t="shared" ref="AB642:AB705" si="224">IF(L642&gt;200,"Above 200",IF(AND(L642&lt;=200,L642&gt;150),"151-200",IF(AND(L642&lt;=150,L642&gt;100),"101-150",IF(AND(L642&lt;=100,L642&gt;50),"51-100","0-50"))))</f>
        <v>51-100</v>
      </c>
      <c r="AC642" t="str">
        <f t="shared" ref="AC642:AC705" si="225">IF(M642="GERMANY","NORTH",IF(M642="INDIA","EAST",IF(M642="USA","WEST",IF(M642="FRANCE","NORTH",IF(M642="CANADA","WEST",IF(M642="UK","NORTH",IF(M642="AUSTRALIA","SOUTH","")))))))</f>
        <v>NORTH</v>
      </c>
      <c r="AD642" t="str">
        <f t="shared" ref="AD642:AD705" si="226">IF(H642=1,"Single Device","Multiple Device")</f>
        <v>Multiple Device</v>
      </c>
      <c r="AE642" t="str">
        <f t="shared" ref="AE642:AE705" si="227">IF(AND(F642&lt;=500,F642&gt;450),"451-500",IF(AND(F642&lt;=450,F642&gt;400),"401-450",IF(AND(F642&lt;=400,F642&gt;350),"351-400",IF(AND(F642&lt;=350,F642&gt;300),"301-350",IF(AND(F642&lt;=300,F642&gt;250),"251-300",IF(AND(F642&lt;=250,F642&gt;200),"201-250",IF(AND(F642&lt;=200,F642&gt;150),"151-200",IF(AND(F642&lt;=150,F642&gt;100),"101-150",IF(AND(F642&lt;=100,F642&gt;50),"51-100","0-50")))))))))</f>
        <v>351-400</v>
      </c>
      <c r="AF642" s="24" t="str">
        <f t="shared" ref="AF642:AF705" si="228">IF(MAX($D$2:$D$1001)-D642&lt;=1,"0-1 days",IF(AND(MAX($D$2:$D$1001)-D642&gt;1,MAX($D$2:$D$1001)-D642&lt;=3),"2-3 days",IF(AND(MAX($D$2:$D$1001)-D642&gt;3,MAX($D$2:$D$1001)-D642&lt;=6),"4-6 days",IF(AND(MAX($D$2:$D$1001)-D642&gt;6,MAX($D$2:$D$1001)-D642&lt;=10),"7-10 days",IF(AND(MAX($D$2:$D$1001)-D642&gt;10,MAX($D$2:$D$1001)-D642&lt;=15),"11-15 days",IF(AND(MAX($D$2:$D$1001)-D642&gt;15,MAX($D$2:$D$1001)-D642&lt;=20),"16-20 days",IF(AND(MAX($D$2:$D$1001)-D661&gt;20,MAX($D$2:$D$1001)-D642&lt;=30),"21-30 days","More than 30days")))))))</f>
        <v>More than 30days</v>
      </c>
      <c r="AG642" t="str">
        <f t="shared" ref="AG642:AG705" si="229">IF(T642&gt;4500,"Above 4500",IF(AND(T642&lt;=4500,T642&gt;4000),"4001-4500",IF(AND(T642&lt;=4000,T642&gt;3500),"3501-4000",IF(AND(T642&lt;=3500,T642&gt;3000),"3001-3500",IF(AND(T642&lt;=3000,T642&gt;2500),"2501-3000",IF(AND(T642&lt;=2500,T642&gt;2000),"2001-2500",IF(AND(T642&lt;=2000,T642&gt;1500),"1501-2000",IF(AND(T642&lt;=1500,T642&gt;1000),"1001-1500",IF(AND(T642&lt;=1000,T642&gt;500),"501-1000","0-500")))))))))</f>
        <v>1501-2000</v>
      </c>
      <c r="AH642" s="30">
        <f t="shared" si="208"/>
        <v>341</v>
      </c>
      <c r="AI642" s="30">
        <f t="shared" si="219"/>
        <v>1.0498533724340176</v>
      </c>
      <c r="AJ642" t="str">
        <f t="shared" si="209"/>
        <v>0-5 hrs</v>
      </c>
      <c r="AK642" t="str">
        <f t="shared" ref="AK642:AK645" si="230">IF(F642&gt;400,"High Enagaged",IF(AND(F642&lt;=200,F642&gt;100),"Moderate Enagaged","Low Engaged"))</f>
        <v>Low Engaged</v>
      </c>
    </row>
    <row r="643" spans="1:37" x14ac:dyDescent="0.25">
      <c r="A643">
        <v>6842</v>
      </c>
      <c r="B643" t="s">
        <v>359</v>
      </c>
      <c r="C643" s="1">
        <v>45099</v>
      </c>
      <c r="D643" s="1">
        <v>45634</v>
      </c>
      <c r="E643" s="33">
        <v>15.99</v>
      </c>
      <c r="F643">
        <v>34</v>
      </c>
      <c r="G643" t="s">
        <v>33</v>
      </c>
      <c r="H643">
        <v>1</v>
      </c>
      <c r="I643">
        <v>4</v>
      </c>
      <c r="J643" t="b">
        <v>1</v>
      </c>
      <c r="K643">
        <v>109</v>
      </c>
      <c r="L643">
        <v>174</v>
      </c>
      <c r="M643" t="s">
        <v>39</v>
      </c>
      <c r="N643" t="s">
        <v>40</v>
      </c>
      <c r="O643" t="s">
        <v>27</v>
      </c>
      <c r="P643">
        <v>74</v>
      </c>
      <c r="Q643">
        <v>4.4000000000000004</v>
      </c>
      <c r="R643" t="b">
        <v>1</v>
      </c>
      <c r="S643" t="s">
        <v>28</v>
      </c>
      <c r="T643">
        <v>1656</v>
      </c>
      <c r="U643" t="s">
        <v>65</v>
      </c>
      <c r="V643" t="s">
        <v>68</v>
      </c>
      <c r="W643" t="s">
        <v>31</v>
      </c>
      <c r="X643" s="10">
        <f t="shared" si="221"/>
        <v>0.26148409893992935</v>
      </c>
      <c r="Y643" s="10" t="str">
        <f t="shared" ref="Y643:Y706" si="231">IF(P643/(K643+L643)&gt;0.3,"Above 30%",IF(P643/(K643+L643)&lt;=0.1,"0%-10%","11%-30%"))</f>
        <v>11%-30%</v>
      </c>
      <c r="Z643" t="str">
        <f t="shared" si="222"/>
        <v>Moderate</v>
      </c>
      <c r="AA643" t="str">
        <f t="shared" si="223"/>
        <v>101-200</v>
      </c>
      <c r="AB643" t="str">
        <f t="shared" si="224"/>
        <v>151-200</v>
      </c>
      <c r="AC643" t="str">
        <f t="shared" si="225"/>
        <v>WEST</v>
      </c>
      <c r="AD643" t="str">
        <f t="shared" si="226"/>
        <v>Single Device</v>
      </c>
      <c r="AE643" t="str">
        <f t="shared" si="227"/>
        <v>0-50</v>
      </c>
      <c r="AF643" s="24" t="str">
        <f t="shared" si="228"/>
        <v>7-10 days</v>
      </c>
      <c r="AG643" t="str">
        <f t="shared" si="229"/>
        <v>1501-2000</v>
      </c>
      <c r="AH643" s="30">
        <f t="shared" ref="AH643:AH706" si="232">D643-C643</f>
        <v>535</v>
      </c>
      <c r="AI643" s="30">
        <f t="shared" si="219"/>
        <v>6.3551401869158877E-2</v>
      </c>
      <c r="AJ643" t="str">
        <f t="shared" ref="AJ643:AJ706" si="233">IF(AI643&gt;20,"Above 20 hrs",IF(AND(AI643&lt;=20,AI643&gt;15),"15-20 hrs",IF(AND(AI643&lt;=15,AI643&gt;10),"11-15 hrs",IF(AND(AI643&lt;=10,AI643&gt;5),"6-10 hrs","0-5 hrs"))))</f>
        <v>0-5 hrs</v>
      </c>
      <c r="AK643" t="str">
        <f t="shared" si="230"/>
        <v>Low Engaged</v>
      </c>
    </row>
    <row r="644" spans="1:37" x14ac:dyDescent="0.25">
      <c r="A644">
        <v>6858</v>
      </c>
      <c r="B644" t="s">
        <v>200</v>
      </c>
      <c r="C644" s="1">
        <v>45283</v>
      </c>
      <c r="D644" s="1">
        <v>45638</v>
      </c>
      <c r="E644" s="33">
        <v>11.99</v>
      </c>
      <c r="F644">
        <v>287</v>
      </c>
      <c r="G644" t="s">
        <v>46</v>
      </c>
      <c r="H644">
        <v>1</v>
      </c>
      <c r="I644">
        <v>2</v>
      </c>
      <c r="J644" t="b">
        <v>0</v>
      </c>
      <c r="K644">
        <v>918</v>
      </c>
      <c r="L644">
        <v>82</v>
      </c>
      <c r="M644" t="s">
        <v>48</v>
      </c>
      <c r="N644" t="s">
        <v>40</v>
      </c>
      <c r="O644" t="s">
        <v>34</v>
      </c>
      <c r="P644">
        <v>81</v>
      </c>
      <c r="Q644">
        <v>3.2</v>
      </c>
      <c r="R644" t="b">
        <v>0</v>
      </c>
      <c r="S644" t="s">
        <v>28</v>
      </c>
      <c r="T644">
        <v>4555</v>
      </c>
      <c r="U644" t="s">
        <v>51</v>
      </c>
      <c r="V644" t="s">
        <v>68</v>
      </c>
      <c r="W644" t="s">
        <v>75</v>
      </c>
      <c r="X644" s="10">
        <f t="shared" si="221"/>
        <v>8.1000000000000003E-2</v>
      </c>
      <c r="Y644" s="10" t="str">
        <f t="shared" si="231"/>
        <v>0%-10%</v>
      </c>
      <c r="Z644" t="str">
        <f t="shared" si="222"/>
        <v>Low</v>
      </c>
      <c r="AA644" t="str">
        <f t="shared" si="223"/>
        <v>901-1000</v>
      </c>
      <c r="AB644" t="str">
        <f t="shared" si="224"/>
        <v>51-100</v>
      </c>
      <c r="AC644" t="str">
        <f t="shared" si="225"/>
        <v>EAST</v>
      </c>
      <c r="AD644" t="str">
        <f t="shared" si="226"/>
        <v>Single Device</v>
      </c>
      <c r="AE644" t="str">
        <f t="shared" si="227"/>
        <v>251-300</v>
      </c>
      <c r="AF644" s="24" t="str">
        <f t="shared" si="228"/>
        <v>4-6 days</v>
      </c>
      <c r="AG644" t="str">
        <f t="shared" si="229"/>
        <v>Above 4500</v>
      </c>
      <c r="AH644" s="30">
        <f t="shared" si="232"/>
        <v>355</v>
      </c>
      <c r="AI644" s="30">
        <f t="shared" si="219"/>
        <v>0.80845070422535215</v>
      </c>
      <c r="AJ644" t="str">
        <f t="shared" si="233"/>
        <v>0-5 hrs</v>
      </c>
      <c r="AK644" t="str">
        <f t="shared" si="230"/>
        <v>Low Engaged</v>
      </c>
    </row>
    <row r="645" spans="1:37" x14ac:dyDescent="0.25">
      <c r="A645">
        <v>6860</v>
      </c>
      <c r="B645" t="s">
        <v>161</v>
      </c>
      <c r="C645" s="1">
        <v>45333</v>
      </c>
      <c r="D645" s="1">
        <v>45642</v>
      </c>
      <c r="E645" s="33">
        <v>7.99</v>
      </c>
      <c r="F645">
        <v>286</v>
      </c>
      <c r="G645" t="s">
        <v>33</v>
      </c>
      <c r="H645">
        <v>5</v>
      </c>
      <c r="I645">
        <v>4</v>
      </c>
      <c r="J645" t="b">
        <v>0</v>
      </c>
      <c r="K645">
        <v>751</v>
      </c>
      <c r="L645">
        <v>103</v>
      </c>
      <c r="M645" t="s">
        <v>44</v>
      </c>
      <c r="N645" t="s">
        <v>64</v>
      </c>
      <c r="O645" t="s">
        <v>67</v>
      </c>
      <c r="P645">
        <v>33</v>
      </c>
      <c r="Q645">
        <v>3.6</v>
      </c>
      <c r="R645" t="b">
        <v>0</v>
      </c>
      <c r="S645" t="s">
        <v>28</v>
      </c>
      <c r="T645">
        <v>2757</v>
      </c>
      <c r="U645" t="s">
        <v>51</v>
      </c>
      <c r="V645" t="s">
        <v>68</v>
      </c>
      <c r="W645" t="s">
        <v>31</v>
      </c>
      <c r="X645" s="10">
        <f t="shared" si="221"/>
        <v>3.864168618266979E-2</v>
      </c>
      <c r="Y645" s="10" t="str">
        <f t="shared" si="231"/>
        <v>0%-10%</v>
      </c>
      <c r="Z645" t="str">
        <f t="shared" si="222"/>
        <v>Low</v>
      </c>
      <c r="AA645" t="str">
        <f t="shared" si="223"/>
        <v>701-800</v>
      </c>
      <c r="AB645" t="str">
        <f t="shared" si="224"/>
        <v>101-150</v>
      </c>
      <c r="AC645" t="str">
        <f t="shared" si="225"/>
        <v>NORTH</v>
      </c>
      <c r="AD645" t="str">
        <f t="shared" si="226"/>
        <v>Multiple Device</v>
      </c>
      <c r="AE645" t="str">
        <f t="shared" si="227"/>
        <v>251-300</v>
      </c>
      <c r="AF645" s="24" t="str">
        <f t="shared" si="228"/>
        <v>2-3 days</v>
      </c>
      <c r="AG645" t="str">
        <f t="shared" si="229"/>
        <v>2501-3000</v>
      </c>
      <c r="AH645" s="30">
        <f t="shared" si="232"/>
        <v>309</v>
      </c>
      <c r="AI645" s="30">
        <f t="shared" si="219"/>
        <v>0.92556634304207119</v>
      </c>
      <c r="AJ645" t="str">
        <f t="shared" si="233"/>
        <v>0-5 hrs</v>
      </c>
      <c r="AK645" t="str">
        <f t="shared" si="230"/>
        <v>Low Engaged</v>
      </c>
    </row>
    <row r="646" spans="1:37" x14ac:dyDescent="0.25">
      <c r="A646">
        <v>6866</v>
      </c>
      <c r="B646" t="s">
        <v>133</v>
      </c>
      <c r="C646" s="1">
        <v>45430</v>
      </c>
      <c r="D646" s="1">
        <v>45620</v>
      </c>
      <c r="E646" s="33">
        <v>11.99</v>
      </c>
      <c r="F646">
        <v>479</v>
      </c>
      <c r="G646" t="s">
        <v>55</v>
      </c>
      <c r="H646">
        <v>1</v>
      </c>
      <c r="I646">
        <v>3</v>
      </c>
      <c r="J646" t="b">
        <v>1</v>
      </c>
      <c r="K646">
        <v>952</v>
      </c>
      <c r="L646">
        <v>48</v>
      </c>
      <c r="M646" t="s">
        <v>25</v>
      </c>
      <c r="N646" t="s">
        <v>49</v>
      </c>
      <c r="O646" t="s">
        <v>56</v>
      </c>
      <c r="P646">
        <v>54</v>
      </c>
      <c r="Q646">
        <v>4.5999999999999996</v>
      </c>
      <c r="R646" t="b">
        <v>1</v>
      </c>
      <c r="S646" t="s">
        <v>28</v>
      </c>
      <c r="T646">
        <v>4</v>
      </c>
      <c r="U646" t="s">
        <v>35</v>
      </c>
      <c r="V646" t="s">
        <v>68</v>
      </c>
      <c r="W646" t="s">
        <v>37</v>
      </c>
      <c r="X646" s="10">
        <f t="shared" si="221"/>
        <v>5.3999999999999999E-2</v>
      </c>
      <c r="Y646" s="10" t="str">
        <f t="shared" si="231"/>
        <v>0%-10%</v>
      </c>
      <c r="Z646" t="str">
        <f t="shared" si="222"/>
        <v>Low</v>
      </c>
      <c r="AA646" t="str">
        <f t="shared" si="223"/>
        <v>901-1000</v>
      </c>
      <c r="AB646" t="str">
        <f t="shared" si="224"/>
        <v>0-50</v>
      </c>
      <c r="AC646" t="str">
        <f t="shared" si="225"/>
        <v>WEST</v>
      </c>
      <c r="AD646" t="str">
        <f t="shared" si="226"/>
        <v>Single Device</v>
      </c>
      <c r="AE646" t="str">
        <f t="shared" si="227"/>
        <v>451-500</v>
      </c>
      <c r="AF646" s="24" t="str">
        <f t="shared" si="228"/>
        <v>21-30 days</v>
      </c>
      <c r="AG646" t="str">
        <f t="shared" si="229"/>
        <v>0-500</v>
      </c>
      <c r="AH646" s="30">
        <f t="shared" si="232"/>
        <v>190</v>
      </c>
      <c r="AI646" s="30">
        <f t="shared" si="219"/>
        <v>2.5210526315789474</v>
      </c>
      <c r="AJ646" t="str">
        <f t="shared" si="233"/>
        <v>0-5 hrs</v>
      </c>
      <c r="AK646" t="str">
        <f t="shared" ref="AK646:AK704" si="234">IF(F646&gt;400,"High Enagaged",IF(AND(T646&lt;=200,T646&gt;100),"Moderate Enagaged","Low Engaged"))</f>
        <v>High Enagaged</v>
      </c>
    </row>
    <row r="647" spans="1:37" x14ac:dyDescent="0.25">
      <c r="A647">
        <v>6878</v>
      </c>
      <c r="B647" t="s">
        <v>47</v>
      </c>
      <c r="C647" s="1">
        <v>45408</v>
      </c>
      <c r="D647" s="1">
        <v>45623</v>
      </c>
      <c r="E647" s="33">
        <v>7.99</v>
      </c>
      <c r="F647">
        <v>136</v>
      </c>
      <c r="G647" t="s">
        <v>43</v>
      </c>
      <c r="H647">
        <v>5</v>
      </c>
      <c r="I647">
        <v>5</v>
      </c>
      <c r="J647" t="b">
        <v>1</v>
      </c>
      <c r="K647">
        <v>20</v>
      </c>
      <c r="L647">
        <v>18</v>
      </c>
      <c r="M647" t="s">
        <v>39</v>
      </c>
      <c r="N647" t="s">
        <v>40</v>
      </c>
      <c r="O647" t="s">
        <v>27</v>
      </c>
      <c r="P647">
        <v>7</v>
      </c>
      <c r="Q647">
        <v>4.4000000000000004</v>
      </c>
      <c r="R647" t="b">
        <v>1</v>
      </c>
      <c r="S647" t="s">
        <v>28</v>
      </c>
      <c r="T647">
        <v>4742</v>
      </c>
      <c r="U647" t="s">
        <v>65</v>
      </c>
      <c r="V647" t="s">
        <v>30</v>
      </c>
      <c r="W647" t="s">
        <v>31</v>
      </c>
      <c r="X647" s="10">
        <f t="shared" si="221"/>
        <v>0.18421052631578946</v>
      </c>
      <c r="Y647" s="10" t="str">
        <f t="shared" si="231"/>
        <v>11%-30%</v>
      </c>
      <c r="Z647" t="str">
        <f t="shared" si="222"/>
        <v>Moderate</v>
      </c>
      <c r="AA647" t="str">
        <f t="shared" si="223"/>
        <v>0-100</v>
      </c>
      <c r="AB647" t="str">
        <f t="shared" si="224"/>
        <v>0-50</v>
      </c>
      <c r="AC647" t="str">
        <f t="shared" si="225"/>
        <v>WEST</v>
      </c>
      <c r="AD647" t="str">
        <f t="shared" si="226"/>
        <v>Multiple Device</v>
      </c>
      <c r="AE647" t="str">
        <f t="shared" si="227"/>
        <v>101-150</v>
      </c>
      <c r="AF647" s="24" t="str">
        <f t="shared" si="228"/>
        <v>More than 30days</v>
      </c>
      <c r="AG647" t="str">
        <f t="shared" si="229"/>
        <v>Above 4500</v>
      </c>
      <c r="AH647" s="30">
        <f t="shared" si="232"/>
        <v>215</v>
      </c>
      <c r="AI647" s="30">
        <f t="shared" si="219"/>
        <v>0.63255813953488371</v>
      </c>
      <c r="AJ647" t="str">
        <f t="shared" si="233"/>
        <v>0-5 hrs</v>
      </c>
      <c r="AK647" t="str">
        <f t="shared" ref="AK647:AK650" si="235">IF(F647&gt;400,"High Enagaged",IF(AND(F647&lt;=200,F647&gt;100),"Moderate Enagaged","Low Engaged"))</f>
        <v>Moderate Enagaged</v>
      </c>
    </row>
    <row r="648" spans="1:37" x14ac:dyDescent="0.25">
      <c r="A648">
        <v>6888</v>
      </c>
      <c r="B648" t="s">
        <v>131</v>
      </c>
      <c r="C648" s="1">
        <v>45420</v>
      </c>
      <c r="D648" s="1">
        <v>45629</v>
      </c>
      <c r="E648" s="33">
        <v>15.99</v>
      </c>
      <c r="F648">
        <v>364</v>
      </c>
      <c r="G648" t="s">
        <v>62</v>
      </c>
      <c r="H648">
        <v>2</v>
      </c>
      <c r="I648">
        <v>5</v>
      </c>
      <c r="J648" t="b">
        <v>0</v>
      </c>
      <c r="K648">
        <v>865</v>
      </c>
      <c r="L648">
        <v>104</v>
      </c>
      <c r="M648" t="s">
        <v>25</v>
      </c>
      <c r="N648" t="s">
        <v>49</v>
      </c>
      <c r="O648" t="s">
        <v>41</v>
      </c>
      <c r="P648">
        <v>31</v>
      </c>
      <c r="Q648">
        <v>3.1</v>
      </c>
      <c r="R648" t="b">
        <v>0</v>
      </c>
      <c r="S648" t="s">
        <v>28</v>
      </c>
      <c r="T648">
        <v>1261</v>
      </c>
      <c r="U648" t="s">
        <v>29</v>
      </c>
      <c r="V648" t="s">
        <v>30</v>
      </c>
      <c r="W648" t="s">
        <v>31</v>
      </c>
      <c r="X648" s="10">
        <f t="shared" si="221"/>
        <v>3.1991744066047469E-2</v>
      </c>
      <c r="Y648" s="10" t="str">
        <f t="shared" si="231"/>
        <v>0%-10%</v>
      </c>
      <c r="Z648" t="str">
        <f t="shared" si="222"/>
        <v>Low</v>
      </c>
      <c r="AA648" t="str">
        <f t="shared" si="223"/>
        <v>801-900</v>
      </c>
      <c r="AB648" t="str">
        <f t="shared" si="224"/>
        <v>101-150</v>
      </c>
      <c r="AC648" t="str">
        <f t="shared" si="225"/>
        <v>WEST</v>
      </c>
      <c r="AD648" t="str">
        <f t="shared" si="226"/>
        <v>Multiple Device</v>
      </c>
      <c r="AE648" t="str">
        <f t="shared" si="227"/>
        <v>351-400</v>
      </c>
      <c r="AF648" s="24" t="str">
        <f t="shared" si="228"/>
        <v>11-15 days</v>
      </c>
      <c r="AG648" t="str">
        <f t="shared" si="229"/>
        <v>1001-1500</v>
      </c>
      <c r="AH648" s="30">
        <f t="shared" si="232"/>
        <v>209</v>
      </c>
      <c r="AI648" s="30">
        <f t="shared" si="219"/>
        <v>1.7416267942583732</v>
      </c>
      <c r="AJ648" t="str">
        <f t="shared" si="233"/>
        <v>0-5 hrs</v>
      </c>
      <c r="AK648" t="str">
        <f t="shared" si="235"/>
        <v>Low Engaged</v>
      </c>
    </row>
    <row r="649" spans="1:37" x14ac:dyDescent="0.25">
      <c r="A649">
        <v>6896</v>
      </c>
      <c r="B649" t="s">
        <v>66</v>
      </c>
      <c r="C649" s="1">
        <v>45262</v>
      </c>
      <c r="D649" s="1">
        <v>45640</v>
      </c>
      <c r="E649" s="33">
        <v>7.99</v>
      </c>
      <c r="F649">
        <v>164</v>
      </c>
      <c r="G649" t="s">
        <v>46</v>
      </c>
      <c r="H649">
        <v>5</v>
      </c>
      <c r="I649">
        <v>4</v>
      </c>
      <c r="J649" t="b">
        <v>1</v>
      </c>
      <c r="K649">
        <v>406</v>
      </c>
      <c r="L649">
        <v>79</v>
      </c>
      <c r="M649" t="s">
        <v>25</v>
      </c>
      <c r="N649" t="s">
        <v>49</v>
      </c>
      <c r="O649" t="s">
        <v>67</v>
      </c>
      <c r="P649">
        <v>90</v>
      </c>
      <c r="Q649">
        <v>3.2</v>
      </c>
      <c r="R649" t="b">
        <v>0</v>
      </c>
      <c r="S649" t="s">
        <v>28</v>
      </c>
      <c r="T649">
        <v>3898</v>
      </c>
      <c r="U649" t="s">
        <v>57</v>
      </c>
      <c r="V649" t="s">
        <v>68</v>
      </c>
      <c r="W649" t="s">
        <v>31</v>
      </c>
      <c r="X649" s="10">
        <f t="shared" si="221"/>
        <v>0.18556701030927836</v>
      </c>
      <c r="Y649" s="10" t="str">
        <f t="shared" si="231"/>
        <v>11%-30%</v>
      </c>
      <c r="Z649" t="str">
        <f t="shared" si="222"/>
        <v>Moderate</v>
      </c>
      <c r="AA649" t="str">
        <f t="shared" si="223"/>
        <v>401-500</v>
      </c>
      <c r="AB649" t="str">
        <f t="shared" si="224"/>
        <v>51-100</v>
      </c>
      <c r="AC649" t="str">
        <f t="shared" si="225"/>
        <v>WEST</v>
      </c>
      <c r="AD649" t="str">
        <f t="shared" si="226"/>
        <v>Multiple Device</v>
      </c>
      <c r="AE649" t="str">
        <f t="shared" si="227"/>
        <v>151-200</v>
      </c>
      <c r="AF649" s="24" t="str">
        <f t="shared" si="228"/>
        <v>4-6 days</v>
      </c>
      <c r="AG649" t="str">
        <f t="shared" si="229"/>
        <v>3501-4000</v>
      </c>
      <c r="AH649" s="30">
        <f t="shared" si="232"/>
        <v>378</v>
      </c>
      <c r="AI649" s="30">
        <f t="shared" si="219"/>
        <v>0.43386243386243384</v>
      </c>
      <c r="AJ649" t="str">
        <f t="shared" si="233"/>
        <v>0-5 hrs</v>
      </c>
      <c r="AK649" t="str">
        <f t="shared" si="235"/>
        <v>Moderate Enagaged</v>
      </c>
    </row>
    <row r="650" spans="1:37" x14ac:dyDescent="0.25">
      <c r="A650">
        <v>6899</v>
      </c>
      <c r="B650" t="s">
        <v>184</v>
      </c>
      <c r="C650" s="1">
        <v>45021</v>
      </c>
      <c r="D650" s="1">
        <v>45631</v>
      </c>
      <c r="E650" s="33">
        <v>15.99</v>
      </c>
      <c r="F650">
        <v>102</v>
      </c>
      <c r="G650" t="s">
        <v>55</v>
      </c>
      <c r="H650">
        <v>1</v>
      </c>
      <c r="I650">
        <v>1</v>
      </c>
      <c r="J650" t="b">
        <v>1</v>
      </c>
      <c r="K650">
        <v>604</v>
      </c>
      <c r="L650">
        <v>107</v>
      </c>
      <c r="M650" t="s">
        <v>74</v>
      </c>
      <c r="N650" t="s">
        <v>64</v>
      </c>
      <c r="O650" t="s">
        <v>67</v>
      </c>
      <c r="P650">
        <v>9</v>
      </c>
      <c r="Q650">
        <v>4.3</v>
      </c>
      <c r="R650" t="b">
        <v>0</v>
      </c>
      <c r="S650" t="s">
        <v>28</v>
      </c>
      <c r="T650">
        <v>745</v>
      </c>
      <c r="U650" t="s">
        <v>65</v>
      </c>
      <c r="V650" t="s">
        <v>36</v>
      </c>
      <c r="W650" t="s">
        <v>31</v>
      </c>
      <c r="X650" s="10">
        <f t="shared" si="221"/>
        <v>1.2658227848101266E-2</v>
      </c>
      <c r="Y650" s="10" t="str">
        <f t="shared" si="231"/>
        <v>0%-10%</v>
      </c>
      <c r="Z650" t="str">
        <f t="shared" si="222"/>
        <v>Low</v>
      </c>
      <c r="AA650" t="str">
        <f t="shared" si="223"/>
        <v>601-700</v>
      </c>
      <c r="AB650" t="str">
        <f t="shared" si="224"/>
        <v>101-150</v>
      </c>
      <c r="AC650" t="str">
        <f t="shared" si="225"/>
        <v>NORTH</v>
      </c>
      <c r="AD650" t="str">
        <f t="shared" si="226"/>
        <v>Single Device</v>
      </c>
      <c r="AE650" t="str">
        <f t="shared" si="227"/>
        <v>101-150</v>
      </c>
      <c r="AF650" s="24" t="str">
        <f t="shared" si="228"/>
        <v>11-15 days</v>
      </c>
      <c r="AG650" t="str">
        <f t="shared" si="229"/>
        <v>501-1000</v>
      </c>
      <c r="AH650" s="30">
        <f t="shared" si="232"/>
        <v>610</v>
      </c>
      <c r="AI650" s="30">
        <f t="shared" si="219"/>
        <v>0.16721311475409836</v>
      </c>
      <c r="AJ650" t="str">
        <f t="shared" si="233"/>
        <v>0-5 hrs</v>
      </c>
      <c r="AK650" t="str">
        <f t="shared" si="235"/>
        <v>Moderate Enagaged</v>
      </c>
    </row>
    <row r="651" spans="1:37" x14ac:dyDescent="0.25">
      <c r="A651">
        <v>6910</v>
      </c>
      <c r="B651" t="s">
        <v>215</v>
      </c>
      <c r="C651" s="1">
        <v>44988</v>
      </c>
      <c r="D651" s="1">
        <v>45623</v>
      </c>
      <c r="E651" s="33">
        <v>7.99</v>
      </c>
      <c r="F651">
        <v>417</v>
      </c>
      <c r="G651" t="s">
        <v>55</v>
      </c>
      <c r="H651">
        <v>4</v>
      </c>
      <c r="I651">
        <v>5</v>
      </c>
      <c r="J651" t="b">
        <v>0</v>
      </c>
      <c r="K651">
        <v>792</v>
      </c>
      <c r="L651">
        <v>187</v>
      </c>
      <c r="M651" t="s">
        <v>74</v>
      </c>
      <c r="N651" t="s">
        <v>64</v>
      </c>
      <c r="O651" t="s">
        <v>56</v>
      </c>
      <c r="P651">
        <v>5</v>
      </c>
      <c r="Q651">
        <v>4.5999999999999996</v>
      </c>
      <c r="R651" t="b">
        <v>1</v>
      </c>
      <c r="S651" t="s">
        <v>28</v>
      </c>
      <c r="T651">
        <v>444</v>
      </c>
      <c r="U651" t="s">
        <v>51</v>
      </c>
      <c r="V651" t="s">
        <v>36</v>
      </c>
      <c r="W651" t="s">
        <v>75</v>
      </c>
      <c r="X651" s="10">
        <f t="shared" si="221"/>
        <v>5.1072522982635342E-3</v>
      </c>
      <c r="Y651" s="10" t="str">
        <f t="shared" si="231"/>
        <v>0%-10%</v>
      </c>
      <c r="Z651" t="str">
        <f t="shared" si="222"/>
        <v>Low</v>
      </c>
      <c r="AA651" t="str">
        <f t="shared" si="223"/>
        <v>701-800</v>
      </c>
      <c r="AB651" t="str">
        <f t="shared" si="224"/>
        <v>151-200</v>
      </c>
      <c r="AC651" t="str">
        <f t="shared" si="225"/>
        <v>NORTH</v>
      </c>
      <c r="AD651" t="str">
        <f t="shared" si="226"/>
        <v>Multiple Device</v>
      </c>
      <c r="AE651" t="str">
        <f t="shared" si="227"/>
        <v>401-450</v>
      </c>
      <c r="AF651" s="24" t="str">
        <f t="shared" si="228"/>
        <v>More than 30days</v>
      </c>
      <c r="AG651" t="str">
        <f t="shared" si="229"/>
        <v>0-500</v>
      </c>
      <c r="AH651" s="30">
        <f t="shared" si="232"/>
        <v>635</v>
      </c>
      <c r="AI651" s="30">
        <f t="shared" si="219"/>
        <v>0.6566929133858268</v>
      </c>
      <c r="AJ651" t="str">
        <f t="shared" si="233"/>
        <v>0-5 hrs</v>
      </c>
      <c r="AK651" t="str">
        <f t="shared" si="234"/>
        <v>High Enagaged</v>
      </c>
    </row>
    <row r="652" spans="1:37" x14ac:dyDescent="0.25">
      <c r="A652">
        <v>6919</v>
      </c>
      <c r="B652" t="s">
        <v>297</v>
      </c>
      <c r="C652" s="1">
        <v>44982</v>
      </c>
      <c r="D652" s="1">
        <v>45620</v>
      </c>
      <c r="E652" s="33">
        <v>7.99</v>
      </c>
      <c r="F652">
        <v>195</v>
      </c>
      <c r="G652" t="s">
        <v>24</v>
      </c>
      <c r="H652">
        <v>4</v>
      </c>
      <c r="I652">
        <v>3</v>
      </c>
      <c r="J652" t="b">
        <v>1</v>
      </c>
      <c r="K652">
        <v>49</v>
      </c>
      <c r="L652">
        <v>30</v>
      </c>
      <c r="M652" t="s">
        <v>39</v>
      </c>
      <c r="N652" t="s">
        <v>26</v>
      </c>
      <c r="O652" t="s">
        <v>34</v>
      </c>
      <c r="P652">
        <v>68</v>
      </c>
      <c r="Q652">
        <v>4.4000000000000004</v>
      </c>
      <c r="R652" t="b">
        <v>0</v>
      </c>
      <c r="S652" t="s">
        <v>28</v>
      </c>
      <c r="T652">
        <v>3157</v>
      </c>
      <c r="U652" t="s">
        <v>51</v>
      </c>
      <c r="V652" t="s">
        <v>52</v>
      </c>
      <c r="W652" t="s">
        <v>53</v>
      </c>
      <c r="X652" s="10">
        <f t="shared" si="221"/>
        <v>0.86075949367088611</v>
      </c>
      <c r="Y652" s="10" t="str">
        <f t="shared" si="231"/>
        <v>Above 30%</v>
      </c>
      <c r="Z652" t="str">
        <f t="shared" si="222"/>
        <v>High</v>
      </c>
      <c r="AA652" t="str">
        <f t="shared" si="223"/>
        <v>0-100</v>
      </c>
      <c r="AB652" t="str">
        <f t="shared" si="224"/>
        <v>0-50</v>
      </c>
      <c r="AC652" t="str">
        <f t="shared" si="225"/>
        <v>WEST</v>
      </c>
      <c r="AD652" t="str">
        <f t="shared" si="226"/>
        <v>Multiple Device</v>
      </c>
      <c r="AE652" t="str">
        <f t="shared" si="227"/>
        <v>151-200</v>
      </c>
      <c r="AF652" s="24" t="str">
        <f t="shared" si="228"/>
        <v>More than 30days</v>
      </c>
      <c r="AG652" t="str">
        <f t="shared" si="229"/>
        <v>3001-3500</v>
      </c>
      <c r="AH652" s="30">
        <f t="shared" si="232"/>
        <v>638</v>
      </c>
      <c r="AI652" s="30">
        <f t="shared" si="219"/>
        <v>0.30564263322884011</v>
      </c>
      <c r="AJ652" t="str">
        <f t="shared" si="233"/>
        <v>0-5 hrs</v>
      </c>
      <c r="AK652" t="str">
        <f t="shared" ref="AK652:AK659" si="236">IF(F652&gt;400,"High Enagaged",IF(AND(F652&lt;=200,F652&gt;100),"Moderate Enagaged","Low Engaged"))</f>
        <v>Moderate Enagaged</v>
      </c>
    </row>
    <row r="653" spans="1:37" x14ac:dyDescent="0.25">
      <c r="A653">
        <v>6929</v>
      </c>
      <c r="B653" t="s">
        <v>85</v>
      </c>
      <c r="C653" s="1">
        <v>45594</v>
      </c>
      <c r="D653" s="1">
        <v>45631</v>
      </c>
      <c r="E653" s="33">
        <v>11.99</v>
      </c>
      <c r="F653">
        <v>302</v>
      </c>
      <c r="G653" t="s">
        <v>24</v>
      </c>
      <c r="H653">
        <v>5</v>
      </c>
      <c r="I653">
        <v>5</v>
      </c>
      <c r="J653" t="b">
        <v>1</v>
      </c>
      <c r="K653">
        <v>42</v>
      </c>
      <c r="L653">
        <v>196</v>
      </c>
      <c r="M653" t="s">
        <v>48</v>
      </c>
      <c r="N653" t="s">
        <v>49</v>
      </c>
      <c r="O653" t="s">
        <v>27</v>
      </c>
      <c r="P653">
        <v>74</v>
      </c>
      <c r="Q653">
        <v>4.5999999999999996</v>
      </c>
      <c r="R653" t="b">
        <v>0</v>
      </c>
      <c r="S653" t="s">
        <v>28</v>
      </c>
      <c r="T653">
        <v>3616</v>
      </c>
      <c r="U653" t="s">
        <v>35</v>
      </c>
      <c r="V653" t="s">
        <v>52</v>
      </c>
      <c r="W653" t="s">
        <v>37</v>
      </c>
      <c r="X653" s="10">
        <f t="shared" si="221"/>
        <v>0.31092436974789917</v>
      </c>
      <c r="Y653" s="10" t="str">
        <f t="shared" si="231"/>
        <v>Above 30%</v>
      </c>
      <c r="Z653" t="str">
        <f t="shared" si="222"/>
        <v>High</v>
      </c>
      <c r="AA653" t="str">
        <f t="shared" si="223"/>
        <v>0-100</v>
      </c>
      <c r="AB653" t="str">
        <f t="shared" si="224"/>
        <v>151-200</v>
      </c>
      <c r="AC653" t="str">
        <f t="shared" si="225"/>
        <v>EAST</v>
      </c>
      <c r="AD653" t="str">
        <f t="shared" si="226"/>
        <v>Multiple Device</v>
      </c>
      <c r="AE653" t="str">
        <f t="shared" si="227"/>
        <v>301-350</v>
      </c>
      <c r="AF653" s="24" t="str">
        <f t="shared" si="228"/>
        <v>11-15 days</v>
      </c>
      <c r="AG653" t="str">
        <f t="shared" si="229"/>
        <v>3501-4000</v>
      </c>
      <c r="AH653" s="30">
        <f t="shared" si="232"/>
        <v>37</v>
      </c>
      <c r="AI653" s="30">
        <f t="shared" si="219"/>
        <v>8.1621621621621614</v>
      </c>
      <c r="AJ653" t="str">
        <f t="shared" si="233"/>
        <v>6-10 hrs</v>
      </c>
      <c r="AK653" t="str">
        <f t="shared" si="236"/>
        <v>Low Engaged</v>
      </c>
    </row>
    <row r="654" spans="1:37" x14ac:dyDescent="0.25">
      <c r="A654">
        <v>6938</v>
      </c>
      <c r="B654" t="s">
        <v>235</v>
      </c>
      <c r="C654" s="1">
        <v>45417</v>
      </c>
      <c r="D654" s="1">
        <v>45638</v>
      </c>
      <c r="E654" s="33">
        <v>11.99</v>
      </c>
      <c r="F654">
        <v>75</v>
      </c>
      <c r="G654" t="s">
        <v>24</v>
      </c>
      <c r="H654">
        <v>4</v>
      </c>
      <c r="I654">
        <v>6</v>
      </c>
      <c r="J654" t="b">
        <v>0</v>
      </c>
      <c r="K654">
        <v>897</v>
      </c>
      <c r="L654">
        <v>59</v>
      </c>
      <c r="M654" t="s">
        <v>63</v>
      </c>
      <c r="N654" t="s">
        <v>49</v>
      </c>
      <c r="O654" t="s">
        <v>27</v>
      </c>
      <c r="P654">
        <v>11</v>
      </c>
      <c r="Q654">
        <v>3.4</v>
      </c>
      <c r="R654" t="b">
        <v>0</v>
      </c>
      <c r="S654" t="s">
        <v>28</v>
      </c>
      <c r="T654">
        <v>4015</v>
      </c>
      <c r="U654" t="s">
        <v>35</v>
      </c>
      <c r="V654" t="s">
        <v>52</v>
      </c>
      <c r="W654" t="s">
        <v>75</v>
      </c>
      <c r="X654" s="10">
        <f t="shared" si="221"/>
        <v>1.1506276150627616E-2</v>
      </c>
      <c r="Y654" s="10" t="str">
        <f t="shared" si="231"/>
        <v>0%-10%</v>
      </c>
      <c r="Z654" t="str">
        <f t="shared" si="222"/>
        <v>Low</v>
      </c>
      <c r="AA654" t="str">
        <f t="shared" si="223"/>
        <v>801-900</v>
      </c>
      <c r="AB654" t="str">
        <f t="shared" si="224"/>
        <v>51-100</v>
      </c>
      <c r="AC654" t="str">
        <f t="shared" si="225"/>
        <v>NORTH</v>
      </c>
      <c r="AD654" t="str">
        <f t="shared" si="226"/>
        <v>Multiple Device</v>
      </c>
      <c r="AE654" t="str">
        <f t="shared" si="227"/>
        <v>51-100</v>
      </c>
      <c r="AF654" s="24" t="str">
        <f t="shared" si="228"/>
        <v>4-6 days</v>
      </c>
      <c r="AG654" t="str">
        <f t="shared" si="229"/>
        <v>4001-4500</v>
      </c>
      <c r="AH654" s="30">
        <f t="shared" si="232"/>
        <v>221</v>
      </c>
      <c r="AI654" s="30">
        <f t="shared" si="219"/>
        <v>0.33936651583710409</v>
      </c>
      <c r="AJ654" t="str">
        <f t="shared" si="233"/>
        <v>0-5 hrs</v>
      </c>
      <c r="AK654" t="str">
        <f t="shared" si="236"/>
        <v>Low Engaged</v>
      </c>
    </row>
    <row r="655" spans="1:37" x14ac:dyDescent="0.25">
      <c r="A655">
        <v>6944</v>
      </c>
      <c r="B655" t="s">
        <v>157</v>
      </c>
      <c r="C655" s="1">
        <v>45440</v>
      </c>
      <c r="D655" s="1">
        <v>45626</v>
      </c>
      <c r="E655" s="33">
        <v>15.99</v>
      </c>
      <c r="F655">
        <v>270</v>
      </c>
      <c r="G655" t="s">
        <v>62</v>
      </c>
      <c r="H655">
        <v>3</v>
      </c>
      <c r="I655">
        <v>6</v>
      </c>
      <c r="J655" t="b">
        <v>0</v>
      </c>
      <c r="K655">
        <v>271</v>
      </c>
      <c r="L655">
        <v>5</v>
      </c>
      <c r="M655" t="s">
        <v>44</v>
      </c>
      <c r="N655" t="s">
        <v>49</v>
      </c>
      <c r="O655" t="s">
        <v>50</v>
      </c>
      <c r="P655">
        <v>41</v>
      </c>
      <c r="Q655">
        <v>3.5</v>
      </c>
      <c r="R655" t="b">
        <v>0</v>
      </c>
      <c r="S655" t="s">
        <v>28</v>
      </c>
      <c r="T655">
        <v>1135</v>
      </c>
      <c r="U655" t="s">
        <v>57</v>
      </c>
      <c r="V655" t="s">
        <v>52</v>
      </c>
      <c r="W655" t="s">
        <v>31</v>
      </c>
      <c r="X655" s="10">
        <f t="shared" si="221"/>
        <v>0.14855072463768115</v>
      </c>
      <c r="Y655" s="10" t="str">
        <f t="shared" si="231"/>
        <v>11%-30%</v>
      </c>
      <c r="Z655" t="str">
        <f t="shared" si="222"/>
        <v>Moderate</v>
      </c>
      <c r="AA655" t="str">
        <f t="shared" si="223"/>
        <v>201-300</v>
      </c>
      <c r="AB655" t="str">
        <f t="shared" si="224"/>
        <v>0-50</v>
      </c>
      <c r="AC655" t="str">
        <f t="shared" si="225"/>
        <v>NORTH</v>
      </c>
      <c r="AD655" t="str">
        <f t="shared" si="226"/>
        <v>Multiple Device</v>
      </c>
      <c r="AE655" t="str">
        <f t="shared" si="227"/>
        <v>251-300</v>
      </c>
      <c r="AF655" s="24" t="str">
        <f t="shared" si="228"/>
        <v>16-20 days</v>
      </c>
      <c r="AG655" t="str">
        <f t="shared" si="229"/>
        <v>1001-1500</v>
      </c>
      <c r="AH655" s="30">
        <f t="shared" si="232"/>
        <v>186</v>
      </c>
      <c r="AI655" s="30">
        <f t="shared" si="219"/>
        <v>1.4516129032258065</v>
      </c>
      <c r="AJ655" t="str">
        <f t="shared" si="233"/>
        <v>0-5 hrs</v>
      </c>
      <c r="AK655" t="str">
        <f t="shared" si="236"/>
        <v>Low Engaged</v>
      </c>
    </row>
    <row r="656" spans="1:37" x14ac:dyDescent="0.25">
      <c r="A656">
        <v>6956</v>
      </c>
      <c r="B656" t="s">
        <v>188</v>
      </c>
      <c r="C656" s="1">
        <v>45343</v>
      </c>
      <c r="D656" s="1">
        <v>45620</v>
      </c>
      <c r="E656" s="33">
        <v>15.99</v>
      </c>
      <c r="F656">
        <v>101</v>
      </c>
      <c r="G656" t="s">
        <v>43</v>
      </c>
      <c r="H656">
        <v>5</v>
      </c>
      <c r="I656">
        <v>1</v>
      </c>
      <c r="J656" t="b">
        <v>1</v>
      </c>
      <c r="K656">
        <v>175</v>
      </c>
      <c r="L656">
        <v>125</v>
      </c>
      <c r="M656" t="s">
        <v>48</v>
      </c>
      <c r="N656" t="s">
        <v>40</v>
      </c>
      <c r="O656" t="s">
        <v>41</v>
      </c>
      <c r="P656">
        <v>44</v>
      </c>
      <c r="Q656">
        <v>3.6</v>
      </c>
      <c r="R656" t="b">
        <v>1</v>
      </c>
      <c r="S656" t="s">
        <v>28</v>
      </c>
      <c r="T656">
        <v>2517</v>
      </c>
      <c r="U656" t="s">
        <v>57</v>
      </c>
      <c r="V656" t="s">
        <v>68</v>
      </c>
      <c r="W656" t="s">
        <v>37</v>
      </c>
      <c r="X656" s="10">
        <f t="shared" si="221"/>
        <v>0.14666666666666667</v>
      </c>
      <c r="Y656" s="10" t="str">
        <f t="shared" si="231"/>
        <v>11%-30%</v>
      </c>
      <c r="Z656" t="str">
        <f t="shared" si="222"/>
        <v>Moderate</v>
      </c>
      <c r="AA656" t="str">
        <f t="shared" si="223"/>
        <v>101-200</v>
      </c>
      <c r="AB656" t="str">
        <f t="shared" si="224"/>
        <v>101-150</v>
      </c>
      <c r="AC656" t="str">
        <f t="shared" si="225"/>
        <v>EAST</v>
      </c>
      <c r="AD656" t="str">
        <f t="shared" si="226"/>
        <v>Multiple Device</v>
      </c>
      <c r="AE656" t="str">
        <f t="shared" si="227"/>
        <v>101-150</v>
      </c>
      <c r="AF656" s="24" t="str">
        <f t="shared" si="228"/>
        <v>More than 30days</v>
      </c>
      <c r="AG656" t="str">
        <f t="shared" si="229"/>
        <v>2501-3000</v>
      </c>
      <c r="AH656" s="30">
        <f t="shared" si="232"/>
        <v>277</v>
      </c>
      <c r="AI656" s="30">
        <f t="shared" si="219"/>
        <v>0.36462093862815886</v>
      </c>
      <c r="AJ656" t="str">
        <f t="shared" si="233"/>
        <v>0-5 hrs</v>
      </c>
      <c r="AK656" t="str">
        <f t="shared" si="236"/>
        <v>Moderate Enagaged</v>
      </c>
    </row>
    <row r="657" spans="1:37" x14ac:dyDescent="0.25">
      <c r="A657">
        <v>6960</v>
      </c>
      <c r="B657" t="s">
        <v>351</v>
      </c>
      <c r="C657" s="1">
        <v>45242</v>
      </c>
      <c r="D657" s="1">
        <v>45622</v>
      </c>
      <c r="E657" s="33">
        <v>15.99</v>
      </c>
      <c r="F657">
        <v>214</v>
      </c>
      <c r="G657" t="s">
        <v>46</v>
      </c>
      <c r="H657">
        <v>5</v>
      </c>
      <c r="I657">
        <v>6</v>
      </c>
      <c r="J657" t="b">
        <v>1</v>
      </c>
      <c r="K657">
        <v>780</v>
      </c>
      <c r="L657">
        <v>16</v>
      </c>
      <c r="M657" t="s">
        <v>74</v>
      </c>
      <c r="N657" t="s">
        <v>26</v>
      </c>
      <c r="O657" t="s">
        <v>67</v>
      </c>
      <c r="P657">
        <v>1</v>
      </c>
      <c r="Q657">
        <v>3.3</v>
      </c>
      <c r="R657" t="b">
        <v>1</v>
      </c>
      <c r="S657" t="s">
        <v>28</v>
      </c>
      <c r="T657">
        <v>1651</v>
      </c>
      <c r="U657" t="s">
        <v>51</v>
      </c>
      <c r="V657" t="s">
        <v>68</v>
      </c>
      <c r="W657" t="s">
        <v>37</v>
      </c>
      <c r="X657" s="10">
        <f t="shared" si="221"/>
        <v>1.2562814070351759E-3</v>
      </c>
      <c r="Y657" s="10" t="str">
        <f t="shared" si="231"/>
        <v>0%-10%</v>
      </c>
      <c r="Z657" t="str">
        <f t="shared" si="222"/>
        <v>Low</v>
      </c>
      <c r="AA657" t="str">
        <f t="shared" si="223"/>
        <v>701-800</v>
      </c>
      <c r="AB657" t="str">
        <f t="shared" si="224"/>
        <v>0-50</v>
      </c>
      <c r="AC657" t="str">
        <f t="shared" si="225"/>
        <v>NORTH</v>
      </c>
      <c r="AD657" t="str">
        <f t="shared" si="226"/>
        <v>Multiple Device</v>
      </c>
      <c r="AE657" t="str">
        <f t="shared" si="227"/>
        <v>201-250</v>
      </c>
      <c r="AF657" s="24" t="str">
        <f t="shared" si="228"/>
        <v>More than 30days</v>
      </c>
      <c r="AG657" t="str">
        <f t="shared" si="229"/>
        <v>1501-2000</v>
      </c>
      <c r="AH657" s="30">
        <f t="shared" si="232"/>
        <v>380</v>
      </c>
      <c r="AI657" s="30">
        <f t="shared" si="219"/>
        <v>0.56315789473684208</v>
      </c>
      <c r="AJ657" t="str">
        <f t="shared" si="233"/>
        <v>0-5 hrs</v>
      </c>
      <c r="AK657" t="str">
        <f t="shared" si="236"/>
        <v>Low Engaged</v>
      </c>
    </row>
    <row r="658" spans="1:37" x14ac:dyDescent="0.25">
      <c r="A658">
        <v>6963</v>
      </c>
      <c r="B658" t="s">
        <v>201</v>
      </c>
      <c r="C658" s="1">
        <v>45113</v>
      </c>
      <c r="D658" s="1">
        <v>45625</v>
      </c>
      <c r="E658" s="33">
        <v>15.99</v>
      </c>
      <c r="F658">
        <v>172</v>
      </c>
      <c r="G658" t="s">
        <v>62</v>
      </c>
      <c r="H658">
        <v>2</v>
      </c>
      <c r="I658">
        <v>6</v>
      </c>
      <c r="J658" t="b">
        <v>0</v>
      </c>
      <c r="K658">
        <v>841</v>
      </c>
      <c r="L658">
        <v>83</v>
      </c>
      <c r="M658" t="s">
        <v>44</v>
      </c>
      <c r="N658" t="s">
        <v>26</v>
      </c>
      <c r="O658" t="s">
        <v>67</v>
      </c>
      <c r="P658">
        <v>44</v>
      </c>
      <c r="Q658">
        <v>5</v>
      </c>
      <c r="R658" t="b">
        <v>1</v>
      </c>
      <c r="S658" t="s">
        <v>28</v>
      </c>
      <c r="T658">
        <v>2933</v>
      </c>
      <c r="U658" t="s">
        <v>65</v>
      </c>
      <c r="V658" t="s">
        <v>36</v>
      </c>
      <c r="W658" t="s">
        <v>37</v>
      </c>
      <c r="X658" s="10">
        <f t="shared" si="221"/>
        <v>4.7619047619047616E-2</v>
      </c>
      <c r="Y658" s="10" t="str">
        <f t="shared" si="231"/>
        <v>0%-10%</v>
      </c>
      <c r="Z658" t="str">
        <f t="shared" si="222"/>
        <v>Low</v>
      </c>
      <c r="AA658" t="str">
        <f t="shared" si="223"/>
        <v>801-900</v>
      </c>
      <c r="AB658" t="str">
        <f t="shared" si="224"/>
        <v>51-100</v>
      </c>
      <c r="AC658" t="str">
        <f t="shared" si="225"/>
        <v>NORTH</v>
      </c>
      <c r="AD658" t="str">
        <f t="shared" si="226"/>
        <v>Multiple Device</v>
      </c>
      <c r="AE658" t="str">
        <f t="shared" si="227"/>
        <v>151-200</v>
      </c>
      <c r="AF658" s="24" t="str">
        <f t="shared" si="228"/>
        <v>16-20 days</v>
      </c>
      <c r="AG658" t="str">
        <f t="shared" si="229"/>
        <v>2501-3000</v>
      </c>
      <c r="AH658" s="30">
        <f t="shared" si="232"/>
        <v>512</v>
      </c>
      <c r="AI658" s="30">
        <f t="shared" si="219"/>
        <v>0.3359375</v>
      </c>
      <c r="AJ658" t="str">
        <f t="shared" si="233"/>
        <v>0-5 hrs</v>
      </c>
      <c r="AK658" t="str">
        <f t="shared" si="236"/>
        <v>Moderate Enagaged</v>
      </c>
    </row>
    <row r="659" spans="1:37" x14ac:dyDescent="0.25">
      <c r="A659">
        <v>6970</v>
      </c>
      <c r="B659" t="s">
        <v>227</v>
      </c>
      <c r="C659" s="1">
        <v>45643</v>
      </c>
      <c r="D659" s="1">
        <v>45631</v>
      </c>
      <c r="E659" s="33">
        <v>7.99</v>
      </c>
      <c r="F659">
        <v>225</v>
      </c>
      <c r="G659" t="s">
        <v>79</v>
      </c>
      <c r="H659">
        <v>3</v>
      </c>
      <c r="I659">
        <v>3</v>
      </c>
      <c r="J659" t="b">
        <v>1</v>
      </c>
      <c r="K659">
        <v>589</v>
      </c>
      <c r="L659">
        <v>103</v>
      </c>
      <c r="M659" t="s">
        <v>39</v>
      </c>
      <c r="N659" t="s">
        <v>49</v>
      </c>
      <c r="O659" t="s">
        <v>27</v>
      </c>
      <c r="P659">
        <v>93</v>
      </c>
      <c r="Q659">
        <v>3.2</v>
      </c>
      <c r="R659" t="b">
        <v>1</v>
      </c>
      <c r="S659" t="s">
        <v>28</v>
      </c>
      <c r="T659">
        <v>3313</v>
      </c>
      <c r="U659" t="s">
        <v>51</v>
      </c>
      <c r="V659" t="s">
        <v>30</v>
      </c>
      <c r="W659" t="s">
        <v>53</v>
      </c>
      <c r="X659" s="10">
        <f t="shared" si="221"/>
        <v>0.13439306358381503</v>
      </c>
      <c r="Y659" s="10" t="str">
        <f t="shared" si="231"/>
        <v>11%-30%</v>
      </c>
      <c r="Z659" t="str">
        <f t="shared" si="222"/>
        <v>Moderate</v>
      </c>
      <c r="AA659" t="str">
        <f t="shared" si="223"/>
        <v>501-600</v>
      </c>
      <c r="AB659" t="str">
        <f t="shared" si="224"/>
        <v>101-150</v>
      </c>
      <c r="AC659" t="str">
        <f t="shared" si="225"/>
        <v>WEST</v>
      </c>
      <c r="AD659" t="str">
        <f t="shared" si="226"/>
        <v>Multiple Device</v>
      </c>
      <c r="AE659" t="str">
        <f t="shared" si="227"/>
        <v>201-250</v>
      </c>
      <c r="AF659" s="24" t="str">
        <f t="shared" si="228"/>
        <v>11-15 days</v>
      </c>
      <c r="AG659" t="str">
        <f t="shared" si="229"/>
        <v>3001-3500</v>
      </c>
      <c r="AH659" s="30">
        <f t="shared" si="232"/>
        <v>-12</v>
      </c>
      <c r="AI659" s="30">
        <f t="shared" si="219"/>
        <v>18.75</v>
      </c>
      <c r="AJ659" t="str">
        <f t="shared" si="233"/>
        <v>15-20 hrs</v>
      </c>
      <c r="AK659" t="str">
        <f t="shared" si="236"/>
        <v>Low Engaged</v>
      </c>
    </row>
    <row r="660" spans="1:37" x14ac:dyDescent="0.25">
      <c r="A660">
        <v>6974</v>
      </c>
      <c r="B660" t="s">
        <v>66</v>
      </c>
      <c r="C660" s="1">
        <v>45168</v>
      </c>
      <c r="D660" s="1">
        <v>45624</v>
      </c>
      <c r="E660" s="33">
        <v>11.99</v>
      </c>
      <c r="F660">
        <v>420</v>
      </c>
      <c r="G660" t="s">
        <v>62</v>
      </c>
      <c r="H660">
        <v>1</v>
      </c>
      <c r="I660">
        <v>2</v>
      </c>
      <c r="J660" t="b">
        <v>0</v>
      </c>
      <c r="K660">
        <v>1000</v>
      </c>
      <c r="L660">
        <v>159</v>
      </c>
      <c r="M660" t="s">
        <v>48</v>
      </c>
      <c r="N660" t="s">
        <v>64</v>
      </c>
      <c r="O660" t="s">
        <v>34</v>
      </c>
      <c r="P660">
        <v>22</v>
      </c>
      <c r="Q660">
        <v>4.8</v>
      </c>
      <c r="R660" t="b">
        <v>0</v>
      </c>
      <c r="S660" t="s">
        <v>28</v>
      </c>
      <c r="T660">
        <v>2229</v>
      </c>
      <c r="U660" t="s">
        <v>51</v>
      </c>
      <c r="V660" t="s">
        <v>36</v>
      </c>
      <c r="W660" t="s">
        <v>53</v>
      </c>
      <c r="X660" s="10">
        <f t="shared" si="221"/>
        <v>1.8981880931837791E-2</v>
      </c>
      <c r="Y660" s="10" t="str">
        <f t="shared" si="231"/>
        <v>0%-10%</v>
      </c>
      <c r="Z660" t="str">
        <f t="shared" si="222"/>
        <v>Low</v>
      </c>
      <c r="AA660" t="str">
        <f t="shared" si="223"/>
        <v>901-1000</v>
      </c>
      <c r="AB660" t="str">
        <f t="shared" si="224"/>
        <v>151-200</v>
      </c>
      <c r="AC660" t="str">
        <f t="shared" si="225"/>
        <v>EAST</v>
      </c>
      <c r="AD660" t="str">
        <f t="shared" si="226"/>
        <v>Single Device</v>
      </c>
      <c r="AE660" t="str">
        <f t="shared" si="227"/>
        <v>401-450</v>
      </c>
      <c r="AF660" s="24" t="str">
        <f t="shared" si="228"/>
        <v>16-20 days</v>
      </c>
      <c r="AG660" t="str">
        <f t="shared" si="229"/>
        <v>2001-2500</v>
      </c>
      <c r="AH660" s="30">
        <f t="shared" si="232"/>
        <v>456</v>
      </c>
      <c r="AI660" s="30">
        <f t="shared" si="219"/>
        <v>0.92105263157894735</v>
      </c>
      <c r="AJ660" t="str">
        <f t="shared" si="233"/>
        <v>0-5 hrs</v>
      </c>
      <c r="AK660" t="str">
        <f t="shared" si="234"/>
        <v>High Enagaged</v>
      </c>
    </row>
    <row r="661" spans="1:37" x14ac:dyDescent="0.25">
      <c r="A661">
        <v>6983</v>
      </c>
      <c r="B661" t="s">
        <v>72</v>
      </c>
      <c r="C661" s="1">
        <v>45532</v>
      </c>
      <c r="D661" s="1">
        <v>45633</v>
      </c>
      <c r="E661" s="33">
        <v>11.99</v>
      </c>
      <c r="F661">
        <v>335</v>
      </c>
      <c r="G661" t="s">
        <v>43</v>
      </c>
      <c r="H661">
        <v>1</v>
      </c>
      <c r="I661">
        <v>2</v>
      </c>
      <c r="J661" t="b">
        <v>1</v>
      </c>
      <c r="K661">
        <v>484</v>
      </c>
      <c r="L661">
        <v>54</v>
      </c>
      <c r="M661" t="s">
        <v>44</v>
      </c>
      <c r="N661" t="s">
        <v>26</v>
      </c>
      <c r="O661" t="s">
        <v>67</v>
      </c>
      <c r="P661">
        <v>51</v>
      </c>
      <c r="Q661">
        <v>4</v>
      </c>
      <c r="R661" t="b">
        <v>1</v>
      </c>
      <c r="S661" t="s">
        <v>28</v>
      </c>
      <c r="T661">
        <v>3424</v>
      </c>
      <c r="U661" t="s">
        <v>29</v>
      </c>
      <c r="V661" t="s">
        <v>60</v>
      </c>
      <c r="W661" t="s">
        <v>37</v>
      </c>
      <c r="X661" s="10">
        <f t="shared" si="221"/>
        <v>9.4795539033457249E-2</v>
      </c>
      <c r="Y661" s="10" t="str">
        <f t="shared" si="231"/>
        <v>0%-10%</v>
      </c>
      <c r="Z661" t="str">
        <f t="shared" si="222"/>
        <v>Low</v>
      </c>
      <c r="AA661" t="str">
        <f t="shared" si="223"/>
        <v>401-500</v>
      </c>
      <c r="AB661" t="str">
        <f t="shared" si="224"/>
        <v>51-100</v>
      </c>
      <c r="AC661" t="str">
        <f t="shared" si="225"/>
        <v>NORTH</v>
      </c>
      <c r="AD661" t="str">
        <f t="shared" si="226"/>
        <v>Single Device</v>
      </c>
      <c r="AE661" t="str">
        <f t="shared" si="227"/>
        <v>301-350</v>
      </c>
      <c r="AF661" s="24" t="str">
        <f t="shared" si="228"/>
        <v>11-15 days</v>
      </c>
      <c r="AG661" t="str">
        <f t="shared" si="229"/>
        <v>3001-3500</v>
      </c>
      <c r="AH661" s="30">
        <f t="shared" si="232"/>
        <v>101</v>
      </c>
      <c r="AI661" s="30">
        <f t="shared" si="219"/>
        <v>3.3168316831683167</v>
      </c>
      <c r="AJ661" t="str">
        <f t="shared" si="233"/>
        <v>0-5 hrs</v>
      </c>
      <c r="AK661" t="str">
        <f t="shared" ref="AK661:AK663" si="237">IF(F661&gt;400,"High Enagaged",IF(AND(F661&lt;=200,F661&gt;100),"Moderate Enagaged","Low Engaged"))</f>
        <v>Low Engaged</v>
      </c>
    </row>
    <row r="662" spans="1:37" x14ac:dyDescent="0.25">
      <c r="A662">
        <v>6998</v>
      </c>
      <c r="B662" t="s">
        <v>92</v>
      </c>
      <c r="C662" s="1">
        <v>45373</v>
      </c>
      <c r="D662" s="1">
        <v>45628</v>
      </c>
      <c r="E662" s="33">
        <v>7.99</v>
      </c>
      <c r="F662">
        <v>54</v>
      </c>
      <c r="G662" t="s">
        <v>43</v>
      </c>
      <c r="H662">
        <v>4</v>
      </c>
      <c r="I662">
        <v>5</v>
      </c>
      <c r="J662" t="b">
        <v>1</v>
      </c>
      <c r="K662">
        <v>285</v>
      </c>
      <c r="L662">
        <v>66</v>
      </c>
      <c r="M662" t="s">
        <v>48</v>
      </c>
      <c r="N662" t="s">
        <v>49</v>
      </c>
      <c r="O662" t="s">
        <v>56</v>
      </c>
      <c r="P662">
        <v>43</v>
      </c>
      <c r="Q662">
        <v>3.8</v>
      </c>
      <c r="R662" t="b">
        <v>0</v>
      </c>
      <c r="S662" t="s">
        <v>28</v>
      </c>
      <c r="T662">
        <v>290</v>
      </c>
      <c r="U662" t="s">
        <v>65</v>
      </c>
      <c r="V662" t="s">
        <v>60</v>
      </c>
      <c r="W662" t="s">
        <v>31</v>
      </c>
      <c r="X662" s="10">
        <f t="shared" si="221"/>
        <v>0.12250712250712251</v>
      </c>
      <c r="Y662" s="10" t="str">
        <f t="shared" si="231"/>
        <v>11%-30%</v>
      </c>
      <c r="Z662" t="str">
        <f t="shared" si="222"/>
        <v>Moderate</v>
      </c>
      <c r="AA662" t="str">
        <f t="shared" si="223"/>
        <v>201-300</v>
      </c>
      <c r="AB662" t="str">
        <f t="shared" si="224"/>
        <v>51-100</v>
      </c>
      <c r="AC662" t="str">
        <f t="shared" si="225"/>
        <v>EAST</v>
      </c>
      <c r="AD662" t="str">
        <f t="shared" si="226"/>
        <v>Multiple Device</v>
      </c>
      <c r="AE662" t="str">
        <f t="shared" si="227"/>
        <v>51-100</v>
      </c>
      <c r="AF662" s="24" t="str">
        <f t="shared" si="228"/>
        <v>16-20 days</v>
      </c>
      <c r="AG662" t="str">
        <f t="shared" si="229"/>
        <v>0-500</v>
      </c>
      <c r="AH662" s="30">
        <f t="shared" si="232"/>
        <v>255</v>
      </c>
      <c r="AI662" s="30">
        <f t="shared" si="219"/>
        <v>0.21176470588235294</v>
      </c>
      <c r="AJ662" t="str">
        <f t="shared" si="233"/>
        <v>0-5 hrs</v>
      </c>
      <c r="AK662" t="str">
        <f t="shared" si="237"/>
        <v>Low Engaged</v>
      </c>
    </row>
    <row r="663" spans="1:37" x14ac:dyDescent="0.25">
      <c r="A663">
        <v>7001</v>
      </c>
      <c r="B663" t="s">
        <v>112</v>
      </c>
      <c r="C663" s="1">
        <v>45146</v>
      </c>
      <c r="D663" s="1">
        <v>45626</v>
      </c>
      <c r="E663" s="33">
        <v>11.99</v>
      </c>
      <c r="F663">
        <v>24</v>
      </c>
      <c r="G663" t="s">
        <v>33</v>
      </c>
      <c r="H663">
        <v>4</v>
      </c>
      <c r="I663">
        <v>4</v>
      </c>
      <c r="J663" t="b">
        <v>0</v>
      </c>
      <c r="K663">
        <v>30</v>
      </c>
      <c r="L663">
        <v>20</v>
      </c>
      <c r="M663" t="s">
        <v>44</v>
      </c>
      <c r="N663" t="s">
        <v>64</v>
      </c>
      <c r="O663" t="s">
        <v>27</v>
      </c>
      <c r="P663">
        <v>98</v>
      </c>
      <c r="Q663">
        <v>3.9</v>
      </c>
      <c r="R663" t="b">
        <v>0</v>
      </c>
      <c r="S663" t="s">
        <v>28</v>
      </c>
      <c r="T663">
        <v>4477</v>
      </c>
      <c r="U663" t="s">
        <v>57</v>
      </c>
      <c r="V663" t="s">
        <v>52</v>
      </c>
      <c r="W663" t="s">
        <v>75</v>
      </c>
      <c r="X663" s="10">
        <f t="shared" si="221"/>
        <v>1.96</v>
      </c>
      <c r="Y663" s="10" t="str">
        <f t="shared" si="231"/>
        <v>Above 30%</v>
      </c>
      <c r="Z663" t="str">
        <f t="shared" si="222"/>
        <v>High</v>
      </c>
      <c r="AA663" t="str">
        <f t="shared" si="223"/>
        <v>0-100</v>
      </c>
      <c r="AB663" t="str">
        <f t="shared" si="224"/>
        <v>0-50</v>
      </c>
      <c r="AC663" t="str">
        <f t="shared" si="225"/>
        <v>NORTH</v>
      </c>
      <c r="AD663" t="str">
        <f t="shared" si="226"/>
        <v>Multiple Device</v>
      </c>
      <c r="AE663" t="str">
        <f t="shared" si="227"/>
        <v>0-50</v>
      </c>
      <c r="AF663" s="24" t="str">
        <f t="shared" si="228"/>
        <v>16-20 days</v>
      </c>
      <c r="AG663" t="str">
        <f t="shared" si="229"/>
        <v>4001-4500</v>
      </c>
      <c r="AH663" s="30">
        <f t="shared" si="232"/>
        <v>480</v>
      </c>
      <c r="AI663" s="30">
        <f t="shared" si="219"/>
        <v>0.05</v>
      </c>
      <c r="AJ663" t="str">
        <f t="shared" si="233"/>
        <v>0-5 hrs</v>
      </c>
      <c r="AK663" t="str">
        <f t="shared" si="237"/>
        <v>Low Engaged</v>
      </c>
    </row>
    <row r="664" spans="1:37" x14ac:dyDescent="0.25">
      <c r="A664">
        <v>7015</v>
      </c>
      <c r="B664" t="s">
        <v>370</v>
      </c>
      <c r="C664" s="1">
        <v>45567</v>
      </c>
      <c r="D664" s="1">
        <v>45635</v>
      </c>
      <c r="E664" s="33">
        <v>11.99</v>
      </c>
      <c r="F664">
        <v>424</v>
      </c>
      <c r="G664" t="s">
        <v>33</v>
      </c>
      <c r="H664">
        <v>1</v>
      </c>
      <c r="I664">
        <v>3</v>
      </c>
      <c r="J664" t="b">
        <v>1</v>
      </c>
      <c r="K664">
        <v>684</v>
      </c>
      <c r="L664">
        <v>127</v>
      </c>
      <c r="M664" t="s">
        <v>63</v>
      </c>
      <c r="N664" t="s">
        <v>64</v>
      </c>
      <c r="O664" t="s">
        <v>41</v>
      </c>
      <c r="P664">
        <v>97</v>
      </c>
      <c r="Q664">
        <v>4.5999999999999996</v>
      </c>
      <c r="R664" t="b">
        <v>0</v>
      </c>
      <c r="S664" t="s">
        <v>28</v>
      </c>
      <c r="T664">
        <v>2070</v>
      </c>
      <c r="U664" t="s">
        <v>57</v>
      </c>
      <c r="V664" t="s">
        <v>36</v>
      </c>
      <c r="W664" t="s">
        <v>31</v>
      </c>
      <c r="X664" s="10">
        <f t="shared" si="221"/>
        <v>0.11960542540073983</v>
      </c>
      <c r="Y664" s="10" t="str">
        <f t="shared" si="231"/>
        <v>11%-30%</v>
      </c>
      <c r="Z664" t="str">
        <f t="shared" si="222"/>
        <v>Moderate</v>
      </c>
      <c r="AA664" t="str">
        <f t="shared" si="223"/>
        <v>601-700</v>
      </c>
      <c r="AB664" t="str">
        <f t="shared" si="224"/>
        <v>101-150</v>
      </c>
      <c r="AC664" t="str">
        <f t="shared" si="225"/>
        <v>NORTH</v>
      </c>
      <c r="AD664" t="str">
        <f t="shared" si="226"/>
        <v>Single Device</v>
      </c>
      <c r="AE664" t="str">
        <f t="shared" si="227"/>
        <v>401-450</v>
      </c>
      <c r="AF664" s="24" t="str">
        <f t="shared" si="228"/>
        <v>7-10 days</v>
      </c>
      <c r="AG664" t="str">
        <f t="shared" si="229"/>
        <v>2001-2500</v>
      </c>
      <c r="AH664" s="30">
        <f t="shared" si="232"/>
        <v>68</v>
      </c>
      <c r="AI664" s="30">
        <f t="shared" si="219"/>
        <v>6.2352941176470589</v>
      </c>
      <c r="AJ664" t="str">
        <f t="shared" si="233"/>
        <v>6-10 hrs</v>
      </c>
      <c r="AK664" t="str">
        <f t="shared" si="234"/>
        <v>High Enagaged</v>
      </c>
    </row>
    <row r="665" spans="1:37" x14ac:dyDescent="0.25">
      <c r="A665">
        <v>7030</v>
      </c>
      <c r="B665" t="s">
        <v>324</v>
      </c>
      <c r="C665" s="1">
        <v>45370</v>
      </c>
      <c r="D665" s="1">
        <v>45619</v>
      </c>
      <c r="E665" s="33">
        <v>15.99</v>
      </c>
      <c r="F665">
        <v>210</v>
      </c>
      <c r="G665" t="s">
        <v>46</v>
      </c>
      <c r="H665">
        <v>3</v>
      </c>
      <c r="I665">
        <v>4</v>
      </c>
      <c r="J665" t="b">
        <v>0</v>
      </c>
      <c r="K665">
        <v>666</v>
      </c>
      <c r="L665">
        <v>164</v>
      </c>
      <c r="M665" t="s">
        <v>25</v>
      </c>
      <c r="N665" t="s">
        <v>26</v>
      </c>
      <c r="O665" t="s">
        <v>41</v>
      </c>
      <c r="P665">
        <v>38</v>
      </c>
      <c r="Q665">
        <v>4.2</v>
      </c>
      <c r="R665" t="b">
        <v>0</v>
      </c>
      <c r="S665" t="s">
        <v>28</v>
      </c>
      <c r="T665">
        <v>1461</v>
      </c>
      <c r="U665" t="s">
        <v>51</v>
      </c>
      <c r="V665" t="s">
        <v>68</v>
      </c>
      <c r="W665" t="s">
        <v>31</v>
      </c>
      <c r="X665" s="10">
        <f t="shared" si="221"/>
        <v>4.5783132530120479E-2</v>
      </c>
      <c r="Y665" s="10" t="str">
        <f t="shared" si="231"/>
        <v>0%-10%</v>
      </c>
      <c r="Z665" t="str">
        <f t="shared" si="222"/>
        <v>Low</v>
      </c>
      <c r="AA665" t="str">
        <f t="shared" si="223"/>
        <v>601-700</v>
      </c>
      <c r="AB665" t="str">
        <f t="shared" si="224"/>
        <v>151-200</v>
      </c>
      <c r="AC665" t="str">
        <f t="shared" si="225"/>
        <v>WEST</v>
      </c>
      <c r="AD665" t="str">
        <f t="shared" si="226"/>
        <v>Multiple Device</v>
      </c>
      <c r="AE665" t="str">
        <f t="shared" si="227"/>
        <v>201-250</v>
      </c>
      <c r="AF665" s="24" t="str">
        <f t="shared" si="228"/>
        <v>21-30 days</v>
      </c>
      <c r="AG665" t="str">
        <f t="shared" si="229"/>
        <v>1001-1500</v>
      </c>
      <c r="AH665" s="30">
        <f t="shared" si="232"/>
        <v>249</v>
      </c>
      <c r="AI665" s="30">
        <f t="shared" si="219"/>
        <v>0.84337349397590367</v>
      </c>
      <c r="AJ665" t="str">
        <f t="shared" si="233"/>
        <v>0-5 hrs</v>
      </c>
      <c r="AK665" t="str">
        <f t="shared" ref="AK665:AK667" si="238">IF(F665&gt;400,"High Enagaged",IF(AND(F665&lt;=200,F665&gt;100),"Moderate Enagaged","Low Engaged"))</f>
        <v>Low Engaged</v>
      </c>
    </row>
    <row r="666" spans="1:37" x14ac:dyDescent="0.25">
      <c r="A666">
        <v>7046</v>
      </c>
      <c r="B666" t="s">
        <v>213</v>
      </c>
      <c r="C666" s="1">
        <v>44983</v>
      </c>
      <c r="D666" s="1">
        <v>45636</v>
      </c>
      <c r="E666" s="33">
        <v>15.99</v>
      </c>
      <c r="F666">
        <v>208</v>
      </c>
      <c r="G666" t="s">
        <v>55</v>
      </c>
      <c r="H666">
        <v>5</v>
      </c>
      <c r="I666">
        <v>6</v>
      </c>
      <c r="J666" t="b">
        <v>0</v>
      </c>
      <c r="K666">
        <v>512</v>
      </c>
      <c r="L666">
        <v>176</v>
      </c>
      <c r="M666" t="s">
        <v>59</v>
      </c>
      <c r="N666" t="s">
        <v>26</v>
      </c>
      <c r="O666" t="s">
        <v>67</v>
      </c>
      <c r="P666">
        <v>36</v>
      </c>
      <c r="Q666">
        <v>4.7</v>
      </c>
      <c r="R666" t="b">
        <v>0</v>
      </c>
      <c r="S666" t="s">
        <v>28</v>
      </c>
      <c r="T666">
        <v>4147</v>
      </c>
      <c r="U666" t="s">
        <v>29</v>
      </c>
      <c r="V666" t="s">
        <v>68</v>
      </c>
      <c r="W666" t="s">
        <v>75</v>
      </c>
      <c r="X666" s="10">
        <f t="shared" si="221"/>
        <v>5.232558139534884E-2</v>
      </c>
      <c r="Y666" s="10" t="str">
        <f t="shared" si="231"/>
        <v>0%-10%</v>
      </c>
      <c r="Z666" t="str">
        <f t="shared" si="222"/>
        <v>Low</v>
      </c>
      <c r="AA666" t="str">
        <f t="shared" si="223"/>
        <v>501-600</v>
      </c>
      <c r="AB666" t="str">
        <f t="shared" si="224"/>
        <v>151-200</v>
      </c>
      <c r="AC666" t="str">
        <f t="shared" si="225"/>
        <v>SOUTH</v>
      </c>
      <c r="AD666" t="str">
        <f t="shared" si="226"/>
        <v>Multiple Device</v>
      </c>
      <c r="AE666" t="str">
        <f t="shared" si="227"/>
        <v>201-250</v>
      </c>
      <c r="AF666" s="24" t="str">
        <f t="shared" si="228"/>
        <v>7-10 days</v>
      </c>
      <c r="AG666" t="str">
        <f t="shared" si="229"/>
        <v>4001-4500</v>
      </c>
      <c r="AH666" s="30">
        <f t="shared" si="232"/>
        <v>653</v>
      </c>
      <c r="AI666" s="30">
        <f t="shared" si="219"/>
        <v>0.31852986217457885</v>
      </c>
      <c r="AJ666" t="str">
        <f t="shared" si="233"/>
        <v>0-5 hrs</v>
      </c>
      <c r="AK666" t="str">
        <f t="shared" si="238"/>
        <v>Low Engaged</v>
      </c>
    </row>
    <row r="667" spans="1:37" x14ac:dyDescent="0.25">
      <c r="A667">
        <v>7051</v>
      </c>
      <c r="B667" t="s">
        <v>23</v>
      </c>
      <c r="C667" s="1">
        <v>45060</v>
      </c>
      <c r="D667" s="1">
        <v>45642</v>
      </c>
      <c r="E667" s="33">
        <v>7.99</v>
      </c>
      <c r="F667">
        <v>366</v>
      </c>
      <c r="G667" t="s">
        <v>33</v>
      </c>
      <c r="H667">
        <v>1</v>
      </c>
      <c r="I667">
        <v>1</v>
      </c>
      <c r="J667" t="b">
        <v>1</v>
      </c>
      <c r="K667">
        <v>257</v>
      </c>
      <c r="L667">
        <v>46</v>
      </c>
      <c r="M667" t="s">
        <v>63</v>
      </c>
      <c r="N667" t="s">
        <v>40</v>
      </c>
      <c r="O667" t="s">
        <v>67</v>
      </c>
      <c r="P667">
        <v>7</v>
      </c>
      <c r="Q667">
        <v>4.5</v>
      </c>
      <c r="R667" t="b">
        <v>1</v>
      </c>
      <c r="S667" t="s">
        <v>28</v>
      </c>
      <c r="T667">
        <v>2535</v>
      </c>
      <c r="U667" t="s">
        <v>65</v>
      </c>
      <c r="V667" t="s">
        <v>36</v>
      </c>
      <c r="W667" t="s">
        <v>37</v>
      </c>
      <c r="X667" s="10">
        <f t="shared" si="221"/>
        <v>2.3102310231023101E-2</v>
      </c>
      <c r="Y667" s="10" t="str">
        <f t="shared" si="231"/>
        <v>0%-10%</v>
      </c>
      <c r="Z667" t="str">
        <f t="shared" si="222"/>
        <v>Low</v>
      </c>
      <c r="AA667" t="str">
        <f t="shared" si="223"/>
        <v>201-300</v>
      </c>
      <c r="AB667" t="str">
        <f t="shared" si="224"/>
        <v>0-50</v>
      </c>
      <c r="AC667" t="str">
        <f t="shared" si="225"/>
        <v>NORTH</v>
      </c>
      <c r="AD667" t="str">
        <f t="shared" si="226"/>
        <v>Single Device</v>
      </c>
      <c r="AE667" t="str">
        <f t="shared" si="227"/>
        <v>351-400</v>
      </c>
      <c r="AF667" s="24" t="str">
        <f t="shared" si="228"/>
        <v>2-3 days</v>
      </c>
      <c r="AG667" t="str">
        <f t="shared" si="229"/>
        <v>2501-3000</v>
      </c>
      <c r="AH667" s="30">
        <f t="shared" si="232"/>
        <v>582</v>
      </c>
      <c r="AI667" s="30">
        <f t="shared" si="219"/>
        <v>0.62886597938144329</v>
      </c>
      <c r="AJ667" t="str">
        <f t="shared" si="233"/>
        <v>0-5 hrs</v>
      </c>
      <c r="AK667" t="str">
        <f t="shared" si="238"/>
        <v>Low Engaged</v>
      </c>
    </row>
    <row r="668" spans="1:37" x14ac:dyDescent="0.25">
      <c r="A668">
        <v>7072</v>
      </c>
      <c r="B668" t="s">
        <v>327</v>
      </c>
      <c r="C668" s="1">
        <v>44964</v>
      </c>
      <c r="D668" s="1">
        <v>45615</v>
      </c>
      <c r="E668" s="33">
        <v>15.99</v>
      </c>
      <c r="F668">
        <v>446</v>
      </c>
      <c r="G668" t="s">
        <v>43</v>
      </c>
      <c r="H668">
        <v>1</v>
      </c>
      <c r="I668">
        <v>4</v>
      </c>
      <c r="J668" t="b">
        <v>1</v>
      </c>
      <c r="K668">
        <v>897</v>
      </c>
      <c r="L668">
        <v>19</v>
      </c>
      <c r="M668" t="s">
        <v>63</v>
      </c>
      <c r="N668" t="s">
        <v>26</v>
      </c>
      <c r="O668" t="s">
        <v>56</v>
      </c>
      <c r="P668">
        <v>14</v>
      </c>
      <c r="Q668">
        <v>3.5</v>
      </c>
      <c r="R668" t="b">
        <v>1</v>
      </c>
      <c r="S668" t="s">
        <v>28</v>
      </c>
      <c r="T668">
        <v>4409</v>
      </c>
      <c r="U668" t="s">
        <v>35</v>
      </c>
      <c r="V668" t="s">
        <v>36</v>
      </c>
      <c r="W668" t="s">
        <v>31</v>
      </c>
      <c r="X668" s="10">
        <f t="shared" si="221"/>
        <v>1.5283842794759825E-2</v>
      </c>
      <c r="Y668" s="10" t="str">
        <f t="shared" si="231"/>
        <v>0%-10%</v>
      </c>
      <c r="Z668" t="str">
        <f t="shared" si="222"/>
        <v>Low</v>
      </c>
      <c r="AA668" t="str">
        <f t="shared" si="223"/>
        <v>801-900</v>
      </c>
      <c r="AB668" t="str">
        <f t="shared" si="224"/>
        <v>0-50</v>
      </c>
      <c r="AC668" t="str">
        <f t="shared" si="225"/>
        <v>NORTH</v>
      </c>
      <c r="AD668" t="str">
        <f t="shared" si="226"/>
        <v>Single Device</v>
      </c>
      <c r="AE668" t="str">
        <f t="shared" si="227"/>
        <v>401-450</v>
      </c>
      <c r="AF668" s="24" t="str">
        <f t="shared" si="228"/>
        <v>More than 30days</v>
      </c>
      <c r="AG668" t="str">
        <f t="shared" si="229"/>
        <v>4001-4500</v>
      </c>
      <c r="AH668" s="30">
        <f t="shared" si="232"/>
        <v>651</v>
      </c>
      <c r="AI668" s="30">
        <f t="shared" si="219"/>
        <v>0.68509984639016897</v>
      </c>
      <c r="AJ668" t="str">
        <f t="shared" si="233"/>
        <v>0-5 hrs</v>
      </c>
      <c r="AK668" t="str">
        <f t="shared" si="234"/>
        <v>High Enagaged</v>
      </c>
    </row>
    <row r="669" spans="1:37" x14ac:dyDescent="0.25">
      <c r="A669">
        <v>7088</v>
      </c>
      <c r="B669" t="s">
        <v>88</v>
      </c>
      <c r="C669" s="1">
        <v>45292</v>
      </c>
      <c r="D669" s="1">
        <v>45617</v>
      </c>
      <c r="E669" s="33">
        <v>11.99</v>
      </c>
      <c r="F669">
        <v>176</v>
      </c>
      <c r="G669" t="s">
        <v>46</v>
      </c>
      <c r="H669">
        <v>5</v>
      </c>
      <c r="I669">
        <v>5</v>
      </c>
      <c r="J669" t="b">
        <v>1</v>
      </c>
      <c r="K669">
        <v>276</v>
      </c>
      <c r="L669">
        <v>138</v>
      </c>
      <c r="M669" t="s">
        <v>59</v>
      </c>
      <c r="N669" t="s">
        <v>26</v>
      </c>
      <c r="O669" t="s">
        <v>50</v>
      </c>
      <c r="P669">
        <v>56</v>
      </c>
      <c r="Q669">
        <v>4.7</v>
      </c>
      <c r="R669" t="b">
        <v>0</v>
      </c>
      <c r="S669" t="s">
        <v>28</v>
      </c>
      <c r="T669">
        <v>2891</v>
      </c>
      <c r="U669" t="s">
        <v>29</v>
      </c>
      <c r="V669" t="s">
        <v>52</v>
      </c>
      <c r="W669" t="s">
        <v>53</v>
      </c>
      <c r="X669" s="10">
        <f t="shared" si="221"/>
        <v>0.13526570048309178</v>
      </c>
      <c r="Y669" s="10" t="str">
        <f t="shared" si="231"/>
        <v>11%-30%</v>
      </c>
      <c r="Z669" t="str">
        <f t="shared" si="222"/>
        <v>Moderate</v>
      </c>
      <c r="AA669" t="str">
        <f t="shared" si="223"/>
        <v>201-300</v>
      </c>
      <c r="AB669" t="str">
        <f t="shared" si="224"/>
        <v>101-150</v>
      </c>
      <c r="AC669" t="str">
        <f t="shared" si="225"/>
        <v>SOUTH</v>
      </c>
      <c r="AD669" t="str">
        <f t="shared" si="226"/>
        <v>Multiple Device</v>
      </c>
      <c r="AE669" t="str">
        <f t="shared" si="227"/>
        <v>151-200</v>
      </c>
      <c r="AF669" s="24" t="str">
        <f t="shared" si="228"/>
        <v>More than 30days</v>
      </c>
      <c r="AG669" t="str">
        <f t="shared" si="229"/>
        <v>2501-3000</v>
      </c>
      <c r="AH669" s="30">
        <f t="shared" si="232"/>
        <v>325</v>
      </c>
      <c r="AI669" s="30">
        <f t="shared" si="219"/>
        <v>0.54153846153846152</v>
      </c>
      <c r="AJ669" t="str">
        <f t="shared" si="233"/>
        <v>0-5 hrs</v>
      </c>
      <c r="AK669" t="str">
        <f t="shared" ref="AK669:AK671" si="239">IF(F669&gt;400,"High Enagaged",IF(AND(F669&lt;=200,F669&gt;100),"Moderate Enagaged","Low Engaged"))</f>
        <v>Moderate Enagaged</v>
      </c>
    </row>
    <row r="670" spans="1:37" x14ac:dyDescent="0.25">
      <c r="A670">
        <v>7089</v>
      </c>
      <c r="B670" t="s">
        <v>220</v>
      </c>
      <c r="C670" s="1">
        <v>44988</v>
      </c>
      <c r="D670" s="1">
        <v>45637</v>
      </c>
      <c r="E670" s="33">
        <v>7.99</v>
      </c>
      <c r="F670">
        <v>367</v>
      </c>
      <c r="G670" t="s">
        <v>79</v>
      </c>
      <c r="H670">
        <v>1</v>
      </c>
      <c r="I670">
        <v>3</v>
      </c>
      <c r="J670" t="b">
        <v>0</v>
      </c>
      <c r="K670">
        <v>522</v>
      </c>
      <c r="L670">
        <v>10</v>
      </c>
      <c r="M670" t="s">
        <v>25</v>
      </c>
      <c r="N670" t="s">
        <v>26</v>
      </c>
      <c r="O670" t="s">
        <v>41</v>
      </c>
      <c r="P670">
        <v>70</v>
      </c>
      <c r="Q670">
        <v>3.8</v>
      </c>
      <c r="R670" t="b">
        <v>0</v>
      </c>
      <c r="S670" t="s">
        <v>28</v>
      </c>
      <c r="T670">
        <v>2344</v>
      </c>
      <c r="U670" t="s">
        <v>35</v>
      </c>
      <c r="V670" t="s">
        <v>36</v>
      </c>
      <c r="W670" t="s">
        <v>53</v>
      </c>
      <c r="X670" s="10">
        <f t="shared" si="221"/>
        <v>0.13157894736842105</v>
      </c>
      <c r="Y670" s="10" t="str">
        <f t="shared" si="231"/>
        <v>11%-30%</v>
      </c>
      <c r="Z670" t="str">
        <f t="shared" si="222"/>
        <v>Moderate</v>
      </c>
      <c r="AA670" t="str">
        <f t="shared" si="223"/>
        <v>501-600</v>
      </c>
      <c r="AB670" t="str">
        <f t="shared" si="224"/>
        <v>0-50</v>
      </c>
      <c r="AC670" t="str">
        <f t="shared" si="225"/>
        <v>WEST</v>
      </c>
      <c r="AD670" t="str">
        <f t="shared" si="226"/>
        <v>Single Device</v>
      </c>
      <c r="AE670" t="str">
        <f t="shared" si="227"/>
        <v>351-400</v>
      </c>
      <c r="AF670" s="24" t="str">
        <f t="shared" si="228"/>
        <v>7-10 days</v>
      </c>
      <c r="AG670" t="str">
        <f t="shared" si="229"/>
        <v>2001-2500</v>
      </c>
      <c r="AH670" s="30">
        <f t="shared" si="232"/>
        <v>649</v>
      </c>
      <c r="AI670" s="30">
        <f t="shared" si="219"/>
        <v>0.56548536209553157</v>
      </c>
      <c r="AJ670" t="str">
        <f t="shared" si="233"/>
        <v>0-5 hrs</v>
      </c>
      <c r="AK670" t="str">
        <f t="shared" si="239"/>
        <v>Low Engaged</v>
      </c>
    </row>
    <row r="671" spans="1:37" x14ac:dyDescent="0.25">
      <c r="A671">
        <v>7093</v>
      </c>
      <c r="B671" t="s">
        <v>73</v>
      </c>
      <c r="C671" s="1">
        <v>45084</v>
      </c>
      <c r="D671" s="1">
        <v>45637</v>
      </c>
      <c r="E671" s="33">
        <v>7.99</v>
      </c>
      <c r="F671">
        <v>69</v>
      </c>
      <c r="G671" t="s">
        <v>46</v>
      </c>
      <c r="H671">
        <v>2</v>
      </c>
      <c r="I671">
        <v>5</v>
      </c>
      <c r="J671" t="b">
        <v>0</v>
      </c>
      <c r="K671">
        <v>222</v>
      </c>
      <c r="L671">
        <v>13</v>
      </c>
      <c r="M671" t="s">
        <v>74</v>
      </c>
      <c r="N671" t="s">
        <v>26</v>
      </c>
      <c r="O671" t="s">
        <v>34</v>
      </c>
      <c r="P671">
        <v>0</v>
      </c>
      <c r="Q671">
        <v>4.7</v>
      </c>
      <c r="R671" t="b">
        <v>1</v>
      </c>
      <c r="S671" t="s">
        <v>28</v>
      </c>
      <c r="T671">
        <v>1051</v>
      </c>
      <c r="U671" t="s">
        <v>35</v>
      </c>
      <c r="V671" t="s">
        <v>52</v>
      </c>
      <c r="W671" t="s">
        <v>75</v>
      </c>
      <c r="X671" s="10">
        <f t="shared" si="221"/>
        <v>0</v>
      </c>
      <c r="Y671" s="10" t="str">
        <f t="shared" si="231"/>
        <v>0%-10%</v>
      </c>
      <c r="Z671" t="str">
        <f t="shared" si="222"/>
        <v>Low</v>
      </c>
      <c r="AA671" t="str">
        <f t="shared" si="223"/>
        <v>201-300</v>
      </c>
      <c r="AB671" t="str">
        <f t="shared" si="224"/>
        <v>0-50</v>
      </c>
      <c r="AC671" t="str">
        <f t="shared" si="225"/>
        <v>NORTH</v>
      </c>
      <c r="AD671" t="str">
        <f t="shared" si="226"/>
        <v>Multiple Device</v>
      </c>
      <c r="AE671" t="str">
        <f t="shared" si="227"/>
        <v>51-100</v>
      </c>
      <c r="AF671" s="24" t="str">
        <f t="shared" si="228"/>
        <v>7-10 days</v>
      </c>
      <c r="AG671" t="str">
        <f t="shared" si="229"/>
        <v>1001-1500</v>
      </c>
      <c r="AH671" s="30">
        <f t="shared" si="232"/>
        <v>553</v>
      </c>
      <c r="AI671" s="30">
        <f t="shared" si="219"/>
        <v>0.12477396021699819</v>
      </c>
      <c r="AJ671" t="str">
        <f t="shared" si="233"/>
        <v>0-5 hrs</v>
      </c>
      <c r="AK671" t="str">
        <f t="shared" si="239"/>
        <v>Low Engaged</v>
      </c>
    </row>
    <row r="672" spans="1:37" x14ac:dyDescent="0.25">
      <c r="A672">
        <v>7135</v>
      </c>
      <c r="B672" t="s">
        <v>315</v>
      </c>
      <c r="C672" s="1">
        <v>45272</v>
      </c>
      <c r="D672" s="1">
        <v>45643</v>
      </c>
      <c r="E672" s="33">
        <v>15.99</v>
      </c>
      <c r="F672">
        <v>478</v>
      </c>
      <c r="G672" t="s">
        <v>33</v>
      </c>
      <c r="H672">
        <v>4</v>
      </c>
      <c r="I672">
        <v>5</v>
      </c>
      <c r="J672" t="b">
        <v>1</v>
      </c>
      <c r="K672">
        <v>578</v>
      </c>
      <c r="L672">
        <v>117</v>
      </c>
      <c r="M672" t="s">
        <v>63</v>
      </c>
      <c r="N672" t="s">
        <v>49</v>
      </c>
      <c r="O672" t="s">
        <v>27</v>
      </c>
      <c r="P672">
        <v>27</v>
      </c>
      <c r="Q672">
        <v>4.9000000000000004</v>
      </c>
      <c r="R672" t="b">
        <v>0</v>
      </c>
      <c r="S672" t="s">
        <v>28</v>
      </c>
      <c r="T672">
        <v>3468</v>
      </c>
      <c r="U672" t="s">
        <v>51</v>
      </c>
      <c r="V672" t="s">
        <v>60</v>
      </c>
      <c r="W672" t="s">
        <v>53</v>
      </c>
      <c r="X672" s="10">
        <f t="shared" si="221"/>
        <v>3.884892086330935E-2</v>
      </c>
      <c r="Y672" s="10" t="str">
        <f t="shared" si="231"/>
        <v>0%-10%</v>
      </c>
      <c r="Z672" t="str">
        <f t="shared" si="222"/>
        <v>Low</v>
      </c>
      <c r="AA672" t="str">
        <f t="shared" si="223"/>
        <v>501-600</v>
      </c>
      <c r="AB672" t="str">
        <f t="shared" si="224"/>
        <v>101-150</v>
      </c>
      <c r="AC672" t="str">
        <f t="shared" si="225"/>
        <v>NORTH</v>
      </c>
      <c r="AD672" t="str">
        <f t="shared" si="226"/>
        <v>Multiple Device</v>
      </c>
      <c r="AE672" t="str">
        <f t="shared" si="227"/>
        <v>451-500</v>
      </c>
      <c r="AF672" s="24" t="str">
        <f t="shared" si="228"/>
        <v>0-1 days</v>
      </c>
      <c r="AG672" t="str">
        <f t="shared" si="229"/>
        <v>3001-3500</v>
      </c>
      <c r="AH672" s="30">
        <f t="shared" si="232"/>
        <v>371</v>
      </c>
      <c r="AI672" s="30">
        <f t="shared" si="219"/>
        <v>1.2884097035040432</v>
      </c>
      <c r="AJ672" t="str">
        <f t="shared" si="233"/>
        <v>0-5 hrs</v>
      </c>
      <c r="AK672" t="str">
        <f t="shared" si="234"/>
        <v>High Enagaged</v>
      </c>
    </row>
    <row r="673" spans="1:37" x14ac:dyDescent="0.25">
      <c r="A673">
        <v>7136</v>
      </c>
      <c r="B673" t="s">
        <v>102</v>
      </c>
      <c r="C673" s="1">
        <v>45431</v>
      </c>
      <c r="D673" s="1">
        <v>45640</v>
      </c>
      <c r="E673" s="33">
        <v>7.99</v>
      </c>
      <c r="F673">
        <v>326</v>
      </c>
      <c r="G673" t="s">
        <v>24</v>
      </c>
      <c r="H673">
        <v>5</v>
      </c>
      <c r="I673">
        <v>1</v>
      </c>
      <c r="J673" t="b">
        <v>0</v>
      </c>
      <c r="K673">
        <v>590</v>
      </c>
      <c r="L673">
        <v>105</v>
      </c>
      <c r="M673" t="s">
        <v>74</v>
      </c>
      <c r="N673" t="s">
        <v>26</v>
      </c>
      <c r="O673" t="s">
        <v>27</v>
      </c>
      <c r="P673">
        <v>56</v>
      </c>
      <c r="Q673">
        <v>3.3</v>
      </c>
      <c r="R673" t="b">
        <v>0</v>
      </c>
      <c r="S673" t="s">
        <v>28</v>
      </c>
      <c r="T673">
        <v>1626</v>
      </c>
      <c r="U673" t="s">
        <v>29</v>
      </c>
      <c r="V673" t="s">
        <v>36</v>
      </c>
      <c r="W673" t="s">
        <v>75</v>
      </c>
      <c r="X673" s="10">
        <f t="shared" si="221"/>
        <v>8.0575539568345317E-2</v>
      </c>
      <c r="Y673" s="10" t="str">
        <f t="shared" si="231"/>
        <v>0%-10%</v>
      </c>
      <c r="Z673" t="str">
        <f t="shared" si="222"/>
        <v>Low</v>
      </c>
      <c r="AA673" t="str">
        <f t="shared" si="223"/>
        <v>501-600</v>
      </c>
      <c r="AB673" t="str">
        <f t="shared" si="224"/>
        <v>101-150</v>
      </c>
      <c r="AC673" t="str">
        <f t="shared" si="225"/>
        <v>NORTH</v>
      </c>
      <c r="AD673" t="str">
        <f t="shared" si="226"/>
        <v>Multiple Device</v>
      </c>
      <c r="AE673" t="str">
        <f t="shared" si="227"/>
        <v>301-350</v>
      </c>
      <c r="AF673" s="24" t="str">
        <f t="shared" si="228"/>
        <v>4-6 days</v>
      </c>
      <c r="AG673" t="str">
        <f t="shared" si="229"/>
        <v>1501-2000</v>
      </c>
      <c r="AH673" s="30">
        <f t="shared" si="232"/>
        <v>209</v>
      </c>
      <c r="AI673" s="30">
        <f t="shared" si="219"/>
        <v>1.5598086124401913</v>
      </c>
      <c r="AJ673" t="str">
        <f t="shared" si="233"/>
        <v>0-5 hrs</v>
      </c>
      <c r="AK673" t="str">
        <f t="shared" ref="AK673:AK676" si="240">IF(F673&gt;400,"High Enagaged",IF(AND(F673&lt;=200,F673&gt;100),"Moderate Enagaged","Low Engaged"))</f>
        <v>Low Engaged</v>
      </c>
    </row>
    <row r="674" spans="1:37" x14ac:dyDescent="0.25">
      <c r="A674">
        <v>7145</v>
      </c>
      <c r="B674" t="s">
        <v>338</v>
      </c>
      <c r="C674" s="1">
        <v>45593</v>
      </c>
      <c r="D674" s="1">
        <v>45618</v>
      </c>
      <c r="E674" s="33">
        <v>7.99</v>
      </c>
      <c r="F674">
        <v>53</v>
      </c>
      <c r="G674" t="s">
        <v>33</v>
      </c>
      <c r="H674">
        <v>2</v>
      </c>
      <c r="I674">
        <v>1</v>
      </c>
      <c r="J674" t="b">
        <v>0</v>
      </c>
      <c r="K674">
        <v>647</v>
      </c>
      <c r="L674">
        <v>165</v>
      </c>
      <c r="M674" t="s">
        <v>25</v>
      </c>
      <c r="N674" t="s">
        <v>26</v>
      </c>
      <c r="O674" t="s">
        <v>50</v>
      </c>
      <c r="P674">
        <v>88</v>
      </c>
      <c r="Q674">
        <v>4</v>
      </c>
      <c r="R674" t="b">
        <v>0</v>
      </c>
      <c r="S674" t="s">
        <v>28</v>
      </c>
      <c r="T674">
        <v>4867</v>
      </c>
      <c r="U674" t="s">
        <v>65</v>
      </c>
      <c r="V674" t="s">
        <v>60</v>
      </c>
      <c r="W674" t="s">
        <v>31</v>
      </c>
      <c r="X674" s="10">
        <f t="shared" si="221"/>
        <v>0.10837438423645321</v>
      </c>
      <c r="Y674" s="10" t="str">
        <f t="shared" si="231"/>
        <v>11%-30%</v>
      </c>
      <c r="Z674" t="str">
        <f t="shared" si="222"/>
        <v>Moderate</v>
      </c>
      <c r="AA674" t="str">
        <f t="shared" si="223"/>
        <v>601-700</v>
      </c>
      <c r="AB674" t="str">
        <f t="shared" si="224"/>
        <v>151-200</v>
      </c>
      <c r="AC674" t="str">
        <f t="shared" si="225"/>
        <v>WEST</v>
      </c>
      <c r="AD674" t="str">
        <f t="shared" si="226"/>
        <v>Multiple Device</v>
      </c>
      <c r="AE674" t="str">
        <f t="shared" si="227"/>
        <v>51-100</v>
      </c>
      <c r="AF674" s="24" t="str">
        <f t="shared" si="228"/>
        <v>21-30 days</v>
      </c>
      <c r="AG674" t="str">
        <f t="shared" si="229"/>
        <v>Above 4500</v>
      </c>
      <c r="AH674" s="30">
        <f t="shared" si="232"/>
        <v>25</v>
      </c>
      <c r="AI674" s="30">
        <f t="shared" si="219"/>
        <v>2.12</v>
      </c>
      <c r="AJ674" t="str">
        <f t="shared" si="233"/>
        <v>0-5 hrs</v>
      </c>
      <c r="AK674" t="str">
        <f t="shared" si="240"/>
        <v>Low Engaged</v>
      </c>
    </row>
    <row r="675" spans="1:37" x14ac:dyDescent="0.25">
      <c r="A675">
        <v>7150</v>
      </c>
      <c r="B675" t="s">
        <v>99</v>
      </c>
      <c r="C675" s="1">
        <v>45029</v>
      </c>
      <c r="D675" s="1">
        <v>45633</v>
      </c>
      <c r="E675" s="33">
        <v>7.99</v>
      </c>
      <c r="F675">
        <v>358</v>
      </c>
      <c r="G675" t="s">
        <v>24</v>
      </c>
      <c r="H675">
        <v>4</v>
      </c>
      <c r="I675">
        <v>6</v>
      </c>
      <c r="J675" t="b">
        <v>1</v>
      </c>
      <c r="K675">
        <v>746</v>
      </c>
      <c r="L675">
        <v>200</v>
      </c>
      <c r="M675" t="s">
        <v>48</v>
      </c>
      <c r="N675" t="s">
        <v>40</v>
      </c>
      <c r="O675" t="s">
        <v>56</v>
      </c>
      <c r="P675">
        <v>35</v>
      </c>
      <c r="Q675">
        <v>3.9</v>
      </c>
      <c r="R675" t="b">
        <v>1</v>
      </c>
      <c r="S675" t="s">
        <v>28</v>
      </c>
      <c r="T675">
        <v>888</v>
      </c>
      <c r="U675" t="s">
        <v>57</v>
      </c>
      <c r="V675" t="s">
        <v>60</v>
      </c>
      <c r="W675" t="s">
        <v>31</v>
      </c>
      <c r="X675" s="10">
        <f t="shared" si="221"/>
        <v>3.699788583509514E-2</v>
      </c>
      <c r="Y675" s="10" t="str">
        <f t="shared" si="231"/>
        <v>0%-10%</v>
      </c>
      <c r="Z675" t="str">
        <f t="shared" si="222"/>
        <v>Low</v>
      </c>
      <c r="AA675" t="str">
        <f t="shared" si="223"/>
        <v>701-800</v>
      </c>
      <c r="AB675" t="str">
        <f t="shared" si="224"/>
        <v>151-200</v>
      </c>
      <c r="AC675" t="str">
        <f t="shared" si="225"/>
        <v>EAST</v>
      </c>
      <c r="AD675" t="str">
        <f t="shared" si="226"/>
        <v>Multiple Device</v>
      </c>
      <c r="AE675" t="str">
        <f t="shared" si="227"/>
        <v>351-400</v>
      </c>
      <c r="AF675" s="24" t="str">
        <f t="shared" si="228"/>
        <v>11-15 days</v>
      </c>
      <c r="AG675" t="str">
        <f t="shared" si="229"/>
        <v>501-1000</v>
      </c>
      <c r="AH675" s="30">
        <f t="shared" si="232"/>
        <v>604</v>
      </c>
      <c r="AI675" s="30">
        <f t="shared" si="219"/>
        <v>0.5927152317880795</v>
      </c>
      <c r="AJ675" t="str">
        <f t="shared" si="233"/>
        <v>0-5 hrs</v>
      </c>
      <c r="AK675" t="str">
        <f t="shared" si="240"/>
        <v>Low Engaged</v>
      </c>
    </row>
    <row r="676" spans="1:37" x14ac:dyDescent="0.25">
      <c r="A676">
        <v>7152</v>
      </c>
      <c r="B676" t="s">
        <v>108</v>
      </c>
      <c r="C676" s="1">
        <v>44962</v>
      </c>
      <c r="D676" s="1">
        <v>45630</v>
      </c>
      <c r="E676" s="33">
        <v>11.99</v>
      </c>
      <c r="F676">
        <v>166</v>
      </c>
      <c r="G676" t="s">
        <v>24</v>
      </c>
      <c r="H676">
        <v>5</v>
      </c>
      <c r="I676">
        <v>3</v>
      </c>
      <c r="J676" t="b">
        <v>0</v>
      </c>
      <c r="K676">
        <v>367</v>
      </c>
      <c r="L676">
        <v>198</v>
      </c>
      <c r="M676" t="s">
        <v>48</v>
      </c>
      <c r="N676" t="s">
        <v>40</v>
      </c>
      <c r="O676" t="s">
        <v>27</v>
      </c>
      <c r="P676">
        <v>11</v>
      </c>
      <c r="Q676">
        <v>4.5999999999999996</v>
      </c>
      <c r="R676" t="b">
        <v>1</v>
      </c>
      <c r="S676" t="s">
        <v>28</v>
      </c>
      <c r="T676">
        <v>3751</v>
      </c>
      <c r="U676" t="s">
        <v>57</v>
      </c>
      <c r="V676" t="s">
        <v>30</v>
      </c>
      <c r="W676" t="s">
        <v>75</v>
      </c>
      <c r="X676" s="10">
        <f t="shared" si="221"/>
        <v>1.9469026548672566E-2</v>
      </c>
      <c r="Y676" s="10" t="str">
        <f t="shared" si="231"/>
        <v>0%-10%</v>
      </c>
      <c r="Z676" t="str">
        <f t="shared" si="222"/>
        <v>Low</v>
      </c>
      <c r="AA676" t="str">
        <f t="shared" si="223"/>
        <v>301-400</v>
      </c>
      <c r="AB676" t="str">
        <f t="shared" si="224"/>
        <v>151-200</v>
      </c>
      <c r="AC676" t="str">
        <f t="shared" si="225"/>
        <v>EAST</v>
      </c>
      <c r="AD676" t="str">
        <f t="shared" si="226"/>
        <v>Multiple Device</v>
      </c>
      <c r="AE676" t="str">
        <f t="shared" si="227"/>
        <v>151-200</v>
      </c>
      <c r="AF676" s="24" t="str">
        <f t="shared" si="228"/>
        <v>11-15 days</v>
      </c>
      <c r="AG676" t="str">
        <f t="shared" si="229"/>
        <v>3501-4000</v>
      </c>
      <c r="AH676" s="30">
        <f t="shared" si="232"/>
        <v>668</v>
      </c>
      <c r="AI676" s="30">
        <f t="shared" si="219"/>
        <v>0.24850299401197604</v>
      </c>
      <c r="AJ676" t="str">
        <f t="shared" si="233"/>
        <v>0-5 hrs</v>
      </c>
      <c r="AK676" t="str">
        <f t="shared" si="240"/>
        <v>Moderate Enagaged</v>
      </c>
    </row>
    <row r="677" spans="1:37" x14ac:dyDescent="0.25">
      <c r="A677">
        <v>7162</v>
      </c>
      <c r="B677" t="s">
        <v>217</v>
      </c>
      <c r="C677" s="1">
        <v>45525</v>
      </c>
      <c r="D677" s="1">
        <v>45640</v>
      </c>
      <c r="E677" s="33">
        <v>15.99</v>
      </c>
      <c r="F677">
        <v>415</v>
      </c>
      <c r="G677" t="s">
        <v>43</v>
      </c>
      <c r="H677">
        <v>1</v>
      </c>
      <c r="I677">
        <v>3</v>
      </c>
      <c r="J677" t="b">
        <v>1</v>
      </c>
      <c r="K677">
        <v>44</v>
      </c>
      <c r="L677">
        <v>10</v>
      </c>
      <c r="M677" t="s">
        <v>74</v>
      </c>
      <c r="N677" t="s">
        <v>40</v>
      </c>
      <c r="O677" t="s">
        <v>67</v>
      </c>
      <c r="P677">
        <v>91</v>
      </c>
      <c r="Q677">
        <v>3.3</v>
      </c>
      <c r="R677" t="b">
        <v>0</v>
      </c>
      <c r="S677" t="s">
        <v>28</v>
      </c>
      <c r="T677">
        <v>223</v>
      </c>
      <c r="U677" t="s">
        <v>51</v>
      </c>
      <c r="V677" t="s">
        <v>68</v>
      </c>
      <c r="W677" t="s">
        <v>75</v>
      </c>
      <c r="X677" s="10">
        <f t="shared" si="221"/>
        <v>1.6851851851851851</v>
      </c>
      <c r="Y677" s="10" t="str">
        <f t="shared" si="231"/>
        <v>Above 30%</v>
      </c>
      <c r="Z677" t="str">
        <f t="shared" si="222"/>
        <v>High</v>
      </c>
      <c r="AA677" t="str">
        <f t="shared" si="223"/>
        <v>0-100</v>
      </c>
      <c r="AB677" t="str">
        <f t="shared" si="224"/>
        <v>0-50</v>
      </c>
      <c r="AC677" t="str">
        <f t="shared" si="225"/>
        <v>NORTH</v>
      </c>
      <c r="AD677" t="str">
        <f t="shared" si="226"/>
        <v>Single Device</v>
      </c>
      <c r="AE677" t="str">
        <f t="shared" si="227"/>
        <v>401-450</v>
      </c>
      <c r="AF677" s="24" t="str">
        <f t="shared" si="228"/>
        <v>4-6 days</v>
      </c>
      <c r="AG677" t="str">
        <f t="shared" si="229"/>
        <v>0-500</v>
      </c>
      <c r="AH677" s="30">
        <f t="shared" si="232"/>
        <v>115</v>
      </c>
      <c r="AI677" s="30">
        <f t="shared" si="219"/>
        <v>3.6086956521739131</v>
      </c>
      <c r="AJ677" t="str">
        <f t="shared" si="233"/>
        <v>0-5 hrs</v>
      </c>
      <c r="AK677" t="str">
        <f t="shared" si="234"/>
        <v>High Enagaged</v>
      </c>
    </row>
    <row r="678" spans="1:37" x14ac:dyDescent="0.25">
      <c r="A678">
        <v>7168</v>
      </c>
      <c r="B678" t="s">
        <v>227</v>
      </c>
      <c r="C678" s="1">
        <v>45301</v>
      </c>
      <c r="D678" s="1">
        <v>45617</v>
      </c>
      <c r="E678" s="33">
        <v>11.99</v>
      </c>
      <c r="F678">
        <v>416</v>
      </c>
      <c r="G678" t="s">
        <v>43</v>
      </c>
      <c r="H678">
        <v>3</v>
      </c>
      <c r="I678">
        <v>1</v>
      </c>
      <c r="J678" t="b">
        <v>1</v>
      </c>
      <c r="K678">
        <v>774</v>
      </c>
      <c r="L678">
        <v>55</v>
      </c>
      <c r="M678" t="s">
        <v>74</v>
      </c>
      <c r="N678" t="s">
        <v>26</v>
      </c>
      <c r="O678" t="s">
        <v>67</v>
      </c>
      <c r="P678">
        <v>41</v>
      </c>
      <c r="Q678">
        <v>3.3</v>
      </c>
      <c r="R678" t="b">
        <v>0</v>
      </c>
      <c r="S678" t="s">
        <v>28</v>
      </c>
      <c r="T678">
        <v>173</v>
      </c>
      <c r="U678" t="s">
        <v>29</v>
      </c>
      <c r="V678" t="s">
        <v>52</v>
      </c>
      <c r="W678" t="s">
        <v>37</v>
      </c>
      <c r="X678" s="10">
        <f t="shared" si="221"/>
        <v>4.9457177322074788E-2</v>
      </c>
      <c r="Y678" s="10" t="str">
        <f t="shared" si="231"/>
        <v>0%-10%</v>
      </c>
      <c r="Z678" t="str">
        <f t="shared" si="222"/>
        <v>Low</v>
      </c>
      <c r="AA678" t="str">
        <f t="shared" si="223"/>
        <v>701-800</v>
      </c>
      <c r="AB678" t="str">
        <f t="shared" si="224"/>
        <v>51-100</v>
      </c>
      <c r="AC678" t="str">
        <f t="shared" si="225"/>
        <v>NORTH</v>
      </c>
      <c r="AD678" t="str">
        <f t="shared" si="226"/>
        <v>Multiple Device</v>
      </c>
      <c r="AE678" t="str">
        <f t="shared" si="227"/>
        <v>401-450</v>
      </c>
      <c r="AF678" s="24" t="str">
        <f t="shared" si="228"/>
        <v>More than 30days</v>
      </c>
      <c r="AG678" t="str">
        <f t="shared" si="229"/>
        <v>0-500</v>
      </c>
      <c r="AH678" s="30">
        <f t="shared" si="232"/>
        <v>316</v>
      </c>
      <c r="AI678" s="30">
        <f t="shared" si="219"/>
        <v>1.3164556962025316</v>
      </c>
      <c r="AJ678" t="str">
        <f t="shared" si="233"/>
        <v>0-5 hrs</v>
      </c>
      <c r="AK678" t="str">
        <f t="shared" si="234"/>
        <v>High Enagaged</v>
      </c>
    </row>
    <row r="679" spans="1:37" x14ac:dyDescent="0.25">
      <c r="A679">
        <v>7171</v>
      </c>
      <c r="B679" t="s">
        <v>61</v>
      </c>
      <c r="C679" s="1">
        <v>45321</v>
      </c>
      <c r="D679" s="1">
        <v>45622</v>
      </c>
      <c r="E679" s="33">
        <v>11.99</v>
      </c>
      <c r="F679">
        <v>467</v>
      </c>
      <c r="G679" t="s">
        <v>24</v>
      </c>
      <c r="H679">
        <v>1</v>
      </c>
      <c r="I679">
        <v>3</v>
      </c>
      <c r="J679" t="b">
        <v>1</v>
      </c>
      <c r="K679">
        <v>350</v>
      </c>
      <c r="L679">
        <v>134</v>
      </c>
      <c r="M679" t="s">
        <v>63</v>
      </c>
      <c r="N679" t="s">
        <v>40</v>
      </c>
      <c r="O679" t="s">
        <v>56</v>
      </c>
      <c r="P679">
        <v>1</v>
      </c>
      <c r="Q679">
        <v>3.9</v>
      </c>
      <c r="R679" t="b">
        <v>0</v>
      </c>
      <c r="S679" t="s">
        <v>28</v>
      </c>
      <c r="T679">
        <v>3037</v>
      </c>
      <c r="U679" t="s">
        <v>29</v>
      </c>
      <c r="V679" t="s">
        <v>36</v>
      </c>
      <c r="W679" t="s">
        <v>75</v>
      </c>
      <c r="X679" s="10">
        <f t="shared" si="221"/>
        <v>2.0661157024793389E-3</v>
      </c>
      <c r="Y679" s="10" t="str">
        <f t="shared" si="231"/>
        <v>0%-10%</v>
      </c>
      <c r="Z679" t="str">
        <f t="shared" si="222"/>
        <v>Low</v>
      </c>
      <c r="AA679" t="str">
        <f t="shared" si="223"/>
        <v>301-400</v>
      </c>
      <c r="AB679" t="str">
        <f t="shared" si="224"/>
        <v>101-150</v>
      </c>
      <c r="AC679" t="str">
        <f t="shared" si="225"/>
        <v>NORTH</v>
      </c>
      <c r="AD679" t="str">
        <f t="shared" si="226"/>
        <v>Single Device</v>
      </c>
      <c r="AE679" t="str">
        <f t="shared" si="227"/>
        <v>451-500</v>
      </c>
      <c r="AF679" s="24" t="str">
        <f t="shared" si="228"/>
        <v>More than 30days</v>
      </c>
      <c r="AG679" t="str">
        <f t="shared" si="229"/>
        <v>3001-3500</v>
      </c>
      <c r="AH679" s="30">
        <f t="shared" si="232"/>
        <v>301</v>
      </c>
      <c r="AI679" s="30">
        <f t="shared" si="219"/>
        <v>1.5514950166112957</v>
      </c>
      <c r="AJ679" t="str">
        <f t="shared" si="233"/>
        <v>0-5 hrs</v>
      </c>
      <c r="AK679" t="str">
        <f t="shared" si="234"/>
        <v>High Enagaged</v>
      </c>
    </row>
    <row r="680" spans="1:37" x14ac:dyDescent="0.25">
      <c r="A680">
        <v>7172</v>
      </c>
      <c r="B680" t="s">
        <v>264</v>
      </c>
      <c r="C680" s="1">
        <v>45116</v>
      </c>
      <c r="D680" s="1">
        <v>45618</v>
      </c>
      <c r="E680" s="33">
        <v>11.99</v>
      </c>
      <c r="F680">
        <v>477</v>
      </c>
      <c r="G680" t="s">
        <v>46</v>
      </c>
      <c r="H680">
        <v>5</v>
      </c>
      <c r="I680">
        <v>4</v>
      </c>
      <c r="J680" t="b">
        <v>0</v>
      </c>
      <c r="K680">
        <v>426</v>
      </c>
      <c r="L680">
        <v>137</v>
      </c>
      <c r="M680" t="s">
        <v>74</v>
      </c>
      <c r="N680" t="s">
        <v>49</v>
      </c>
      <c r="O680" t="s">
        <v>27</v>
      </c>
      <c r="P680">
        <v>31</v>
      </c>
      <c r="Q680">
        <v>5</v>
      </c>
      <c r="R680" t="b">
        <v>0</v>
      </c>
      <c r="S680" t="s">
        <v>28</v>
      </c>
      <c r="T680">
        <v>2039</v>
      </c>
      <c r="U680" t="s">
        <v>51</v>
      </c>
      <c r="V680" t="s">
        <v>60</v>
      </c>
      <c r="W680" t="s">
        <v>53</v>
      </c>
      <c r="X680" s="10">
        <f t="shared" si="221"/>
        <v>5.5062166962699825E-2</v>
      </c>
      <c r="Y680" s="10" t="str">
        <f t="shared" si="231"/>
        <v>0%-10%</v>
      </c>
      <c r="Z680" t="str">
        <f t="shared" si="222"/>
        <v>Low</v>
      </c>
      <c r="AA680" t="str">
        <f t="shared" si="223"/>
        <v>401-500</v>
      </c>
      <c r="AB680" t="str">
        <f t="shared" si="224"/>
        <v>101-150</v>
      </c>
      <c r="AC680" t="str">
        <f t="shared" si="225"/>
        <v>NORTH</v>
      </c>
      <c r="AD680" t="str">
        <f t="shared" si="226"/>
        <v>Multiple Device</v>
      </c>
      <c r="AE680" t="str">
        <f t="shared" si="227"/>
        <v>451-500</v>
      </c>
      <c r="AF680" s="24" t="str">
        <f t="shared" si="228"/>
        <v>More than 30days</v>
      </c>
      <c r="AG680" t="str">
        <f t="shared" si="229"/>
        <v>2001-2500</v>
      </c>
      <c r="AH680" s="30">
        <f t="shared" si="232"/>
        <v>502</v>
      </c>
      <c r="AI680" s="30">
        <f t="shared" si="219"/>
        <v>0.95019920318725104</v>
      </c>
      <c r="AJ680" t="str">
        <f t="shared" si="233"/>
        <v>0-5 hrs</v>
      </c>
      <c r="AK680" t="str">
        <f t="shared" si="234"/>
        <v>High Enagaged</v>
      </c>
    </row>
    <row r="681" spans="1:37" x14ac:dyDescent="0.25">
      <c r="A681">
        <v>7175</v>
      </c>
      <c r="B681" t="s">
        <v>294</v>
      </c>
      <c r="C681" s="1">
        <v>45609</v>
      </c>
      <c r="D681" s="1">
        <v>45641</v>
      </c>
      <c r="E681" s="33">
        <v>11.99</v>
      </c>
      <c r="F681">
        <v>388</v>
      </c>
      <c r="G681" t="s">
        <v>79</v>
      </c>
      <c r="H681">
        <v>3</v>
      </c>
      <c r="I681">
        <v>6</v>
      </c>
      <c r="J681" t="b">
        <v>0</v>
      </c>
      <c r="K681">
        <v>51</v>
      </c>
      <c r="L681">
        <v>27</v>
      </c>
      <c r="M681" t="s">
        <v>39</v>
      </c>
      <c r="N681" t="s">
        <v>40</v>
      </c>
      <c r="O681" t="s">
        <v>34</v>
      </c>
      <c r="P681">
        <v>66</v>
      </c>
      <c r="Q681">
        <v>3.2</v>
      </c>
      <c r="R681" t="b">
        <v>1</v>
      </c>
      <c r="S681" t="s">
        <v>28</v>
      </c>
      <c r="T681">
        <v>1216</v>
      </c>
      <c r="U681" t="s">
        <v>57</v>
      </c>
      <c r="V681" t="s">
        <v>68</v>
      </c>
      <c r="W681" t="s">
        <v>75</v>
      </c>
      <c r="X681" s="10">
        <f t="shared" si="221"/>
        <v>0.84615384615384615</v>
      </c>
      <c r="Y681" s="10" t="str">
        <f t="shared" si="231"/>
        <v>Above 30%</v>
      </c>
      <c r="Z681" t="str">
        <f t="shared" si="222"/>
        <v>High</v>
      </c>
      <c r="AA681" t="str">
        <f t="shared" si="223"/>
        <v>0-100</v>
      </c>
      <c r="AB681" t="str">
        <f t="shared" si="224"/>
        <v>0-50</v>
      </c>
      <c r="AC681" t="str">
        <f t="shared" si="225"/>
        <v>WEST</v>
      </c>
      <c r="AD681" t="str">
        <f t="shared" si="226"/>
        <v>Multiple Device</v>
      </c>
      <c r="AE681" t="str">
        <f t="shared" si="227"/>
        <v>351-400</v>
      </c>
      <c r="AF681" s="24" t="str">
        <f t="shared" si="228"/>
        <v>2-3 days</v>
      </c>
      <c r="AG681" t="str">
        <f t="shared" si="229"/>
        <v>1001-1500</v>
      </c>
      <c r="AH681" s="30">
        <f t="shared" si="232"/>
        <v>32</v>
      </c>
      <c r="AI681" s="30">
        <f t="shared" si="219"/>
        <v>12.125</v>
      </c>
      <c r="AJ681" t="str">
        <f t="shared" si="233"/>
        <v>11-15 hrs</v>
      </c>
      <c r="AK681" t="str">
        <f>IF(F681&gt;400,"High Enagaged",IF(AND(F681&lt;=200,F681&gt;100),"Moderate Enagaged","Low Engaged"))</f>
        <v>Low Engaged</v>
      </c>
    </row>
    <row r="682" spans="1:37" x14ac:dyDescent="0.25">
      <c r="A682">
        <v>7179</v>
      </c>
      <c r="B682" t="s">
        <v>109</v>
      </c>
      <c r="C682" s="1">
        <v>45178</v>
      </c>
      <c r="D682" s="1">
        <v>45625</v>
      </c>
      <c r="E682" s="33">
        <v>11.99</v>
      </c>
      <c r="F682">
        <v>465</v>
      </c>
      <c r="G682" t="s">
        <v>62</v>
      </c>
      <c r="H682">
        <v>2</v>
      </c>
      <c r="I682">
        <v>3</v>
      </c>
      <c r="J682" t="b">
        <v>1</v>
      </c>
      <c r="K682">
        <v>987</v>
      </c>
      <c r="L682">
        <v>91</v>
      </c>
      <c r="M682" t="s">
        <v>74</v>
      </c>
      <c r="N682" t="s">
        <v>40</v>
      </c>
      <c r="O682" t="s">
        <v>41</v>
      </c>
      <c r="P682">
        <v>8</v>
      </c>
      <c r="Q682">
        <v>4.5999999999999996</v>
      </c>
      <c r="R682" t="b">
        <v>1</v>
      </c>
      <c r="S682" t="s">
        <v>28</v>
      </c>
      <c r="T682">
        <v>1206</v>
      </c>
      <c r="U682" t="s">
        <v>29</v>
      </c>
      <c r="V682" t="s">
        <v>30</v>
      </c>
      <c r="W682" t="s">
        <v>53</v>
      </c>
      <c r="X682" s="10">
        <f t="shared" si="221"/>
        <v>7.4211502782931356E-3</v>
      </c>
      <c r="Y682" s="10" t="str">
        <f t="shared" si="231"/>
        <v>0%-10%</v>
      </c>
      <c r="Z682" t="str">
        <f t="shared" si="222"/>
        <v>Low</v>
      </c>
      <c r="AA682" t="str">
        <f t="shared" si="223"/>
        <v>901-1000</v>
      </c>
      <c r="AB682" t="str">
        <f t="shared" si="224"/>
        <v>51-100</v>
      </c>
      <c r="AC682" t="str">
        <f t="shared" si="225"/>
        <v>NORTH</v>
      </c>
      <c r="AD682" t="str">
        <f t="shared" si="226"/>
        <v>Multiple Device</v>
      </c>
      <c r="AE682" t="str">
        <f t="shared" si="227"/>
        <v>451-500</v>
      </c>
      <c r="AF682" s="24" t="str">
        <f t="shared" si="228"/>
        <v>16-20 days</v>
      </c>
      <c r="AG682" t="str">
        <f t="shared" si="229"/>
        <v>1001-1500</v>
      </c>
      <c r="AH682" s="30">
        <f t="shared" si="232"/>
        <v>447</v>
      </c>
      <c r="AI682" s="30">
        <f t="shared" si="219"/>
        <v>1.0402684563758389</v>
      </c>
      <c r="AJ682" t="str">
        <f t="shared" si="233"/>
        <v>0-5 hrs</v>
      </c>
      <c r="AK682" t="str">
        <f t="shared" si="234"/>
        <v>High Enagaged</v>
      </c>
    </row>
    <row r="683" spans="1:37" x14ac:dyDescent="0.25">
      <c r="A683">
        <v>7207</v>
      </c>
      <c r="B683" t="s">
        <v>236</v>
      </c>
      <c r="C683" s="1">
        <v>45523</v>
      </c>
      <c r="D683" s="1">
        <v>45643</v>
      </c>
      <c r="E683" s="33">
        <v>7.99</v>
      </c>
      <c r="F683">
        <v>336</v>
      </c>
      <c r="G683" t="s">
        <v>43</v>
      </c>
      <c r="H683">
        <v>1</v>
      </c>
      <c r="I683">
        <v>2</v>
      </c>
      <c r="J683" t="b">
        <v>0</v>
      </c>
      <c r="K683">
        <v>235</v>
      </c>
      <c r="L683">
        <v>25</v>
      </c>
      <c r="M683" t="s">
        <v>59</v>
      </c>
      <c r="N683" t="s">
        <v>49</v>
      </c>
      <c r="O683" t="s">
        <v>67</v>
      </c>
      <c r="P683">
        <v>31</v>
      </c>
      <c r="Q683">
        <v>3.9</v>
      </c>
      <c r="R683" t="b">
        <v>0</v>
      </c>
      <c r="S683" t="s">
        <v>28</v>
      </c>
      <c r="T683">
        <v>4905</v>
      </c>
      <c r="U683" t="s">
        <v>57</v>
      </c>
      <c r="V683" t="s">
        <v>30</v>
      </c>
      <c r="W683" t="s">
        <v>31</v>
      </c>
      <c r="X683" s="10">
        <f t="shared" si="221"/>
        <v>0.11923076923076924</v>
      </c>
      <c r="Y683" s="10" t="str">
        <f t="shared" si="231"/>
        <v>11%-30%</v>
      </c>
      <c r="Z683" t="str">
        <f t="shared" si="222"/>
        <v>Moderate</v>
      </c>
      <c r="AA683" t="str">
        <f t="shared" si="223"/>
        <v>201-300</v>
      </c>
      <c r="AB683" t="str">
        <f t="shared" si="224"/>
        <v>0-50</v>
      </c>
      <c r="AC683" t="str">
        <f t="shared" si="225"/>
        <v>SOUTH</v>
      </c>
      <c r="AD683" t="str">
        <f t="shared" si="226"/>
        <v>Single Device</v>
      </c>
      <c r="AE683" t="str">
        <f t="shared" si="227"/>
        <v>301-350</v>
      </c>
      <c r="AF683" s="24" t="str">
        <f t="shared" si="228"/>
        <v>0-1 days</v>
      </c>
      <c r="AG683" t="str">
        <f t="shared" si="229"/>
        <v>Above 4500</v>
      </c>
      <c r="AH683" s="30">
        <f t="shared" si="232"/>
        <v>120</v>
      </c>
      <c r="AI683" s="30">
        <f t="shared" si="219"/>
        <v>2.8</v>
      </c>
      <c r="AJ683" t="str">
        <f t="shared" si="233"/>
        <v>0-5 hrs</v>
      </c>
      <c r="AK683" t="str">
        <f>IF(F683&gt;400,"High Enagaged",IF(AND(F683&lt;=200,F683&gt;100),"Moderate Enagaged","Low Engaged"))</f>
        <v>Low Engaged</v>
      </c>
    </row>
    <row r="684" spans="1:37" x14ac:dyDescent="0.25">
      <c r="A684">
        <v>7221</v>
      </c>
      <c r="B684" t="s">
        <v>227</v>
      </c>
      <c r="C684" s="1">
        <v>45366</v>
      </c>
      <c r="D684" s="1">
        <v>45621</v>
      </c>
      <c r="E684" s="33">
        <v>15.99</v>
      </c>
      <c r="F684">
        <v>412</v>
      </c>
      <c r="G684" t="s">
        <v>43</v>
      </c>
      <c r="H684">
        <v>2</v>
      </c>
      <c r="I684">
        <v>5</v>
      </c>
      <c r="J684" t="b">
        <v>1</v>
      </c>
      <c r="K684">
        <v>450</v>
      </c>
      <c r="L684">
        <v>147</v>
      </c>
      <c r="M684" t="s">
        <v>59</v>
      </c>
      <c r="N684" t="s">
        <v>40</v>
      </c>
      <c r="O684" t="s">
        <v>27</v>
      </c>
      <c r="P684">
        <v>11</v>
      </c>
      <c r="Q684">
        <v>4.4000000000000004</v>
      </c>
      <c r="R684" t="b">
        <v>1</v>
      </c>
      <c r="S684" t="s">
        <v>28</v>
      </c>
      <c r="T684">
        <v>3542</v>
      </c>
      <c r="U684" t="s">
        <v>65</v>
      </c>
      <c r="V684" t="s">
        <v>36</v>
      </c>
      <c r="W684" t="s">
        <v>31</v>
      </c>
      <c r="X684" s="10">
        <f t="shared" si="221"/>
        <v>1.8425460636515914E-2</v>
      </c>
      <c r="Y684" s="10" t="str">
        <f t="shared" si="231"/>
        <v>0%-10%</v>
      </c>
      <c r="Z684" t="str">
        <f t="shared" si="222"/>
        <v>Low</v>
      </c>
      <c r="AA684" t="str">
        <f t="shared" si="223"/>
        <v>401-500</v>
      </c>
      <c r="AB684" t="str">
        <f t="shared" si="224"/>
        <v>101-150</v>
      </c>
      <c r="AC684" t="str">
        <f t="shared" si="225"/>
        <v>SOUTH</v>
      </c>
      <c r="AD684" t="str">
        <f t="shared" si="226"/>
        <v>Multiple Device</v>
      </c>
      <c r="AE684" t="str">
        <f t="shared" si="227"/>
        <v>401-450</v>
      </c>
      <c r="AF684" s="24" t="str">
        <f t="shared" si="228"/>
        <v>More than 30days</v>
      </c>
      <c r="AG684" t="str">
        <f t="shared" si="229"/>
        <v>3501-4000</v>
      </c>
      <c r="AH684" s="30">
        <f t="shared" si="232"/>
        <v>255</v>
      </c>
      <c r="AI684" s="30">
        <f t="shared" si="219"/>
        <v>1.615686274509804</v>
      </c>
      <c r="AJ684" t="str">
        <f t="shared" si="233"/>
        <v>0-5 hrs</v>
      </c>
      <c r="AK684" t="str">
        <f t="shared" si="234"/>
        <v>High Enagaged</v>
      </c>
    </row>
    <row r="685" spans="1:37" x14ac:dyDescent="0.25">
      <c r="A685">
        <v>7230</v>
      </c>
      <c r="B685" t="s">
        <v>271</v>
      </c>
      <c r="C685" s="1">
        <v>45463</v>
      </c>
      <c r="D685" s="1">
        <v>45639</v>
      </c>
      <c r="E685" s="33">
        <v>11.99</v>
      </c>
      <c r="F685">
        <v>405</v>
      </c>
      <c r="G685" t="s">
        <v>33</v>
      </c>
      <c r="H685">
        <v>3</v>
      </c>
      <c r="I685">
        <v>3</v>
      </c>
      <c r="J685" t="b">
        <v>0</v>
      </c>
      <c r="K685">
        <v>90</v>
      </c>
      <c r="L685">
        <v>151</v>
      </c>
      <c r="M685" t="s">
        <v>39</v>
      </c>
      <c r="N685" t="s">
        <v>40</v>
      </c>
      <c r="O685" t="s">
        <v>34</v>
      </c>
      <c r="P685">
        <v>64</v>
      </c>
      <c r="Q685">
        <v>4.0999999999999996</v>
      </c>
      <c r="R685" t="b">
        <v>0</v>
      </c>
      <c r="S685" t="s">
        <v>28</v>
      </c>
      <c r="T685">
        <v>1368</v>
      </c>
      <c r="U685" t="s">
        <v>51</v>
      </c>
      <c r="V685" t="s">
        <v>30</v>
      </c>
      <c r="W685" t="s">
        <v>31</v>
      </c>
      <c r="X685" s="10">
        <f t="shared" si="221"/>
        <v>0.26556016597510373</v>
      </c>
      <c r="Y685" s="10" t="str">
        <f t="shared" si="231"/>
        <v>11%-30%</v>
      </c>
      <c r="Z685" t="str">
        <f t="shared" si="222"/>
        <v>Moderate</v>
      </c>
      <c r="AA685" t="str">
        <f t="shared" si="223"/>
        <v>0-100</v>
      </c>
      <c r="AB685" t="str">
        <f t="shared" si="224"/>
        <v>151-200</v>
      </c>
      <c r="AC685" t="str">
        <f t="shared" si="225"/>
        <v>WEST</v>
      </c>
      <c r="AD685" t="str">
        <f t="shared" si="226"/>
        <v>Multiple Device</v>
      </c>
      <c r="AE685" t="str">
        <f t="shared" si="227"/>
        <v>401-450</v>
      </c>
      <c r="AF685" s="24" t="str">
        <f t="shared" si="228"/>
        <v>4-6 days</v>
      </c>
      <c r="AG685" t="str">
        <f t="shared" si="229"/>
        <v>1001-1500</v>
      </c>
      <c r="AH685" s="30">
        <f t="shared" si="232"/>
        <v>176</v>
      </c>
      <c r="AI685" s="30">
        <f t="shared" si="219"/>
        <v>2.3011363636363638</v>
      </c>
      <c r="AJ685" t="str">
        <f t="shared" si="233"/>
        <v>0-5 hrs</v>
      </c>
      <c r="AK685" t="str">
        <f t="shared" si="234"/>
        <v>High Enagaged</v>
      </c>
    </row>
    <row r="686" spans="1:37" x14ac:dyDescent="0.25">
      <c r="A686">
        <v>7235</v>
      </c>
      <c r="B686" t="s">
        <v>116</v>
      </c>
      <c r="C686" s="1">
        <v>44929</v>
      </c>
      <c r="D686" s="1">
        <v>45625</v>
      </c>
      <c r="E686" s="33">
        <v>7.99</v>
      </c>
      <c r="F686">
        <v>235</v>
      </c>
      <c r="G686" t="s">
        <v>55</v>
      </c>
      <c r="H686">
        <v>1</v>
      </c>
      <c r="I686">
        <v>2</v>
      </c>
      <c r="J686" t="b">
        <v>0</v>
      </c>
      <c r="K686">
        <v>765</v>
      </c>
      <c r="L686">
        <v>159</v>
      </c>
      <c r="M686" t="s">
        <v>44</v>
      </c>
      <c r="N686" t="s">
        <v>49</v>
      </c>
      <c r="O686" t="s">
        <v>27</v>
      </c>
      <c r="P686">
        <v>77</v>
      </c>
      <c r="Q686">
        <v>4.2</v>
      </c>
      <c r="R686" t="b">
        <v>0</v>
      </c>
      <c r="S686" t="s">
        <v>28</v>
      </c>
      <c r="T686">
        <v>3689</v>
      </c>
      <c r="U686" t="s">
        <v>51</v>
      </c>
      <c r="V686" t="s">
        <v>60</v>
      </c>
      <c r="W686" t="s">
        <v>37</v>
      </c>
      <c r="X686" s="10">
        <f t="shared" si="221"/>
        <v>8.3333333333333329E-2</v>
      </c>
      <c r="Y686" s="10" t="str">
        <f t="shared" si="231"/>
        <v>0%-10%</v>
      </c>
      <c r="Z686" t="str">
        <f t="shared" si="222"/>
        <v>Low</v>
      </c>
      <c r="AA686" t="str">
        <f t="shared" si="223"/>
        <v>701-800</v>
      </c>
      <c r="AB686" t="str">
        <f t="shared" si="224"/>
        <v>151-200</v>
      </c>
      <c r="AC686" t="str">
        <f t="shared" si="225"/>
        <v>NORTH</v>
      </c>
      <c r="AD686" t="str">
        <f t="shared" si="226"/>
        <v>Single Device</v>
      </c>
      <c r="AE686" t="str">
        <f t="shared" si="227"/>
        <v>201-250</v>
      </c>
      <c r="AF686" s="24" t="str">
        <f t="shared" si="228"/>
        <v>16-20 days</v>
      </c>
      <c r="AG686" t="str">
        <f t="shared" si="229"/>
        <v>3501-4000</v>
      </c>
      <c r="AH686" s="30">
        <f t="shared" si="232"/>
        <v>696</v>
      </c>
      <c r="AI686" s="30">
        <f t="shared" si="219"/>
        <v>0.33764367816091956</v>
      </c>
      <c r="AJ686" t="str">
        <f t="shared" si="233"/>
        <v>0-5 hrs</v>
      </c>
      <c r="AK686" t="str">
        <f t="shared" ref="AK686:AK694" si="241">IF(F686&gt;400,"High Enagaged",IF(AND(F686&lt;=200,F686&gt;100),"Moderate Enagaged","Low Engaged"))</f>
        <v>Low Engaged</v>
      </c>
    </row>
    <row r="687" spans="1:37" x14ac:dyDescent="0.25">
      <c r="A687">
        <v>7236</v>
      </c>
      <c r="B687" t="s">
        <v>47</v>
      </c>
      <c r="C687" s="1">
        <v>45395</v>
      </c>
      <c r="D687" s="1">
        <v>45636</v>
      </c>
      <c r="E687" s="33">
        <v>7.99</v>
      </c>
      <c r="F687">
        <v>193</v>
      </c>
      <c r="G687" t="s">
        <v>79</v>
      </c>
      <c r="H687">
        <v>3</v>
      </c>
      <c r="I687">
        <v>6</v>
      </c>
      <c r="J687" t="b">
        <v>1</v>
      </c>
      <c r="K687">
        <v>453</v>
      </c>
      <c r="L687">
        <v>113</v>
      </c>
      <c r="M687" t="s">
        <v>44</v>
      </c>
      <c r="N687" t="s">
        <v>64</v>
      </c>
      <c r="O687" t="s">
        <v>67</v>
      </c>
      <c r="P687">
        <v>74</v>
      </c>
      <c r="Q687">
        <v>3.5</v>
      </c>
      <c r="R687" t="b">
        <v>1</v>
      </c>
      <c r="S687" t="s">
        <v>28</v>
      </c>
      <c r="T687">
        <v>4085</v>
      </c>
      <c r="U687" t="s">
        <v>57</v>
      </c>
      <c r="V687" t="s">
        <v>36</v>
      </c>
      <c r="W687" t="s">
        <v>37</v>
      </c>
      <c r="X687" s="10">
        <f t="shared" si="221"/>
        <v>0.13074204946996468</v>
      </c>
      <c r="Y687" s="10" t="str">
        <f t="shared" si="231"/>
        <v>11%-30%</v>
      </c>
      <c r="Z687" t="str">
        <f t="shared" si="222"/>
        <v>Moderate</v>
      </c>
      <c r="AA687" t="str">
        <f t="shared" si="223"/>
        <v>401-500</v>
      </c>
      <c r="AB687" t="str">
        <f t="shared" si="224"/>
        <v>101-150</v>
      </c>
      <c r="AC687" t="str">
        <f t="shared" si="225"/>
        <v>NORTH</v>
      </c>
      <c r="AD687" t="str">
        <f t="shared" si="226"/>
        <v>Multiple Device</v>
      </c>
      <c r="AE687" t="str">
        <f t="shared" si="227"/>
        <v>151-200</v>
      </c>
      <c r="AF687" s="24" t="str">
        <f t="shared" si="228"/>
        <v>7-10 days</v>
      </c>
      <c r="AG687" t="str">
        <f t="shared" si="229"/>
        <v>4001-4500</v>
      </c>
      <c r="AH687" s="30">
        <f t="shared" si="232"/>
        <v>241</v>
      </c>
      <c r="AI687" s="30">
        <f t="shared" si="219"/>
        <v>0.80082987551867224</v>
      </c>
      <c r="AJ687" t="str">
        <f t="shared" si="233"/>
        <v>0-5 hrs</v>
      </c>
      <c r="AK687" t="str">
        <f t="shared" si="241"/>
        <v>Moderate Enagaged</v>
      </c>
    </row>
    <row r="688" spans="1:37" x14ac:dyDescent="0.25">
      <c r="A688">
        <v>7239</v>
      </c>
      <c r="B688" t="s">
        <v>113</v>
      </c>
      <c r="C688" s="1">
        <v>45279</v>
      </c>
      <c r="D688" s="1">
        <v>45625</v>
      </c>
      <c r="E688" s="33">
        <v>15.99</v>
      </c>
      <c r="F688">
        <v>318</v>
      </c>
      <c r="G688" t="s">
        <v>24</v>
      </c>
      <c r="H688">
        <v>3</v>
      </c>
      <c r="I688">
        <v>2</v>
      </c>
      <c r="J688" t="b">
        <v>1</v>
      </c>
      <c r="K688">
        <v>943</v>
      </c>
      <c r="L688">
        <v>116</v>
      </c>
      <c r="M688" t="s">
        <v>39</v>
      </c>
      <c r="N688" t="s">
        <v>26</v>
      </c>
      <c r="O688" t="s">
        <v>27</v>
      </c>
      <c r="P688">
        <v>22</v>
      </c>
      <c r="Q688">
        <v>4.0999999999999996</v>
      </c>
      <c r="R688" t="b">
        <v>0</v>
      </c>
      <c r="S688" t="s">
        <v>28</v>
      </c>
      <c r="T688">
        <v>4732</v>
      </c>
      <c r="U688" t="s">
        <v>57</v>
      </c>
      <c r="V688" t="s">
        <v>36</v>
      </c>
      <c r="W688" t="s">
        <v>75</v>
      </c>
      <c r="X688" s="10">
        <f t="shared" si="221"/>
        <v>2.0774315391879131E-2</v>
      </c>
      <c r="Y688" s="10" t="str">
        <f t="shared" si="231"/>
        <v>0%-10%</v>
      </c>
      <c r="Z688" t="str">
        <f t="shared" si="222"/>
        <v>Low</v>
      </c>
      <c r="AA688" t="str">
        <f t="shared" si="223"/>
        <v>901-1000</v>
      </c>
      <c r="AB688" t="str">
        <f t="shared" si="224"/>
        <v>101-150</v>
      </c>
      <c r="AC688" t="str">
        <f t="shared" si="225"/>
        <v>WEST</v>
      </c>
      <c r="AD688" t="str">
        <f t="shared" si="226"/>
        <v>Multiple Device</v>
      </c>
      <c r="AE688" t="str">
        <f t="shared" si="227"/>
        <v>301-350</v>
      </c>
      <c r="AF688" s="24" t="str">
        <f t="shared" si="228"/>
        <v>16-20 days</v>
      </c>
      <c r="AG688" t="str">
        <f t="shared" si="229"/>
        <v>Above 4500</v>
      </c>
      <c r="AH688" s="30">
        <f t="shared" si="232"/>
        <v>346</v>
      </c>
      <c r="AI688" s="30">
        <f t="shared" si="219"/>
        <v>0.91907514450867056</v>
      </c>
      <c r="AJ688" t="str">
        <f t="shared" si="233"/>
        <v>0-5 hrs</v>
      </c>
      <c r="AK688" t="str">
        <f t="shared" si="241"/>
        <v>Low Engaged</v>
      </c>
    </row>
    <row r="689" spans="1:37" x14ac:dyDescent="0.25">
      <c r="A689">
        <v>7268</v>
      </c>
      <c r="B689" t="s">
        <v>371</v>
      </c>
      <c r="C689" s="1">
        <v>45054</v>
      </c>
      <c r="D689" s="1">
        <v>45643</v>
      </c>
      <c r="E689" s="33">
        <v>15.99</v>
      </c>
      <c r="F689">
        <v>391</v>
      </c>
      <c r="G689" t="s">
        <v>24</v>
      </c>
      <c r="H689">
        <v>2</v>
      </c>
      <c r="I689">
        <v>2</v>
      </c>
      <c r="J689" t="b">
        <v>0</v>
      </c>
      <c r="K689">
        <v>988</v>
      </c>
      <c r="L689">
        <v>82</v>
      </c>
      <c r="M689" t="s">
        <v>25</v>
      </c>
      <c r="N689" t="s">
        <v>26</v>
      </c>
      <c r="O689" t="s">
        <v>34</v>
      </c>
      <c r="P689">
        <v>73</v>
      </c>
      <c r="Q689">
        <v>3</v>
      </c>
      <c r="R689" t="b">
        <v>1</v>
      </c>
      <c r="S689" t="s">
        <v>28</v>
      </c>
      <c r="T689">
        <v>3617</v>
      </c>
      <c r="U689" t="s">
        <v>51</v>
      </c>
      <c r="V689" t="s">
        <v>52</v>
      </c>
      <c r="W689" t="s">
        <v>53</v>
      </c>
      <c r="X689" s="10">
        <f t="shared" si="221"/>
        <v>6.822429906542056E-2</v>
      </c>
      <c r="Y689" s="10" t="str">
        <f t="shared" si="231"/>
        <v>0%-10%</v>
      </c>
      <c r="Z689" t="str">
        <f t="shared" si="222"/>
        <v>Low</v>
      </c>
      <c r="AA689" t="str">
        <f t="shared" si="223"/>
        <v>901-1000</v>
      </c>
      <c r="AB689" t="str">
        <f t="shared" si="224"/>
        <v>51-100</v>
      </c>
      <c r="AC689" t="str">
        <f t="shared" si="225"/>
        <v>WEST</v>
      </c>
      <c r="AD689" t="str">
        <f t="shared" si="226"/>
        <v>Multiple Device</v>
      </c>
      <c r="AE689" t="str">
        <f t="shared" si="227"/>
        <v>351-400</v>
      </c>
      <c r="AF689" s="24" t="str">
        <f t="shared" si="228"/>
        <v>0-1 days</v>
      </c>
      <c r="AG689" t="str">
        <f t="shared" si="229"/>
        <v>3501-4000</v>
      </c>
      <c r="AH689" s="30">
        <f t="shared" si="232"/>
        <v>589</v>
      </c>
      <c r="AI689" s="30">
        <f t="shared" si="219"/>
        <v>0.66383701188455013</v>
      </c>
      <c r="AJ689" t="str">
        <f t="shared" si="233"/>
        <v>0-5 hrs</v>
      </c>
      <c r="AK689" t="str">
        <f t="shared" si="241"/>
        <v>Low Engaged</v>
      </c>
    </row>
    <row r="690" spans="1:37" x14ac:dyDescent="0.25">
      <c r="A690">
        <v>7274</v>
      </c>
      <c r="B690" t="s">
        <v>195</v>
      </c>
      <c r="C690" s="1">
        <v>45028</v>
      </c>
      <c r="D690" s="1">
        <v>45632</v>
      </c>
      <c r="E690" s="33">
        <v>11.99</v>
      </c>
      <c r="F690">
        <v>193</v>
      </c>
      <c r="G690" t="s">
        <v>46</v>
      </c>
      <c r="H690">
        <v>4</v>
      </c>
      <c r="I690">
        <v>4</v>
      </c>
      <c r="J690" t="b">
        <v>0</v>
      </c>
      <c r="K690">
        <v>364</v>
      </c>
      <c r="L690">
        <v>181</v>
      </c>
      <c r="M690" t="s">
        <v>74</v>
      </c>
      <c r="N690" t="s">
        <v>49</v>
      </c>
      <c r="O690" t="s">
        <v>56</v>
      </c>
      <c r="P690">
        <v>51</v>
      </c>
      <c r="Q690">
        <v>4.7</v>
      </c>
      <c r="R690" t="b">
        <v>0</v>
      </c>
      <c r="S690" t="s">
        <v>28</v>
      </c>
      <c r="T690">
        <v>2384</v>
      </c>
      <c r="U690" t="s">
        <v>35</v>
      </c>
      <c r="V690" t="s">
        <v>68</v>
      </c>
      <c r="W690" t="s">
        <v>75</v>
      </c>
      <c r="X690" s="10">
        <f t="shared" si="221"/>
        <v>9.3577981651376152E-2</v>
      </c>
      <c r="Y690" s="10" t="str">
        <f t="shared" si="231"/>
        <v>0%-10%</v>
      </c>
      <c r="Z690" t="str">
        <f t="shared" si="222"/>
        <v>Low</v>
      </c>
      <c r="AA690" t="str">
        <f t="shared" si="223"/>
        <v>301-400</v>
      </c>
      <c r="AB690" t="str">
        <f t="shared" si="224"/>
        <v>151-200</v>
      </c>
      <c r="AC690" t="str">
        <f t="shared" si="225"/>
        <v>NORTH</v>
      </c>
      <c r="AD690" t="str">
        <f t="shared" si="226"/>
        <v>Multiple Device</v>
      </c>
      <c r="AE690" t="str">
        <f t="shared" si="227"/>
        <v>151-200</v>
      </c>
      <c r="AF690" s="24" t="str">
        <f t="shared" si="228"/>
        <v>11-15 days</v>
      </c>
      <c r="AG690" t="str">
        <f t="shared" si="229"/>
        <v>2001-2500</v>
      </c>
      <c r="AH690" s="30">
        <f t="shared" si="232"/>
        <v>604</v>
      </c>
      <c r="AI690" s="30">
        <f t="shared" si="219"/>
        <v>0.31953642384105962</v>
      </c>
      <c r="AJ690" t="str">
        <f t="shared" si="233"/>
        <v>0-5 hrs</v>
      </c>
      <c r="AK690" t="str">
        <f t="shared" si="241"/>
        <v>Moderate Enagaged</v>
      </c>
    </row>
    <row r="691" spans="1:37" x14ac:dyDescent="0.25">
      <c r="A691">
        <v>7275</v>
      </c>
      <c r="B691" t="s">
        <v>233</v>
      </c>
      <c r="C691" s="1">
        <v>45540</v>
      </c>
      <c r="D691" s="1">
        <v>45633</v>
      </c>
      <c r="E691" s="33">
        <v>11.99</v>
      </c>
      <c r="F691">
        <v>358</v>
      </c>
      <c r="G691" t="s">
        <v>79</v>
      </c>
      <c r="H691">
        <v>5</v>
      </c>
      <c r="I691">
        <v>4</v>
      </c>
      <c r="J691" t="b">
        <v>1</v>
      </c>
      <c r="K691">
        <v>829</v>
      </c>
      <c r="L691">
        <v>62</v>
      </c>
      <c r="M691" t="s">
        <v>63</v>
      </c>
      <c r="N691" t="s">
        <v>26</v>
      </c>
      <c r="O691" t="s">
        <v>34</v>
      </c>
      <c r="P691">
        <v>65</v>
      </c>
      <c r="Q691">
        <v>3.4</v>
      </c>
      <c r="R691" t="b">
        <v>0</v>
      </c>
      <c r="S691" t="s">
        <v>28</v>
      </c>
      <c r="T691">
        <v>3488</v>
      </c>
      <c r="U691" t="s">
        <v>51</v>
      </c>
      <c r="V691" t="s">
        <v>68</v>
      </c>
      <c r="W691" t="s">
        <v>31</v>
      </c>
      <c r="X691" s="10">
        <f t="shared" si="221"/>
        <v>7.2951739618406286E-2</v>
      </c>
      <c r="Y691" s="10" t="str">
        <f t="shared" si="231"/>
        <v>0%-10%</v>
      </c>
      <c r="Z691" t="str">
        <f t="shared" si="222"/>
        <v>Low</v>
      </c>
      <c r="AA691" t="str">
        <f t="shared" si="223"/>
        <v>801-900</v>
      </c>
      <c r="AB691" t="str">
        <f t="shared" si="224"/>
        <v>51-100</v>
      </c>
      <c r="AC691" t="str">
        <f t="shared" si="225"/>
        <v>NORTH</v>
      </c>
      <c r="AD691" t="str">
        <f t="shared" si="226"/>
        <v>Multiple Device</v>
      </c>
      <c r="AE691" t="str">
        <f t="shared" si="227"/>
        <v>351-400</v>
      </c>
      <c r="AF691" s="24" t="str">
        <f t="shared" si="228"/>
        <v>11-15 days</v>
      </c>
      <c r="AG691" t="str">
        <f t="shared" si="229"/>
        <v>3001-3500</v>
      </c>
      <c r="AH691" s="30">
        <f t="shared" si="232"/>
        <v>93</v>
      </c>
      <c r="AI691" s="30">
        <f t="shared" si="219"/>
        <v>3.849462365591398</v>
      </c>
      <c r="AJ691" t="str">
        <f t="shared" si="233"/>
        <v>0-5 hrs</v>
      </c>
      <c r="AK691" t="str">
        <f t="shared" si="241"/>
        <v>Low Engaged</v>
      </c>
    </row>
    <row r="692" spans="1:37" x14ac:dyDescent="0.25">
      <c r="A692">
        <v>7305</v>
      </c>
      <c r="B692" t="s">
        <v>146</v>
      </c>
      <c r="C692" s="1">
        <v>44987</v>
      </c>
      <c r="D692" s="1">
        <v>45628</v>
      </c>
      <c r="E692" s="33">
        <v>7.99</v>
      </c>
      <c r="F692">
        <v>165</v>
      </c>
      <c r="G692" t="s">
        <v>79</v>
      </c>
      <c r="H692">
        <v>5</v>
      </c>
      <c r="I692">
        <v>4</v>
      </c>
      <c r="J692" t="b">
        <v>0</v>
      </c>
      <c r="K692">
        <v>267</v>
      </c>
      <c r="L692">
        <v>146</v>
      </c>
      <c r="M692" t="s">
        <v>25</v>
      </c>
      <c r="N692" t="s">
        <v>49</v>
      </c>
      <c r="O692" t="s">
        <v>50</v>
      </c>
      <c r="P692">
        <v>34</v>
      </c>
      <c r="Q692">
        <v>4.2</v>
      </c>
      <c r="R692" t="b">
        <v>1</v>
      </c>
      <c r="S692" t="s">
        <v>28</v>
      </c>
      <c r="T692">
        <v>3334</v>
      </c>
      <c r="U692" t="s">
        <v>65</v>
      </c>
      <c r="V692" t="s">
        <v>36</v>
      </c>
      <c r="W692" t="s">
        <v>37</v>
      </c>
      <c r="X692" s="10">
        <f t="shared" si="221"/>
        <v>8.2324455205811137E-2</v>
      </c>
      <c r="Y692" s="10" t="str">
        <f t="shared" si="231"/>
        <v>0%-10%</v>
      </c>
      <c r="Z692" t="str">
        <f t="shared" si="222"/>
        <v>Low</v>
      </c>
      <c r="AA692" t="str">
        <f t="shared" si="223"/>
        <v>201-300</v>
      </c>
      <c r="AB692" t="str">
        <f t="shared" si="224"/>
        <v>101-150</v>
      </c>
      <c r="AC692" t="str">
        <f t="shared" si="225"/>
        <v>WEST</v>
      </c>
      <c r="AD692" t="str">
        <f t="shared" si="226"/>
        <v>Multiple Device</v>
      </c>
      <c r="AE692" t="str">
        <f t="shared" si="227"/>
        <v>151-200</v>
      </c>
      <c r="AF692" s="24" t="str">
        <f t="shared" si="228"/>
        <v>16-20 days</v>
      </c>
      <c r="AG692" t="str">
        <f t="shared" si="229"/>
        <v>3001-3500</v>
      </c>
      <c r="AH692" s="30">
        <f t="shared" si="232"/>
        <v>641</v>
      </c>
      <c r="AI692" s="30">
        <f t="shared" si="219"/>
        <v>0.25741029641185648</v>
      </c>
      <c r="AJ692" t="str">
        <f t="shared" si="233"/>
        <v>0-5 hrs</v>
      </c>
      <c r="AK692" t="str">
        <f t="shared" si="241"/>
        <v>Moderate Enagaged</v>
      </c>
    </row>
    <row r="693" spans="1:37" x14ac:dyDescent="0.25">
      <c r="A693">
        <v>7309</v>
      </c>
      <c r="B693" t="s">
        <v>119</v>
      </c>
      <c r="C693" s="1">
        <v>45473</v>
      </c>
      <c r="D693" s="1">
        <v>45615</v>
      </c>
      <c r="E693" s="33">
        <v>15.99</v>
      </c>
      <c r="F693">
        <v>343</v>
      </c>
      <c r="G693" t="s">
        <v>46</v>
      </c>
      <c r="H693">
        <v>2</v>
      </c>
      <c r="I693">
        <v>2</v>
      </c>
      <c r="J693" t="b">
        <v>0</v>
      </c>
      <c r="K693">
        <v>830</v>
      </c>
      <c r="L693">
        <v>172</v>
      </c>
      <c r="M693" t="s">
        <v>39</v>
      </c>
      <c r="N693" t="s">
        <v>49</v>
      </c>
      <c r="O693" t="s">
        <v>34</v>
      </c>
      <c r="P693">
        <v>99</v>
      </c>
      <c r="Q693">
        <v>4.9000000000000004</v>
      </c>
      <c r="R693" t="b">
        <v>0</v>
      </c>
      <c r="S693" t="s">
        <v>28</v>
      </c>
      <c r="T693">
        <v>1281</v>
      </c>
      <c r="U693" t="s">
        <v>51</v>
      </c>
      <c r="V693" t="s">
        <v>60</v>
      </c>
      <c r="W693" t="s">
        <v>53</v>
      </c>
      <c r="X693" s="10">
        <f t="shared" si="221"/>
        <v>9.880239520958084E-2</v>
      </c>
      <c r="Y693" s="10" t="str">
        <f t="shared" si="231"/>
        <v>0%-10%</v>
      </c>
      <c r="Z693" t="str">
        <f t="shared" si="222"/>
        <v>Low</v>
      </c>
      <c r="AA693" t="str">
        <f t="shared" si="223"/>
        <v>801-900</v>
      </c>
      <c r="AB693" t="str">
        <f t="shared" si="224"/>
        <v>151-200</v>
      </c>
      <c r="AC693" t="str">
        <f t="shared" si="225"/>
        <v>WEST</v>
      </c>
      <c r="AD693" t="str">
        <f t="shared" si="226"/>
        <v>Multiple Device</v>
      </c>
      <c r="AE693" t="str">
        <f t="shared" si="227"/>
        <v>301-350</v>
      </c>
      <c r="AF693" s="24" t="str">
        <f t="shared" si="228"/>
        <v>21-30 days</v>
      </c>
      <c r="AG693" t="str">
        <f t="shared" si="229"/>
        <v>1001-1500</v>
      </c>
      <c r="AH693" s="30">
        <f t="shared" si="232"/>
        <v>142</v>
      </c>
      <c r="AI693" s="30">
        <f t="shared" si="219"/>
        <v>2.415492957746479</v>
      </c>
      <c r="AJ693" t="str">
        <f t="shared" si="233"/>
        <v>0-5 hrs</v>
      </c>
      <c r="AK693" t="str">
        <f t="shared" si="241"/>
        <v>Low Engaged</v>
      </c>
    </row>
    <row r="694" spans="1:37" x14ac:dyDescent="0.25">
      <c r="A694">
        <v>7316</v>
      </c>
      <c r="B694" t="s">
        <v>234</v>
      </c>
      <c r="C694" s="1">
        <v>44981</v>
      </c>
      <c r="D694" s="1">
        <v>45641</v>
      </c>
      <c r="E694" s="33">
        <v>11.99</v>
      </c>
      <c r="F694">
        <v>183</v>
      </c>
      <c r="G694" t="s">
        <v>33</v>
      </c>
      <c r="H694">
        <v>3</v>
      </c>
      <c r="I694">
        <v>5</v>
      </c>
      <c r="J694" t="b">
        <v>0</v>
      </c>
      <c r="K694">
        <v>944</v>
      </c>
      <c r="L694">
        <v>94</v>
      </c>
      <c r="M694" t="s">
        <v>39</v>
      </c>
      <c r="N694" t="s">
        <v>26</v>
      </c>
      <c r="O694" t="s">
        <v>56</v>
      </c>
      <c r="P694">
        <v>72</v>
      </c>
      <c r="Q694">
        <v>4.7</v>
      </c>
      <c r="R694" t="b">
        <v>0</v>
      </c>
      <c r="S694" t="s">
        <v>28</v>
      </c>
      <c r="T694">
        <v>3009</v>
      </c>
      <c r="U694" t="s">
        <v>51</v>
      </c>
      <c r="V694" t="s">
        <v>60</v>
      </c>
      <c r="W694" t="s">
        <v>31</v>
      </c>
      <c r="X694" s="10">
        <f t="shared" si="221"/>
        <v>6.9364161849710976E-2</v>
      </c>
      <c r="Y694" s="10" t="str">
        <f t="shared" si="231"/>
        <v>0%-10%</v>
      </c>
      <c r="Z694" t="str">
        <f t="shared" si="222"/>
        <v>Low</v>
      </c>
      <c r="AA694" t="str">
        <f t="shared" si="223"/>
        <v>901-1000</v>
      </c>
      <c r="AB694" t="str">
        <f t="shared" si="224"/>
        <v>51-100</v>
      </c>
      <c r="AC694" t="str">
        <f t="shared" si="225"/>
        <v>WEST</v>
      </c>
      <c r="AD694" t="str">
        <f t="shared" si="226"/>
        <v>Multiple Device</v>
      </c>
      <c r="AE694" t="str">
        <f t="shared" si="227"/>
        <v>151-200</v>
      </c>
      <c r="AF694" s="24" t="str">
        <f t="shared" si="228"/>
        <v>2-3 days</v>
      </c>
      <c r="AG694" t="str">
        <f t="shared" si="229"/>
        <v>3001-3500</v>
      </c>
      <c r="AH694" s="30">
        <f t="shared" si="232"/>
        <v>660</v>
      </c>
      <c r="AI694" s="30">
        <f t="shared" si="219"/>
        <v>0.27727272727272728</v>
      </c>
      <c r="AJ694" t="str">
        <f t="shared" si="233"/>
        <v>0-5 hrs</v>
      </c>
      <c r="AK694" t="str">
        <f t="shared" si="241"/>
        <v>Moderate Enagaged</v>
      </c>
    </row>
    <row r="695" spans="1:37" x14ac:dyDescent="0.25">
      <c r="A695">
        <v>7359</v>
      </c>
      <c r="B695" t="s">
        <v>127</v>
      </c>
      <c r="C695" s="1">
        <v>45005</v>
      </c>
      <c r="D695" s="1">
        <v>45643</v>
      </c>
      <c r="E695" s="33">
        <v>15.99</v>
      </c>
      <c r="F695">
        <v>477</v>
      </c>
      <c r="G695" t="s">
        <v>24</v>
      </c>
      <c r="H695">
        <v>2</v>
      </c>
      <c r="I695">
        <v>3</v>
      </c>
      <c r="J695" t="b">
        <v>1</v>
      </c>
      <c r="K695">
        <v>899</v>
      </c>
      <c r="L695">
        <v>97</v>
      </c>
      <c r="M695" t="s">
        <v>25</v>
      </c>
      <c r="N695" t="s">
        <v>49</v>
      </c>
      <c r="O695" t="s">
        <v>56</v>
      </c>
      <c r="P695">
        <v>42</v>
      </c>
      <c r="Q695">
        <v>4.7</v>
      </c>
      <c r="R695" t="b">
        <v>1</v>
      </c>
      <c r="S695" t="s">
        <v>28</v>
      </c>
      <c r="T695">
        <v>3428</v>
      </c>
      <c r="U695" t="s">
        <v>57</v>
      </c>
      <c r="V695" t="s">
        <v>60</v>
      </c>
      <c r="W695" t="s">
        <v>53</v>
      </c>
      <c r="X695" s="10">
        <f t="shared" si="221"/>
        <v>4.2168674698795178E-2</v>
      </c>
      <c r="Y695" s="10" t="str">
        <f t="shared" si="231"/>
        <v>0%-10%</v>
      </c>
      <c r="Z695" t="str">
        <f t="shared" si="222"/>
        <v>Low</v>
      </c>
      <c r="AA695" t="str">
        <f t="shared" si="223"/>
        <v>801-900</v>
      </c>
      <c r="AB695" t="str">
        <f t="shared" si="224"/>
        <v>51-100</v>
      </c>
      <c r="AC695" t="str">
        <f t="shared" si="225"/>
        <v>WEST</v>
      </c>
      <c r="AD695" t="str">
        <f t="shared" si="226"/>
        <v>Multiple Device</v>
      </c>
      <c r="AE695" t="str">
        <f t="shared" si="227"/>
        <v>451-500</v>
      </c>
      <c r="AF695" s="24" t="str">
        <f t="shared" si="228"/>
        <v>0-1 days</v>
      </c>
      <c r="AG695" t="str">
        <f t="shared" si="229"/>
        <v>3001-3500</v>
      </c>
      <c r="AH695" s="30">
        <f t="shared" si="232"/>
        <v>638</v>
      </c>
      <c r="AI695" s="30">
        <f t="shared" si="219"/>
        <v>0.74764890282131657</v>
      </c>
      <c r="AJ695" t="str">
        <f t="shared" si="233"/>
        <v>0-5 hrs</v>
      </c>
      <c r="AK695" t="str">
        <f t="shared" si="234"/>
        <v>High Enagaged</v>
      </c>
    </row>
    <row r="696" spans="1:37" x14ac:dyDescent="0.25">
      <c r="A696">
        <v>7366</v>
      </c>
      <c r="B696" t="s">
        <v>309</v>
      </c>
      <c r="C696" s="1">
        <v>45465</v>
      </c>
      <c r="D696" s="1">
        <v>45641</v>
      </c>
      <c r="E696" s="33">
        <v>7.99</v>
      </c>
      <c r="F696">
        <v>451</v>
      </c>
      <c r="G696" t="s">
        <v>62</v>
      </c>
      <c r="H696">
        <v>3</v>
      </c>
      <c r="I696">
        <v>3</v>
      </c>
      <c r="J696" t="b">
        <v>0</v>
      </c>
      <c r="K696">
        <v>588</v>
      </c>
      <c r="L696">
        <v>147</v>
      </c>
      <c r="M696" t="s">
        <v>63</v>
      </c>
      <c r="N696" t="s">
        <v>40</v>
      </c>
      <c r="O696" t="s">
        <v>34</v>
      </c>
      <c r="P696">
        <v>75</v>
      </c>
      <c r="Q696">
        <v>3.3</v>
      </c>
      <c r="R696" t="b">
        <v>1</v>
      </c>
      <c r="S696" t="s">
        <v>28</v>
      </c>
      <c r="T696">
        <v>1785</v>
      </c>
      <c r="U696" t="s">
        <v>65</v>
      </c>
      <c r="V696" t="s">
        <v>60</v>
      </c>
      <c r="W696" t="s">
        <v>37</v>
      </c>
      <c r="X696" s="10">
        <f t="shared" si="221"/>
        <v>0.10204081632653061</v>
      </c>
      <c r="Y696" s="10" t="str">
        <f t="shared" si="231"/>
        <v>11%-30%</v>
      </c>
      <c r="Z696" t="str">
        <f t="shared" si="222"/>
        <v>Moderate</v>
      </c>
      <c r="AA696" t="str">
        <f t="shared" si="223"/>
        <v>501-600</v>
      </c>
      <c r="AB696" t="str">
        <f t="shared" si="224"/>
        <v>101-150</v>
      </c>
      <c r="AC696" t="str">
        <f t="shared" si="225"/>
        <v>NORTH</v>
      </c>
      <c r="AD696" t="str">
        <f t="shared" si="226"/>
        <v>Multiple Device</v>
      </c>
      <c r="AE696" t="str">
        <f t="shared" si="227"/>
        <v>451-500</v>
      </c>
      <c r="AF696" s="24" t="str">
        <f t="shared" si="228"/>
        <v>2-3 days</v>
      </c>
      <c r="AG696" t="str">
        <f t="shared" si="229"/>
        <v>1501-2000</v>
      </c>
      <c r="AH696" s="30">
        <f t="shared" si="232"/>
        <v>176</v>
      </c>
      <c r="AI696" s="30">
        <f t="shared" si="219"/>
        <v>2.5625</v>
      </c>
      <c r="AJ696" t="str">
        <f t="shared" si="233"/>
        <v>0-5 hrs</v>
      </c>
      <c r="AK696" t="str">
        <f t="shared" si="234"/>
        <v>High Enagaged</v>
      </c>
    </row>
    <row r="697" spans="1:37" x14ac:dyDescent="0.25">
      <c r="A697">
        <v>7395</v>
      </c>
      <c r="B697" t="s">
        <v>94</v>
      </c>
      <c r="C697" s="1">
        <v>45256</v>
      </c>
      <c r="D697" s="1">
        <v>45631</v>
      </c>
      <c r="E697" s="33">
        <v>11.99</v>
      </c>
      <c r="F697">
        <v>73</v>
      </c>
      <c r="G697" t="s">
        <v>24</v>
      </c>
      <c r="H697">
        <v>1</v>
      </c>
      <c r="I697">
        <v>1</v>
      </c>
      <c r="J697" t="b">
        <v>1</v>
      </c>
      <c r="K697">
        <v>664</v>
      </c>
      <c r="L697">
        <v>123</v>
      </c>
      <c r="M697" t="s">
        <v>59</v>
      </c>
      <c r="N697" t="s">
        <v>40</v>
      </c>
      <c r="O697" t="s">
        <v>34</v>
      </c>
      <c r="P697">
        <v>70</v>
      </c>
      <c r="Q697">
        <v>4.4000000000000004</v>
      </c>
      <c r="R697" t="b">
        <v>1</v>
      </c>
      <c r="S697" t="s">
        <v>28</v>
      </c>
      <c r="T697">
        <v>4083</v>
      </c>
      <c r="U697" t="s">
        <v>51</v>
      </c>
      <c r="V697" t="s">
        <v>36</v>
      </c>
      <c r="W697" t="s">
        <v>31</v>
      </c>
      <c r="X697" s="10">
        <f t="shared" si="221"/>
        <v>8.8945362134688691E-2</v>
      </c>
      <c r="Y697" s="10" t="str">
        <f t="shared" si="231"/>
        <v>0%-10%</v>
      </c>
      <c r="Z697" t="str">
        <f t="shared" si="222"/>
        <v>Low</v>
      </c>
      <c r="AA697" t="str">
        <f t="shared" si="223"/>
        <v>601-700</v>
      </c>
      <c r="AB697" t="str">
        <f t="shared" si="224"/>
        <v>101-150</v>
      </c>
      <c r="AC697" t="str">
        <f t="shared" si="225"/>
        <v>SOUTH</v>
      </c>
      <c r="AD697" t="str">
        <f t="shared" si="226"/>
        <v>Single Device</v>
      </c>
      <c r="AE697" t="str">
        <f t="shared" si="227"/>
        <v>51-100</v>
      </c>
      <c r="AF697" s="24" t="str">
        <f t="shared" si="228"/>
        <v>11-15 days</v>
      </c>
      <c r="AG697" t="str">
        <f t="shared" si="229"/>
        <v>4001-4500</v>
      </c>
      <c r="AH697" s="30">
        <f t="shared" si="232"/>
        <v>375</v>
      </c>
      <c r="AI697" s="30">
        <f t="shared" si="219"/>
        <v>0.19466666666666665</v>
      </c>
      <c r="AJ697" t="str">
        <f t="shared" si="233"/>
        <v>0-5 hrs</v>
      </c>
      <c r="AK697" t="str">
        <f t="shared" ref="AK697:AK702" si="242">IF(F697&gt;400,"High Enagaged",IF(AND(F697&lt;=200,F697&gt;100),"Moderate Enagaged","Low Engaged"))</f>
        <v>Low Engaged</v>
      </c>
    </row>
    <row r="698" spans="1:37" x14ac:dyDescent="0.25">
      <c r="A698">
        <v>7398</v>
      </c>
      <c r="B698" t="s">
        <v>216</v>
      </c>
      <c r="C698" s="1">
        <v>45275</v>
      </c>
      <c r="D698" s="1">
        <v>45641</v>
      </c>
      <c r="E698" s="33">
        <v>11.99</v>
      </c>
      <c r="F698">
        <v>82</v>
      </c>
      <c r="G698" t="s">
        <v>33</v>
      </c>
      <c r="H698">
        <v>5</v>
      </c>
      <c r="I698">
        <v>1</v>
      </c>
      <c r="J698" t="b">
        <v>1</v>
      </c>
      <c r="K698">
        <v>93</v>
      </c>
      <c r="L698">
        <v>46</v>
      </c>
      <c r="M698" t="s">
        <v>39</v>
      </c>
      <c r="N698" t="s">
        <v>26</v>
      </c>
      <c r="O698" t="s">
        <v>34</v>
      </c>
      <c r="P698">
        <v>41</v>
      </c>
      <c r="Q698">
        <v>4.7</v>
      </c>
      <c r="R698" t="b">
        <v>1</v>
      </c>
      <c r="S698" t="s">
        <v>28</v>
      </c>
      <c r="T698">
        <v>3152</v>
      </c>
      <c r="U698" t="s">
        <v>29</v>
      </c>
      <c r="V698" t="s">
        <v>36</v>
      </c>
      <c r="W698" t="s">
        <v>37</v>
      </c>
      <c r="X698" s="10">
        <f t="shared" si="221"/>
        <v>0.29496402877697842</v>
      </c>
      <c r="Y698" s="10" t="str">
        <f t="shared" si="231"/>
        <v>11%-30%</v>
      </c>
      <c r="Z698" t="str">
        <f t="shared" si="222"/>
        <v>Moderate</v>
      </c>
      <c r="AA698" t="str">
        <f t="shared" si="223"/>
        <v>0-100</v>
      </c>
      <c r="AB698" t="str">
        <f t="shared" si="224"/>
        <v>0-50</v>
      </c>
      <c r="AC698" t="str">
        <f t="shared" si="225"/>
        <v>WEST</v>
      </c>
      <c r="AD698" t="str">
        <f t="shared" si="226"/>
        <v>Multiple Device</v>
      </c>
      <c r="AE698" t="str">
        <f t="shared" si="227"/>
        <v>51-100</v>
      </c>
      <c r="AF698" s="24" t="str">
        <f t="shared" si="228"/>
        <v>2-3 days</v>
      </c>
      <c r="AG698" t="str">
        <f t="shared" si="229"/>
        <v>3001-3500</v>
      </c>
      <c r="AH698" s="30">
        <f t="shared" si="232"/>
        <v>366</v>
      </c>
      <c r="AI698" s="30">
        <f t="shared" si="219"/>
        <v>0.22404371584699453</v>
      </c>
      <c r="AJ698" t="str">
        <f t="shared" si="233"/>
        <v>0-5 hrs</v>
      </c>
      <c r="AK698" t="str">
        <f t="shared" si="242"/>
        <v>Low Engaged</v>
      </c>
    </row>
    <row r="699" spans="1:37" x14ac:dyDescent="0.25">
      <c r="A699">
        <v>7399</v>
      </c>
      <c r="B699" t="s">
        <v>134</v>
      </c>
      <c r="C699" s="1">
        <v>45517</v>
      </c>
      <c r="D699" s="1">
        <v>45635</v>
      </c>
      <c r="E699" s="33">
        <v>11.99</v>
      </c>
      <c r="F699">
        <v>119</v>
      </c>
      <c r="G699" t="s">
        <v>79</v>
      </c>
      <c r="H699">
        <v>2</v>
      </c>
      <c r="I699">
        <v>5</v>
      </c>
      <c r="J699" t="b">
        <v>1</v>
      </c>
      <c r="K699">
        <v>344</v>
      </c>
      <c r="L699">
        <v>93</v>
      </c>
      <c r="M699" t="s">
        <v>63</v>
      </c>
      <c r="N699" t="s">
        <v>40</v>
      </c>
      <c r="O699" t="s">
        <v>27</v>
      </c>
      <c r="P699">
        <v>0</v>
      </c>
      <c r="Q699">
        <v>4.2</v>
      </c>
      <c r="R699" t="b">
        <v>0</v>
      </c>
      <c r="S699" t="s">
        <v>28</v>
      </c>
      <c r="T699">
        <v>2259</v>
      </c>
      <c r="U699" t="s">
        <v>65</v>
      </c>
      <c r="V699" t="s">
        <v>60</v>
      </c>
      <c r="W699" t="s">
        <v>31</v>
      </c>
      <c r="X699" s="10">
        <f t="shared" si="221"/>
        <v>0</v>
      </c>
      <c r="Y699" s="10" t="str">
        <f t="shared" si="231"/>
        <v>0%-10%</v>
      </c>
      <c r="Z699" t="str">
        <f t="shared" si="222"/>
        <v>Low</v>
      </c>
      <c r="AA699" t="str">
        <f t="shared" si="223"/>
        <v>301-400</v>
      </c>
      <c r="AB699" t="str">
        <f t="shared" si="224"/>
        <v>51-100</v>
      </c>
      <c r="AC699" t="str">
        <f t="shared" si="225"/>
        <v>NORTH</v>
      </c>
      <c r="AD699" t="str">
        <f t="shared" si="226"/>
        <v>Multiple Device</v>
      </c>
      <c r="AE699" t="str">
        <f t="shared" si="227"/>
        <v>101-150</v>
      </c>
      <c r="AF699" s="24" t="str">
        <f t="shared" si="228"/>
        <v>7-10 days</v>
      </c>
      <c r="AG699" t="str">
        <f t="shared" si="229"/>
        <v>2001-2500</v>
      </c>
      <c r="AH699" s="30">
        <f t="shared" si="232"/>
        <v>118</v>
      </c>
      <c r="AI699" s="30">
        <f t="shared" si="219"/>
        <v>1.0084745762711864</v>
      </c>
      <c r="AJ699" t="str">
        <f t="shared" si="233"/>
        <v>0-5 hrs</v>
      </c>
      <c r="AK699" t="str">
        <f t="shared" si="242"/>
        <v>Moderate Enagaged</v>
      </c>
    </row>
    <row r="700" spans="1:37" x14ac:dyDescent="0.25">
      <c r="A700">
        <v>7400</v>
      </c>
      <c r="B700" t="s">
        <v>256</v>
      </c>
      <c r="C700" s="1">
        <v>45421</v>
      </c>
      <c r="D700" s="1">
        <v>45641</v>
      </c>
      <c r="E700" s="33">
        <v>11.99</v>
      </c>
      <c r="F700">
        <v>254</v>
      </c>
      <c r="G700" t="s">
        <v>24</v>
      </c>
      <c r="H700">
        <v>4</v>
      </c>
      <c r="I700">
        <v>1</v>
      </c>
      <c r="J700" t="b">
        <v>1</v>
      </c>
      <c r="K700">
        <v>406</v>
      </c>
      <c r="L700">
        <v>47</v>
      </c>
      <c r="M700" t="s">
        <v>59</v>
      </c>
      <c r="N700" t="s">
        <v>40</v>
      </c>
      <c r="O700" t="s">
        <v>41</v>
      </c>
      <c r="P700">
        <v>5</v>
      </c>
      <c r="Q700">
        <v>3.6</v>
      </c>
      <c r="R700" t="b">
        <v>0</v>
      </c>
      <c r="S700" t="s">
        <v>28</v>
      </c>
      <c r="T700">
        <v>3281</v>
      </c>
      <c r="U700" t="s">
        <v>35</v>
      </c>
      <c r="V700" t="s">
        <v>60</v>
      </c>
      <c r="W700" t="s">
        <v>31</v>
      </c>
      <c r="X700" s="10">
        <f t="shared" si="221"/>
        <v>1.1037527593818985E-2</v>
      </c>
      <c r="Y700" s="10" t="str">
        <f t="shared" si="231"/>
        <v>0%-10%</v>
      </c>
      <c r="Z700" t="str">
        <f t="shared" si="222"/>
        <v>Low</v>
      </c>
      <c r="AA700" t="str">
        <f t="shared" si="223"/>
        <v>401-500</v>
      </c>
      <c r="AB700" t="str">
        <f t="shared" si="224"/>
        <v>0-50</v>
      </c>
      <c r="AC700" t="str">
        <f t="shared" si="225"/>
        <v>SOUTH</v>
      </c>
      <c r="AD700" t="str">
        <f t="shared" si="226"/>
        <v>Multiple Device</v>
      </c>
      <c r="AE700" t="str">
        <f t="shared" si="227"/>
        <v>251-300</v>
      </c>
      <c r="AF700" s="24" t="str">
        <f t="shared" si="228"/>
        <v>2-3 days</v>
      </c>
      <c r="AG700" t="str">
        <f t="shared" si="229"/>
        <v>3001-3500</v>
      </c>
      <c r="AH700" s="30">
        <f t="shared" si="232"/>
        <v>220</v>
      </c>
      <c r="AI700" s="30">
        <f t="shared" si="219"/>
        <v>1.1545454545454545</v>
      </c>
      <c r="AJ700" t="str">
        <f t="shared" si="233"/>
        <v>0-5 hrs</v>
      </c>
      <c r="AK700" t="str">
        <f t="shared" si="242"/>
        <v>Low Engaged</v>
      </c>
    </row>
    <row r="701" spans="1:37" x14ac:dyDescent="0.25">
      <c r="A701">
        <v>7408</v>
      </c>
      <c r="B701" t="s">
        <v>152</v>
      </c>
      <c r="C701" s="1">
        <v>44922</v>
      </c>
      <c r="D701" s="1">
        <v>45620</v>
      </c>
      <c r="E701" s="33">
        <v>15.99</v>
      </c>
      <c r="F701">
        <v>308</v>
      </c>
      <c r="G701" t="s">
        <v>79</v>
      </c>
      <c r="H701">
        <v>1</v>
      </c>
      <c r="I701">
        <v>2</v>
      </c>
      <c r="J701" t="b">
        <v>1</v>
      </c>
      <c r="K701">
        <v>202</v>
      </c>
      <c r="L701">
        <v>12</v>
      </c>
      <c r="M701" t="s">
        <v>48</v>
      </c>
      <c r="N701" t="s">
        <v>64</v>
      </c>
      <c r="O701" t="s">
        <v>50</v>
      </c>
      <c r="P701">
        <v>21</v>
      </c>
      <c r="Q701">
        <v>4.5</v>
      </c>
      <c r="R701" t="b">
        <v>0</v>
      </c>
      <c r="S701" t="s">
        <v>28</v>
      </c>
      <c r="T701">
        <v>2097</v>
      </c>
      <c r="U701" t="s">
        <v>35</v>
      </c>
      <c r="V701" t="s">
        <v>36</v>
      </c>
      <c r="W701" t="s">
        <v>53</v>
      </c>
      <c r="X701" s="10">
        <f t="shared" si="221"/>
        <v>9.8130841121495324E-2</v>
      </c>
      <c r="Y701" s="10" t="str">
        <f t="shared" si="231"/>
        <v>0%-10%</v>
      </c>
      <c r="Z701" t="str">
        <f t="shared" si="222"/>
        <v>Low</v>
      </c>
      <c r="AA701" t="str">
        <f t="shared" si="223"/>
        <v>201-300</v>
      </c>
      <c r="AB701" t="str">
        <f t="shared" si="224"/>
        <v>0-50</v>
      </c>
      <c r="AC701" t="str">
        <f t="shared" si="225"/>
        <v>EAST</v>
      </c>
      <c r="AD701" t="str">
        <f t="shared" si="226"/>
        <v>Single Device</v>
      </c>
      <c r="AE701" t="str">
        <f t="shared" si="227"/>
        <v>301-350</v>
      </c>
      <c r="AF701" s="24" t="str">
        <f t="shared" si="228"/>
        <v>21-30 days</v>
      </c>
      <c r="AG701" t="str">
        <f t="shared" si="229"/>
        <v>2001-2500</v>
      </c>
      <c r="AH701" s="30">
        <f t="shared" si="232"/>
        <v>698</v>
      </c>
      <c r="AI701" s="30">
        <f t="shared" ref="AI701:AI764" si="243">IFERROR(IF(F701/AH701&gt;0,F701/AH701,-(F701/AH701)),F701-(F701-1))</f>
        <v>0.44126074498567336</v>
      </c>
      <c r="AJ701" t="str">
        <f t="shared" si="233"/>
        <v>0-5 hrs</v>
      </c>
      <c r="AK701" t="str">
        <f t="shared" si="242"/>
        <v>Low Engaged</v>
      </c>
    </row>
    <row r="702" spans="1:37" x14ac:dyDescent="0.25">
      <c r="A702">
        <v>7424</v>
      </c>
      <c r="B702" t="s">
        <v>105</v>
      </c>
      <c r="C702" s="1">
        <v>45146</v>
      </c>
      <c r="D702" s="1">
        <v>45639</v>
      </c>
      <c r="E702" s="33">
        <v>7.99</v>
      </c>
      <c r="F702">
        <v>55</v>
      </c>
      <c r="G702" t="s">
        <v>62</v>
      </c>
      <c r="H702">
        <v>4</v>
      </c>
      <c r="I702">
        <v>6</v>
      </c>
      <c r="J702" t="b">
        <v>1</v>
      </c>
      <c r="K702">
        <v>135</v>
      </c>
      <c r="L702">
        <v>138</v>
      </c>
      <c r="M702" t="s">
        <v>63</v>
      </c>
      <c r="N702" t="s">
        <v>49</v>
      </c>
      <c r="O702" t="s">
        <v>67</v>
      </c>
      <c r="P702">
        <v>5</v>
      </c>
      <c r="Q702">
        <v>3.4</v>
      </c>
      <c r="R702" t="b">
        <v>0</v>
      </c>
      <c r="S702" t="s">
        <v>28</v>
      </c>
      <c r="T702">
        <v>1512</v>
      </c>
      <c r="U702" t="s">
        <v>65</v>
      </c>
      <c r="V702" t="s">
        <v>60</v>
      </c>
      <c r="W702" t="s">
        <v>37</v>
      </c>
      <c r="X702" s="10">
        <f t="shared" si="221"/>
        <v>1.8315018315018316E-2</v>
      </c>
      <c r="Y702" s="10" t="str">
        <f t="shared" si="231"/>
        <v>0%-10%</v>
      </c>
      <c r="Z702" t="str">
        <f t="shared" si="222"/>
        <v>Low</v>
      </c>
      <c r="AA702" t="str">
        <f t="shared" si="223"/>
        <v>101-200</v>
      </c>
      <c r="AB702" t="str">
        <f t="shared" si="224"/>
        <v>101-150</v>
      </c>
      <c r="AC702" t="str">
        <f t="shared" si="225"/>
        <v>NORTH</v>
      </c>
      <c r="AD702" t="str">
        <f t="shared" si="226"/>
        <v>Multiple Device</v>
      </c>
      <c r="AE702" t="str">
        <f t="shared" si="227"/>
        <v>51-100</v>
      </c>
      <c r="AF702" s="24" t="str">
        <f t="shared" si="228"/>
        <v>4-6 days</v>
      </c>
      <c r="AG702" t="str">
        <f t="shared" si="229"/>
        <v>1501-2000</v>
      </c>
      <c r="AH702" s="30">
        <f t="shared" si="232"/>
        <v>493</v>
      </c>
      <c r="AI702" s="30">
        <f t="shared" si="243"/>
        <v>0.11156186612576065</v>
      </c>
      <c r="AJ702" t="str">
        <f t="shared" si="233"/>
        <v>0-5 hrs</v>
      </c>
      <c r="AK702" t="str">
        <f t="shared" si="242"/>
        <v>Low Engaged</v>
      </c>
    </row>
    <row r="703" spans="1:37" x14ac:dyDescent="0.25">
      <c r="A703">
        <v>7436</v>
      </c>
      <c r="B703" t="s">
        <v>206</v>
      </c>
      <c r="C703" s="1">
        <v>45344</v>
      </c>
      <c r="D703" s="1">
        <v>45643</v>
      </c>
      <c r="E703" s="33">
        <v>15.99</v>
      </c>
      <c r="F703">
        <v>238</v>
      </c>
      <c r="G703" t="s">
        <v>43</v>
      </c>
      <c r="H703">
        <v>4</v>
      </c>
      <c r="I703">
        <v>1</v>
      </c>
      <c r="J703" t="b">
        <v>1</v>
      </c>
      <c r="K703">
        <v>233</v>
      </c>
      <c r="L703">
        <v>102</v>
      </c>
      <c r="M703" t="s">
        <v>39</v>
      </c>
      <c r="N703" t="s">
        <v>40</v>
      </c>
      <c r="O703" t="s">
        <v>27</v>
      </c>
      <c r="P703">
        <v>78</v>
      </c>
      <c r="Q703">
        <v>3.1</v>
      </c>
      <c r="R703" t="b">
        <v>0</v>
      </c>
      <c r="S703" t="s">
        <v>28</v>
      </c>
      <c r="T703">
        <v>130</v>
      </c>
      <c r="U703" t="s">
        <v>51</v>
      </c>
      <c r="V703" t="s">
        <v>68</v>
      </c>
      <c r="W703" t="s">
        <v>31</v>
      </c>
      <c r="X703" s="10">
        <f t="shared" si="221"/>
        <v>0.23283582089552238</v>
      </c>
      <c r="Y703" s="10" t="str">
        <f t="shared" si="231"/>
        <v>11%-30%</v>
      </c>
      <c r="Z703" t="str">
        <f t="shared" si="222"/>
        <v>Moderate</v>
      </c>
      <c r="AA703" t="str">
        <f t="shared" si="223"/>
        <v>201-300</v>
      </c>
      <c r="AB703" t="str">
        <f t="shared" si="224"/>
        <v>101-150</v>
      </c>
      <c r="AC703" t="str">
        <f t="shared" si="225"/>
        <v>WEST</v>
      </c>
      <c r="AD703" t="str">
        <f t="shared" si="226"/>
        <v>Multiple Device</v>
      </c>
      <c r="AE703" t="str">
        <f t="shared" si="227"/>
        <v>201-250</v>
      </c>
      <c r="AF703" s="24" t="str">
        <f t="shared" si="228"/>
        <v>0-1 days</v>
      </c>
      <c r="AG703" t="str">
        <f t="shared" si="229"/>
        <v>0-500</v>
      </c>
      <c r="AH703" s="30">
        <f t="shared" si="232"/>
        <v>299</v>
      </c>
      <c r="AI703" s="30">
        <f t="shared" si="243"/>
        <v>0.79598662207357862</v>
      </c>
      <c r="AJ703" t="str">
        <f t="shared" si="233"/>
        <v>0-5 hrs</v>
      </c>
      <c r="AK703" t="str">
        <f t="shared" si="234"/>
        <v>Moderate Enagaged</v>
      </c>
    </row>
    <row r="704" spans="1:37" x14ac:dyDescent="0.25">
      <c r="A704">
        <v>7439</v>
      </c>
      <c r="B704" t="s">
        <v>133</v>
      </c>
      <c r="C704" s="1">
        <v>45163</v>
      </c>
      <c r="D704" s="1">
        <v>45631</v>
      </c>
      <c r="E704" s="33">
        <v>15.99</v>
      </c>
      <c r="F704">
        <v>427</v>
      </c>
      <c r="G704" t="s">
        <v>62</v>
      </c>
      <c r="H704">
        <v>1</v>
      </c>
      <c r="I704">
        <v>1</v>
      </c>
      <c r="J704" t="b">
        <v>0</v>
      </c>
      <c r="K704">
        <v>479</v>
      </c>
      <c r="L704">
        <v>98</v>
      </c>
      <c r="M704" t="s">
        <v>25</v>
      </c>
      <c r="N704" t="s">
        <v>26</v>
      </c>
      <c r="O704" t="s">
        <v>56</v>
      </c>
      <c r="P704">
        <v>18</v>
      </c>
      <c r="Q704">
        <v>3.8</v>
      </c>
      <c r="R704" t="b">
        <v>1</v>
      </c>
      <c r="S704" t="s">
        <v>28</v>
      </c>
      <c r="T704">
        <v>547</v>
      </c>
      <c r="U704" t="s">
        <v>65</v>
      </c>
      <c r="V704" t="s">
        <v>68</v>
      </c>
      <c r="W704" t="s">
        <v>31</v>
      </c>
      <c r="X704" s="10">
        <f t="shared" si="221"/>
        <v>3.1195840554592721E-2</v>
      </c>
      <c r="Y704" s="10" t="str">
        <f t="shared" si="231"/>
        <v>0%-10%</v>
      </c>
      <c r="Z704" t="str">
        <f t="shared" si="222"/>
        <v>Low</v>
      </c>
      <c r="AA704" t="str">
        <f t="shared" si="223"/>
        <v>401-500</v>
      </c>
      <c r="AB704" t="str">
        <f t="shared" si="224"/>
        <v>51-100</v>
      </c>
      <c r="AC704" t="str">
        <f t="shared" si="225"/>
        <v>WEST</v>
      </c>
      <c r="AD704" t="str">
        <f t="shared" si="226"/>
        <v>Single Device</v>
      </c>
      <c r="AE704" t="str">
        <f t="shared" si="227"/>
        <v>401-450</v>
      </c>
      <c r="AF704" s="24" t="str">
        <f t="shared" si="228"/>
        <v>11-15 days</v>
      </c>
      <c r="AG704" t="str">
        <f t="shared" si="229"/>
        <v>501-1000</v>
      </c>
      <c r="AH704" s="30">
        <f t="shared" si="232"/>
        <v>468</v>
      </c>
      <c r="AI704" s="30">
        <f t="shared" si="243"/>
        <v>0.91239316239316237</v>
      </c>
      <c r="AJ704" t="str">
        <f t="shared" si="233"/>
        <v>0-5 hrs</v>
      </c>
      <c r="AK704" t="str">
        <f t="shared" si="234"/>
        <v>High Enagaged</v>
      </c>
    </row>
    <row r="705" spans="1:37" x14ac:dyDescent="0.25">
      <c r="A705">
        <v>7445</v>
      </c>
      <c r="B705" t="s">
        <v>91</v>
      </c>
      <c r="C705" s="1">
        <v>45249</v>
      </c>
      <c r="D705" s="1">
        <v>45619</v>
      </c>
      <c r="E705" s="33">
        <v>15.99</v>
      </c>
      <c r="F705">
        <v>115</v>
      </c>
      <c r="G705" t="s">
        <v>55</v>
      </c>
      <c r="H705">
        <v>2</v>
      </c>
      <c r="I705">
        <v>6</v>
      </c>
      <c r="J705" t="b">
        <v>1</v>
      </c>
      <c r="K705">
        <v>583</v>
      </c>
      <c r="L705">
        <v>127</v>
      </c>
      <c r="M705" t="s">
        <v>25</v>
      </c>
      <c r="N705" t="s">
        <v>49</v>
      </c>
      <c r="O705" t="s">
        <v>56</v>
      </c>
      <c r="P705">
        <v>0</v>
      </c>
      <c r="Q705">
        <v>3.6</v>
      </c>
      <c r="R705" t="b">
        <v>0</v>
      </c>
      <c r="S705" t="s">
        <v>28</v>
      </c>
      <c r="T705">
        <v>244</v>
      </c>
      <c r="U705" t="s">
        <v>35</v>
      </c>
      <c r="V705" t="s">
        <v>30</v>
      </c>
      <c r="W705" t="s">
        <v>31</v>
      </c>
      <c r="X705" s="10">
        <f t="shared" si="221"/>
        <v>0</v>
      </c>
      <c r="Y705" s="10" t="str">
        <f t="shared" si="231"/>
        <v>0%-10%</v>
      </c>
      <c r="Z705" t="str">
        <f t="shared" si="222"/>
        <v>Low</v>
      </c>
      <c r="AA705" t="str">
        <f t="shared" si="223"/>
        <v>501-600</v>
      </c>
      <c r="AB705" t="str">
        <f t="shared" si="224"/>
        <v>101-150</v>
      </c>
      <c r="AC705" t="str">
        <f t="shared" si="225"/>
        <v>WEST</v>
      </c>
      <c r="AD705" t="str">
        <f t="shared" si="226"/>
        <v>Multiple Device</v>
      </c>
      <c r="AE705" t="str">
        <f t="shared" si="227"/>
        <v>101-150</v>
      </c>
      <c r="AF705" s="24" t="str">
        <f t="shared" si="228"/>
        <v>More than 30days</v>
      </c>
      <c r="AG705" t="str">
        <f t="shared" si="229"/>
        <v>0-500</v>
      </c>
      <c r="AH705" s="30">
        <f t="shared" si="232"/>
        <v>370</v>
      </c>
      <c r="AI705" s="30">
        <f t="shared" si="243"/>
        <v>0.3108108108108108</v>
      </c>
      <c r="AJ705" t="str">
        <f t="shared" si="233"/>
        <v>0-5 hrs</v>
      </c>
      <c r="AK705" t="str">
        <f t="shared" ref="AK705:AK706" si="244">IF(F705&gt;400,"High Enagaged",IF(AND(F705&lt;=200,F705&gt;100),"Moderate Enagaged","Low Engaged"))</f>
        <v>Moderate Enagaged</v>
      </c>
    </row>
    <row r="706" spans="1:37" x14ac:dyDescent="0.25">
      <c r="A706">
        <v>7447</v>
      </c>
      <c r="B706" t="s">
        <v>94</v>
      </c>
      <c r="C706" s="1">
        <v>45077</v>
      </c>
      <c r="D706" s="1">
        <v>45616</v>
      </c>
      <c r="E706" s="33">
        <v>7.99</v>
      </c>
      <c r="F706">
        <v>108</v>
      </c>
      <c r="G706" t="s">
        <v>33</v>
      </c>
      <c r="H706">
        <v>2</v>
      </c>
      <c r="I706">
        <v>1</v>
      </c>
      <c r="J706" t="b">
        <v>0</v>
      </c>
      <c r="K706">
        <v>717</v>
      </c>
      <c r="L706">
        <v>84</v>
      </c>
      <c r="M706" t="s">
        <v>63</v>
      </c>
      <c r="N706" t="s">
        <v>26</v>
      </c>
      <c r="O706" t="s">
        <v>27</v>
      </c>
      <c r="P706">
        <v>82</v>
      </c>
      <c r="Q706">
        <v>3.9</v>
      </c>
      <c r="R706" t="b">
        <v>0</v>
      </c>
      <c r="S706" t="s">
        <v>28</v>
      </c>
      <c r="T706">
        <v>1559</v>
      </c>
      <c r="U706" t="s">
        <v>51</v>
      </c>
      <c r="V706" t="s">
        <v>30</v>
      </c>
      <c r="W706" t="s">
        <v>31</v>
      </c>
      <c r="X706" s="10">
        <f t="shared" ref="X706:X769" si="245">P706/(K706+L706)</f>
        <v>0.10237203495630462</v>
      </c>
      <c r="Y706" s="10" t="str">
        <f t="shared" si="231"/>
        <v>11%-30%</v>
      </c>
      <c r="Z706" t="str">
        <f t="shared" ref="Z706:Z769" si="246">IF(P706/(K706+L706)&gt;0.3, "High",IF(P706/(K706+L706)&lt;=0.1,"Low","Moderate"))</f>
        <v>Moderate</v>
      </c>
      <c r="AA706" t="str">
        <f t="shared" ref="AA706:AA769" si="247">IF(K706&gt;900,"901-1000",IF(AND(K706&lt;=900,K706&gt;800),"801-900",IF(AND(K706&lt;=800,K706&gt;700),"701-800",IF(AND(K706&lt;=700,K706&gt;600),"601-700",IF(AND(K706&lt;=600,K706&gt;500),"501-600",IF(AND(K706&lt;=500,K706&gt;400),"401-500",IF(AND(K706&lt;=400,K706&gt;300),"301-400",IF(AND(K706&lt;=300,K706&gt;200),"201-300",IF(AND(K706&lt;=200,K706&gt;100),"101-200","0-100")))))))))</f>
        <v>701-800</v>
      </c>
      <c r="AB706" t="str">
        <f t="shared" ref="AB706:AB769" si="248">IF(L706&gt;200,"Above 200",IF(AND(L706&lt;=200,L706&gt;150),"151-200",IF(AND(L706&lt;=150,L706&gt;100),"101-150",IF(AND(L706&lt;=100,L706&gt;50),"51-100","0-50"))))</f>
        <v>51-100</v>
      </c>
      <c r="AC706" t="str">
        <f t="shared" ref="AC706:AC769" si="249">IF(M706="GERMANY","NORTH",IF(M706="INDIA","EAST",IF(M706="USA","WEST",IF(M706="FRANCE","NORTH",IF(M706="CANADA","WEST",IF(M706="UK","NORTH",IF(M706="AUSTRALIA","SOUTH","")))))))</f>
        <v>NORTH</v>
      </c>
      <c r="AD706" t="str">
        <f t="shared" ref="AD706:AD769" si="250">IF(H706=1,"Single Device","Multiple Device")</f>
        <v>Multiple Device</v>
      </c>
      <c r="AE706" t="str">
        <f t="shared" ref="AE706:AE769" si="251">IF(AND(F706&lt;=500,F706&gt;450),"451-500",IF(AND(F706&lt;=450,F706&gt;400),"401-450",IF(AND(F706&lt;=400,F706&gt;350),"351-400",IF(AND(F706&lt;=350,F706&gt;300),"301-350",IF(AND(F706&lt;=300,F706&gt;250),"251-300",IF(AND(F706&lt;=250,F706&gt;200),"201-250",IF(AND(F706&lt;=200,F706&gt;150),"151-200",IF(AND(F706&lt;=150,F706&gt;100),"101-150",IF(AND(F706&lt;=100,F706&gt;50),"51-100","0-50")))))))))</f>
        <v>101-150</v>
      </c>
      <c r="AF706" s="24" t="str">
        <f t="shared" ref="AF706:AF769" si="252">IF(MAX($D$2:$D$1001)-D706&lt;=1,"0-1 days",IF(AND(MAX($D$2:$D$1001)-D706&gt;1,MAX($D$2:$D$1001)-D706&lt;=3),"2-3 days",IF(AND(MAX($D$2:$D$1001)-D706&gt;3,MAX($D$2:$D$1001)-D706&lt;=6),"4-6 days",IF(AND(MAX($D$2:$D$1001)-D706&gt;6,MAX($D$2:$D$1001)-D706&lt;=10),"7-10 days",IF(AND(MAX($D$2:$D$1001)-D706&gt;10,MAX($D$2:$D$1001)-D706&lt;=15),"11-15 days",IF(AND(MAX($D$2:$D$1001)-D706&gt;15,MAX($D$2:$D$1001)-D706&lt;=20),"16-20 days",IF(AND(MAX($D$2:$D$1001)-D725&gt;20,MAX($D$2:$D$1001)-D706&lt;=30),"21-30 days","More than 30days")))))))</f>
        <v>More than 30days</v>
      </c>
      <c r="AG706" t="str">
        <f t="shared" ref="AG706:AG769" si="253">IF(T706&gt;4500,"Above 4500",IF(AND(T706&lt;=4500,T706&gt;4000),"4001-4500",IF(AND(T706&lt;=4000,T706&gt;3500),"3501-4000",IF(AND(T706&lt;=3500,T706&gt;3000),"3001-3500",IF(AND(T706&lt;=3000,T706&gt;2500),"2501-3000",IF(AND(T706&lt;=2500,T706&gt;2000),"2001-2500",IF(AND(T706&lt;=2000,T706&gt;1500),"1501-2000",IF(AND(T706&lt;=1500,T706&gt;1000),"1001-1500",IF(AND(T706&lt;=1000,T706&gt;500),"501-1000","0-500")))))))))</f>
        <v>1501-2000</v>
      </c>
      <c r="AH706" s="30">
        <f t="shared" si="232"/>
        <v>539</v>
      </c>
      <c r="AI706" s="30">
        <f t="shared" si="243"/>
        <v>0.20037105751391465</v>
      </c>
      <c r="AJ706" t="str">
        <f t="shared" si="233"/>
        <v>0-5 hrs</v>
      </c>
      <c r="AK706" t="str">
        <f t="shared" si="244"/>
        <v>Moderate Enagaged</v>
      </c>
    </row>
    <row r="707" spans="1:37" x14ac:dyDescent="0.25">
      <c r="A707">
        <v>7448</v>
      </c>
      <c r="B707" t="s">
        <v>72</v>
      </c>
      <c r="C707" s="1">
        <v>45026</v>
      </c>
      <c r="D707" s="1">
        <v>45633</v>
      </c>
      <c r="E707" s="33">
        <v>7.99</v>
      </c>
      <c r="F707">
        <v>453</v>
      </c>
      <c r="G707" t="s">
        <v>46</v>
      </c>
      <c r="H707">
        <v>1</v>
      </c>
      <c r="I707">
        <v>5</v>
      </c>
      <c r="J707" t="b">
        <v>1</v>
      </c>
      <c r="K707">
        <v>487</v>
      </c>
      <c r="L707">
        <v>128</v>
      </c>
      <c r="M707" t="s">
        <v>48</v>
      </c>
      <c r="N707" t="s">
        <v>64</v>
      </c>
      <c r="O707" t="s">
        <v>41</v>
      </c>
      <c r="P707">
        <v>41</v>
      </c>
      <c r="Q707">
        <v>4.5</v>
      </c>
      <c r="R707" t="b">
        <v>1</v>
      </c>
      <c r="S707" t="s">
        <v>28</v>
      </c>
      <c r="T707">
        <v>30</v>
      </c>
      <c r="U707" t="s">
        <v>29</v>
      </c>
      <c r="V707" t="s">
        <v>52</v>
      </c>
      <c r="W707" t="s">
        <v>37</v>
      </c>
      <c r="X707" s="10">
        <f t="shared" si="245"/>
        <v>6.6666666666666666E-2</v>
      </c>
      <c r="Y707" s="10" t="str">
        <f t="shared" ref="Y707:Y770" si="254">IF(P707/(K707+L707)&gt;0.3,"Above 30%",IF(P707/(K707+L707)&lt;=0.1,"0%-10%","11%-30%"))</f>
        <v>0%-10%</v>
      </c>
      <c r="Z707" t="str">
        <f t="shared" si="246"/>
        <v>Low</v>
      </c>
      <c r="AA707" t="str">
        <f t="shared" si="247"/>
        <v>401-500</v>
      </c>
      <c r="AB707" t="str">
        <f t="shared" si="248"/>
        <v>101-150</v>
      </c>
      <c r="AC707" t="str">
        <f t="shared" si="249"/>
        <v>EAST</v>
      </c>
      <c r="AD707" t="str">
        <f t="shared" si="250"/>
        <v>Single Device</v>
      </c>
      <c r="AE707" t="str">
        <f t="shared" si="251"/>
        <v>451-500</v>
      </c>
      <c r="AF707" s="24" t="str">
        <f t="shared" si="252"/>
        <v>11-15 days</v>
      </c>
      <c r="AG707" t="str">
        <f t="shared" si="253"/>
        <v>0-500</v>
      </c>
      <c r="AH707" s="30">
        <f t="shared" ref="AH707:AH770" si="255">D707-C707</f>
        <v>607</v>
      </c>
      <c r="AI707" s="30">
        <f t="shared" si="243"/>
        <v>0.74629324546952225</v>
      </c>
      <c r="AJ707" t="str">
        <f t="shared" ref="AJ707:AJ770" si="256">IF(AI707&gt;20,"Above 20 hrs",IF(AND(AI707&lt;=20,AI707&gt;15),"15-20 hrs",IF(AND(AI707&lt;=15,AI707&gt;10),"11-15 hrs",IF(AND(AI707&lt;=10,AI707&gt;5),"6-10 hrs","0-5 hrs"))))</f>
        <v>0-5 hrs</v>
      </c>
      <c r="AK707" t="str">
        <f t="shared" ref="AK707:AK770" si="257">IF(F707&gt;400,"High Enagaged",IF(AND(T707&lt;=200,T707&gt;100),"Moderate Enagaged","Low Engaged"))</f>
        <v>High Enagaged</v>
      </c>
    </row>
    <row r="708" spans="1:37" x14ac:dyDescent="0.25">
      <c r="A708">
        <v>7451</v>
      </c>
      <c r="B708" t="s">
        <v>157</v>
      </c>
      <c r="C708" s="1">
        <v>45497</v>
      </c>
      <c r="D708" s="1">
        <v>45635</v>
      </c>
      <c r="E708" s="33">
        <v>15.99</v>
      </c>
      <c r="F708">
        <v>198</v>
      </c>
      <c r="G708" t="s">
        <v>43</v>
      </c>
      <c r="H708">
        <v>5</v>
      </c>
      <c r="I708">
        <v>5</v>
      </c>
      <c r="J708" t="b">
        <v>1</v>
      </c>
      <c r="K708">
        <v>255</v>
      </c>
      <c r="L708">
        <v>183</v>
      </c>
      <c r="M708" t="s">
        <v>39</v>
      </c>
      <c r="N708" t="s">
        <v>40</v>
      </c>
      <c r="O708" t="s">
        <v>67</v>
      </c>
      <c r="P708">
        <v>92</v>
      </c>
      <c r="Q708">
        <v>4.9000000000000004</v>
      </c>
      <c r="R708" t="b">
        <v>0</v>
      </c>
      <c r="S708" t="s">
        <v>28</v>
      </c>
      <c r="T708">
        <v>4435</v>
      </c>
      <c r="U708" t="s">
        <v>65</v>
      </c>
      <c r="V708" t="s">
        <v>52</v>
      </c>
      <c r="W708" t="s">
        <v>53</v>
      </c>
      <c r="X708" s="10">
        <f t="shared" si="245"/>
        <v>0.21004566210045661</v>
      </c>
      <c r="Y708" s="10" t="str">
        <f t="shared" si="254"/>
        <v>11%-30%</v>
      </c>
      <c r="Z708" t="str">
        <f t="shared" si="246"/>
        <v>Moderate</v>
      </c>
      <c r="AA708" t="str">
        <f t="shared" si="247"/>
        <v>201-300</v>
      </c>
      <c r="AB708" t="str">
        <f t="shared" si="248"/>
        <v>151-200</v>
      </c>
      <c r="AC708" t="str">
        <f t="shared" si="249"/>
        <v>WEST</v>
      </c>
      <c r="AD708" t="str">
        <f t="shared" si="250"/>
        <v>Multiple Device</v>
      </c>
      <c r="AE708" t="str">
        <f t="shared" si="251"/>
        <v>151-200</v>
      </c>
      <c r="AF708" s="24" t="str">
        <f t="shared" si="252"/>
        <v>7-10 days</v>
      </c>
      <c r="AG708" t="str">
        <f t="shared" si="253"/>
        <v>4001-4500</v>
      </c>
      <c r="AH708" s="30">
        <f t="shared" si="255"/>
        <v>138</v>
      </c>
      <c r="AI708" s="30">
        <f t="shared" si="243"/>
        <v>1.4347826086956521</v>
      </c>
      <c r="AJ708" t="str">
        <f t="shared" si="256"/>
        <v>0-5 hrs</v>
      </c>
      <c r="AK708" t="str">
        <f t="shared" ref="AK708:AK709" si="258">IF(F708&gt;400,"High Enagaged",IF(AND(F708&lt;=200,F708&gt;100),"Moderate Enagaged","Low Engaged"))</f>
        <v>Moderate Enagaged</v>
      </c>
    </row>
    <row r="709" spans="1:37" x14ac:dyDescent="0.25">
      <c r="A709">
        <v>7457</v>
      </c>
      <c r="B709" t="s">
        <v>282</v>
      </c>
      <c r="C709" s="1">
        <v>45028</v>
      </c>
      <c r="D709" s="1">
        <v>45625</v>
      </c>
      <c r="E709" s="33">
        <v>11.99</v>
      </c>
      <c r="F709">
        <v>164</v>
      </c>
      <c r="G709" t="s">
        <v>43</v>
      </c>
      <c r="H709">
        <v>2</v>
      </c>
      <c r="I709">
        <v>1</v>
      </c>
      <c r="J709" t="b">
        <v>1</v>
      </c>
      <c r="K709">
        <v>536</v>
      </c>
      <c r="L709">
        <v>150</v>
      </c>
      <c r="M709" t="s">
        <v>44</v>
      </c>
      <c r="N709" t="s">
        <v>40</v>
      </c>
      <c r="O709" t="s">
        <v>41</v>
      </c>
      <c r="P709">
        <v>7</v>
      </c>
      <c r="Q709">
        <v>3.2</v>
      </c>
      <c r="R709" t="b">
        <v>1</v>
      </c>
      <c r="S709" t="s">
        <v>28</v>
      </c>
      <c r="T709">
        <v>1508</v>
      </c>
      <c r="U709" t="s">
        <v>29</v>
      </c>
      <c r="V709" t="s">
        <v>60</v>
      </c>
      <c r="W709" t="s">
        <v>53</v>
      </c>
      <c r="X709" s="10">
        <f t="shared" si="245"/>
        <v>1.020408163265306E-2</v>
      </c>
      <c r="Y709" s="10" t="str">
        <f t="shared" si="254"/>
        <v>0%-10%</v>
      </c>
      <c r="Z709" t="str">
        <f t="shared" si="246"/>
        <v>Low</v>
      </c>
      <c r="AA709" t="str">
        <f t="shared" si="247"/>
        <v>501-600</v>
      </c>
      <c r="AB709" t="str">
        <f t="shared" si="248"/>
        <v>101-150</v>
      </c>
      <c r="AC709" t="str">
        <f t="shared" si="249"/>
        <v>NORTH</v>
      </c>
      <c r="AD709" t="str">
        <f t="shared" si="250"/>
        <v>Multiple Device</v>
      </c>
      <c r="AE709" t="str">
        <f t="shared" si="251"/>
        <v>151-200</v>
      </c>
      <c r="AF709" s="24" t="str">
        <f t="shared" si="252"/>
        <v>16-20 days</v>
      </c>
      <c r="AG709" t="str">
        <f t="shared" si="253"/>
        <v>1501-2000</v>
      </c>
      <c r="AH709" s="30">
        <f t="shared" si="255"/>
        <v>597</v>
      </c>
      <c r="AI709" s="30">
        <f t="shared" si="243"/>
        <v>0.27470686767169178</v>
      </c>
      <c r="AJ709" t="str">
        <f t="shared" si="256"/>
        <v>0-5 hrs</v>
      </c>
      <c r="AK709" t="str">
        <f t="shared" si="258"/>
        <v>Moderate Enagaged</v>
      </c>
    </row>
    <row r="710" spans="1:37" x14ac:dyDescent="0.25">
      <c r="A710">
        <v>7463</v>
      </c>
      <c r="B710" t="s">
        <v>239</v>
      </c>
      <c r="C710" s="1">
        <v>45184</v>
      </c>
      <c r="D710" s="1">
        <v>45632</v>
      </c>
      <c r="E710" s="33">
        <v>11.99</v>
      </c>
      <c r="F710">
        <v>500</v>
      </c>
      <c r="G710" t="s">
        <v>46</v>
      </c>
      <c r="H710">
        <v>3</v>
      </c>
      <c r="I710">
        <v>5</v>
      </c>
      <c r="J710" t="b">
        <v>1</v>
      </c>
      <c r="K710">
        <v>362</v>
      </c>
      <c r="L710">
        <v>38</v>
      </c>
      <c r="M710" t="s">
        <v>74</v>
      </c>
      <c r="N710" t="s">
        <v>40</v>
      </c>
      <c r="O710" t="s">
        <v>27</v>
      </c>
      <c r="P710">
        <v>100</v>
      </c>
      <c r="Q710">
        <v>4</v>
      </c>
      <c r="R710" t="b">
        <v>0</v>
      </c>
      <c r="S710" t="s">
        <v>28</v>
      </c>
      <c r="T710">
        <v>3679</v>
      </c>
      <c r="U710" t="s">
        <v>51</v>
      </c>
      <c r="V710" t="s">
        <v>68</v>
      </c>
      <c r="W710" t="s">
        <v>37</v>
      </c>
      <c r="X710" s="10">
        <f t="shared" si="245"/>
        <v>0.25</v>
      </c>
      <c r="Y710" s="10" t="str">
        <f t="shared" si="254"/>
        <v>11%-30%</v>
      </c>
      <c r="Z710" t="str">
        <f t="shared" si="246"/>
        <v>Moderate</v>
      </c>
      <c r="AA710" t="str">
        <f t="shared" si="247"/>
        <v>301-400</v>
      </c>
      <c r="AB710" t="str">
        <f t="shared" si="248"/>
        <v>0-50</v>
      </c>
      <c r="AC710" t="str">
        <f t="shared" si="249"/>
        <v>NORTH</v>
      </c>
      <c r="AD710" t="str">
        <f t="shared" si="250"/>
        <v>Multiple Device</v>
      </c>
      <c r="AE710" t="str">
        <f t="shared" si="251"/>
        <v>451-500</v>
      </c>
      <c r="AF710" s="24" t="str">
        <f t="shared" si="252"/>
        <v>11-15 days</v>
      </c>
      <c r="AG710" t="str">
        <f t="shared" si="253"/>
        <v>3501-4000</v>
      </c>
      <c r="AH710" s="30">
        <f t="shared" si="255"/>
        <v>448</v>
      </c>
      <c r="AI710" s="30">
        <f t="shared" si="243"/>
        <v>1.1160714285714286</v>
      </c>
      <c r="AJ710" t="str">
        <f t="shared" si="256"/>
        <v>0-5 hrs</v>
      </c>
      <c r="AK710" t="str">
        <f t="shared" si="257"/>
        <v>High Enagaged</v>
      </c>
    </row>
    <row r="711" spans="1:37" x14ac:dyDescent="0.25">
      <c r="A711">
        <v>7465</v>
      </c>
      <c r="B711" t="s">
        <v>341</v>
      </c>
      <c r="C711" s="1">
        <v>45607</v>
      </c>
      <c r="D711" s="1">
        <v>45627</v>
      </c>
      <c r="E711" s="33">
        <v>11.99</v>
      </c>
      <c r="F711">
        <v>308</v>
      </c>
      <c r="G711" t="s">
        <v>24</v>
      </c>
      <c r="H711">
        <v>4</v>
      </c>
      <c r="I711">
        <v>3</v>
      </c>
      <c r="J711" t="b">
        <v>1</v>
      </c>
      <c r="K711">
        <v>284</v>
      </c>
      <c r="L711">
        <v>81</v>
      </c>
      <c r="M711" t="s">
        <v>59</v>
      </c>
      <c r="N711" t="s">
        <v>49</v>
      </c>
      <c r="O711" t="s">
        <v>50</v>
      </c>
      <c r="P711">
        <v>92</v>
      </c>
      <c r="Q711">
        <v>3.7</v>
      </c>
      <c r="R711" t="b">
        <v>1</v>
      </c>
      <c r="S711" t="s">
        <v>28</v>
      </c>
      <c r="T711">
        <v>1298</v>
      </c>
      <c r="U711" t="s">
        <v>65</v>
      </c>
      <c r="V711" t="s">
        <v>52</v>
      </c>
      <c r="W711" t="s">
        <v>75</v>
      </c>
      <c r="X711" s="10">
        <f t="shared" si="245"/>
        <v>0.25205479452054796</v>
      </c>
      <c r="Y711" s="10" t="str">
        <f t="shared" si="254"/>
        <v>11%-30%</v>
      </c>
      <c r="Z711" t="str">
        <f t="shared" si="246"/>
        <v>Moderate</v>
      </c>
      <c r="AA711" t="str">
        <f t="shared" si="247"/>
        <v>201-300</v>
      </c>
      <c r="AB711" t="str">
        <f t="shared" si="248"/>
        <v>51-100</v>
      </c>
      <c r="AC711" t="str">
        <f t="shared" si="249"/>
        <v>SOUTH</v>
      </c>
      <c r="AD711" t="str">
        <f t="shared" si="250"/>
        <v>Multiple Device</v>
      </c>
      <c r="AE711" t="str">
        <f t="shared" si="251"/>
        <v>301-350</v>
      </c>
      <c r="AF711" s="24" t="str">
        <f t="shared" si="252"/>
        <v>16-20 days</v>
      </c>
      <c r="AG711" t="str">
        <f t="shared" si="253"/>
        <v>1001-1500</v>
      </c>
      <c r="AH711" s="30">
        <f t="shared" si="255"/>
        <v>20</v>
      </c>
      <c r="AI711" s="30">
        <f t="shared" si="243"/>
        <v>15.4</v>
      </c>
      <c r="AJ711" t="str">
        <f t="shared" si="256"/>
        <v>15-20 hrs</v>
      </c>
      <c r="AK711" t="str">
        <f t="shared" ref="AK711:AK715" si="259">IF(F711&gt;400,"High Enagaged",IF(AND(F711&lt;=200,F711&gt;100),"Moderate Enagaged","Low Engaged"))</f>
        <v>Low Engaged</v>
      </c>
    </row>
    <row r="712" spans="1:37" x14ac:dyDescent="0.25">
      <c r="A712">
        <v>7476</v>
      </c>
      <c r="B712" t="s">
        <v>32</v>
      </c>
      <c r="C712" s="1">
        <v>45093</v>
      </c>
      <c r="D712" s="1">
        <v>45623</v>
      </c>
      <c r="E712" s="33">
        <v>11.99</v>
      </c>
      <c r="F712">
        <v>235</v>
      </c>
      <c r="G712" t="s">
        <v>55</v>
      </c>
      <c r="H712">
        <v>3</v>
      </c>
      <c r="I712">
        <v>1</v>
      </c>
      <c r="J712" t="b">
        <v>1</v>
      </c>
      <c r="K712">
        <v>569</v>
      </c>
      <c r="L712">
        <v>176</v>
      </c>
      <c r="M712" t="s">
        <v>74</v>
      </c>
      <c r="N712" t="s">
        <v>40</v>
      </c>
      <c r="O712" t="s">
        <v>67</v>
      </c>
      <c r="P712">
        <v>18</v>
      </c>
      <c r="Q712">
        <v>3.8</v>
      </c>
      <c r="R712" t="b">
        <v>1</v>
      </c>
      <c r="S712" t="s">
        <v>28</v>
      </c>
      <c r="T712">
        <v>3138</v>
      </c>
      <c r="U712" t="s">
        <v>35</v>
      </c>
      <c r="V712" t="s">
        <v>30</v>
      </c>
      <c r="W712" t="s">
        <v>75</v>
      </c>
      <c r="X712" s="10">
        <f t="shared" si="245"/>
        <v>2.4161073825503355E-2</v>
      </c>
      <c r="Y712" s="10" t="str">
        <f t="shared" si="254"/>
        <v>0%-10%</v>
      </c>
      <c r="Z712" t="str">
        <f t="shared" si="246"/>
        <v>Low</v>
      </c>
      <c r="AA712" t="str">
        <f t="shared" si="247"/>
        <v>501-600</v>
      </c>
      <c r="AB712" t="str">
        <f t="shared" si="248"/>
        <v>151-200</v>
      </c>
      <c r="AC712" t="str">
        <f t="shared" si="249"/>
        <v>NORTH</v>
      </c>
      <c r="AD712" t="str">
        <f t="shared" si="250"/>
        <v>Multiple Device</v>
      </c>
      <c r="AE712" t="str">
        <f t="shared" si="251"/>
        <v>201-250</v>
      </c>
      <c r="AF712" s="24" t="str">
        <f t="shared" si="252"/>
        <v>More than 30days</v>
      </c>
      <c r="AG712" t="str">
        <f t="shared" si="253"/>
        <v>3001-3500</v>
      </c>
      <c r="AH712" s="30">
        <f t="shared" si="255"/>
        <v>530</v>
      </c>
      <c r="AI712" s="30">
        <f t="shared" si="243"/>
        <v>0.44339622641509435</v>
      </c>
      <c r="AJ712" t="str">
        <f t="shared" si="256"/>
        <v>0-5 hrs</v>
      </c>
      <c r="AK712" t="str">
        <f t="shared" si="259"/>
        <v>Low Engaged</v>
      </c>
    </row>
    <row r="713" spans="1:37" x14ac:dyDescent="0.25">
      <c r="A713">
        <v>7484</v>
      </c>
      <c r="B713" t="s">
        <v>211</v>
      </c>
      <c r="C713" s="1">
        <v>45634</v>
      </c>
      <c r="D713" s="1">
        <v>45617</v>
      </c>
      <c r="E713" s="33">
        <v>11.99</v>
      </c>
      <c r="F713">
        <v>152</v>
      </c>
      <c r="G713" t="s">
        <v>79</v>
      </c>
      <c r="H713">
        <v>5</v>
      </c>
      <c r="I713">
        <v>1</v>
      </c>
      <c r="J713" t="b">
        <v>0</v>
      </c>
      <c r="K713">
        <v>623</v>
      </c>
      <c r="L713">
        <v>180</v>
      </c>
      <c r="M713" t="s">
        <v>39</v>
      </c>
      <c r="N713" t="s">
        <v>64</v>
      </c>
      <c r="O713" t="s">
        <v>67</v>
      </c>
      <c r="P713">
        <v>89</v>
      </c>
      <c r="Q713">
        <v>4.5</v>
      </c>
      <c r="R713" t="b">
        <v>1</v>
      </c>
      <c r="S713" t="s">
        <v>28</v>
      </c>
      <c r="T713">
        <v>1594</v>
      </c>
      <c r="U713" t="s">
        <v>29</v>
      </c>
      <c r="V713" t="s">
        <v>36</v>
      </c>
      <c r="W713" t="s">
        <v>31</v>
      </c>
      <c r="X713" s="10">
        <f t="shared" si="245"/>
        <v>0.11083437110834371</v>
      </c>
      <c r="Y713" s="10" t="str">
        <f t="shared" si="254"/>
        <v>11%-30%</v>
      </c>
      <c r="Z713" t="str">
        <f t="shared" si="246"/>
        <v>Moderate</v>
      </c>
      <c r="AA713" t="str">
        <f t="shared" si="247"/>
        <v>601-700</v>
      </c>
      <c r="AB713" t="str">
        <f t="shared" si="248"/>
        <v>151-200</v>
      </c>
      <c r="AC713" t="str">
        <f t="shared" si="249"/>
        <v>WEST</v>
      </c>
      <c r="AD713" t="str">
        <f t="shared" si="250"/>
        <v>Multiple Device</v>
      </c>
      <c r="AE713" t="str">
        <f t="shared" si="251"/>
        <v>151-200</v>
      </c>
      <c r="AF713" s="24" t="str">
        <f t="shared" si="252"/>
        <v>21-30 days</v>
      </c>
      <c r="AG713" t="str">
        <f t="shared" si="253"/>
        <v>1501-2000</v>
      </c>
      <c r="AH713" s="30">
        <f t="shared" si="255"/>
        <v>-17</v>
      </c>
      <c r="AI713" s="30">
        <f t="shared" si="243"/>
        <v>8.9411764705882355</v>
      </c>
      <c r="AJ713" t="str">
        <f t="shared" si="256"/>
        <v>6-10 hrs</v>
      </c>
      <c r="AK713" t="str">
        <f t="shared" si="259"/>
        <v>Moderate Enagaged</v>
      </c>
    </row>
    <row r="714" spans="1:37" x14ac:dyDescent="0.25">
      <c r="A714">
        <v>7498</v>
      </c>
      <c r="B714" t="s">
        <v>239</v>
      </c>
      <c r="C714" s="1">
        <v>44966</v>
      </c>
      <c r="D714" s="1">
        <v>45620</v>
      </c>
      <c r="E714" s="33">
        <v>11.99</v>
      </c>
      <c r="F714">
        <v>15</v>
      </c>
      <c r="G714" t="s">
        <v>46</v>
      </c>
      <c r="H714">
        <v>1</v>
      </c>
      <c r="I714">
        <v>3</v>
      </c>
      <c r="J714" t="b">
        <v>1</v>
      </c>
      <c r="K714">
        <v>700</v>
      </c>
      <c r="L714">
        <v>64</v>
      </c>
      <c r="M714" t="s">
        <v>59</v>
      </c>
      <c r="N714" t="s">
        <v>64</v>
      </c>
      <c r="O714" t="s">
        <v>50</v>
      </c>
      <c r="P714">
        <v>35</v>
      </c>
      <c r="Q714">
        <v>4.7</v>
      </c>
      <c r="R714" t="b">
        <v>0</v>
      </c>
      <c r="S714" t="s">
        <v>28</v>
      </c>
      <c r="T714">
        <v>380</v>
      </c>
      <c r="U714" t="s">
        <v>57</v>
      </c>
      <c r="V714" t="s">
        <v>36</v>
      </c>
      <c r="W714" t="s">
        <v>31</v>
      </c>
      <c r="X714" s="10">
        <f t="shared" si="245"/>
        <v>4.581151832460733E-2</v>
      </c>
      <c r="Y714" s="10" t="str">
        <f t="shared" si="254"/>
        <v>0%-10%</v>
      </c>
      <c r="Z714" t="str">
        <f t="shared" si="246"/>
        <v>Low</v>
      </c>
      <c r="AA714" t="str">
        <f t="shared" si="247"/>
        <v>601-700</v>
      </c>
      <c r="AB714" t="str">
        <f t="shared" si="248"/>
        <v>51-100</v>
      </c>
      <c r="AC714" t="str">
        <f t="shared" si="249"/>
        <v>SOUTH</v>
      </c>
      <c r="AD714" t="str">
        <f t="shared" si="250"/>
        <v>Single Device</v>
      </c>
      <c r="AE714" t="str">
        <f t="shared" si="251"/>
        <v>0-50</v>
      </c>
      <c r="AF714" s="24" t="str">
        <f t="shared" si="252"/>
        <v>More than 30days</v>
      </c>
      <c r="AG714" t="str">
        <f t="shared" si="253"/>
        <v>0-500</v>
      </c>
      <c r="AH714" s="30">
        <f t="shared" si="255"/>
        <v>654</v>
      </c>
      <c r="AI714" s="30">
        <f t="shared" si="243"/>
        <v>2.2935779816513763E-2</v>
      </c>
      <c r="AJ714" t="str">
        <f t="shared" si="256"/>
        <v>0-5 hrs</v>
      </c>
      <c r="AK714" t="str">
        <f t="shared" si="259"/>
        <v>Low Engaged</v>
      </c>
    </row>
    <row r="715" spans="1:37" x14ac:dyDescent="0.25">
      <c r="A715">
        <v>7503</v>
      </c>
      <c r="B715" t="s">
        <v>108</v>
      </c>
      <c r="C715" s="1">
        <v>45065</v>
      </c>
      <c r="D715" s="1">
        <v>45629</v>
      </c>
      <c r="E715" s="33">
        <v>15.99</v>
      </c>
      <c r="F715">
        <v>81</v>
      </c>
      <c r="G715" t="s">
        <v>55</v>
      </c>
      <c r="H715">
        <v>3</v>
      </c>
      <c r="I715">
        <v>4</v>
      </c>
      <c r="J715" t="b">
        <v>0</v>
      </c>
      <c r="K715">
        <v>208</v>
      </c>
      <c r="L715">
        <v>144</v>
      </c>
      <c r="M715" t="s">
        <v>74</v>
      </c>
      <c r="N715" t="s">
        <v>40</v>
      </c>
      <c r="O715" t="s">
        <v>56</v>
      </c>
      <c r="P715">
        <v>12</v>
      </c>
      <c r="Q715">
        <v>4.5999999999999996</v>
      </c>
      <c r="R715" t="b">
        <v>0</v>
      </c>
      <c r="S715" t="s">
        <v>28</v>
      </c>
      <c r="T715">
        <v>3199</v>
      </c>
      <c r="U715" t="s">
        <v>65</v>
      </c>
      <c r="V715" t="s">
        <v>36</v>
      </c>
      <c r="W715" t="s">
        <v>53</v>
      </c>
      <c r="X715" s="10">
        <f t="shared" si="245"/>
        <v>3.4090909090909088E-2</v>
      </c>
      <c r="Y715" s="10" t="str">
        <f t="shared" si="254"/>
        <v>0%-10%</v>
      </c>
      <c r="Z715" t="str">
        <f t="shared" si="246"/>
        <v>Low</v>
      </c>
      <c r="AA715" t="str">
        <f t="shared" si="247"/>
        <v>201-300</v>
      </c>
      <c r="AB715" t="str">
        <f t="shared" si="248"/>
        <v>101-150</v>
      </c>
      <c r="AC715" t="str">
        <f t="shared" si="249"/>
        <v>NORTH</v>
      </c>
      <c r="AD715" t="str">
        <f t="shared" si="250"/>
        <v>Multiple Device</v>
      </c>
      <c r="AE715" t="str">
        <f t="shared" si="251"/>
        <v>51-100</v>
      </c>
      <c r="AF715" s="24" t="str">
        <f t="shared" si="252"/>
        <v>11-15 days</v>
      </c>
      <c r="AG715" t="str">
        <f t="shared" si="253"/>
        <v>3001-3500</v>
      </c>
      <c r="AH715" s="30">
        <f t="shared" si="255"/>
        <v>564</v>
      </c>
      <c r="AI715" s="30">
        <f t="shared" si="243"/>
        <v>0.14361702127659576</v>
      </c>
      <c r="AJ715" t="str">
        <f t="shared" si="256"/>
        <v>0-5 hrs</v>
      </c>
      <c r="AK715" t="str">
        <f t="shared" si="259"/>
        <v>Low Engaged</v>
      </c>
    </row>
    <row r="716" spans="1:37" x14ac:dyDescent="0.25">
      <c r="A716">
        <v>7507</v>
      </c>
      <c r="B716" t="s">
        <v>245</v>
      </c>
      <c r="C716" s="1">
        <v>45357</v>
      </c>
      <c r="D716" s="1">
        <v>45636</v>
      </c>
      <c r="E716" s="33">
        <v>11.99</v>
      </c>
      <c r="F716">
        <v>462</v>
      </c>
      <c r="G716" t="s">
        <v>46</v>
      </c>
      <c r="H716">
        <v>2</v>
      </c>
      <c r="I716">
        <v>4</v>
      </c>
      <c r="J716" t="b">
        <v>1</v>
      </c>
      <c r="K716">
        <v>958</v>
      </c>
      <c r="L716">
        <v>153</v>
      </c>
      <c r="M716" t="s">
        <v>74</v>
      </c>
      <c r="N716" t="s">
        <v>49</v>
      </c>
      <c r="O716" t="s">
        <v>34</v>
      </c>
      <c r="P716">
        <v>71</v>
      </c>
      <c r="Q716">
        <v>4.8</v>
      </c>
      <c r="R716" t="b">
        <v>0</v>
      </c>
      <c r="S716" t="s">
        <v>28</v>
      </c>
      <c r="T716">
        <v>2554</v>
      </c>
      <c r="U716" t="s">
        <v>51</v>
      </c>
      <c r="V716" t="s">
        <v>30</v>
      </c>
      <c r="W716" t="s">
        <v>37</v>
      </c>
      <c r="X716" s="10">
        <f t="shared" si="245"/>
        <v>6.3906390639063906E-2</v>
      </c>
      <c r="Y716" s="10" t="str">
        <f t="shared" si="254"/>
        <v>0%-10%</v>
      </c>
      <c r="Z716" t="str">
        <f t="shared" si="246"/>
        <v>Low</v>
      </c>
      <c r="AA716" t="str">
        <f t="shared" si="247"/>
        <v>901-1000</v>
      </c>
      <c r="AB716" t="str">
        <f t="shared" si="248"/>
        <v>151-200</v>
      </c>
      <c r="AC716" t="str">
        <f t="shared" si="249"/>
        <v>NORTH</v>
      </c>
      <c r="AD716" t="str">
        <f t="shared" si="250"/>
        <v>Multiple Device</v>
      </c>
      <c r="AE716" t="str">
        <f t="shared" si="251"/>
        <v>451-500</v>
      </c>
      <c r="AF716" s="24" t="str">
        <f t="shared" si="252"/>
        <v>7-10 days</v>
      </c>
      <c r="AG716" t="str">
        <f t="shared" si="253"/>
        <v>2501-3000</v>
      </c>
      <c r="AH716" s="30">
        <f t="shared" si="255"/>
        <v>279</v>
      </c>
      <c r="AI716" s="30">
        <f t="shared" si="243"/>
        <v>1.6559139784946237</v>
      </c>
      <c r="AJ716" t="str">
        <f t="shared" si="256"/>
        <v>0-5 hrs</v>
      </c>
      <c r="AK716" t="str">
        <f t="shared" si="257"/>
        <v>High Enagaged</v>
      </c>
    </row>
    <row r="717" spans="1:37" x14ac:dyDescent="0.25">
      <c r="A717">
        <v>7510</v>
      </c>
      <c r="B717" t="s">
        <v>295</v>
      </c>
      <c r="C717" s="1">
        <v>44941</v>
      </c>
      <c r="D717" s="1">
        <v>45625</v>
      </c>
      <c r="E717" s="33">
        <v>7.99</v>
      </c>
      <c r="F717">
        <v>362</v>
      </c>
      <c r="G717" t="s">
        <v>79</v>
      </c>
      <c r="H717">
        <v>2</v>
      </c>
      <c r="I717">
        <v>4</v>
      </c>
      <c r="J717" t="b">
        <v>1</v>
      </c>
      <c r="K717">
        <v>923</v>
      </c>
      <c r="L717">
        <v>57</v>
      </c>
      <c r="M717" t="s">
        <v>74</v>
      </c>
      <c r="N717" t="s">
        <v>26</v>
      </c>
      <c r="O717" t="s">
        <v>34</v>
      </c>
      <c r="P717">
        <v>38</v>
      </c>
      <c r="Q717">
        <v>4.8</v>
      </c>
      <c r="R717" t="b">
        <v>0</v>
      </c>
      <c r="S717" t="s">
        <v>28</v>
      </c>
      <c r="T717">
        <v>2922</v>
      </c>
      <c r="U717" t="s">
        <v>57</v>
      </c>
      <c r="V717" t="s">
        <v>30</v>
      </c>
      <c r="W717" t="s">
        <v>75</v>
      </c>
      <c r="X717" s="10">
        <f t="shared" si="245"/>
        <v>3.8775510204081633E-2</v>
      </c>
      <c r="Y717" s="10" t="str">
        <f t="shared" si="254"/>
        <v>0%-10%</v>
      </c>
      <c r="Z717" t="str">
        <f t="shared" si="246"/>
        <v>Low</v>
      </c>
      <c r="AA717" t="str">
        <f t="shared" si="247"/>
        <v>901-1000</v>
      </c>
      <c r="AB717" t="str">
        <f t="shared" si="248"/>
        <v>51-100</v>
      </c>
      <c r="AC717" t="str">
        <f t="shared" si="249"/>
        <v>NORTH</v>
      </c>
      <c r="AD717" t="str">
        <f t="shared" si="250"/>
        <v>Multiple Device</v>
      </c>
      <c r="AE717" t="str">
        <f t="shared" si="251"/>
        <v>351-400</v>
      </c>
      <c r="AF717" s="24" t="str">
        <f t="shared" si="252"/>
        <v>16-20 days</v>
      </c>
      <c r="AG717" t="str">
        <f t="shared" si="253"/>
        <v>2501-3000</v>
      </c>
      <c r="AH717" s="30">
        <f t="shared" si="255"/>
        <v>684</v>
      </c>
      <c r="AI717" s="30">
        <f t="shared" si="243"/>
        <v>0.5292397660818714</v>
      </c>
      <c r="AJ717" t="str">
        <f t="shared" si="256"/>
        <v>0-5 hrs</v>
      </c>
      <c r="AK717" t="str">
        <f>IF(F717&gt;400,"High Enagaged",IF(AND(F717&lt;=200,F717&gt;100),"Moderate Enagaged","Low Engaged"))</f>
        <v>Low Engaged</v>
      </c>
    </row>
    <row r="718" spans="1:37" x14ac:dyDescent="0.25">
      <c r="A718">
        <v>7512</v>
      </c>
      <c r="B718" t="s">
        <v>287</v>
      </c>
      <c r="C718" s="1">
        <v>45273</v>
      </c>
      <c r="D718" s="1">
        <v>45620</v>
      </c>
      <c r="E718" s="33">
        <v>11.99</v>
      </c>
      <c r="F718">
        <v>479</v>
      </c>
      <c r="G718" t="s">
        <v>62</v>
      </c>
      <c r="H718">
        <v>2</v>
      </c>
      <c r="I718">
        <v>4</v>
      </c>
      <c r="J718" t="b">
        <v>1</v>
      </c>
      <c r="K718">
        <v>923</v>
      </c>
      <c r="L718">
        <v>182</v>
      </c>
      <c r="M718" t="s">
        <v>48</v>
      </c>
      <c r="N718" t="s">
        <v>40</v>
      </c>
      <c r="O718" t="s">
        <v>27</v>
      </c>
      <c r="P718">
        <v>14</v>
      </c>
      <c r="Q718">
        <v>4.9000000000000004</v>
      </c>
      <c r="R718" t="b">
        <v>1</v>
      </c>
      <c r="S718" t="s">
        <v>28</v>
      </c>
      <c r="T718">
        <v>2666</v>
      </c>
      <c r="U718" t="s">
        <v>57</v>
      </c>
      <c r="V718" t="s">
        <v>68</v>
      </c>
      <c r="W718" t="s">
        <v>75</v>
      </c>
      <c r="X718" s="10">
        <f t="shared" si="245"/>
        <v>1.2669683257918552E-2</v>
      </c>
      <c r="Y718" s="10" t="str">
        <f t="shared" si="254"/>
        <v>0%-10%</v>
      </c>
      <c r="Z718" t="str">
        <f t="shared" si="246"/>
        <v>Low</v>
      </c>
      <c r="AA718" t="str">
        <f t="shared" si="247"/>
        <v>901-1000</v>
      </c>
      <c r="AB718" t="str">
        <f t="shared" si="248"/>
        <v>151-200</v>
      </c>
      <c r="AC718" t="str">
        <f t="shared" si="249"/>
        <v>EAST</v>
      </c>
      <c r="AD718" t="str">
        <f t="shared" si="250"/>
        <v>Multiple Device</v>
      </c>
      <c r="AE718" t="str">
        <f t="shared" si="251"/>
        <v>451-500</v>
      </c>
      <c r="AF718" s="24" t="str">
        <f t="shared" si="252"/>
        <v>More than 30days</v>
      </c>
      <c r="AG718" t="str">
        <f t="shared" si="253"/>
        <v>2501-3000</v>
      </c>
      <c r="AH718" s="30">
        <f t="shared" si="255"/>
        <v>347</v>
      </c>
      <c r="AI718" s="30">
        <f t="shared" si="243"/>
        <v>1.3804034582132565</v>
      </c>
      <c r="AJ718" t="str">
        <f t="shared" si="256"/>
        <v>0-5 hrs</v>
      </c>
      <c r="AK718" t="str">
        <f t="shared" si="257"/>
        <v>High Enagaged</v>
      </c>
    </row>
    <row r="719" spans="1:37" x14ac:dyDescent="0.25">
      <c r="A719">
        <v>7525</v>
      </c>
      <c r="B719" t="s">
        <v>200</v>
      </c>
      <c r="C719" s="1">
        <v>45469</v>
      </c>
      <c r="D719" s="1">
        <v>45644</v>
      </c>
      <c r="E719" s="33">
        <v>15.99</v>
      </c>
      <c r="F719">
        <v>453</v>
      </c>
      <c r="G719" t="s">
        <v>24</v>
      </c>
      <c r="H719">
        <v>1</v>
      </c>
      <c r="I719">
        <v>4</v>
      </c>
      <c r="J719" t="b">
        <v>0</v>
      </c>
      <c r="K719">
        <v>313</v>
      </c>
      <c r="L719">
        <v>1</v>
      </c>
      <c r="M719" t="s">
        <v>63</v>
      </c>
      <c r="N719" t="s">
        <v>26</v>
      </c>
      <c r="O719" t="s">
        <v>56</v>
      </c>
      <c r="P719">
        <v>7</v>
      </c>
      <c r="Q719">
        <v>3.7</v>
      </c>
      <c r="R719" t="b">
        <v>1</v>
      </c>
      <c r="S719" t="s">
        <v>28</v>
      </c>
      <c r="T719">
        <v>1563</v>
      </c>
      <c r="U719" t="s">
        <v>51</v>
      </c>
      <c r="V719" t="s">
        <v>36</v>
      </c>
      <c r="W719" t="s">
        <v>53</v>
      </c>
      <c r="X719" s="10">
        <f t="shared" si="245"/>
        <v>2.2292993630573247E-2</v>
      </c>
      <c r="Y719" s="10" t="str">
        <f t="shared" si="254"/>
        <v>0%-10%</v>
      </c>
      <c r="Z719" t="str">
        <f t="shared" si="246"/>
        <v>Low</v>
      </c>
      <c r="AA719" t="str">
        <f t="shared" si="247"/>
        <v>301-400</v>
      </c>
      <c r="AB719" t="str">
        <f t="shared" si="248"/>
        <v>0-50</v>
      </c>
      <c r="AC719" t="str">
        <f t="shared" si="249"/>
        <v>NORTH</v>
      </c>
      <c r="AD719" t="str">
        <f t="shared" si="250"/>
        <v>Single Device</v>
      </c>
      <c r="AE719" t="str">
        <f t="shared" si="251"/>
        <v>451-500</v>
      </c>
      <c r="AF719" s="24" t="str">
        <f t="shared" si="252"/>
        <v>0-1 days</v>
      </c>
      <c r="AG719" t="str">
        <f t="shared" si="253"/>
        <v>1501-2000</v>
      </c>
      <c r="AH719" s="30">
        <f t="shared" si="255"/>
        <v>175</v>
      </c>
      <c r="AI719" s="30">
        <f t="shared" si="243"/>
        <v>2.5885714285714285</v>
      </c>
      <c r="AJ719" t="str">
        <f t="shared" si="256"/>
        <v>0-5 hrs</v>
      </c>
      <c r="AK719" t="str">
        <f t="shared" si="257"/>
        <v>High Enagaged</v>
      </c>
    </row>
    <row r="720" spans="1:37" x14ac:dyDescent="0.25">
      <c r="A720">
        <v>7538</v>
      </c>
      <c r="B720" t="s">
        <v>150</v>
      </c>
      <c r="C720" s="1">
        <v>45424</v>
      </c>
      <c r="D720" s="1">
        <v>45622</v>
      </c>
      <c r="E720" s="33">
        <v>7.99</v>
      </c>
      <c r="F720">
        <v>132</v>
      </c>
      <c r="G720" t="s">
        <v>55</v>
      </c>
      <c r="H720">
        <v>4</v>
      </c>
      <c r="I720">
        <v>5</v>
      </c>
      <c r="J720" t="b">
        <v>1</v>
      </c>
      <c r="K720">
        <v>30</v>
      </c>
      <c r="L720">
        <v>177</v>
      </c>
      <c r="M720" t="s">
        <v>25</v>
      </c>
      <c r="N720" t="s">
        <v>26</v>
      </c>
      <c r="O720" t="s">
        <v>67</v>
      </c>
      <c r="P720">
        <v>31</v>
      </c>
      <c r="Q720">
        <v>5</v>
      </c>
      <c r="R720" t="b">
        <v>0</v>
      </c>
      <c r="S720" t="s">
        <v>28</v>
      </c>
      <c r="T720">
        <v>2015</v>
      </c>
      <c r="U720" t="s">
        <v>51</v>
      </c>
      <c r="V720" t="s">
        <v>60</v>
      </c>
      <c r="W720" t="s">
        <v>37</v>
      </c>
      <c r="X720" s="10">
        <f t="shared" si="245"/>
        <v>0.14975845410628019</v>
      </c>
      <c r="Y720" s="10" t="str">
        <f t="shared" si="254"/>
        <v>11%-30%</v>
      </c>
      <c r="Z720" t="str">
        <f t="shared" si="246"/>
        <v>Moderate</v>
      </c>
      <c r="AA720" t="str">
        <f t="shared" si="247"/>
        <v>0-100</v>
      </c>
      <c r="AB720" t="str">
        <f t="shared" si="248"/>
        <v>151-200</v>
      </c>
      <c r="AC720" t="str">
        <f t="shared" si="249"/>
        <v>WEST</v>
      </c>
      <c r="AD720" t="str">
        <f t="shared" si="250"/>
        <v>Multiple Device</v>
      </c>
      <c r="AE720" t="str">
        <f t="shared" si="251"/>
        <v>101-150</v>
      </c>
      <c r="AF720" s="24" t="str">
        <f t="shared" si="252"/>
        <v>More than 30days</v>
      </c>
      <c r="AG720" t="str">
        <f t="shared" si="253"/>
        <v>2001-2500</v>
      </c>
      <c r="AH720" s="30">
        <f t="shared" si="255"/>
        <v>198</v>
      </c>
      <c r="AI720" s="30">
        <f t="shared" si="243"/>
        <v>0.66666666666666663</v>
      </c>
      <c r="AJ720" t="str">
        <f t="shared" si="256"/>
        <v>0-5 hrs</v>
      </c>
      <c r="AK720" t="str">
        <f t="shared" ref="AK720:AK724" si="260">IF(F720&gt;400,"High Enagaged",IF(AND(F720&lt;=200,F720&gt;100),"Moderate Enagaged","Low Engaged"))</f>
        <v>Moderate Enagaged</v>
      </c>
    </row>
    <row r="721" spans="1:37" x14ac:dyDescent="0.25">
      <c r="A721">
        <v>7539</v>
      </c>
      <c r="B721" t="s">
        <v>335</v>
      </c>
      <c r="C721" s="1">
        <v>45170</v>
      </c>
      <c r="D721" s="1">
        <v>45634</v>
      </c>
      <c r="E721" s="33">
        <v>7.99</v>
      </c>
      <c r="F721">
        <v>297</v>
      </c>
      <c r="G721" t="s">
        <v>55</v>
      </c>
      <c r="H721">
        <v>1</v>
      </c>
      <c r="I721">
        <v>6</v>
      </c>
      <c r="J721" t="b">
        <v>1</v>
      </c>
      <c r="K721">
        <v>959</v>
      </c>
      <c r="L721">
        <v>71</v>
      </c>
      <c r="M721" t="s">
        <v>63</v>
      </c>
      <c r="N721" t="s">
        <v>64</v>
      </c>
      <c r="O721" t="s">
        <v>67</v>
      </c>
      <c r="P721">
        <v>82</v>
      </c>
      <c r="Q721">
        <v>3.3</v>
      </c>
      <c r="R721" t="b">
        <v>1</v>
      </c>
      <c r="S721" t="s">
        <v>28</v>
      </c>
      <c r="T721">
        <v>2562</v>
      </c>
      <c r="U721" t="s">
        <v>65</v>
      </c>
      <c r="V721" t="s">
        <v>36</v>
      </c>
      <c r="W721" t="s">
        <v>75</v>
      </c>
      <c r="X721" s="10">
        <f t="shared" si="245"/>
        <v>7.9611650485436891E-2</v>
      </c>
      <c r="Y721" s="10" t="str">
        <f t="shared" si="254"/>
        <v>0%-10%</v>
      </c>
      <c r="Z721" t="str">
        <f t="shared" si="246"/>
        <v>Low</v>
      </c>
      <c r="AA721" t="str">
        <f t="shared" si="247"/>
        <v>901-1000</v>
      </c>
      <c r="AB721" t="str">
        <f t="shared" si="248"/>
        <v>51-100</v>
      </c>
      <c r="AC721" t="str">
        <f t="shared" si="249"/>
        <v>NORTH</v>
      </c>
      <c r="AD721" t="str">
        <f t="shared" si="250"/>
        <v>Single Device</v>
      </c>
      <c r="AE721" t="str">
        <f t="shared" si="251"/>
        <v>251-300</v>
      </c>
      <c r="AF721" s="24" t="str">
        <f t="shared" si="252"/>
        <v>7-10 days</v>
      </c>
      <c r="AG721" t="str">
        <f t="shared" si="253"/>
        <v>2501-3000</v>
      </c>
      <c r="AH721" s="30">
        <f t="shared" si="255"/>
        <v>464</v>
      </c>
      <c r="AI721" s="30">
        <f t="shared" si="243"/>
        <v>0.64008620689655171</v>
      </c>
      <c r="AJ721" t="str">
        <f t="shared" si="256"/>
        <v>0-5 hrs</v>
      </c>
      <c r="AK721" t="str">
        <f t="shared" si="260"/>
        <v>Low Engaged</v>
      </c>
    </row>
    <row r="722" spans="1:37" x14ac:dyDescent="0.25">
      <c r="A722">
        <v>7544</v>
      </c>
      <c r="B722" t="s">
        <v>170</v>
      </c>
      <c r="C722" s="1">
        <v>45170</v>
      </c>
      <c r="D722" s="1">
        <v>45621</v>
      </c>
      <c r="E722" s="33">
        <v>15.99</v>
      </c>
      <c r="F722">
        <v>152</v>
      </c>
      <c r="G722" t="s">
        <v>55</v>
      </c>
      <c r="H722">
        <v>1</v>
      </c>
      <c r="I722">
        <v>3</v>
      </c>
      <c r="J722" t="b">
        <v>0</v>
      </c>
      <c r="K722">
        <v>341</v>
      </c>
      <c r="L722">
        <v>193</v>
      </c>
      <c r="M722" t="s">
        <v>44</v>
      </c>
      <c r="N722" t="s">
        <v>49</v>
      </c>
      <c r="O722" t="s">
        <v>41</v>
      </c>
      <c r="P722">
        <v>95</v>
      </c>
      <c r="Q722">
        <v>3.7</v>
      </c>
      <c r="R722" t="b">
        <v>0</v>
      </c>
      <c r="S722" t="s">
        <v>28</v>
      </c>
      <c r="T722">
        <v>4361</v>
      </c>
      <c r="U722" t="s">
        <v>29</v>
      </c>
      <c r="V722" t="s">
        <v>60</v>
      </c>
      <c r="W722" t="s">
        <v>75</v>
      </c>
      <c r="X722" s="10">
        <f t="shared" si="245"/>
        <v>0.17790262172284643</v>
      </c>
      <c r="Y722" s="10" t="str">
        <f t="shared" si="254"/>
        <v>11%-30%</v>
      </c>
      <c r="Z722" t="str">
        <f t="shared" si="246"/>
        <v>Moderate</v>
      </c>
      <c r="AA722" t="str">
        <f t="shared" si="247"/>
        <v>301-400</v>
      </c>
      <c r="AB722" t="str">
        <f t="shared" si="248"/>
        <v>151-200</v>
      </c>
      <c r="AC722" t="str">
        <f t="shared" si="249"/>
        <v>NORTH</v>
      </c>
      <c r="AD722" t="str">
        <f t="shared" si="250"/>
        <v>Single Device</v>
      </c>
      <c r="AE722" t="str">
        <f t="shared" si="251"/>
        <v>151-200</v>
      </c>
      <c r="AF722" s="24" t="str">
        <f t="shared" si="252"/>
        <v>More than 30days</v>
      </c>
      <c r="AG722" t="str">
        <f t="shared" si="253"/>
        <v>4001-4500</v>
      </c>
      <c r="AH722" s="30">
        <f t="shared" si="255"/>
        <v>451</v>
      </c>
      <c r="AI722" s="30">
        <f t="shared" si="243"/>
        <v>0.33702882483370289</v>
      </c>
      <c r="AJ722" t="str">
        <f t="shared" si="256"/>
        <v>0-5 hrs</v>
      </c>
      <c r="AK722" t="str">
        <f t="shared" si="260"/>
        <v>Moderate Enagaged</v>
      </c>
    </row>
    <row r="723" spans="1:37" x14ac:dyDescent="0.25">
      <c r="A723">
        <v>7546</v>
      </c>
      <c r="B723" t="s">
        <v>104</v>
      </c>
      <c r="C723" s="1">
        <v>45589</v>
      </c>
      <c r="D723" s="1">
        <v>45636</v>
      </c>
      <c r="E723" s="33">
        <v>7.99</v>
      </c>
      <c r="F723">
        <v>48</v>
      </c>
      <c r="G723" t="s">
        <v>43</v>
      </c>
      <c r="H723">
        <v>1</v>
      </c>
      <c r="I723">
        <v>4</v>
      </c>
      <c r="J723" t="b">
        <v>0</v>
      </c>
      <c r="K723">
        <v>484</v>
      </c>
      <c r="L723">
        <v>131</v>
      </c>
      <c r="M723" t="s">
        <v>48</v>
      </c>
      <c r="N723" t="s">
        <v>64</v>
      </c>
      <c r="O723" t="s">
        <v>56</v>
      </c>
      <c r="P723">
        <v>68</v>
      </c>
      <c r="Q723">
        <v>4</v>
      </c>
      <c r="R723" t="b">
        <v>0</v>
      </c>
      <c r="S723" t="s">
        <v>28</v>
      </c>
      <c r="T723">
        <v>1535</v>
      </c>
      <c r="U723" t="s">
        <v>51</v>
      </c>
      <c r="V723" t="s">
        <v>52</v>
      </c>
      <c r="W723" t="s">
        <v>75</v>
      </c>
      <c r="X723" s="10">
        <f t="shared" si="245"/>
        <v>0.11056910569105691</v>
      </c>
      <c r="Y723" s="10" t="str">
        <f t="shared" si="254"/>
        <v>11%-30%</v>
      </c>
      <c r="Z723" t="str">
        <f t="shared" si="246"/>
        <v>Moderate</v>
      </c>
      <c r="AA723" t="str">
        <f t="shared" si="247"/>
        <v>401-500</v>
      </c>
      <c r="AB723" t="str">
        <f t="shared" si="248"/>
        <v>101-150</v>
      </c>
      <c r="AC723" t="str">
        <f t="shared" si="249"/>
        <v>EAST</v>
      </c>
      <c r="AD723" t="str">
        <f t="shared" si="250"/>
        <v>Single Device</v>
      </c>
      <c r="AE723" t="str">
        <f t="shared" si="251"/>
        <v>0-50</v>
      </c>
      <c r="AF723" s="24" t="str">
        <f t="shared" si="252"/>
        <v>7-10 days</v>
      </c>
      <c r="AG723" t="str">
        <f t="shared" si="253"/>
        <v>1501-2000</v>
      </c>
      <c r="AH723" s="30">
        <f t="shared" si="255"/>
        <v>47</v>
      </c>
      <c r="AI723" s="30">
        <f t="shared" si="243"/>
        <v>1.0212765957446808</v>
      </c>
      <c r="AJ723" t="str">
        <f t="shared" si="256"/>
        <v>0-5 hrs</v>
      </c>
      <c r="AK723" t="str">
        <f t="shared" si="260"/>
        <v>Low Engaged</v>
      </c>
    </row>
    <row r="724" spans="1:37" x14ac:dyDescent="0.25">
      <c r="A724">
        <v>7549</v>
      </c>
      <c r="B724" t="s">
        <v>394</v>
      </c>
      <c r="C724" s="1">
        <v>45442</v>
      </c>
      <c r="D724" s="1">
        <v>45624</v>
      </c>
      <c r="E724" s="33">
        <v>15.99</v>
      </c>
      <c r="F724">
        <v>119</v>
      </c>
      <c r="G724" t="s">
        <v>79</v>
      </c>
      <c r="H724">
        <v>1</v>
      </c>
      <c r="I724">
        <v>5</v>
      </c>
      <c r="J724" t="b">
        <v>1</v>
      </c>
      <c r="K724">
        <v>112</v>
      </c>
      <c r="L724">
        <v>181</v>
      </c>
      <c r="M724" t="s">
        <v>74</v>
      </c>
      <c r="N724" t="s">
        <v>49</v>
      </c>
      <c r="O724" t="s">
        <v>34</v>
      </c>
      <c r="P724">
        <v>47</v>
      </c>
      <c r="Q724">
        <v>3.2</v>
      </c>
      <c r="R724" t="b">
        <v>1</v>
      </c>
      <c r="S724" t="s">
        <v>28</v>
      </c>
      <c r="T724">
        <v>1708</v>
      </c>
      <c r="U724" t="s">
        <v>35</v>
      </c>
      <c r="V724" t="s">
        <v>52</v>
      </c>
      <c r="W724" t="s">
        <v>75</v>
      </c>
      <c r="X724" s="10">
        <f t="shared" si="245"/>
        <v>0.16040955631399317</v>
      </c>
      <c r="Y724" s="10" t="str">
        <f t="shared" si="254"/>
        <v>11%-30%</v>
      </c>
      <c r="Z724" t="str">
        <f t="shared" si="246"/>
        <v>Moderate</v>
      </c>
      <c r="AA724" t="str">
        <f t="shared" si="247"/>
        <v>101-200</v>
      </c>
      <c r="AB724" t="str">
        <f t="shared" si="248"/>
        <v>151-200</v>
      </c>
      <c r="AC724" t="str">
        <f t="shared" si="249"/>
        <v>NORTH</v>
      </c>
      <c r="AD724" t="str">
        <f t="shared" si="250"/>
        <v>Single Device</v>
      </c>
      <c r="AE724" t="str">
        <f t="shared" si="251"/>
        <v>101-150</v>
      </c>
      <c r="AF724" s="24" t="str">
        <f t="shared" si="252"/>
        <v>16-20 days</v>
      </c>
      <c r="AG724" t="str">
        <f t="shared" si="253"/>
        <v>1501-2000</v>
      </c>
      <c r="AH724" s="30">
        <f t="shared" si="255"/>
        <v>182</v>
      </c>
      <c r="AI724" s="30">
        <f t="shared" si="243"/>
        <v>0.65384615384615385</v>
      </c>
      <c r="AJ724" t="str">
        <f t="shared" si="256"/>
        <v>0-5 hrs</v>
      </c>
      <c r="AK724" t="str">
        <f t="shared" si="260"/>
        <v>Moderate Enagaged</v>
      </c>
    </row>
    <row r="725" spans="1:37" x14ac:dyDescent="0.25">
      <c r="A725">
        <v>7551</v>
      </c>
      <c r="B725" t="s">
        <v>132</v>
      </c>
      <c r="C725" s="1">
        <v>45291</v>
      </c>
      <c r="D725" s="1">
        <v>45628</v>
      </c>
      <c r="E725" s="33">
        <v>15.99</v>
      </c>
      <c r="F725">
        <v>483</v>
      </c>
      <c r="G725" t="s">
        <v>33</v>
      </c>
      <c r="H725">
        <v>2</v>
      </c>
      <c r="I725">
        <v>4</v>
      </c>
      <c r="J725" t="b">
        <v>0</v>
      </c>
      <c r="K725">
        <v>161</v>
      </c>
      <c r="L725">
        <v>110</v>
      </c>
      <c r="M725" t="s">
        <v>25</v>
      </c>
      <c r="N725" t="s">
        <v>64</v>
      </c>
      <c r="O725" t="s">
        <v>67</v>
      </c>
      <c r="P725">
        <v>71</v>
      </c>
      <c r="Q725">
        <v>4.4000000000000004</v>
      </c>
      <c r="R725" t="b">
        <v>1</v>
      </c>
      <c r="S725" t="s">
        <v>28</v>
      </c>
      <c r="T725">
        <v>3517</v>
      </c>
      <c r="U725" t="s">
        <v>29</v>
      </c>
      <c r="V725" t="s">
        <v>36</v>
      </c>
      <c r="W725" t="s">
        <v>37</v>
      </c>
      <c r="X725" s="10">
        <f t="shared" si="245"/>
        <v>0.26199261992619927</v>
      </c>
      <c r="Y725" s="10" t="str">
        <f t="shared" si="254"/>
        <v>11%-30%</v>
      </c>
      <c r="Z725" t="str">
        <f t="shared" si="246"/>
        <v>Moderate</v>
      </c>
      <c r="AA725" t="str">
        <f t="shared" si="247"/>
        <v>101-200</v>
      </c>
      <c r="AB725" t="str">
        <f t="shared" si="248"/>
        <v>101-150</v>
      </c>
      <c r="AC725" t="str">
        <f t="shared" si="249"/>
        <v>WEST</v>
      </c>
      <c r="AD725" t="str">
        <f t="shared" si="250"/>
        <v>Multiple Device</v>
      </c>
      <c r="AE725" t="str">
        <f t="shared" si="251"/>
        <v>451-500</v>
      </c>
      <c r="AF725" s="24" t="str">
        <f t="shared" si="252"/>
        <v>16-20 days</v>
      </c>
      <c r="AG725" t="str">
        <f t="shared" si="253"/>
        <v>3501-4000</v>
      </c>
      <c r="AH725" s="30">
        <f t="shared" si="255"/>
        <v>337</v>
      </c>
      <c r="AI725" s="30">
        <f t="shared" si="243"/>
        <v>1.4332344213649852</v>
      </c>
      <c r="AJ725" t="str">
        <f t="shared" si="256"/>
        <v>0-5 hrs</v>
      </c>
      <c r="AK725" t="str">
        <f t="shared" si="257"/>
        <v>High Enagaged</v>
      </c>
    </row>
    <row r="726" spans="1:37" x14ac:dyDescent="0.25">
      <c r="A726">
        <v>7552</v>
      </c>
      <c r="B726" t="s">
        <v>357</v>
      </c>
      <c r="C726" s="1">
        <v>45451</v>
      </c>
      <c r="D726" s="1">
        <v>45630</v>
      </c>
      <c r="E726" s="33">
        <v>15.99</v>
      </c>
      <c r="F726">
        <v>306</v>
      </c>
      <c r="G726" t="s">
        <v>46</v>
      </c>
      <c r="H726">
        <v>4</v>
      </c>
      <c r="I726">
        <v>5</v>
      </c>
      <c r="J726" t="b">
        <v>0</v>
      </c>
      <c r="K726">
        <v>651</v>
      </c>
      <c r="L726">
        <v>60</v>
      </c>
      <c r="M726" t="s">
        <v>63</v>
      </c>
      <c r="N726" t="s">
        <v>64</v>
      </c>
      <c r="O726" t="s">
        <v>41</v>
      </c>
      <c r="P726">
        <v>86</v>
      </c>
      <c r="Q726">
        <v>3.1</v>
      </c>
      <c r="R726" t="b">
        <v>0</v>
      </c>
      <c r="S726" t="s">
        <v>28</v>
      </c>
      <c r="T726">
        <v>2953</v>
      </c>
      <c r="U726" t="s">
        <v>35</v>
      </c>
      <c r="V726" t="s">
        <v>68</v>
      </c>
      <c r="W726" t="s">
        <v>75</v>
      </c>
      <c r="X726" s="10">
        <f t="shared" si="245"/>
        <v>0.1209563994374121</v>
      </c>
      <c r="Y726" s="10" t="str">
        <f t="shared" si="254"/>
        <v>11%-30%</v>
      </c>
      <c r="Z726" t="str">
        <f t="shared" si="246"/>
        <v>Moderate</v>
      </c>
      <c r="AA726" t="str">
        <f t="shared" si="247"/>
        <v>601-700</v>
      </c>
      <c r="AB726" t="str">
        <f t="shared" si="248"/>
        <v>51-100</v>
      </c>
      <c r="AC726" t="str">
        <f t="shared" si="249"/>
        <v>NORTH</v>
      </c>
      <c r="AD726" t="str">
        <f t="shared" si="250"/>
        <v>Multiple Device</v>
      </c>
      <c r="AE726" t="str">
        <f t="shared" si="251"/>
        <v>301-350</v>
      </c>
      <c r="AF726" s="24" t="str">
        <f t="shared" si="252"/>
        <v>11-15 days</v>
      </c>
      <c r="AG726" t="str">
        <f t="shared" si="253"/>
        <v>2501-3000</v>
      </c>
      <c r="AH726" s="30">
        <f t="shared" si="255"/>
        <v>179</v>
      </c>
      <c r="AI726" s="30">
        <f t="shared" si="243"/>
        <v>1.7094972067039107</v>
      </c>
      <c r="AJ726" t="str">
        <f t="shared" si="256"/>
        <v>0-5 hrs</v>
      </c>
      <c r="AK726" t="str">
        <f t="shared" ref="AK726:AK732" si="261">IF(F726&gt;400,"High Enagaged",IF(AND(F726&lt;=200,F726&gt;100),"Moderate Enagaged","Low Engaged"))</f>
        <v>Low Engaged</v>
      </c>
    </row>
    <row r="727" spans="1:37" x14ac:dyDescent="0.25">
      <c r="A727">
        <v>7556</v>
      </c>
      <c r="B727" t="s">
        <v>330</v>
      </c>
      <c r="C727" s="1">
        <v>45490</v>
      </c>
      <c r="D727" s="1">
        <v>45622</v>
      </c>
      <c r="E727" s="33">
        <v>15.99</v>
      </c>
      <c r="F727">
        <v>386</v>
      </c>
      <c r="G727" t="s">
        <v>24</v>
      </c>
      <c r="H727">
        <v>2</v>
      </c>
      <c r="I727">
        <v>6</v>
      </c>
      <c r="J727" t="b">
        <v>1</v>
      </c>
      <c r="K727">
        <v>461</v>
      </c>
      <c r="L727">
        <v>178</v>
      </c>
      <c r="M727" t="s">
        <v>25</v>
      </c>
      <c r="N727" t="s">
        <v>64</v>
      </c>
      <c r="O727" t="s">
        <v>27</v>
      </c>
      <c r="P727">
        <v>79</v>
      </c>
      <c r="Q727">
        <v>3.7</v>
      </c>
      <c r="R727" t="b">
        <v>0</v>
      </c>
      <c r="S727" t="s">
        <v>28</v>
      </c>
      <c r="T727">
        <v>1587</v>
      </c>
      <c r="U727" t="s">
        <v>65</v>
      </c>
      <c r="V727" t="s">
        <v>30</v>
      </c>
      <c r="W727" t="s">
        <v>75</v>
      </c>
      <c r="X727" s="10">
        <f t="shared" si="245"/>
        <v>0.12363067292644757</v>
      </c>
      <c r="Y727" s="10" t="str">
        <f t="shared" si="254"/>
        <v>11%-30%</v>
      </c>
      <c r="Z727" t="str">
        <f t="shared" si="246"/>
        <v>Moderate</v>
      </c>
      <c r="AA727" t="str">
        <f t="shared" si="247"/>
        <v>401-500</v>
      </c>
      <c r="AB727" t="str">
        <f t="shared" si="248"/>
        <v>151-200</v>
      </c>
      <c r="AC727" t="str">
        <f t="shared" si="249"/>
        <v>WEST</v>
      </c>
      <c r="AD727" t="str">
        <f t="shared" si="250"/>
        <v>Multiple Device</v>
      </c>
      <c r="AE727" t="str">
        <f t="shared" si="251"/>
        <v>351-400</v>
      </c>
      <c r="AF727" s="24" t="str">
        <f t="shared" si="252"/>
        <v>More than 30days</v>
      </c>
      <c r="AG727" t="str">
        <f t="shared" si="253"/>
        <v>1501-2000</v>
      </c>
      <c r="AH727" s="30">
        <f t="shared" si="255"/>
        <v>132</v>
      </c>
      <c r="AI727" s="30">
        <f t="shared" si="243"/>
        <v>2.9242424242424243</v>
      </c>
      <c r="AJ727" t="str">
        <f t="shared" si="256"/>
        <v>0-5 hrs</v>
      </c>
      <c r="AK727" t="str">
        <f t="shared" si="261"/>
        <v>Low Engaged</v>
      </c>
    </row>
    <row r="728" spans="1:37" x14ac:dyDescent="0.25">
      <c r="A728">
        <v>7558</v>
      </c>
      <c r="B728" t="s">
        <v>228</v>
      </c>
      <c r="C728" s="1">
        <v>45609</v>
      </c>
      <c r="D728" s="1">
        <v>45634</v>
      </c>
      <c r="E728" s="33">
        <v>11.99</v>
      </c>
      <c r="F728">
        <v>236</v>
      </c>
      <c r="G728" t="s">
        <v>43</v>
      </c>
      <c r="H728">
        <v>1</v>
      </c>
      <c r="I728">
        <v>5</v>
      </c>
      <c r="J728" t="b">
        <v>1</v>
      </c>
      <c r="K728">
        <v>225</v>
      </c>
      <c r="L728">
        <v>94</v>
      </c>
      <c r="M728" t="s">
        <v>63</v>
      </c>
      <c r="N728" t="s">
        <v>40</v>
      </c>
      <c r="O728" t="s">
        <v>56</v>
      </c>
      <c r="P728">
        <v>61</v>
      </c>
      <c r="Q728">
        <v>3.7</v>
      </c>
      <c r="R728" t="b">
        <v>0</v>
      </c>
      <c r="S728" t="s">
        <v>28</v>
      </c>
      <c r="T728">
        <v>1254</v>
      </c>
      <c r="U728" t="s">
        <v>57</v>
      </c>
      <c r="V728" t="s">
        <v>30</v>
      </c>
      <c r="W728" t="s">
        <v>37</v>
      </c>
      <c r="X728" s="10">
        <f t="shared" si="245"/>
        <v>0.19122257053291536</v>
      </c>
      <c r="Y728" s="10" t="str">
        <f t="shared" si="254"/>
        <v>11%-30%</v>
      </c>
      <c r="Z728" t="str">
        <f t="shared" si="246"/>
        <v>Moderate</v>
      </c>
      <c r="AA728" t="str">
        <f t="shared" si="247"/>
        <v>201-300</v>
      </c>
      <c r="AB728" t="str">
        <f t="shared" si="248"/>
        <v>51-100</v>
      </c>
      <c r="AC728" t="str">
        <f t="shared" si="249"/>
        <v>NORTH</v>
      </c>
      <c r="AD728" t="str">
        <f t="shared" si="250"/>
        <v>Single Device</v>
      </c>
      <c r="AE728" t="str">
        <f t="shared" si="251"/>
        <v>201-250</v>
      </c>
      <c r="AF728" s="24" t="str">
        <f t="shared" si="252"/>
        <v>7-10 days</v>
      </c>
      <c r="AG728" t="str">
        <f t="shared" si="253"/>
        <v>1001-1500</v>
      </c>
      <c r="AH728" s="30">
        <f t="shared" si="255"/>
        <v>25</v>
      </c>
      <c r="AI728" s="30">
        <f t="shared" si="243"/>
        <v>9.44</v>
      </c>
      <c r="AJ728" t="str">
        <f t="shared" si="256"/>
        <v>6-10 hrs</v>
      </c>
      <c r="AK728" t="str">
        <f t="shared" si="261"/>
        <v>Low Engaged</v>
      </c>
    </row>
    <row r="729" spans="1:37" x14ac:dyDescent="0.25">
      <c r="A729">
        <v>7560</v>
      </c>
      <c r="B729" t="s">
        <v>112</v>
      </c>
      <c r="C729" s="1">
        <v>44919</v>
      </c>
      <c r="D729" s="1">
        <v>45629</v>
      </c>
      <c r="E729" s="33">
        <v>7.99</v>
      </c>
      <c r="F729">
        <v>345</v>
      </c>
      <c r="G729" t="s">
        <v>55</v>
      </c>
      <c r="H729">
        <v>3</v>
      </c>
      <c r="I729">
        <v>3</v>
      </c>
      <c r="J729" t="b">
        <v>0</v>
      </c>
      <c r="K729">
        <v>80</v>
      </c>
      <c r="L729">
        <v>100</v>
      </c>
      <c r="M729" t="s">
        <v>25</v>
      </c>
      <c r="N729" t="s">
        <v>49</v>
      </c>
      <c r="O729" t="s">
        <v>27</v>
      </c>
      <c r="P729">
        <v>40</v>
      </c>
      <c r="Q729">
        <v>4.9000000000000004</v>
      </c>
      <c r="R729" t="b">
        <v>1</v>
      </c>
      <c r="S729" t="s">
        <v>28</v>
      </c>
      <c r="T729">
        <v>3462</v>
      </c>
      <c r="U729" t="s">
        <v>29</v>
      </c>
      <c r="V729" t="s">
        <v>68</v>
      </c>
      <c r="W729" t="s">
        <v>53</v>
      </c>
      <c r="X729" s="10">
        <f t="shared" si="245"/>
        <v>0.22222222222222221</v>
      </c>
      <c r="Y729" s="10" t="str">
        <f t="shared" si="254"/>
        <v>11%-30%</v>
      </c>
      <c r="Z729" t="str">
        <f t="shared" si="246"/>
        <v>Moderate</v>
      </c>
      <c r="AA729" t="str">
        <f t="shared" si="247"/>
        <v>0-100</v>
      </c>
      <c r="AB729" t="str">
        <f t="shared" si="248"/>
        <v>51-100</v>
      </c>
      <c r="AC729" t="str">
        <f t="shared" si="249"/>
        <v>WEST</v>
      </c>
      <c r="AD729" t="str">
        <f t="shared" si="250"/>
        <v>Multiple Device</v>
      </c>
      <c r="AE729" t="str">
        <f t="shared" si="251"/>
        <v>301-350</v>
      </c>
      <c r="AF729" s="24" t="str">
        <f t="shared" si="252"/>
        <v>11-15 days</v>
      </c>
      <c r="AG729" t="str">
        <f t="shared" si="253"/>
        <v>3001-3500</v>
      </c>
      <c r="AH729" s="30">
        <f t="shared" si="255"/>
        <v>710</v>
      </c>
      <c r="AI729" s="30">
        <f t="shared" si="243"/>
        <v>0.4859154929577465</v>
      </c>
      <c r="AJ729" t="str">
        <f t="shared" si="256"/>
        <v>0-5 hrs</v>
      </c>
      <c r="AK729" t="str">
        <f t="shared" si="261"/>
        <v>Low Engaged</v>
      </c>
    </row>
    <row r="730" spans="1:37" x14ac:dyDescent="0.25">
      <c r="A730">
        <v>7577</v>
      </c>
      <c r="B730" t="s">
        <v>184</v>
      </c>
      <c r="C730" s="1">
        <v>45582</v>
      </c>
      <c r="D730" s="1">
        <v>45629</v>
      </c>
      <c r="E730" s="33">
        <v>15.99</v>
      </c>
      <c r="F730">
        <v>233</v>
      </c>
      <c r="G730" t="s">
        <v>43</v>
      </c>
      <c r="H730">
        <v>2</v>
      </c>
      <c r="I730">
        <v>5</v>
      </c>
      <c r="J730" t="b">
        <v>1</v>
      </c>
      <c r="K730">
        <v>781</v>
      </c>
      <c r="L730">
        <v>23</v>
      </c>
      <c r="M730" t="s">
        <v>74</v>
      </c>
      <c r="N730" t="s">
        <v>49</v>
      </c>
      <c r="O730" t="s">
        <v>27</v>
      </c>
      <c r="P730">
        <v>89</v>
      </c>
      <c r="Q730">
        <v>3.3</v>
      </c>
      <c r="R730" t="b">
        <v>0</v>
      </c>
      <c r="S730" t="s">
        <v>28</v>
      </c>
      <c r="T730">
        <v>460</v>
      </c>
      <c r="U730" t="s">
        <v>65</v>
      </c>
      <c r="V730" t="s">
        <v>60</v>
      </c>
      <c r="W730" t="s">
        <v>53</v>
      </c>
      <c r="X730" s="10">
        <f t="shared" si="245"/>
        <v>0.11069651741293532</v>
      </c>
      <c r="Y730" s="10" t="str">
        <f t="shared" si="254"/>
        <v>11%-30%</v>
      </c>
      <c r="Z730" t="str">
        <f t="shared" si="246"/>
        <v>Moderate</v>
      </c>
      <c r="AA730" t="str">
        <f t="shared" si="247"/>
        <v>701-800</v>
      </c>
      <c r="AB730" t="str">
        <f t="shared" si="248"/>
        <v>0-50</v>
      </c>
      <c r="AC730" t="str">
        <f t="shared" si="249"/>
        <v>NORTH</v>
      </c>
      <c r="AD730" t="str">
        <f t="shared" si="250"/>
        <v>Multiple Device</v>
      </c>
      <c r="AE730" t="str">
        <f t="shared" si="251"/>
        <v>201-250</v>
      </c>
      <c r="AF730" s="24" t="str">
        <f t="shared" si="252"/>
        <v>11-15 days</v>
      </c>
      <c r="AG730" t="str">
        <f t="shared" si="253"/>
        <v>0-500</v>
      </c>
      <c r="AH730" s="30">
        <f t="shared" si="255"/>
        <v>47</v>
      </c>
      <c r="AI730" s="30">
        <f t="shared" si="243"/>
        <v>4.957446808510638</v>
      </c>
      <c r="AJ730" t="str">
        <f t="shared" si="256"/>
        <v>0-5 hrs</v>
      </c>
      <c r="AK730" t="str">
        <f t="shared" si="261"/>
        <v>Low Engaged</v>
      </c>
    </row>
    <row r="731" spans="1:37" x14ac:dyDescent="0.25">
      <c r="A731">
        <v>7578</v>
      </c>
      <c r="B731" t="s">
        <v>94</v>
      </c>
      <c r="C731" s="1">
        <v>45202</v>
      </c>
      <c r="D731" s="1">
        <v>45629</v>
      </c>
      <c r="E731" s="33">
        <v>11.99</v>
      </c>
      <c r="F731">
        <v>186</v>
      </c>
      <c r="G731" t="s">
        <v>33</v>
      </c>
      <c r="H731">
        <v>2</v>
      </c>
      <c r="I731">
        <v>5</v>
      </c>
      <c r="J731" t="b">
        <v>1</v>
      </c>
      <c r="K731">
        <v>784</v>
      </c>
      <c r="L731">
        <v>29</v>
      </c>
      <c r="M731" t="s">
        <v>25</v>
      </c>
      <c r="N731" t="s">
        <v>40</v>
      </c>
      <c r="O731" t="s">
        <v>34</v>
      </c>
      <c r="P731">
        <v>76</v>
      </c>
      <c r="Q731">
        <v>4.3</v>
      </c>
      <c r="R731" t="b">
        <v>1</v>
      </c>
      <c r="S731" t="s">
        <v>28</v>
      </c>
      <c r="T731">
        <v>4799</v>
      </c>
      <c r="U731" t="s">
        <v>35</v>
      </c>
      <c r="V731" t="s">
        <v>52</v>
      </c>
      <c r="W731" t="s">
        <v>53</v>
      </c>
      <c r="X731" s="10">
        <f t="shared" si="245"/>
        <v>9.348093480934809E-2</v>
      </c>
      <c r="Y731" s="10" t="str">
        <f t="shared" si="254"/>
        <v>0%-10%</v>
      </c>
      <c r="Z731" t="str">
        <f t="shared" si="246"/>
        <v>Low</v>
      </c>
      <c r="AA731" t="str">
        <f t="shared" si="247"/>
        <v>701-800</v>
      </c>
      <c r="AB731" t="str">
        <f t="shared" si="248"/>
        <v>0-50</v>
      </c>
      <c r="AC731" t="str">
        <f t="shared" si="249"/>
        <v>WEST</v>
      </c>
      <c r="AD731" t="str">
        <f t="shared" si="250"/>
        <v>Multiple Device</v>
      </c>
      <c r="AE731" t="str">
        <f t="shared" si="251"/>
        <v>151-200</v>
      </c>
      <c r="AF731" s="24" t="str">
        <f t="shared" si="252"/>
        <v>11-15 days</v>
      </c>
      <c r="AG731" t="str">
        <f t="shared" si="253"/>
        <v>Above 4500</v>
      </c>
      <c r="AH731" s="30">
        <f t="shared" si="255"/>
        <v>427</v>
      </c>
      <c r="AI731" s="30">
        <f t="shared" si="243"/>
        <v>0.43559718969555034</v>
      </c>
      <c r="AJ731" t="str">
        <f t="shared" si="256"/>
        <v>0-5 hrs</v>
      </c>
      <c r="AK731" t="str">
        <f t="shared" si="261"/>
        <v>Moderate Enagaged</v>
      </c>
    </row>
    <row r="732" spans="1:37" x14ac:dyDescent="0.25">
      <c r="A732">
        <v>7580</v>
      </c>
      <c r="B732" t="s">
        <v>47</v>
      </c>
      <c r="C732" s="1">
        <v>44965</v>
      </c>
      <c r="D732" s="1">
        <v>45617</v>
      </c>
      <c r="E732" s="33">
        <v>7.99</v>
      </c>
      <c r="F732">
        <v>112</v>
      </c>
      <c r="G732" t="s">
        <v>55</v>
      </c>
      <c r="H732">
        <v>5</v>
      </c>
      <c r="I732">
        <v>6</v>
      </c>
      <c r="J732" t="b">
        <v>0</v>
      </c>
      <c r="K732">
        <v>535</v>
      </c>
      <c r="L732">
        <v>43</v>
      </c>
      <c r="M732" t="s">
        <v>44</v>
      </c>
      <c r="N732" t="s">
        <v>64</v>
      </c>
      <c r="O732" t="s">
        <v>56</v>
      </c>
      <c r="P732">
        <v>89</v>
      </c>
      <c r="Q732">
        <v>3.1</v>
      </c>
      <c r="R732" t="b">
        <v>1</v>
      </c>
      <c r="S732" t="s">
        <v>28</v>
      </c>
      <c r="T732">
        <v>775</v>
      </c>
      <c r="U732" t="s">
        <v>35</v>
      </c>
      <c r="V732" t="s">
        <v>52</v>
      </c>
      <c r="W732" t="s">
        <v>37</v>
      </c>
      <c r="X732" s="10">
        <f t="shared" si="245"/>
        <v>0.15397923875432526</v>
      </c>
      <c r="Y732" s="10" t="str">
        <f t="shared" si="254"/>
        <v>11%-30%</v>
      </c>
      <c r="Z732" t="str">
        <f t="shared" si="246"/>
        <v>Moderate</v>
      </c>
      <c r="AA732" t="str">
        <f t="shared" si="247"/>
        <v>501-600</v>
      </c>
      <c r="AB732" t="str">
        <f t="shared" si="248"/>
        <v>0-50</v>
      </c>
      <c r="AC732" t="str">
        <f t="shared" si="249"/>
        <v>NORTH</v>
      </c>
      <c r="AD732" t="str">
        <f t="shared" si="250"/>
        <v>Multiple Device</v>
      </c>
      <c r="AE732" t="str">
        <f t="shared" si="251"/>
        <v>101-150</v>
      </c>
      <c r="AF732" s="24" t="str">
        <f t="shared" si="252"/>
        <v>21-30 days</v>
      </c>
      <c r="AG732" t="str">
        <f t="shared" si="253"/>
        <v>501-1000</v>
      </c>
      <c r="AH732" s="30">
        <f t="shared" si="255"/>
        <v>652</v>
      </c>
      <c r="AI732" s="30">
        <f t="shared" si="243"/>
        <v>0.17177914110429449</v>
      </c>
      <c r="AJ732" t="str">
        <f t="shared" si="256"/>
        <v>0-5 hrs</v>
      </c>
      <c r="AK732" t="str">
        <f t="shared" si="261"/>
        <v>Moderate Enagaged</v>
      </c>
    </row>
    <row r="733" spans="1:37" x14ac:dyDescent="0.25">
      <c r="A733">
        <v>7589</v>
      </c>
      <c r="B733" t="s">
        <v>181</v>
      </c>
      <c r="C733" s="1">
        <v>45145</v>
      </c>
      <c r="D733" s="1">
        <v>45628</v>
      </c>
      <c r="E733" s="33">
        <v>15.99</v>
      </c>
      <c r="F733">
        <v>295</v>
      </c>
      <c r="G733" t="s">
        <v>55</v>
      </c>
      <c r="H733">
        <v>2</v>
      </c>
      <c r="I733">
        <v>5</v>
      </c>
      <c r="J733" t="b">
        <v>0</v>
      </c>
      <c r="K733">
        <v>514</v>
      </c>
      <c r="L733">
        <v>102</v>
      </c>
      <c r="M733" t="s">
        <v>63</v>
      </c>
      <c r="N733" t="s">
        <v>26</v>
      </c>
      <c r="O733" t="s">
        <v>34</v>
      </c>
      <c r="P733">
        <v>3</v>
      </c>
      <c r="Q733">
        <v>4.8</v>
      </c>
      <c r="R733" t="b">
        <v>0</v>
      </c>
      <c r="S733" t="s">
        <v>28</v>
      </c>
      <c r="T733">
        <v>105</v>
      </c>
      <c r="U733" t="s">
        <v>29</v>
      </c>
      <c r="V733" t="s">
        <v>60</v>
      </c>
      <c r="W733" t="s">
        <v>75</v>
      </c>
      <c r="X733" s="10">
        <f t="shared" si="245"/>
        <v>4.87012987012987E-3</v>
      </c>
      <c r="Y733" s="10" t="str">
        <f t="shared" si="254"/>
        <v>0%-10%</v>
      </c>
      <c r="Z733" t="str">
        <f t="shared" si="246"/>
        <v>Low</v>
      </c>
      <c r="AA733" t="str">
        <f t="shared" si="247"/>
        <v>501-600</v>
      </c>
      <c r="AB733" t="str">
        <f t="shared" si="248"/>
        <v>101-150</v>
      </c>
      <c r="AC733" t="str">
        <f t="shared" si="249"/>
        <v>NORTH</v>
      </c>
      <c r="AD733" t="str">
        <f t="shared" si="250"/>
        <v>Multiple Device</v>
      </c>
      <c r="AE733" t="str">
        <f t="shared" si="251"/>
        <v>251-300</v>
      </c>
      <c r="AF733" s="24" t="str">
        <f t="shared" si="252"/>
        <v>16-20 days</v>
      </c>
      <c r="AG733" t="str">
        <f t="shared" si="253"/>
        <v>0-500</v>
      </c>
      <c r="AH733" s="30">
        <f t="shared" si="255"/>
        <v>483</v>
      </c>
      <c r="AI733" s="30">
        <f t="shared" si="243"/>
        <v>0.61076604554865421</v>
      </c>
      <c r="AJ733" t="str">
        <f t="shared" si="256"/>
        <v>0-5 hrs</v>
      </c>
      <c r="AK733" t="str">
        <f t="shared" si="257"/>
        <v>Moderate Enagaged</v>
      </c>
    </row>
    <row r="734" spans="1:37" x14ac:dyDescent="0.25">
      <c r="A734">
        <v>7616</v>
      </c>
      <c r="B734" t="s">
        <v>181</v>
      </c>
      <c r="C734" s="1">
        <v>45087</v>
      </c>
      <c r="D734" s="1">
        <v>45637</v>
      </c>
      <c r="E734" s="33">
        <v>15.99</v>
      </c>
      <c r="F734">
        <v>204</v>
      </c>
      <c r="G734" t="s">
        <v>55</v>
      </c>
      <c r="H734">
        <v>3</v>
      </c>
      <c r="I734">
        <v>5</v>
      </c>
      <c r="J734" t="b">
        <v>0</v>
      </c>
      <c r="K734">
        <v>597</v>
      </c>
      <c r="L734">
        <v>118</v>
      </c>
      <c r="M734" t="s">
        <v>63</v>
      </c>
      <c r="N734" t="s">
        <v>40</v>
      </c>
      <c r="O734" t="s">
        <v>56</v>
      </c>
      <c r="P734">
        <v>60</v>
      </c>
      <c r="Q734">
        <v>3.1</v>
      </c>
      <c r="R734" t="b">
        <v>1</v>
      </c>
      <c r="S734" t="s">
        <v>28</v>
      </c>
      <c r="T734">
        <v>4575</v>
      </c>
      <c r="U734" t="s">
        <v>29</v>
      </c>
      <c r="V734" t="s">
        <v>30</v>
      </c>
      <c r="W734" t="s">
        <v>37</v>
      </c>
      <c r="X734" s="10">
        <f t="shared" si="245"/>
        <v>8.3916083916083919E-2</v>
      </c>
      <c r="Y734" s="10" t="str">
        <f t="shared" si="254"/>
        <v>0%-10%</v>
      </c>
      <c r="Z734" t="str">
        <f t="shared" si="246"/>
        <v>Low</v>
      </c>
      <c r="AA734" t="str">
        <f t="shared" si="247"/>
        <v>501-600</v>
      </c>
      <c r="AB734" t="str">
        <f t="shared" si="248"/>
        <v>101-150</v>
      </c>
      <c r="AC734" t="str">
        <f t="shared" si="249"/>
        <v>NORTH</v>
      </c>
      <c r="AD734" t="str">
        <f t="shared" si="250"/>
        <v>Multiple Device</v>
      </c>
      <c r="AE734" t="str">
        <f t="shared" si="251"/>
        <v>201-250</v>
      </c>
      <c r="AF734" s="24" t="str">
        <f t="shared" si="252"/>
        <v>7-10 days</v>
      </c>
      <c r="AG734" t="str">
        <f t="shared" si="253"/>
        <v>Above 4500</v>
      </c>
      <c r="AH734" s="30">
        <f t="shared" si="255"/>
        <v>550</v>
      </c>
      <c r="AI734" s="30">
        <f t="shared" si="243"/>
        <v>0.37090909090909091</v>
      </c>
      <c r="AJ734" t="str">
        <f t="shared" si="256"/>
        <v>0-5 hrs</v>
      </c>
      <c r="AK734" t="str">
        <f t="shared" ref="AK734:AK735" si="262">IF(F734&gt;400,"High Enagaged",IF(AND(F734&lt;=200,F734&gt;100),"Moderate Enagaged","Low Engaged"))</f>
        <v>Low Engaged</v>
      </c>
    </row>
    <row r="735" spans="1:37" x14ac:dyDescent="0.25">
      <c r="A735">
        <v>7621</v>
      </c>
      <c r="B735" t="s">
        <v>246</v>
      </c>
      <c r="C735" s="1">
        <v>45175</v>
      </c>
      <c r="D735" s="1">
        <v>45632</v>
      </c>
      <c r="E735" s="33">
        <v>7.99</v>
      </c>
      <c r="F735">
        <v>381</v>
      </c>
      <c r="G735" t="s">
        <v>33</v>
      </c>
      <c r="H735">
        <v>5</v>
      </c>
      <c r="I735">
        <v>6</v>
      </c>
      <c r="J735" t="b">
        <v>0</v>
      </c>
      <c r="K735">
        <v>593</v>
      </c>
      <c r="L735">
        <v>46</v>
      </c>
      <c r="M735" t="s">
        <v>59</v>
      </c>
      <c r="N735" t="s">
        <v>40</v>
      </c>
      <c r="O735" t="s">
        <v>56</v>
      </c>
      <c r="P735">
        <v>10</v>
      </c>
      <c r="Q735">
        <v>4.5999999999999996</v>
      </c>
      <c r="R735" t="b">
        <v>1</v>
      </c>
      <c r="S735" t="s">
        <v>28</v>
      </c>
      <c r="T735">
        <v>4528</v>
      </c>
      <c r="U735" t="s">
        <v>65</v>
      </c>
      <c r="V735" t="s">
        <v>68</v>
      </c>
      <c r="W735" t="s">
        <v>37</v>
      </c>
      <c r="X735" s="10">
        <f t="shared" si="245"/>
        <v>1.5649452269170579E-2</v>
      </c>
      <c r="Y735" s="10" t="str">
        <f t="shared" si="254"/>
        <v>0%-10%</v>
      </c>
      <c r="Z735" t="str">
        <f t="shared" si="246"/>
        <v>Low</v>
      </c>
      <c r="AA735" t="str">
        <f t="shared" si="247"/>
        <v>501-600</v>
      </c>
      <c r="AB735" t="str">
        <f t="shared" si="248"/>
        <v>0-50</v>
      </c>
      <c r="AC735" t="str">
        <f t="shared" si="249"/>
        <v>SOUTH</v>
      </c>
      <c r="AD735" t="str">
        <f t="shared" si="250"/>
        <v>Multiple Device</v>
      </c>
      <c r="AE735" t="str">
        <f t="shared" si="251"/>
        <v>351-400</v>
      </c>
      <c r="AF735" s="24" t="str">
        <f t="shared" si="252"/>
        <v>11-15 days</v>
      </c>
      <c r="AG735" t="str">
        <f t="shared" si="253"/>
        <v>Above 4500</v>
      </c>
      <c r="AH735" s="30">
        <f t="shared" si="255"/>
        <v>457</v>
      </c>
      <c r="AI735" s="30">
        <f t="shared" si="243"/>
        <v>0.83369803063457326</v>
      </c>
      <c r="AJ735" t="str">
        <f t="shared" si="256"/>
        <v>0-5 hrs</v>
      </c>
      <c r="AK735" t="str">
        <f t="shared" si="262"/>
        <v>Low Engaged</v>
      </c>
    </row>
    <row r="736" spans="1:37" x14ac:dyDescent="0.25">
      <c r="A736">
        <v>7643</v>
      </c>
      <c r="B736" t="s">
        <v>248</v>
      </c>
      <c r="C736" s="1">
        <v>45483</v>
      </c>
      <c r="D736" s="1">
        <v>45629</v>
      </c>
      <c r="E736" s="33">
        <v>15.99</v>
      </c>
      <c r="F736">
        <v>426</v>
      </c>
      <c r="G736" t="s">
        <v>43</v>
      </c>
      <c r="H736">
        <v>1</v>
      </c>
      <c r="I736">
        <v>6</v>
      </c>
      <c r="J736" t="b">
        <v>1</v>
      </c>
      <c r="K736">
        <v>229</v>
      </c>
      <c r="L736">
        <v>120</v>
      </c>
      <c r="M736" t="s">
        <v>25</v>
      </c>
      <c r="N736" t="s">
        <v>26</v>
      </c>
      <c r="O736" t="s">
        <v>67</v>
      </c>
      <c r="P736">
        <v>38</v>
      </c>
      <c r="Q736">
        <v>3.3</v>
      </c>
      <c r="R736" t="b">
        <v>1</v>
      </c>
      <c r="S736" t="s">
        <v>28</v>
      </c>
      <c r="T736">
        <v>1436</v>
      </c>
      <c r="U736" t="s">
        <v>29</v>
      </c>
      <c r="V736" t="s">
        <v>68</v>
      </c>
      <c r="W736" t="s">
        <v>53</v>
      </c>
      <c r="X736" s="10">
        <f t="shared" si="245"/>
        <v>0.10888252148997135</v>
      </c>
      <c r="Y736" s="10" t="str">
        <f t="shared" si="254"/>
        <v>11%-30%</v>
      </c>
      <c r="Z736" t="str">
        <f t="shared" si="246"/>
        <v>Moderate</v>
      </c>
      <c r="AA736" t="str">
        <f t="shared" si="247"/>
        <v>201-300</v>
      </c>
      <c r="AB736" t="str">
        <f t="shared" si="248"/>
        <v>101-150</v>
      </c>
      <c r="AC736" t="str">
        <f t="shared" si="249"/>
        <v>WEST</v>
      </c>
      <c r="AD736" t="str">
        <f t="shared" si="250"/>
        <v>Single Device</v>
      </c>
      <c r="AE736" t="str">
        <f t="shared" si="251"/>
        <v>401-450</v>
      </c>
      <c r="AF736" s="24" t="str">
        <f t="shared" si="252"/>
        <v>11-15 days</v>
      </c>
      <c r="AG736" t="str">
        <f t="shared" si="253"/>
        <v>1001-1500</v>
      </c>
      <c r="AH736" s="30">
        <f t="shared" si="255"/>
        <v>146</v>
      </c>
      <c r="AI736" s="30">
        <f t="shared" si="243"/>
        <v>2.9178082191780823</v>
      </c>
      <c r="AJ736" t="str">
        <f t="shared" si="256"/>
        <v>0-5 hrs</v>
      </c>
      <c r="AK736" t="str">
        <f t="shared" si="257"/>
        <v>High Enagaged</v>
      </c>
    </row>
    <row r="737" spans="1:37" x14ac:dyDescent="0.25">
      <c r="A737">
        <v>7644</v>
      </c>
      <c r="B737" t="s">
        <v>373</v>
      </c>
      <c r="C737" s="1">
        <v>45634</v>
      </c>
      <c r="D737" s="1">
        <v>45641</v>
      </c>
      <c r="E737" s="33">
        <v>15.99</v>
      </c>
      <c r="F737">
        <v>456</v>
      </c>
      <c r="G737" t="s">
        <v>24</v>
      </c>
      <c r="H737">
        <v>2</v>
      </c>
      <c r="I737">
        <v>3</v>
      </c>
      <c r="J737" t="b">
        <v>1</v>
      </c>
      <c r="K737">
        <v>240</v>
      </c>
      <c r="L737">
        <v>83</v>
      </c>
      <c r="M737" t="s">
        <v>39</v>
      </c>
      <c r="N737" t="s">
        <v>49</v>
      </c>
      <c r="O737" t="s">
        <v>27</v>
      </c>
      <c r="P737">
        <v>76</v>
      </c>
      <c r="Q737">
        <v>4</v>
      </c>
      <c r="R737" t="b">
        <v>0</v>
      </c>
      <c r="S737" t="s">
        <v>28</v>
      </c>
      <c r="T737">
        <v>4260</v>
      </c>
      <c r="U737" t="s">
        <v>51</v>
      </c>
      <c r="V737" t="s">
        <v>52</v>
      </c>
      <c r="W737" t="s">
        <v>31</v>
      </c>
      <c r="X737" s="10">
        <f t="shared" si="245"/>
        <v>0.23529411764705882</v>
      </c>
      <c r="Y737" s="10" t="str">
        <f t="shared" si="254"/>
        <v>11%-30%</v>
      </c>
      <c r="Z737" t="str">
        <f t="shared" si="246"/>
        <v>Moderate</v>
      </c>
      <c r="AA737" t="str">
        <f t="shared" si="247"/>
        <v>201-300</v>
      </c>
      <c r="AB737" t="str">
        <f t="shared" si="248"/>
        <v>51-100</v>
      </c>
      <c r="AC737" t="str">
        <f t="shared" si="249"/>
        <v>WEST</v>
      </c>
      <c r="AD737" t="str">
        <f t="shared" si="250"/>
        <v>Multiple Device</v>
      </c>
      <c r="AE737" t="str">
        <f t="shared" si="251"/>
        <v>451-500</v>
      </c>
      <c r="AF737" s="24" t="str">
        <f t="shared" si="252"/>
        <v>2-3 days</v>
      </c>
      <c r="AG737" t="str">
        <f t="shared" si="253"/>
        <v>4001-4500</v>
      </c>
      <c r="AH737" s="30">
        <f t="shared" si="255"/>
        <v>7</v>
      </c>
      <c r="AI737" s="30">
        <f t="shared" si="243"/>
        <v>65.142857142857139</v>
      </c>
      <c r="AJ737" t="str">
        <f t="shared" si="256"/>
        <v>Above 20 hrs</v>
      </c>
      <c r="AK737" t="str">
        <f t="shared" si="257"/>
        <v>High Enagaged</v>
      </c>
    </row>
    <row r="738" spans="1:37" x14ac:dyDescent="0.25">
      <c r="A738">
        <v>7654</v>
      </c>
      <c r="B738" t="s">
        <v>88</v>
      </c>
      <c r="C738" s="1">
        <v>45279</v>
      </c>
      <c r="D738" s="1">
        <v>45623</v>
      </c>
      <c r="E738" s="33">
        <v>11.99</v>
      </c>
      <c r="F738">
        <v>424</v>
      </c>
      <c r="G738" t="s">
        <v>55</v>
      </c>
      <c r="H738">
        <v>5</v>
      </c>
      <c r="I738">
        <v>2</v>
      </c>
      <c r="J738" t="b">
        <v>0</v>
      </c>
      <c r="K738">
        <v>406</v>
      </c>
      <c r="L738">
        <v>150</v>
      </c>
      <c r="M738" t="s">
        <v>39</v>
      </c>
      <c r="N738" t="s">
        <v>40</v>
      </c>
      <c r="O738" t="s">
        <v>50</v>
      </c>
      <c r="P738">
        <v>50</v>
      </c>
      <c r="Q738">
        <v>3.5</v>
      </c>
      <c r="R738" t="b">
        <v>0</v>
      </c>
      <c r="S738" t="s">
        <v>28</v>
      </c>
      <c r="T738">
        <v>494</v>
      </c>
      <c r="U738" t="s">
        <v>51</v>
      </c>
      <c r="V738" t="s">
        <v>36</v>
      </c>
      <c r="W738" t="s">
        <v>31</v>
      </c>
      <c r="X738" s="10">
        <f t="shared" si="245"/>
        <v>8.9928057553956831E-2</v>
      </c>
      <c r="Y738" s="10" t="str">
        <f t="shared" si="254"/>
        <v>0%-10%</v>
      </c>
      <c r="Z738" t="str">
        <f t="shared" si="246"/>
        <v>Low</v>
      </c>
      <c r="AA738" t="str">
        <f t="shared" si="247"/>
        <v>401-500</v>
      </c>
      <c r="AB738" t="str">
        <f t="shared" si="248"/>
        <v>101-150</v>
      </c>
      <c r="AC738" t="str">
        <f t="shared" si="249"/>
        <v>WEST</v>
      </c>
      <c r="AD738" t="str">
        <f t="shared" si="250"/>
        <v>Multiple Device</v>
      </c>
      <c r="AE738" t="str">
        <f t="shared" si="251"/>
        <v>401-450</v>
      </c>
      <c r="AF738" s="24" t="str">
        <f t="shared" si="252"/>
        <v>More than 30days</v>
      </c>
      <c r="AG738" t="str">
        <f t="shared" si="253"/>
        <v>0-500</v>
      </c>
      <c r="AH738" s="30">
        <f t="shared" si="255"/>
        <v>344</v>
      </c>
      <c r="AI738" s="30">
        <f t="shared" si="243"/>
        <v>1.2325581395348837</v>
      </c>
      <c r="AJ738" t="str">
        <f t="shared" si="256"/>
        <v>0-5 hrs</v>
      </c>
      <c r="AK738" t="str">
        <f t="shared" si="257"/>
        <v>High Enagaged</v>
      </c>
    </row>
    <row r="739" spans="1:37" x14ac:dyDescent="0.25">
      <c r="A739">
        <v>7661</v>
      </c>
      <c r="B739" t="s">
        <v>232</v>
      </c>
      <c r="C739" s="1">
        <v>45158</v>
      </c>
      <c r="D739" s="1">
        <v>45640</v>
      </c>
      <c r="E739" s="33">
        <v>11.99</v>
      </c>
      <c r="F739">
        <v>162</v>
      </c>
      <c r="G739" t="s">
        <v>24</v>
      </c>
      <c r="H739">
        <v>1</v>
      </c>
      <c r="I739">
        <v>1</v>
      </c>
      <c r="J739" t="b">
        <v>0</v>
      </c>
      <c r="K739">
        <v>370</v>
      </c>
      <c r="L739">
        <v>130</v>
      </c>
      <c r="M739" t="s">
        <v>25</v>
      </c>
      <c r="N739" t="s">
        <v>40</v>
      </c>
      <c r="O739" t="s">
        <v>27</v>
      </c>
      <c r="P739">
        <v>49</v>
      </c>
      <c r="Q739">
        <v>4.0999999999999996</v>
      </c>
      <c r="R739" t="b">
        <v>1</v>
      </c>
      <c r="S739" t="s">
        <v>28</v>
      </c>
      <c r="T739">
        <v>1121</v>
      </c>
      <c r="U739" t="s">
        <v>51</v>
      </c>
      <c r="V739" t="s">
        <v>60</v>
      </c>
      <c r="W739" t="s">
        <v>75</v>
      </c>
      <c r="X739" s="10">
        <f t="shared" si="245"/>
        <v>9.8000000000000004E-2</v>
      </c>
      <c r="Y739" s="10" t="str">
        <f t="shared" si="254"/>
        <v>0%-10%</v>
      </c>
      <c r="Z739" t="str">
        <f t="shared" si="246"/>
        <v>Low</v>
      </c>
      <c r="AA739" t="str">
        <f t="shared" si="247"/>
        <v>301-400</v>
      </c>
      <c r="AB739" t="str">
        <f t="shared" si="248"/>
        <v>101-150</v>
      </c>
      <c r="AC739" t="str">
        <f t="shared" si="249"/>
        <v>WEST</v>
      </c>
      <c r="AD739" t="str">
        <f t="shared" si="250"/>
        <v>Single Device</v>
      </c>
      <c r="AE739" t="str">
        <f t="shared" si="251"/>
        <v>151-200</v>
      </c>
      <c r="AF739" s="24" t="str">
        <f t="shared" si="252"/>
        <v>4-6 days</v>
      </c>
      <c r="AG739" t="str">
        <f t="shared" si="253"/>
        <v>1001-1500</v>
      </c>
      <c r="AH739" s="30">
        <f t="shared" si="255"/>
        <v>482</v>
      </c>
      <c r="AI739" s="30">
        <f t="shared" si="243"/>
        <v>0.33609958506224069</v>
      </c>
      <c r="AJ739" t="str">
        <f t="shared" si="256"/>
        <v>0-5 hrs</v>
      </c>
      <c r="AK739" t="str">
        <f>IF(F739&gt;400,"High Enagaged",IF(AND(F739&lt;=200,F739&gt;100),"Moderate Enagaged","Low Engaged"))</f>
        <v>Moderate Enagaged</v>
      </c>
    </row>
    <row r="740" spans="1:37" x14ac:dyDescent="0.25">
      <c r="A740">
        <v>7663</v>
      </c>
      <c r="B740" t="s">
        <v>121</v>
      </c>
      <c r="C740" s="1">
        <v>45417</v>
      </c>
      <c r="D740" s="1">
        <v>45624</v>
      </c>
      <c r="E740" s="33">
        <v>7.99</v>
      </c>
      <c r="F740">
        <v>432</v>
      </c>
      <c r="G740" t="s">
        <v>46</v>
      </c>
      <c r="H740">
        <v>5</v>
      </c>
      <c r="I740">
        <v>4</v>
      </c>
      <c r="J740" t="b">
        <v>1</v>
      </c>
      <c r="K740">
        <v>263</v>
      </c>
      <c r="L740">
        <v>55</v>
      </c>
      <c r="M740" t="s">
        <v>74</v>
      </c>
      <c r="N740" t="s">
        <v>49</v>
      </c>
      <c r="O740" t="s">
        <v>56</v>
      </c>
      <c r="P740">
        <v>22</v>
      </c>
      <c r="Q740">
        <v>3.5</v>
      </c>
      <c r="R740" t="b">
        <v>1</v>
      </c>
      <c r="S740" t="s">
        <v>28</v>
      </c>
      <c r="T740">
        <v>1294</v>
      </c>
      <c r="U740" t="s">
        <v>35</v>
      </c>
      <c r="V740" t="s">
        <v>60</v>
      </c>
      <c r="W740" t="s">
        <v>53</v>
      </c>
      <c r="X740" s="10">
        <f t="shared" si="245"/>
        <v>6.9182389937106917E-2</v>
      </c>
      <c r="Y740" s="10" t="str">
        <f t="shared" si="254"/>
        <v>0%-10%</v>
      </c>
      <c r="Z740" t="str">
        <f t="shared" si="246"/>
        <v>Low</v>
      </c>
      <c r="AA740" t="str">
        <f t="shared" si="247"/>
        <v>201-300</v>
      </c>
      <c r="AB740" t="str">
        <f t="shared" si="248"/>
        <v>51-100</v>
      </c>
      <c r="AC740" t="str">
        <f t="shared" si="249"/>
        <v>NORTH</v>
      </c>
      <c r="AD740" t="str">
        <f t="shared" si="250"/>
        <v>Multiple Device</v>
      </c>
      <c r="AE740" t="str">
        <f t="shared" si="251"/>
        <v>401-450</v>
      </c>
      <c r="AF740" s="24" t="str">
        <f t="shared" si="252"/>
        <v>16-20 days</v>
      </c>
      <c r="AG740" t="str">
        <f t="shared" si="253"/>
        <v>1001-1500</v>
      </c>
      <c r="AH740" s="30">
        <f t="shared" si="255"/>
        <v>207</v>
      </c>
      <c r="AI740" s="30">
        <f t="shared" si="243"/>
        <v>2.0869565217391304</v>
      </c>
      <c r="AJ740" t="str">
        <f t="shared" si="256"/>
        <v>0-5 hrs</v>
      </c>
      <c r="AK740" t="str">
        <f t="shared" si="257"/>
        <v>High Enagaged</v>
      </c>
    </row>
    <row r="741" spans="1:37" x14ac:dyDescent="0.25">
      <c r="A741">
        <v>7667</v>
      </c>
      <c r="B741" t="s">
        <v>367</v>
      </c>
      <c r="C741" s="1">
        <v>44931</v>
      </c>
      <c r="D741" s="1">
        <v>45643</v>
      </c>
      <c r="E741" s="33">
        <v>15.99</v>
      </c>
      <c r="F741">
        <v>443</v>
      </c>
      <c r="G741" t="s">
        <v>79</v>
      </c>
      <c r="H741">
        <v>1</v>
      </c>
      <c r="I741">
        <v>3</v>
      </c>
      <c r="J741" t="b">
        <v>0</v>
      </c>
      <c r="K741">
        <v>326</v>
      </c>
      <c r="L741">
        <v>59</v>
      </c>
      <c r="M741" t="s">
        <v>63</v>
      </c>
      <c r="N741" t="s">
        <v>26</v>
      </c>
      <c r="O741" t="s">
        <v>27</v>
      </c>
      <c r="P741">
        <v>57</v>
      </c>
      <c r="Q741">
        <v>3.9</v>
      </c>
      <c r="R741" t="b">
        <v>0</v>
      </c>
      <c r="S741" t="s">
        <v>28</v>
      </c>
      <c r="T741">
        <v>3712</v>
      </c>
      <c r="U741" t="s">
        <v>35</v>
      </c>
      <c r="V741" t="s">
        <v>30</v>
      </c>
      <c r="W741" t="s">
        <v>31</v>
      </c>
      <c r="X741" s="10">
        <f t="shared" si="245"/>
        <v>0.14805194805194805</v>
      </c>
      <c r="Y741" s="10" t="str">
        <f t="shared" si="254"/>
        <v>11%-30%</v>
      </c>
      <c r="Z741" t="str">
        <f t="shared" si="246"/>
        <v>Moderate</v>
      </c>
      <c r="AA741" t="str">
        <f t="shared" si="247"/>
        <v>301-400</v>
      </c>
      <c r="AB741" t="str">
        <f t="shared" si="248"/>
        <v>51-100</v>
      </c>
      <c r="AC741" t="str">
        <f t="shared" si="249"/>
        <v>NORTH</v>
      </c>
      <c r="AD741" t="str">
        <f t="shared" si="250"/>
        <v>Single Device</v>
      </c>
      <c r="AE741" t="str">
        <f t="shared" si="251"/>
        <v>401-450</v>
      </c>
      <c r="AF741" s="24" t="str">
        <f t="shared" si="252"/>
        <v>0-1 days</v>
      </c>
      <c r="AG741" t="str">
        <f t="shared" si="253"/>
        <v>3501-4000</v>
      </c>
      <c r="AH741" s="30">
        <f t="shared" si="255"/>
        <v>712</v>
      </c>
      <c r="AI741" s="30">
        <f t="shared" si="243"/>
        <v>0.6221910112359551</v>
      </c>
      <c r="AJ741" t="str">
        <f t="shared" si="256"/>
        <v>0-5 hrs</v>
      </c>
      <c r="AK741" t="str">
        <f t="shared" si="257"/>
        <v>High Enagaged</v>
      </c>
    </row>
    <row r="742" spans="1:37" x14ac:dyDescent="0.25">
      <c r="A742">
        <v>7673</v>
      </c>
      <c r="B742" t="s">
        <v>390</v>
      </c>
      <c r="C742" s="1">
        <v>45156</v>
      </c>
      <c r="D742" s="1">
        <v>45618</v>
      </c>
      <c r="E742" s="33">
        <v>7.99</v>
      </c>
      <c r="F742">
        <v>351</v>
      </c>
      <c r="G742" t="s">
        <v>24</v>
      </c>
      <c r="H742">
        <v>4</v>
      </c>
      <c r="I742">
        <v>2</v>
      </c>
      <c r="J742" t="b">
        <v>0</v>
      </c>
      <c r="K742">
        <v>70</v>
      </c>
      <c r="L742">
        <v>41</v>
      </c>
      <c r="M742" t="s">
        <v>63</v>
      </c>
      <c r="N742" t="s">
        <v>64</v>
      </c>
      <c r="O742" t="s">
        <v>50</v>
      </c>
      <c r="P742">
        <v>78</v>
      </c>
      <c r="Q742">
        <v>3.7</v>
      </c>
      <c r="R742" t="b">
        <v>0</v>
      </c>
      <c r="S742" t="s">
        <v>28</v>
      </c>
      <c r="T742">
        <v>4337</v>
      </c>
      <c r="U742" t="s">
        <v>29</v>
      </c>
      <c r="V742" t="s">
        <v>68</v>
      </c>
      <c r="W742" t="s">
        <v>37</v>
      </c>
      <c r="X742" s="10">
        <f t="shared" si="245"/>
        <v>0.70270270270270274</v>
      </c>
      <c r="Y742" s="10" t="str">
        <f t="shared" si="254"/>
        <v>Above 30%</v>
      </c>
      <c r="Z742" t="str">
        <f t="shared" si="246"/>
        <v>High</v>
      </c>
      <c r="AA742" t="str">
        <f t="shared" si="247"/>
        <v>0-100</v>
      </c>
      <c r="AB742" t="str">
        <f t="shared" si="248"/>
        <v>0-50</v>
      </c>
      <c r="AC742" t="str">
        <f t="shared" si="249"/>
        <v>NORTH</v>
      </c>
      <c r="AD742" t="str">
        <f t="shared" si="250"/>
        <v>Multiple Device</v>
      </c>
      <c r="AE742" t="str">
        <f t="shared" si="251"/>
        <v>351-400</v>
      </c>
      <c r="AF742" s="24" t="str">
        <f t="shared" si="252"/>
        <v>21-30 days</v>
      </c>
      <c r="AG742" t="str">
        <f t="shared" si="253"/>
        <v>4001-4500</v>
      </c>
      <c r="AH742" s="30">
        <f t="shared" si="255"/>
        <v>462</v>
      </c>
      <c r="AI742" s="30">
        <f t="shared" si="243"/>
        <v>0.75974025974025972</v>
      </c>
      <c r="AJ742" t="str">
        <f t="shared" si="256"/>
        <v>0-5 hrs</v>
      </c>
      <c r="AK742" t="str">
        <f t="shared" ref="AK742:AK744" si="263">IF(F742&gt;400,"High Enagaged",IF(AND(F742&lt;=200,F742&gt;100),"Moderate Enagaged","Low Engaged"))</f>
        <v>Low Engaged</v>
      </c>
    </row>
    <row r="743" spans="1:37" x14ac:dyDescent="0.25">
      <c r="A743">
        <v>7696</v>
      </c>
      <c r="B743" t="s">
        <v>146</v>
      </c>
      <c r="C743" s="1">
        <v>45237</v>
      </c>
      <c r="D743" s="1">
        <v>45626</v>
      </c>
      <c r="E743" s="33">
        <v>15.99</v>
      </c>
      <c r="F743">
        <v>235</v>
      </c>
      <c r="G743" t="s">
        <v>24</v>
      </c>
      <c r="H743">
        <v>2</v>
      </c>
      <c r="I743">
        <v>5</v>
      </c>
      <c r="J743" t="b">
        <v>0</v>
      </c>
      <c r="K743">
        <v>709</v>
      </c>
      <c r="L743">
        <v>151</v>
      </c>
      <c r="M743" t="s">
        <v>44</v>
      </c>
      <c r="N743" t="s">
        <v>40</v>
      </c>
      <c r="O743" t="s">
        <v>34</v>
      </c>
      <c r="P743">
        <v>72</v>
      </c>
      <c r="Q743">
        <v>3.7</v>
      </c>
      <c r="R743" t="b">
        <v>0</v>
      </c>
      <c r="S743" t="s">
        <v>28</v>
      </c>
      <c r="T743">
        <v>2163</v>
      </c>
      <c r="U743" t="s">
        <v>57</v>
      </c>
      <c r="V743" t="s">
        <v>60</v>
      </c>
      <c r="W743" t="s">
        <v>75</v>
      </c>
      <c r="X743" s="10">
        <f t="shared" si="245"/>
        <v>8.3720930232558138E-2</v>
      </c>
      <c r="Y743" s="10" t="str">
        <f t="shared" si="254"/>
        <v>0%-10%</v>
      </c>
      <c r="Z743" t="str">
        <f t="shared" si="246"/>
        <v>Low</v>
      </c>
      <c r="AA743" t="str">
        <f t="shared" si="247"/>
        <v>701-800</v>
      </c>
      <c r="AB743" t="str">
        <f t="shared" si="248"/>
        <v>151-200</v>
      </c>
      <c r="AC743" t="str">
        <f t="shared" si="249"/>
        <v>NORTH</v>
      </c>
      <c r="AD743" t="str">
        <f t="shared" si="250"/>
        <v>Multiple Device</v>
      </c>
      <c r="AE743" t="str">
        <f t="shared" si="251"/>
        <v>201-250</v>
      </c>
      <c r="AF743" s="24" t="str">
        <f t="shared" si="252"/>
        <v>16-20 days</v>
      </c>
      <c r="AG743" t="str">
        <f t="shared" si="253"/>
        <v>2001-2500</v>
      </c>
      <c r="AH743" s="30">
        <f t="shared" si="255"/>
        <v>389</v>
      </c>
      <c r="AI743" s="30">
        <f t="shared" si="243"/>
        <v>0.60411311053984573</v>
      </c>
      <c r="AJ743" t="str">
        <f t="shared" si="256"/>
        <v>0-5 hrs</v>
      </c>
      <c r="AK743" t="str">
        <f t="shared" si="263"/>
        <v>Low Engaged</v>
      </c>
    </row>
    <row r="744" spans="1:37" x14ac:dyDescent="0.25">
      <c r="A744">
        <v>7709</v>
      </c>
      <c r="B744" t="s">
        <v>103</v>
      </c>
      <c r="C744" s="1">
        <v>45020</v>
      </c>
      <c r="D744" s="1">
        <v>45627</v>
      </c>
      <c r="E744" s="33">
        <v>11.99</v>
      </c>
      <c r="F744">
        <v>283</v>
      </c>
      <c r="G744" t="s">
        <v>43</v>
      </c>
      <c r="H744">
        <v>5</v>
      </c>
      <c r="I744">
        <v>2</v>
      </c>
      <c r="J744" t="b">
        <v>0</v>
      </c>
      <c r="K744">
        <v>785</v>
      </c>
      <c r="L744">
        <v>1</v>
      </c>
      <c r="M744" t="s">
        <v>59</v>
      </c>
      <c r="N744" t="s">
        <v>40</v>
      </c>
      <c r="O744" t="s">
        <v>34</v>
      </c>
      <c r="P744">
        <v>79</v>
      </c>
      <c r="Q744">
        <v>3.4</v>
      </c>
      <c r="R744" t="b">
        <v>1</v>
      </c>
      <c r="S744" t="s">
        <v>28</v>
      </c>
      <c r="T744">
        <v>583</v>
      </c>
      <c r="U744" t="s">
        <v>65</v>
      </c>
      <c r="V744" t="s">
        <v>36</v>
      </c>
      <c r="W744" t="s">
        <v>37</v>
      </c>
      <c r="X744" s="10">
        <f t="shared" si="245"/>
        <v>0.1005089058524173</v>
      </c>
      <c r="Y744" s="10" t="str">
        <f t="shared" si="254"/>
        <v>11%-30%</v>
      </c>
      <c r="Z744" t="str">
        <f t="shared" si="246"/>
        <v>Moderate</v>
      </c>
      <c r="AA744" t="str">
        <f t="shared" si="247"/>
        <v>701-800</v>
      </c>
      <c r="AB744" t="str">
        <f t="shared" si="248"/>
        <v>0-50</v>
      </c>
      <c r="AC744" t="str">
        <f t="shared" si="249"/>
        <v>SOUTH</v>
      </c>
      <c r="AD744" t="str">
        <f t="shared" si="250"/>
        <v>Multiple Device</v>
      </c>
      <c r="AE744" t="str">
        <f t="shared" si="251"/>
        <v>251-300</v>
      </c>
      <c r="AF744" s="24" t="str">
        <f t="shared" si="252"/>
        <v>16-20 days</v>
      </c>
      <c r="AG744" t="str">
        <f t="shared" si="253"/>
        <v>501-1000</v>
      </c>
      <c r="AH744" s="30">
        <f t="shared" si="255"/>
        <v>607</v>
      </c>
      <c r="AI744" s="30">
        <f t="shared" si="243"/>
        <v>0.46622734761120266</v>
      </c>
      <c r="AJ744" t="str">
        <f t="shared" si="256"/>
        <v>0-5 hrs</v>
      </c>
      <c r="AK744" t="str">
        <f t="shared" si="263"/>
        <v>Low Engaged</v>
      </c>
    </row>
    <row r="745" spans="1:37" x14ac:dyDescent="0.25">
      <c r="A745">
        <v>7728</v>
      </c>
      <c r="B745" t="s">
        <v>97</v>
      </c>
      <c r="C745" s="1">
        <v>45184</v>
      </c>
      <c r="D745" s="1">
        <v>45639</v>
      </c>
      <c r="E745" s="33">
        <v>11.99</v>
      </c>
      <c r="F745">
        <v>484</v>
      </c>
      <c r="G745" t="s">
        <v>79</v>
      </c>
      <c r="H745">
        <v>3</v>
      </c>
      <c r="I745">
        <v>6</v>
      </c>
      <c r="J745" t="b">
        <v>0</v>
      </c>
      <c r="K745">
        <v>515</v>
      </c>
      <c r="L745">
        <v>174</v>
      </c>
      <c r="M745" t="s">
        <v>44</v>
      </c>
      <c r="N745" t="s">
        <v>26</v>
      </c>
      <c r="O745" t="s">
        <v>34</v>
      </c>
      <c r="P745">
        <v>12</v>
      </c>
      <c r="Q745">
        <v>4</v>
      </c>
      <c r="R745" t="b">
        <v>1</v>
      </c>
      <c r="S745" t="s">
        <v>28</v>
      </c>
      <c r="T745">
        <v>827</v>
      </c>
      <c r="U745" t="s">
        <v>29</v>
      </c>
      <c r="V745" t="s">
        <v>36</v>
      </c>
      <c r="W745" t="s">
        <v>53</v>
      </c>
      <c r="X745" s="10">
        <f t="shared" si="245"/>
        <v>1.741654571843251E-2</v>
      </c>
      <c r="Y745" s="10" t="str">
        <f t="shared" si="254"/>
        <v>0%-10%</v>
      </c>
      <c r="Z745" t="str">
        <f t="shared" si="246"/>
        <v>Low</v>
      </c>
      <c r="AA745" t="str">
        <f t="shared" si="247"/>
        <v>501-600</v>
      </c>
      <c r="AB745" t="str">
        <f t="shared" si="248"/>
        <v>151-200</v>
      </c>
      <c r="AC745" t="str">
        <f t="shared" si="249"/>
        <v>NORTH</v>
      </c>
      <c r="AD745" t="str">
        <f t="shared" si="250"/>
        <v>Multiple Device</v>
      </c>
      <c r="AE745" t="str">
        <f t="shared" si="251"/>
        <v>451-500</v>
      </c>
      <c r="AF745" s="24" t="str">
        <f t="shared" si="252"/>
        <v>4-6 days</v>
      </c>
      <c r="AG745" t="str">
        <f t="shared" si="253"/>
        <v>501-1000</v>
      </c>
      <c r="AH745" s="30">
        <f t="shared" si="255"/>
        <v>455</v>
      </c>
      <c r="AI745" s="30">
        <f t="shared" si="243"/>
        <v>1.0637362637362637</v>
      </c>
      <c r="AJ745" t="str">
        <f t="shared" si="256"/>
        <v>0-5 hrs</v>
      </c>
      <c r="AK745" t="str">
        <f t="shared" si="257"/>
        <v>High Enagaged</v>
      </c>
    </row>
    <row r="746" spans="1:37" x14ac:dyDescent="0.25">
      <c r="A746">
        <v>7729</v>
      </c>
      <c r="B746" t="s">
        <v>87</v>
      </c>
      <c r="C746" s="1">
        <v>44977</v>
      </c>
      <c r="D746" s="1">
        <v>45637</v>
      </c>
      <c r="E746" s="33">
        <v>11.99</v>
      </c>
      <c r="F746">
        <v>147</v>
      </c>
      <c r="G746" t="s">
        <v>79</v>
      </c>
      <c r="H746">
        <v>5</v>
      </c>
      <c r="I746">
        <v>4</v>
      </c>
      <c r="J746" t="b">
        <v>0</v>
      </c>
      <c r="K746">
        <v>27</v>
      </c>
      <c r="L746">
        <v>175</v>
      </c>
      <c r="M746" t="s">
        <v>63</v>
      </c>
      <c r="N746" t="s">
        <v>26</v>
      </c>
      <c r="O746" t="s">
        <v>27</v>
      </c>
      <c r="P746">
        <v>78</v>
      </c>
      <c r="Q746">
        <v>4</v>
      </c>
      <c r="R746" t="b">
        <v>1</v>
      </c>
      <c r="S746" t="s">
        <v>28</v>
      </c>
      <c r="T746">
        <v>2218</v>
      </c>
      <c r="U746" t="s">
        <v>35</v>
      </c>
      <c r="V746" t="s">
        <v>60</v>
      </c>
      <c r="W746" t="s">
        <v>75</v>
      </c>
      <c r="X746" s="10">
        <f t="shared" si="245"/>
        <v>0.38613861386138615</v>
      </c>
      <c r="Y746" s="10" t="str">
        <f t="shared" si="254"/>
        <v>Above 30%</v>
      </c>
      <c r="Z746" t="str">
        <f t="shared" si="246"/>
        <v>High</v>
      </c>
      <c r="AA746" t="str">
        <f t="shared" si="247"/>
        <v>0-100</v>
      </c>
      <c r="AB746" t="str">
        <f t="shared" si="248"/>
        <v>151-200</v>
      </c>
      <c r="AC746" t="str">
        <f t="shared" si="249"/>
        <v>NORTH</v>
      </c>
      <c r="AD746" t="str">
        <f t="shared" si="250"/>
        <v>Multiple Device</v>
      </c>
      <c r="AE746" t="str">
        <f t="shared" si="251"/>
        <v>101-150</v>
      </c>
      <c r="AF746" s="24" t="str">
        <f t="shared" si="252"/>
        <v>7-10 days</v>
      </c>
      <c r="AG746" t="str">
        <f t="shared" si="253"/>
        <v>2001-2500</v>
      </c>
      <c r="AH746" s="30">
        <f t="shared" si="255"/>
        <v>660</v>
      </c>
      <c r="AI746" s="30">
        <f t="shared" si="243"/>
        <v>0.22272727272727272</v>
      </c>
      <c r="AJ746" t="str">
        <f t="shared" si="256"/>
        <v>0-5 hrs</v>
      </c>
      <c r="AK746" t="str">
        <f t="shared" ref="AK746:AK748" si="264">IF(F746&gt;400,"High Enagaged",IF(AND(F746&lt;=200,F746&gt;100),"Moderate Enagaged","Low Engaged"))</f>
        <v>Moderate Enagaged</v>
      </c>
    </row>
    <row r="747" spans="1:37" x14ac:dyDescent="0.25">
      <c r="A747">
        <v>7739</v>
      </c>
      <c r="B747" t="s">
        <v>165</v>
      </c>
      <c r="C747" s="1">
        <v>44997</v>
      </c>
      <c r="D747" s="1">
        <v>45637</v>
      </c>
      <c r="E747" s="33">
        <v>7.99</v>
      </c>
      <c r="F747">
        <v>384</v>
      </c>
      <c r="G747" t="s">
        <v>43</v>
      </c>
      <c r="H747">
        <v>4</v>
      </c>
      <c r="I747">
        <v>3</v>
      </c>
      <c r="J747" t="b">
        <v>1</v>
      </c>
      <c r="K747">
        <v>188</v>
      </c>
      <c r="L747">
        <v>140</v>
      </c>
      <c r="M747" t="s">
        <v>74</v>
      </c>
      <c r="N747" t="s">
        <v>64</v>
      </c>
      <c r="O747" t="s">
        <v>67</v>
      </c>
      <c r="P747">
        <v>78</v>
      </c>
      <c r="Q747">
        <v>3.9</v>
      </c>
      <c r="R747" t="b">
        <v>0</v>
      </c>
      <c r="S747" t="s">
        <v>28</v>
      </c>
      <c r="T747">
        <v>2341</v>
      </c>
      <c r="U747" t="s">
        <v>29</v>
      </c>
      <c r="V747" t="s">
        <v>36</v>
      </c>
      <c r="W747" t="s">
        <v>75</v>
      </c>
      <c r="X747" s="10">
        <f t="shared" si="245"/>
        <v>0.23780487804878048</v>
      </c>
      <c r="Y747" s="10" t="str">
        <f t="shared" si="254"/>
        <v>11%-30%</v>
      </c>
      <c r="Z747" t="str">
        <f t="shared" si="246"/>
        <v>Moderate</v>
      </c>
      <c r="AA747" t="str">
        <f t="shared" si="247"/>
        <v>101-200</v>
      </c>
      <c r="AB747" t="str">
        <f t="shared" si="248"/>
        <v>101-150</v>
      </c>
      <c r="AC747" t="str">
        <f t="shared" si="249"/>
        <v>NORTH</v>
      </c>
      <c r="AD747" t="str">
        <f t="shared" si="250"/>
        <v>Multiple Device</v>
      </c>
      <c r="AE747" t="str">
        <f t="shared" si="251"/>
        <v>351-400</v>
      </c>
      <c r="AF747" s="24" t="str">
        <f t="shared" si="252"/>
        <v>7-10 days</v>
      </c>
      <c r="AG747" t="str">
        <f t="shared" si="253"/>
        <v>2001-2500</v>
      </c>
      <c r="AH747" s="30">
        <f t="shared" si="255"/>
        <v>640</v>
      </c>
      <c r="AI747" s="30">
        <f t="shared" si="243"/>
        <v>0.6</v>
      </c>
      <c r="AJ747" t="str">
        <f t="shared" si="256"/>
        <v>0-5 hrs</v>
      </c>
      <c r="AK747" t="str">
        <f t="shared" si="264"/>
        <v>Low Engaged</v>
      </c>
    </row>
    <row r="748" spans="1:37" x14ac:dyDescent="0.25">
      <c r="A748">
        <v>7742</v>
      </c>
      <c r="B748" t="s">
        <v>108</v>
      </c>
      <c r="C748" s="1">
        <v>45562</v>
      </c>
      <c r="D748" s="1">
        <v>45618</v>
      </c>
      <c r="E748" s="33">
        <v>11.99</v>
      </c>
      <c r="F748">
        <v>17</v>
      </c>
      <c r="G748" t="s">
        <v>62</v>
      </c>
      <c r="H748">
        <v>2</v>
      </c>
      <c r="I748">
        <v>3</v>
      </c>
      <c r="J748" t="b">
        <v>1</v>
      </c>
      <c r="K748">
        <v>312</v>
      </c>
      <c r="L748">
        <v>114</v>
      </c>
      <c r="M748" t="s">
        <v>25</v>
      </c>
      <c r="N748" t="s">
        <v>26</v>
      </c>
      <c r="O748" t="s">
        <v>34</v>
      </c>
      <c r="P748">
        <v>15</v>
      </c>
      <c r="Q748">
        <v>3.6</v>
      </c>
      <c r="R748" t="b">
        <v>1</v>
      </c>
      <c r="S748" t="s">
        <v>28</v>
      </c>
      <c r="T748">
        <v>2084</v>
      </c>
      <c r="U748" t="s">
        <v>65</v>
      </c>
      <c r="V748" t="s">
        <v>52</v>
      </c>
      <c r="W748" t="s">
        <v>53</v>
      </c>
      <c r="X748" s="10">
        <f t="shared" si="245"/>
        <v>3.5211267605633804E-2</v>
      </c>
      <c r="Y748" s="10" t="str">
        <f t="shared" si="254"/>
        <v>0%-10%</v>
      </c>
      <c r="Z748" t="str">
        <f t="shared" si="246"/>
        <v>Low</v>
      </c>
      <c r="AA748" t="str">
        <f t="shared" si="247"/>
        <v>301-400</v>
      </c>
      <c r="AB748" t="str">
        <f t="shared" si="248"/>
        <v>101-150</v>
      </c>
      <c r="AC748" t="str">
        <f t="shared" si="249"/>
        <v>WEST</v>
      </c>
      <c r="AD748" t="str">
        <f t="shared" si="250"/>
        <v>Multiple Device</v>
      </c>
      <c r="AE748" t="str">
        <f t="shared" si="251"/>
        <v>0-50</v>
      </c>
      <c r="AF748" s="24" t="str">
        <f t="shared" si="252"/>
        <v>21-30 days</v>
      </c>
      <c r="AG748" t="str">
        <f t="shared" si="253"/>
        <v>2001-2500</v>
      </c>
      <c r="AH748" s="30">
        <f t="shared" si="255"/>
        <v>56</v>
      </c>
      <c r="AI748" s="30">
        <f t="shared" si="243"/>
        <v>0.30357142857142855</v>
      </c>
      <c r="AJ748" t="str">
        <f t="shared" si="256"/>
        <v>0-5 hrs</v>
      </c>
      <c r="AK748" t="str">
        <f t="shared" si="264"/>
        <v>Low Engaged</v>
      </c>
    </row>
    <row r="749" spans="1:37" x14ac:dyDescent="0.25">
      <c r="A749">
        <v>7751</v>
      </c>
      <c r="B749" t="s">
        <v>127</v>
      </c>
      <c r="C749" s="1">
        <v>45481</v>
      </c>
      <c r="D749" s="1">
        <v>45619</v>
      </c>
      <c r="E749" s="33">
        <v>11.99</v>
      </c>
      <c r="F749">
        <v>457</v>
      </c>
      <c r="G749" t="s">
        <v>43</v>
      </c>
      <c r="H749">
        <v>2</v>
      </c>
      <c r="I749">
        <v>5</v>
      </c>
      <c r="J749" t="b">
        <v>1</v>
      </c>
      <c r="K749">
        <v>754</v>
      </c>
      <c r="L749">
        <v>98</v>
      </c>
      <c r="M749" t="s">
        <v>39</v>
      </c>
      <c r="N749" t="s">
        <v>26</v>
      </c>
      <c r="O749" t="s">
        <v>41</v>
      </c>
      <c r="P749">
        <v>53</v>
      </c>
      <c r="Q749">
        <v>3.6</v>
      </c>
      <c r="R749" t="b">
        <v>1</v>
      </c>
      <c r="S749" t="s">
        <v>28</v>
      </c>
      <c r="T749">
        <v>935</v>
      </c>
      <c r="U749" t="s">
        <v>29</v>
      </c>
      <c r="V749" t="s">
        <v>68</v>
      </c>
      <c r="W749" t="s">
        <v>37</v>
      </c>
      <c r="X749" s="10">
        <f t="shared" si="245"/>
        <v>6.2206572769953054E-2</v>
      </c>
      <c r="Y749" s="10" t="str">
        <f t="shared" si="254"/>
        <v>0%-10%</v>
      </c>
      <c r="Z749" t="str">
        <f t="shared" si="246"/>
        <v>Low</v>
      </c>
      <c r="AA749" t="str">
        <f t="shared" si="247"/>
        <v>701-800</v>
      </c>
      <c r="AB749" t="str">
        <f t="shared" si="248"/>
        <v>51-100</v>
      </c>
      <c r="AC749" t="str">
        <f t="shared" si="249"/>
        <v>WEST</v>
      </c>
      <c r="AD749" t="str">
        <f t="shared" si="250"/>
        <v>Multiple Device</v>
      </c>
      <c r="AE749" t="str">
        <f t="shared" si="251"/>
        <v>451-500</v>
      </c>
      <c r="AF749" s="24" t="str">
        <f t="shared" si="252"/>
        <v>21-30 days</v>
      </c>
      <c r="AG749" t="str">
        <f t="shared" si="253"/>
        <v>501-1000</v>
      </c>
      <c r="AH749" s="30">
        <f t="shared" si="255"/>
        <v>138</v>
      </c>
      <c r="AI749" s="30">
        <f t="shared" si="243"/>
        <v>3.3115942028985508</v>
      </c>
      <c r="AJ749" t="str">
        <f t="shared" si="256"/>
        <v>0-5 hrs</v>
      </c>
      <c r="AK749" t="str">
        <f t="shared" si="257"/>
        <v>High Enagaged</v>
      </c>
    </row>
    <row r="750" spans="1:37" x14ac:dyDescent="0.25">
      <c r="A750">
        <v>7753</v>
      </c>
      <c r="B750" t="s">
        <v>121</v>
      </c>
      <c r="C750" s="1">
        <v>45635</v>
      </c>
      <c r="D750" s="1">
        <v>45639</v>
      </c>
      <c r="E750" s="33">
        <v>7.99</v>
      </c>
      <c r="F750">
        <v>393</v>
      </c>
      <c r="G750" t="s">
        <v>33</v>
      </c>
      <c r="H750">
        <v>3</v>
      </c>
      <c r="I750">
        <v>3</v>
      </c>
      <c r="J750" t="b">
        <v>0</v>
      </c>
      <c r="K750">
        <v>829</v>
      </c>
      <c r="L750">
        <v>117</v>
      </c>
      <c r="M750" t="s">
        <v>25</v>
      </c>
      <c r="N750" t="s">
        <v>49</v>
      </c>
      <c r="O750" t="s">
        <v>27</v>
      </c>
      <c r="P750">
        <v>65</v>
      </c>
      <c r="Q750">
        <v>4.9000000000000004</v>
      </c>
      <c r="R750" t="b">
        <v>1</v>
      </c>
      <c r="S750" t="s">
        <v>28</v>
      </c>
      <c r="T750">
        <v>4409</v>
      </c>
      <c r="U750" t="s">
        <v>51</v>
      </c>
      <c r="V750" t="s">
        <v>30</v>
      </c>
      <c r="W750" t="s">
        <v>75</v>
      </c>
      <c r="X750" s="10">
        <f t="shared" si="245"/>
        <v>6.8710359408033828E-2</v>
      </c>
      <c r="Y750" s="10" t="str">
        <f t="shared" si="254"/>
        <v>0%-10%</v>
      </c>
      <c r="Z750" t="str">
        <f t="shared" si="246"/>
        <v>Low</v>
      </c>
      <c r="AA750" t="str">
        <f t="shared" si="247"/>
        <v>801-900</v>
      </c>
      <c r="AB750" t="str">
        <f t="shared" si="248"/>
        <v>101-150</v>
      </c>
      <c r="AC750" t="str">
        <f t="shared" si="249"/>
        <v>WEST</v>
      </c>
      <c r="AD750" t="str">
        <f t="shared" si="250"/>
        <v>Multiple Device</v>
      </c>
      <c r="AE750" t="str">
        <f t="shared" si="251"/>
        <v>351-400</v>
      </c>
      <c r="AF750" s="24" t="str">
        <f t="shared" si="252"/>
        <v>4-6 days</v>
      </c>
      <c r="AG750" t="str">
        <f t="shared" si="253"/>
        <v>4001-4500</v>
      </c>
      <c r="AH750" s="30">
        <f t="shared" si="255"/>
        <v>4</v>
      </c>
      <c r="AI750" s="30">
        <f t="shared" si="243"/>
        <v>98.25</v>
      </c>
      <c r="AJ750" t="str">
        <f t="shared" si="256"/>
        <v>Above 20 hrs</v>
      </c>
      <c r="AK750" t="str">
        <f t="shared" ref="AK750:AK753" si="265">IF(F750&gt;400,"High Enagaged",IF(AND(F750&lt;=200,F750&gt;100),"Moderate Enagaged","Low Engaged"))</f>
        <v>Low Engaged</v>
      </c>
    </row>
    <row r="751" spans="1:37" x14ac:dyDescent="0.25">
      <c r="A751">
        <v>7789</v>
      </c>
      <c r="B751" t="s">
        <v>88</v>
      </c>
      <c r="C751" s="1">
        <v>45134</v>
      </c>
      <c r="D751" s="1">
        <v>45620</v>
      </c>
      <c r="E751" s="33">
        <v>7.99</v>
      </c>
      <c r="F751">
        <v>222</v>
      </c>
      <c r="G751" t="s">
        <v>33</v>
      </c>
      <c r="H751">
        <v>1</v>
      </c>
      <c r="I751">
        <v>6</v>
      </c>
      <c r="J751" t="b">
        <v>0</v>
      </c>
      <c r="K751">
        <v>391</v>
      </c>
      <c r="L751">
        <v>17</v>
      </c>
      <c r="M751" t="s">
        <v>25</v>
      </c>
      <c r="N751" t="s">
        <v>64</v>
      </c>
      <c r="O751" t="s">
        <v>27</v>
      </c>
      <c r="P751">
        <v>21</v>
      </c>
      <c r="Q751">
        <v>3.4</v>
      </c>
      <c r="R751" t="b">
        <v>1</v>
      </c>
      <c r="S751" t="s">
        <v>28</v>
      </c>
      <c r="T751">
        <v>2835</v>
      </c>
      <c r="U751" t="s">
        <v>65</v>
      </c>
      <c r="V751" t="s">
        <v>60</v>
      </c>
      <c r="W751" t="s">
        <v>37</v>
      </c>
      <c r="X751" s="10">
        <f t="shared" si="245"/>
        <v>5.1470588235294115E-2</v>
      </c>
      <c r="Y751" s="10" t="str">
        <f t="shared" si="254"/>
        <v>0%-10%</v>
      </c>
      <c r="Z751" t="str">
        <f t="shared" si="246"/>
        <v>Low</v>
      </c>
      <c r="AA751" t="str">
        <f t="shared" si="247"/>
        <v>301-400</v>
      </c>
      <c r="AB751" t="str">
        <f t="shared" si="248"/>
        <v>0-50</v>
      </c>
      <c r="AC751" t="str">
        <f t="shared" si="249"/>
        <v>WEST</v>
      </c>
      <c r="AD751" t="str">
        <f t="shared" si="250"/>
        <v>Single Device</v>
      </c>
      <c r="AE751" t="str">
        <f t="shared" si="251"/>
        <v>201-250</v>
      </c>
      <c r="AF751" s="24" t="str">
        <f t="shared" si="252"/>
        <v>More than 30days</v>
      </c>
      <c r="AG751" t="str">
        <f t="shared" si="253"/>
        <v>2501-3000</v>
      </c>
      <c r="AH751" s="30">
        <f t="shared" si="255"/>
        <v>486</v>
      </c>
      <c r="AI751" s="30">
        <f t="shared" si="243"/>
        <v>0.4567901234567901</v>
      </c>
      <c r="AJ751" t="str">
        <f t="shared" si="256"/>
        <v>0-5 hrs</v>
      </c>
      <c r="AK751" t="str">
        <f t="shared" si="265"/>
        <v>Low Engaged</v>
      </c>
    </row>
    <row r="752" spans="1:37" x14ac:dyDescent="0.25">
      <c r="A752">
        <v>7810</v>
      </c>
      <c r="B752" t="s">
        <v>38</v>
      </c>
      <c r="C752" s="1">
        <v>45193</v>
      </c>
      <c r="D752" s="1">
        <v>45633</v>
      </c>
      <c r="E752" s="33">
        <v>7.99</v>
      </c>
      <c r="F752">
        <v>63</v>
      </c>
      <c r="G752" t="s">
        <v>55</v>
      </c>
      <c r="H752">
        <v>4</v>
      </c>
      <c r="I752">
        <v>2</v>
      </c>
      <c r="J752" t="b">
        <v>1</v>
      </c>
      <c r="K752">
        <v>104</v>
      </c>
      <c r="L752">
        <v>72</v>
      </c>
      <c r="M752" t="s">
        <v>74</v>
      </c>
      <c r="N752" t="s">
        <v>64</v>
      </c>
      <c r="O752" t="s">
        <v>41</v>
      </c>
      <c r="P752">
        <v>17</v>
      </c>
      <c r="Q752">
        <v>4.9000000000000004</v>
      </c>
      <c r="R752" t="b">
        <v>1</v>
      </c>
      <c r="S752" t="s">
        <v>28</v>
      </c>
      <c r="T752">
        <v>1587</v>
      </c>
      <c r="U752" t="s">
        <v>57</v>
      </c>
      <c r="V752" t="s">
        <v>52</v>
      </c>
      <c r="W752" t="s">
        <v>75</v>
      </c>
      <c r="X752" s="10">
        <f t="shared" si="245"/>
        <v>9.6590909090909088E-2</v>
      </c>
      <c r="Y752" s="10" t="str">
        <f t="shared" si="254"/>
        <v>0%-10%</v>
      </c>
      <c r="Z752" t="str">
        <f t="shared" si="246"/>
        <v>Low</v>
      </c>
      <c r="AA752" t="str">
        <f t="shared" si="247"/>
        <v>101-200</v>
      </c>
      <c r="AB752" t="str">
        <f t="shared" si="248"/>
        <v>51-100</v>
      </c>
      <c r="AC752" t="str">
        <f t="shared" si="249"/>
        <v>NORTH</v>
      </c>
      <c r="AD752" t="str">
        <f t="shared" si="250"/>
        <v>Multiple Device</v>
      </c>
      <c r="AE752" t="str">
        <f t="shared" si="251"/>
        <v>51-100</v>
      </c>
      <c r="AF752" s="24" t="str">
        <f t="shared" si="252"/>
        <v>11-15 days</v>
      </c>
      <c r="AG752" t="str">
        <f t="shared" si="253"/>
        <v>1501-2000</v>
      </c>
      <c r="AH752" s="30">
        <f t="shared" si="255"/>
        <v>440</v>
      </c>
      <c r="AI752" s="30">
        <f t="shared" si="243"/>
        <v>0.14318181818181819</v>
      </c>
      <c r="AJ752" t="str">
        <f t="shared" si="256"/>
        <v>0-5 hrs</v>
      </c>
      <c r="AK752" t="str">
        <f t="shared" si="265"/>
        <v>Low Engaged</v>
      </c>
    </row>
    <row r="753" spans="1:37" x14ac:dyDescent="0.25">
      <c r="A753">
        <v>7813</v>
      </c>
      <c r="B753" t="s">
        <v>128</v>
      </c>
      <c r="C753" s="1">
        <v>45493</v>
      </c>
      <c r="D753" s="1">
        <v>45617</v>
      </c>
      <c r="E753" s="33">
        <v>15.99</v>
      </c>
      <c r="F753">
        <v>373</v>
      </c>
      <c r="G753" t="s">
        <v>33</v>
      </c>
      <c r="H753">
        <v>4</v>
      </c>
      <c r="I753">
        <v>4</v>
      </c>
      <c r="J753" t="b">
        <v>1</v>
      </c>
      <c r="K753">
        <v>782</v>
      </c>
      <c r="L753">
        <v>7</v>
      </c>
      <c r="M753" t="s">
        <v>48</v>
      </c>
      <c r="N753" t="s">
        <v>64</v>
      </c>
      <c r="O753" t="s">
        <v>50</v>
      </c>
      <c r="P753">
        <v>18</v>
      </c>
      <c r="Q753">
        <v>3.2</v>
      </c>
      <c r="R753" t="b">
        <v>1</v>
      </c>
      <c r="S753" t="s">
        <v>28</v>
      </c>
      <c r="T753">
        <v>4641</v>
      </c>
      <c r="U753" t="s">
        <v>51</v>
      </c>
      <c r="V753" t="s">
        <v>68</v>
      </c>
      <c r="W753" t="s">
        <v>37</v>
      </c>
      <c r="X753" s="10">
        <f t="shared" si="245"/>
        <v>2.2813688212927757E-2</v>
      </c>
      <c r="Y753" s="10" t="str">
        <f t="shared" si="254"/>
        <v>0%-10%</v>
      </c>
      <c r="Z753" t="str">
        <f t="shared" si="246"/>
        <v>Low</v>
      </c>
      <c r="AA753" t="str">
        <f t="shared" si="247"/>
        <v>701-800</v>
      </c>
      <c r="AB753" t="str">
        <f t="shared" si="248"/>
        <v>0-50</v>
      </c>
      <c r="AC753" t="str">
        <f t="shared" si="249"/>
        <v>EAST</v>
      </c>
      <c r="AD753" t="str">
        <f t="shared" si="250"/>
        <v>Multiple Device</v>
      </c>
      <c r="AE753" t="str">
        <f t="shared" si="251"/>
        <v>351-400</v>
      </c>
      <c r="AF753" s="24" t="str">
        <f t="shared" si="252"/>
        <v>21-30 days</v>
      </c>
      <c r="AG753" t="str">
        <f t="shared" si="253"/>
        <v>Above 4500</v>
      </c>
      <c r="AH753" s="30">
        <f t="shared" si="255"/>
        <v>124</v>
      </c>
      <c r="AI753" s="30">
        <f t="shared" si="243"/>
        <v>3.0080645161290325</v>
      </c>
      <c r="AJ753" t="str">
        <f t="shared" si="256"/>
        <v>0-5 hrs</v>
      </c>
      <c r="AK753" t="str">
        <f t="shared" si="265"/>
        <v>Low Engaged</v>
      </c>
    </row>
    <row r="754" spans="1:37" x14ac:dyDescent="0.25">
      <c r="A754">
        <v>7828</v>
      </c>
      <c r="B754" t="s">
        <v>313</v>
      </c>
      <c r="C754" s="1">
        <v>45024</v>
      </c>
      <c r="D754" s="1">
        <v>45628</v>
      </c>
      <c r="E754" s="33">
        <v>7.99</v>
      </c>
      <c r="F754">
        <v>477</v>
      </c>
      <c r="G754" t="s">
        <v>55</v>
      </c>
      <c r="H754">
        <v>5</v>
      </c>
      <c r="I754">
        <v>5</v>
      </c>
      <c r="J754" t="b">
        <v>0</v>
      </c>
      <c r="K754">
        <v>969</v>
      </c>
      <c r="L754">
        <v>12</v>
      </c>
      <c r="M754" t="s">
        <v>74</v>
      </c>
      <c r="N754" t="s">
        <v>40</v>
      </c>
      <c r="O754" t="s">
        <v>56</v>
      </c>
      <c r="P754">
        <v>37</v>
      </c>
      <c r="Q754">
        <v>4.7</v>
      </c>
      <c r="R754" t="b">
        <v>0</v>
      </c>
      <c r="S754" t="s">
        <v>28</v>
      </c>
      <c r="T754">
        <v>877</v>
      </c>
      <c r="U754" t="s">
        <v>65</v>
      </c>
      <c r="V754" t="s">
        <v>36</v>
      </c>
      <c r="W754" t="s">
        <v>31</v>
      </c>
      <c r="X754" s="10">
        <f t="shared" si="245"/>
        <v>3.7716615698267071E-2</v>
      </c>
      <c r="Y754" s="10" t="str">
        <f t="shared" si="254"/>
        <v>0%-10%</v>
      </c>
      <c r="Z754" t="str">
        <f t="shared" si="246"/>
        <v>Low</v>
      </c>
      <c r="AA754" t="str">
        <f t="shared" si="247"/>
        <v>901-1000</v>
      </c>
      <c r="AB754" t="str">
        <f t="shared" si="248"/>
        <v>0-50</v>
      </c>
      <c r="AC754" t="str">
        <f t="shared" si="249"/>
        <v>NORTH</v>
      </c>
      <c r="AD754" t="str">
        <f t="shared" si="250"/>
        <v>Multiple Device</v>
      </c>
      <c r="AE754" t="str">
        <f t="shared" si="251"/>
        <v>451-500</v>
      </c>
      <c r="AF754" s="24" t="str">
        <f t="shared" si="252"/>
        <v>16-20 days</v>
      </c>
      <c r="AG754" t="str">
        <f t="shared" si="253"/>
        <v>501-1000</v>
      </c>
      <c r="AH754" s="30">
        <f t="shared" si="255"/>
        <v>604</v>
      </c>
      <c r="AI754" s="30">
        <f t="shared" si="243"/>
        <v>0.78973509933774833</v>
      </c>
      <c r="AJ754" t="str">
        <f t="shared" si="256"/>
        <v>0-5 hrs</v>
      </c>
      <c r="AK754" t="str">
        <f t="shared" si="257"/>
        <v>High Enagaged</v>
      </c>
    </row>
    <row r="755" spans="1:37" x14ac:dyDescent="0.25">
      <c r="A755">
        <v>7829</v>
      </c>
      <c r="B755" t="s">
        <v>188</v>
      </c>
      <c r="C755" s="1">
        <v>45217</v>
      </c>
      <c r="D755" s="1">
        <v>45644</v>
      </c>
      <c r="E755" s="33">
        <v>7.99</v>
      </c>
      <c r="F755">
        <v>482</v>
      </c>
      <c r="G755" t="s">
        <v>62</v>
      </c>
      <c r="H755">
        <v>1</v>
      </c>
      <c r="I755">
        <v>4</v>
      </c>
      <c r="J755" t="b">
        <v>1</v>
      </c>
      <c r="K755">
        <v>770</v>
      </c>
      <c r="L755">
        <v>129</v>
      </c>
      <c r="M755" t="s">
        <v>39</v>
      </c>
      <c r="N755" t="s">
        <v>26</v>
      </c>
      <c r="O755" t="s">
        <v>41</v>
      </c>
      <c r="P755">
        <v>0</v>
      </c>
      <c r="Q755">
        <v>3.7</v>
      </c>
      <c r="R755" t="b">
        <v>1</v>
      </c>
      <c r="S755" t="s">
        <v>28</v>
      </c>
      <c r="T755">
        <v>3247</v>
      </c>
      <c r="U755" t="s">
        <v>57</v>
      </c>
      <c r="V755" t="s">
        <v>36</v>
      </c>
      <c r="W755" t="s">
        <v>53</v>
      </c>
      <c r="X755" s="10">
        <f t="shared" si="245"/>
        <v>0</v>
      </c>
      <c r="Y755" s="10" t="str">
        <f t="shared" si="254"/>
        <v>0%-10%</v>
      </c>
      <c r="Z755" t="str">
        <f t="shared" si="246"/>
        <v>Low</v>
      </c>
      <c r="AA755" t="str">
        <f t="shared" si="247"/>
        <v>701-800</v>
      </c>
      <c r="AB755" t="str">
        <f t="shared" si="248"/>
        <v>101-150</v>
      </c>
      <c r="AC755" t="str">
        <f t="shared" si="249"/>
        <v>WEST</v>
      </c>
      <c r="AD755" t="str">
        <f t="shared" si="250"/>
        <v>Single Device</v>
      </c>
      <c r="AE755" t="str">
        <f t="shared" si="251"/>
        <v>451-500</v>
      </c>
      <c r="AF755" s="24" t="str">
        <f t="shared" si="252"/>
        <v>0-1 days</v>
      </c>
      <c r="AG755" t="str">
        <f t="shared" si="253"/>
        <v>3001-3500</v>
      </c>
      <c r="AH755" s="30">
        <f t="shared" si="255"/>
        <v>427</v>
      </c>
      <c r="AI755" s="30">
        <f t="shared" si="243"/>
        <v>1.1288056206088992</v>
      </c>
      <c r="AJ755" t="str">
        <f t="shared" si="256"/>
        <v>0-5 hrs</v>
      </c>
      <c r="AK755" t="str">
        <f t="shared" si="257"/>
        <v>High Enagaged</v>
      </c>
    </row>
    <row r="756" spans="1:37" x14ac:dyDescent="0.25">
      <c r="A756">
        <v>7840</v>
      </c>
      <c r="B756" t="s">
        <v>174</v>
      </c>
      <c r="C756" s="1">
        <v>45324</v>
      </c>
      <c r="D756" s="1">
        <v>45637</v>
      </c>
      <c r="E756" s="33">
        <v>15.99</v>
      </c>
      <c r="F756">
        <v>131</v>
      </c>
      <c r="G756" t="s">
        <v>62</v>
      </c>
      <c r="H756">
        <v>5</v>
      </c>
      <c r="I756">
        <v>3</v>
      </c>
      <c r="J756" t="b">
        <v>1</v>
      </c>
      <c r="K756">
        <v>808</v>
      </c>
      <c r="L756">
        <v>48</v>
      </c>
      <c r="M756" t="s">
        <v>44</v>
      </c>
      <c r="N756" t="s">
        <v>26</v>
      </c>
      <c r="O756" t="s">
        <v>27</v>
      </c>
      <c r="P756">
        <v>55</v>
      </c>
      <c r="Q756">
        <v>3.3</v>
      </c>
      <c r="R756" t="b">
        <v>1</v>
      </c>
      <c r="S756" t="s">
        <v>28</v>
      </c>
      <c r="T756">
        <v>3053</v>
      </c>
      <c r="U756" t="s">
        <v>51</v>
      </c>
      <c r="V756" t="s">
        <v>68</v>
      </c>
      <c r="W756" t="s">
        <v>75</v>
      </c>
      <c r="X756" s="10">
        <f t="shared" si="245"/>
        <v>6.4252336448598124E-2</v>
      </c>
      <c r="Y756" s="10" t="str">
        <f t="shared" si="254"/>
        <v>0%-10%</v>
      </c>
      <c r="Z756" t="str">
        <f t="shared" si="246"/>
        <v>Low</v>
      </c>
      <c r="AA756" t="str">
        <f t="shared" si="247"/>
        <v>801-900</v>
      </c>
      <c r="AB756" t="str">
        <f t="shared" si="248"/>
        <v>0-50</v>
      </c>
      <c r="AC756" t="str">
        <f t="shared" si="249"/>
        <v>NORTH</v>
      </c>
      <c r="AD756" t="str">
        <f t="shared" si="250"/>
        <v>Multiple Device</v>
      </c>
      <c r="AE756" t="str">
        <f t="shared" si="251"/>
        <v>101-150</v>
      </c>
      <c r="AF756" s="24" t="str">
        <f t="shared" si="252"/>
        <v>7-10 days</v>
      </c>
      <c r="AG756" t="str">
        <f t="shared" si="253"/>
        <v>3001-3500</v>
      </c>
      <c r="AH756" s="30">
        <f t="shared" si="255"/>
        <v>313</v>
      </c>
      <c r="AI756" s="30">
        <f t="shared" si="243"/>
        <v>0.41853035143769968</v>
      </c>
      <c r="AJ756" t="str">
        <f t="shared" si="256"/>
        <v>0-5 hrs</v>
      </c>
      <c r="AK756" t="str">
        <f t="shared" ref="AK756:AK757" si="266">IF(F756&gt;400,"High Enagaged",IF(AND(F756&lt;=200,F756&gt;100),"Moderate Enagaged","Low Engaged"))</f>
        <v>Moderate Enagaged</v>
      </c>
    </row>
    <row r="757" spans="1:37" x14ac:dyDescent="0.25">
      <c r="A757">
        <v>7869</v>
      </c>
      <c r="B757" t="s">
        <v>183</v>
      </c>
      <c r="C757" s="1">
        <v>45435</v>
      </c>
      <c r="D757" s="1">
        <v>45627</v>
      </c>
      <c r="E757" s="33">
        <v>15.99</v>
      </c>
      <c r="F757">
        <v>294</v>
      </c>
      <c r="G757" t="s">
        <v>33</v>
      </c>
      <c r="H757">
        <v>3</v>
      </c>
      <c r="I757">
        <v>6</v>
      </c>
      <c r="J757" t="b">
        <v>0</v>
      </c>
      <c r="K757">
        <v>709</v>
      </c>
      <c r="L757">
        <v>181</v>
      </c>
      <c r="M757" t="s">
        <v>63</v>
      </c>
      <c r="N757" t="s">
        <v>64</v>
      </c>
      <c r="O757" t="s">
        <v>50</v>
      </c>
      <c r="P757">
        <v>39</v>
      </c>
      <c r="Q757">
        <v>3.2</v>
      </c>
      <c r="R757" t="b">
        <v>1</v>
      </c>
      <c r="S757" t="s">
        <v>28</v>
      </c>
      <c r="T757">
        <v>3091</v>
      </c>
      <c r="U757" t="s">
        <v>57</v>
      </c>
      <c r="V757" t="s">
        <v>60</v>
      </c>
      <c r="W757" t="s">
        <v>37</v>
      </c>
      <c r="X757" s="10">
        <f t="shared" si="245"/>
        <v>4.3820224719101124E-2</v>
      </c>
      <c r="Y757" s="10" t="str">
        <f t="shared" si="254"/>
        <v>0%-10%</v>
      </c>
      <c r="Z757" t="str">
        <f t="shared" si="246"/>
        <v>Low</v>
      </c>
      <c r="AA757" t="str">
        <f t="shared" si="247"/>
        <v>701-800</v>
      </c>
      <c r="AB757" t="str">
        <f t="shared" si="248"/>
        <v>151-200</v>
      </c>
      <c r="AC757" t="str">
        <f t="shared" si="249"/>
        <v>NORTH</v>
      </c>
      <c r="AD757" t="str">
        <f t="shared" si="250"/>
        <v>Multiple Device</v>
      </c>
      <c r="AE757" t="str">
        <f t="shared" si="251"/>
        <v>251-300</v>
      </c>
      <c r="AF757" s="24" t="str">
        <f t="shared" si="252"/>
        <v>16-20 days</v>
      </c>
      <c r="AG757" t="str">
        <f t="shared" si="253"/>
        <v>3001-3500</v>
      </c>
      <c r="AH757" s="30">
        <f t="shared" si="255"/>
        <v>192</v>
      </c>
      <c r="AI757" s="30">
        <f t="shared" si="243"/>
        <v>1.53125</v>
      </c>
      <c r="AJ757" t="str">
        <f t="shared" si="256"/>
        <v>0-5 hrs</v>
      </c>
      <c r="AK757" t="str">
        <f t="shared" si="266"/>
        <v>Low Engaged</v>
      </c>
    </row>
    <row r="758" spans="1:37" x14ac:dyDescent="0.25">
      <c r="A758">
        <v>7892</v>
      </c>
      <c r="B758" t="s">
        <v>98</v>
      </c>
      <c r="C758" s="1">
        <v>45414</v>
      </c>
      <c r="D758" s="1">
        <v>45621</v>
      </c>
      <c r="E758" s="33">
        <v>7.99</v>
      </c>
      <c r="F758">
        <v>499</v>
      </c>
      <c r="G758" t="s">
        <v>79</v>
      </c>
      <c r="H758">
        <v>4</v>
      </c>
      <c r="I758">
        <v>3</v>
      </c>
      <c r="J758" t="b">
        <v>0</v>
      </c>
      <c r="K758">
        <v>428</v>
      </c>
      <c r="L758">
        <v>168</v>
      </c>
      <c r="M758" t="s">
        <v>74</v>
      </c>
      <c r="N758" t="s">
        <v>49</v>
      </c>
      <c r="O758" t="s">
        <v>67</v>
      </c>
      <c r="P758">
        <v>82</v>
      </c>
      <c r="Q758">
        <v>3.7</v>
      </c>
      <c r="R758" t="b">
        <v>0</v>
      </c>
      <c r="S758" t="s">
        <v>28</v>
      </c>
      <c r="T758">
        <v>874</v>
      </c>
      <c r="U758" t="s">
        <v>29</v>
      </c>
      <c r="V758" t="s">
        <v>68</v>
      </c>
      <c r="W758" t="s">
        <v>53</v>
      </c>
      <c r="X758" s="10">
        <f t="shared" si="245"/>
        <v>0.13758389261744966</v>
      </c>
      <c r="Y758" s="10" t="str">
        <f t="shared" si="254"/>
        <v>11%-30%</v>
      </c>
      <c r="Z758" t="str">
        <f t="shared" si="246"/>
        <v>Moderate</v>
      </c>
      <c r="AA758" t="str">
        <f t="shared" si="247"/>
        <v>401-500</v>
      </c>
      <c r="AB758" t="str">
        <f t="shared" si="248"/>
        <v>151-200</v>
      </c>
      <c r="AC758" t="str">
        <f t="shared" si="249"/>
        <v>NORTH</v>
      </c>
      <c r="AD758" t="str">
        <f t="shared" si="250"/>
        <v>Multiple Device</v>
      </c>
      <c r="AE758" t="str">
        <f t="shared" si="251"/>
        <v>451-500</v>
      </c>
      <c r="AF758" s="24" t="str">
        <f t="shared" si="252"/>
        <v>More than 30days</v>
      </c>
      <c r="AG758" t="str">
        <f t="shared" si="253"/>
        <v>501-1000</v>
      </c>
      <c r="AH758" s="30">
        <f t="shared" si="255"/>
        <v>207</v>
      </c>
      <c r="AI758" s="30">
        <f t="shared" si="243"/>
        <v>2.4106280193236715</v>
      </c>
      <c r="AJ758" t="str">
        <f t="shared" si="256"/>
        <v>0-5 hrs</v>
      </c>
      <c r="AK758" t="str">
        <f t="shared" si="257"/>
        <v>High Enagaged</v>
      </c>
    </row>
    <row r="759" spans="1:37" x14ac:dyDescent="0.25">
      <c r="A759">
        <v>7896</v>
      </c>
      <c r="B759" t="s">
        <v>109</v>
      </c>
      <c r="C759" s="1">
        <v>45462</v>
      </c>
      <c r="D759" s="1">
        <v>45625</v>
      </c>
      <c r="E759" s="33">
        <v>11.99</v>
      </c>
      <c r="F759">
        <v>139</v>
      </c>
      <c r="G759" t="s">
        <v>43</v>
      </c>
      <c r="H759">
        <v>4</v>
      </c>
      <c r="I759">
        <v>5</v>
      </c>
      <c r="J759" t="b">
        <v>1</v>
      </c>
      <c r="K759">
        <v>539</v>
      </c>
      <c r="L759">
        <v>152</v>
      </c>
      <c r="M759" t="s">
        <v>39</v>
      </c>
      <c r="N759" t="s">
        <v>40</v>
      </c>
      <c r="O759" t="s">
        <v>34</v>
      </c>
      <c r="P759">
        <v>48</v>
      </c>
      <c r="Q759">
        <v>3.8</v>
      </c>
      <c r="R759" t="b">
        <v>1</v>
      </c>
      <c r="S759" t="s">
        <v>28</v>
      </c>
      <c r="T759">
        <v>4130</v>
      </c>
      <c r="U759" t="s">
        <v>35</v>
      </c>
      <c r="V759" t="s">
        <v>30</v>
      </c>
      <c r="W759" t="s">
        <v>75</v>
      </c>
      <c r="X759" s="10">
        <f t="shared" si="245"/>
        <v>6.9464544138929094E-2</v>
      </c>
      <c r="Y759" s="10" t="str">
        <f t="shared" si="254"/>
        <v>0%-10%</v>
      </c>
      <c r="Z759" t="str">
        <f t="shared" si="246"/>
        <v>Low</v>
      </c>
      <c r="AA759" t="str">
        <f t="shared" si="247"/>
        <v>501-600</v>
      </c>
      <c r="AB759" t="str">
        <f t="shared" si="248"/>
        <v>151-200</v>
      </c>
      <c r="AC759" t="str">
        <f t="shared" si="249"/>
        <v>WEST</v>
      </c>
      <c r="AD759" t="str">
        <f t="shared" si="250"/>
        <v>Multiple Device</v>
      </c>
      <c r="AE759" t="str">
        <f t="shared" si="251"/>
        <v>101-150</v>
      </c>
      <c r="AF759" s="24" t="str">
        <f t="shared" si="252"/>
        <v>16-20 days</v>
      </c>
      <c r="AG759" t="str">
        <f t="shared" si="253"/>
        <v>4001-4500</v>
      </c>
      <c r="AH759" s="30">
        <f t="shared" si="255"/>
        <v>163</v>
      </c>
      <c r="AI759" s="30">
        <f t="shared" si="243"/>
        <v>0.85276073619631898</v>
      </c>
      <c r="AJ759" t="str">
        <f t="shared" si="256"/>
        <v>0-5 hrs</v>
      </c>
      <c r="AK759" t="str">
        <f t="shared" ref="AK759:AK760" si="267">IF(F759&gt;400,"High Enagaged",IF(AND(F759&lt;=200,F759&gt;100),"Moderate Enagaged","Low Engaged"))</f>
        <v>Moderate Enagaged</v>
      </c>
    </row>
    <row r="760" spans="1:37" x14ac:dyDescent="0.25">
      <c r="A760">
        <v>7922</v>
      </c>
      <c r="B760" t="s">
        <v>187</v>
      </c>
      <c r="C760" s="1">
        <v>44976</v>
      </c>
      <c r="D760" s="1">
        <v>45644</v>
      </c>
      <c r="E760" s="33">
        <v>7.99</v>
      </c>
      <c r="F760">
        <v>176</v>
      </c>
      <c r="G760" t="s">
        <v>46</v>
      </c>
      <c r="H760">
        <v>4</v>
      </c>
      <c r="I760">
        <v>6</v>
      </c>
      <c r="J760" t="b">
        <v>1</v>
      </c>
      <c r="K760">
        <v>830</v>
      </c>
      <c r="L760">
        <v>74</v>
      </c>
      <c r="M760" t="s">
        <v>44</v>
      </c>
      <c r="N760" t="s">
        <v>26</v>
      </c>
      <c r="O760" t="s">
        <v>34</v>
      </c>
      <c r="P760">
        <v>66</v>
      </c>
      <c r="Q760">
        <v>3.5</v>
      </c>
      <c r="R760" t="b">
        <v>1</v>
      </c>
      <c r="S760" t="s">
        <v>28</v>
      </c>
      <c r="T760">
        <v>2600</v>
      </c>
      <c r="U760" t="s">
        <v>65</v>
      </c>
      <c r="V760" t="s">
        <v>30</v>
      </c>
      <c r="W760" t="s">
        <v>37</v>
      </c>
      <c r="X760" s="10">
        <f t="shared" si="245"/>
        <v>7.3008849557522126E-2</v>
      </c>
      <c r="Y760" s="10" t="str">
        <f t="shared" si="254"/>
        <v>0%-10%</v>
      </c>
      <c r="Z760" t="str">
        <f t="shared" si="246"/>
        <v>Low</v>
      </c>
      <c r="AA760" t="str">
        <f t="shared" si="247"/>
        <v>801-900</v>
      </c>
      <c r="AB760" t="str">
        <f t="shared" si="248"/>
        <v>51-100</v>
      </c>
      <c r="AC760" t="str">
        <f t="shared" si="249"/>
        <v>NORTH</v>
      </c>
      <c r="AD760" t="str">
        <f t="shared" si="250"/>
        <v>Multiple Device</v>
      </c>
      <c r="AE760" t="str">
        <f t="shared" si="251"/>
        <v>151-200</v>
      </c>
      <c r="AF760" s="24" t="str">
        <f t="shared" si="252"/>
        <v>0-1 days</v>
      </c>
      <c r="AG760" t="str">
        <f t="shared" si="253"/>
        <v>2501-3000</v>
      </c>
      <c r="AH760" s="30">
        <f t="shared" si="255"/>
        <v>668</v>
      </c>
      <c r="AI760" s="30">
        <f t="shared" si="243"/>
        <v>0.26347305389221559</v>
      </c>
      <c r="AJ760" t="str">
        <f t="shared" si="256"/>
        <v>0-5 hrs</v>
      </c>
      <c r="AK760" t="str">
        <f t="shared" si="267"/>
        <v>Moderate Enagaged</v>
      </c>
    </row>
    <row r="761" spans="1:37" x14ac:dyDescent="0.25">
      <c r="A761">
        <v>7927</v>
      </c>
      <c r="B761" t="s">
        <v>327</v>
      </c>
      <c r="C761" s="1">
        <v>44937</v>
      </c>
      <c r="D761" s="1">
        <v>45616</v>
      </c>
      <c r="E761" s="33">
        <v>7.99</v>
      </c>
      <c r="F761">
        <v>438</v>
      </c>
      <c r="G761" t="s">
        <v>46</v>
      </c>
      <c r="H761">
        <v>4</v>
      </c>
      <c r="I761">
        <v>3</v>
      </c>
      <c r="J761" t="b">
        <v>0</v>
      </c>
      <c r="K761">
        <v>970</v>
      </c>
      <c r="L761">
        <v>59</v>
      </c>
      <c r="M761" t="s">
        <v>63</v>
      </c>
      <c r="N761" t="s">
        <v>49</v>
      </c>
      <c r="O761" t="s">
        <v>50</v>
      </c>
      <c r="P761">
        <v>78</v>
      </c>
      <c r="Q761">
        <v>4.5999999999999996</v>
      </c>
      <c r="R761" t="b">
        <v>1</v>
      </c>
      <c r="S761" t="s">
        <v>28</v>
      </c>
      <c r="T761">
        <v>4426</v>
      </c>
      <c r="U761" t="s">
        <v>65</v>
      </c>
      <c r="V761" t="s">
        <v>68</v>
      </c>
      <c r="W761" t="s">
        <v>31</v>
      </c>
      <c r="X761" s="10">
        <f t="shared" si="245"/>
        <v>7.5801749271137031E-2</v>
      </c>
      <c r="Y761" s="10" t="str">
        <f t="shared" si="254"/>
        <v>0%-10%</v>
      </c>
      <c r="Z761" t="str">
        <f t="shared" si="246"/>
        <v>Low</v>
      </c>
      <c r="AA761" t="str">
        <f t="shared" si="247"/>
        <v>901-1000</v>
      </c>
      <c r="AB761" t="str">
        <f t="shared" si="248"/>
        <v>51-100</v>
      </c>
      <c r="AC761" t="str">
        <f t="shared" si="249"/>
        <v>NORTH</v>
      </c>
      <c r="AD761" t="str">
        <f t="shared" si="250"/>
        <v>Multiple Device</v>
      </c>
      <c r="AE761" t="str">
        <f t="shared" si="251"/>
        <v>401-450</v>
      </c>
      <c r="AF761" s="24" t="str">
        <f t="shared" si="252"/>
        <v>More than 30days</v>
      </c>
      <c r="AG761" t="str">
        <f t="shared" si="253"/>
        <v>4001-4500</v>
      </c>
      <c r="AH761" s="30">
        <f t="shared" si="255"/>
        <v>679</v>
      </c>
      <c r="AI761" s="30">
        <f t="shared" si="243"/>
        <v>0.64506627393225335</v>
      </c>
      <c r="AJ761" t="str">
        <f t="shared" si="256"/>
        <v>0-5 hrs</v>
      </c>
      <c r="AK761" t="str">
        <f t="shared" si="257"/>
        <v>High Enagaged</v>
      </c>
    </row>
    <row r="762" spans="1:37" x14ac:dyDescent="0.25">
      <c r="A762">
        <v>7939</v>
      </c>
      <c r="B762" t="s">
        <v>220</v>
      </c>
      <c r="C762" s="1">
        <v>45177</v>
      </c>
      <c r="D762" s="1">
        <v>45621</v>
      </c>
      <c r="E762" s="33">
        <v>11.99</v>
      </c>
      <c r="F762">
        <v>410</v>
      </c>
      <c r="G762" t="s">
        <v>62</v>
      </c>
      <c r="H762">
        <v>5</v>
      </c>
      <c r="I762">
        <v>6</v>
      </c>
      <c r="J762" t="b">
        <v>0</v>
      </c>
      <c r="K762">
        <v>410</v>
      </c>
      <c r="L762">
        <v>125</v>
      </c>
      <c r="M762" t="s">
        <v>74</v>
      </c>
      <c r="N762" t="s">
        <v>26</v>
      </c>
      <c r="O762" t="s">
        <v>34</v>
      </c>
      <c r="P762">
        <v>68</v>
      </c>
      <c r="Q762">
        <v>4.7</v>
      </c>
      <c r="R762" t="b">
        <v>0</v>
      </c>
      <c r="S762" t="s">
        <v>28</v>
      </c>
      <c r="T762">
        <v>2542</v>
      </c>
      <c r="U762" t="s">
        <v>35</v>
      </c>
      <c r="V762" t="s">
        <v>36</v>
      </c>
      <c r="W762" t="s">
        <v>53</v>
      </c>
      <c r="X762" s="10">
        <f t="shared" si="245"/>
        <v>0.12710280373831775</v>
      </c>
      <c r="Y762" s="10" t="str">
        <f t="shared" si="254"/>
        <v>11%-30%</v>
      </c>
      <c r="Z762" t="str">
        <f t="shared" si="246"/>
        <v>Moderate</v>
      </c>
      <c r="AA762" t="str">
        <f t="shared" si="247"/>
        <v>401-500</v>
      </c>
      <c r="AB762" t="str">
        <f t="shared" si="248"/>
        <v>101-150</v>
      </c>
      <c r="AC762" t="str">
        <f t="shared" si="249"/>
        <v>NORTH</v>
      </c>
      <c r="AD762" t="str">
        <f t="shared" si="250"/>
        <v>Multiple Device</v>
      </c>
      <c r="AE762" t="str">
        <f t="shared" si="251"/>
        <v>401-450</v>
      </c>
      <c r="AF762" s="24" t="str">
        <f t="shared" si="252"/>
        <v>21-30 days</v>
      </c>
      <c r="AG762" t="str">
        <f t="shared" si="253"/>
        <v>2501-3000</v>
      </c>
      <c r="AH762" s="30">
        <f t="shared" si="255"/>
        <v>444</v>
      </c>
      <c r="AI762" s="30">
        <f t="shared" si="243"/>
        <v>0.92342342342342343</v>
      </c>
      <c r="AJ762" t="str">
        <f t="shared" si="256"/>
        <v>0-5 hrs</v>
      </c>
      <c r="AK762" t="str">
        <f t="shared" si="257"/>
        <v>High Enagaged</v>
      </c>
    </row>
    <row r="763" spans="1:37" x14ac:dyDescent="0.25">
      <c r="A763">
        <v>7943</v>
      </c>
      <c r="B763" t="s">
        <v>98</v>
      </c>
      <c r="C763" s="1">
        <v>45566</v>
      </c>
      <c r="D763" s="1">
        <v>45627</v>
      </c>
      <c r="E763" s="33">
        <v>15.99</v>
      </c>
      <c r="F763">
        <v>211</v>
      </c>
      <c r="G763" t="s">
        <v>46</v>
      </c>
      <c r="H763">
        <v>2</v>
      </c>
      <c r="I763">
        <v>6</v>
      </c>
      <c r="J763" t="b">
        <v>1</v>
      </c>
      <c r="K763">
        <v>657</v>
      </c>
      <c r="L763">
        <v>137</v>
      </c>
      <c r="M763" t="s">
        <v>59</v>
      </c>
      <c r="N763" t="s">
        <v>49</v>
      </c>
      <c r="O763" t="s">
        <v>27</v>
      </c>
      <c r="P763">
        <v>26</v>
      </c>
      <c r="Q763">
        <v>4</v>
      </c>
      <c r="R763" t="b">
        <v>1</v>
      </c>
      <c r="S763" t="s">
        <v>28</v>
      </c>
      <c r="T763">
        <v>2670</v>
      </c>
      <c r="U763" t="s">
        <v>35</v>
      </c>
      <c r="V763" t="s">
        <v>52</v>
      </c>
      <c r="W763" t="s">
        <v>31</v>
      </c>
      <c r="X763" s="10">
        <f t="shared" si="245"/>
        <v>3.2745591939546598E-2</v>
      </c>
      <c r="Y763" s="10" t="str">
        <f t="shared" si="254"/>
        <v>0%-10%</v>
      </c>
      <c r="Z763" t="str">
        <f t="shared" si="246"/>
        <v>Low</v>
      </c>
      <c r="AA763" t="str">
        <f t="shared" si="247"/>
        <v>601-700</v>
      </c>
      <c r="AB763" t="str">
        <f t="shared" si="248"/>
        <v>101-150</v>
      </c>
      <c r="AC763" t="str">
        <f t="shared" si="249"/>
        <v>SOUTH</v>
      </c>
      <c r="AD763" t="str">
        <f t="shared" si="250"/>
        <v>Multiple Device</v>
      </c>
      <c r="AE763" t="str">
        <f t="shared" si="251"/>
        <v>201-250</v>
      </c>
      <c r="AF763" s="24" t="str">
        <f t="shared" si="252"/>
        <v>16-20 days</v>
      </c>
      <c r="AG763" t="str">
        <f t="shared" si="253"/>
        <v>2501-3000</v>
      </c>
      <c r="AH763" s="30">
        <f t="shared" si="255"/>
        <v>61</v>
      </c>
      <c r="AI763" s="30">
        <f t="shared" si="243"/>
        <v>3.459016393442623</v>
      </c>
      <c r="AJ763" t="str">
        <f t="shared" si="256"/>
        <v>0-5 hrs</v>
      </c>
      <c r="AK763" t="str">
        <f t="shared" ref="AK763:AK769" si="268">IF(F763&gt;400,"High Enagaged",IF(AND(F763&lt;=200,F763&gt;100),"Moderate Enagaged","Low Engaged"))</f>
        <v>Low Engaged</v>
      </c>
    </row>
    <row r="764" spans="1:37" x14ac:dyDescent="0.25">
      <c r="A764">
        <v>7945</v>
      </c>
      <c r="B764" t="s">
        <v>352</v>
      </c>
      <c r="C764" s="1">
        <v>45031</v>
      </c>
      <c r="D764" s="1">
        <v>45625</v>
      </c>
      <c r="E764" s="33">
        <v>11.99</v>
      </c>
      <c r="F764">
        <v>389</v>
      </c>
      <c r="G764" t="s">
        <v>55</v>
      </c>
      <c r="H764">
        <v>2</v>
      </c>
      <c r="I764">
        <v>2</v>
      </c>
      <c r="J764" t="b">
        <v>1</v>
      </c>
      <c r="K764">
        <v>631</v>
      </c>
      <c r="L764">
        <v>85</v>
      </c>
      <c r="M764" t="s">
        <v>59</v>
      </c>
      <c r="N764" t="s">
        <v>40</v>
      </c>
      <c r="O764" t="s">
        <v>50</v>
      </c>
      <c r="P764">
        <v>53</v>
      </c>
      <c r="Q764">
        <v>3.3</v>
      </c>
      <c r="R764" t="b">
        <v>1</v>
      </c>
      <c r="S764" t="s">
        <v>28</v>
      </c>
      <c r="T764">
        <v>2242</v>
      </c>
      <c r="U764" t="s">
        <v>35</v>
      </c>
      <c r="V764" t="s">
        <v>68</v>
      </c>
      <c r="W764" t="s">
        <v>75</v>
      </c>
      <c r="X764" s="10">
        <f t="shared" si="245"/>
        <v>7.4022346368715089E-2</v>
      </c>
      <c r="Y764" s="10" t="str">
        <f t="shared" si="254"/>
        <v>0%-10%</v>
      </c>
      <c r="Z764" t="str">
        <f t="shared" si="246"/>
        <v>Low</v>
      </c>
      <c r="AA764" t="str">
        <f t="shared" si="247"/>
        <v>601-700</v>
      </c>
      <c r="AB764" t="str">
        <f t="shared" si="248"/>
        <v>51-100</v>
      </c>
      <c r="AC764" t="str">
        <f t="shared" si="249"/>
        <v>SOUTH</v>
      </c>
      <c r="AD764" t="str">
        <f t="shared" si="250"/>
        <v>Multiple Device</v>
      </c>
      <c r="AE764" t="str">
        <f t="shared" si="251"/>
        <v>351-400</v>
      </c>
      <c r="AF764" s="24" t="str">
        <f t="shared" si="252"/>
        <v>16-20 days</v>
      </c>
      <c r="AG764" t="str">
        <f t="shared" si="253"/>
        <v>2001-2500</v>
      </c>
      <c r="AH764" s="30">
        <f t="shared" si="255"/>
        <v>594</v>
      </c>
      <c r="AI764" s="30">
        <f t="shared" si="243"/>
        <v>0.65488215488215484</v>
      </c>
      <c r="AJ764" t="str">
        <f t="shared" si="256"/>
        <v>0-5 hrs</v>
      </c>
      <c r="AK764" t="str">
        <f t="shared" si="268"/>
        <v>Low Engaged</v>
      </c>
    </row>
    <row r="765" spans="1:37" x14ac:dyDescent="0.25">
      <c r="A765">
        <v>7947</v>
      </c>
      <c r="B765" t="s">
        <v>320</v>
      </c>
      <c r="C765" s="1">
        <v>45241</v>
      </c>
      <c r="D765" s="1">
        <v>45643</v>
      </c>
      <c r="E765" s="33">
        <v>15.99</v>
      </c>
      <c r="F765">
        <v>32</v>
      </c>
      <c r="G765" t="s">
        <v>62</v>
      </c>
      <c r="H765">
        <v>3</v>
      </c>
      <c r="I765">
        <v>4</v>
      </c>
      <c r="J765" t="b">
        <v>0</v>
      </c>
      <c r="K765">
        <v>385</v>
      </c>
      <c r="L765">
        <v>106</v>
      </c>
      <c r="M765" t="s">
        <v>44</v>
      </c>
      <c r="N765" t="s">
        <v>49</v>
      </c>
      <c r="O765" t="s">
        <v>50</v>
      </c>
      <c r="P765">
        <v>75</v>
      </c>
      <c r="Q765">
        <v>3.7</v>
      </c>
      <c r="R765" t="b">
        <v>0</v>
      </c>
      <c r="S765" t="s">
        <v>28</v>
      </c>
      <c r="T765">
        <v>1610</v>
      </c>
      <c r="U765" t="s">
        <v>57</v>
      </c>
      <c r="V765" t="s">
        <v>30</v>
      </c>
      <c r="W765" t="s">
        <v>31</v>
      </c>
      <c r="X765" s="10">
        <f t="shared" si="245"/>
        <v>0.15274949083503056</v>
      </c>
      <c r="Y765" s="10" t="str">
        <f t="shared" si="254"/>
        <v>11%-30%</v>
      </c>
      <c r="Z765" t="str">
        <f t="shared" si="246"/>
        <v>Moderate</v>
      </c>
      <c r="AA765" t="str">
        <f t="shared" si="247"/>
        <v>301-400</v>
      </c>
      <c r="AB765" t="str">
        <f t="shared" si="248"/>
        <v>101-150</v>
      </c>
      <c r="AC765" t="str">
        <f t="shared" si="249"/>
        <v>NORTH</v>
      </c>
      <c r="AD765" t="str">
        <f t="shared" si="250"/>
        <v>Multiple Device</v>
      </c>
      <c r="AE765" t="str">
        <f t="shared" si="251"/>
        <v>0-50</v>
      </c>
      <c r="AF765" s="24" t="str">
        <f t="shared" si="252"/>
        <v>0-1 days</v>
      </c>
      <c r="AG765" t="str">
        <f t="shared" si="253"/>
        <v>1501-2000</v>
      </c>
      <c r="AH765" s="30">
        <f t="shared" si="255"/>
        <v>402</v>
      </c>
      <c r="AI765" s="30">
        <f t="shared" ref="AI765:AI828" si="269">IFERROR(IF(F765/AH765&gt;0,F765/AH765,-(F765/AH765)),F765-(F765-1))</f>
        <v>7.9601990049751242E-2</v>
      </c>
      <c r="AJ765" t="str">
        <f t="shared" si="256"/>
        <v>0-5 hrs</v>
      </c>
      <c r="AK765" t="str">
        <f t="shared" si="268"/>
        <v>Low Engaged</v>
      </c>
    </row>
    <row r="766" spans="1:37" x14ac:dyDescent="0.25">
      <c r="A766">
        <v>7948</v>
      </c>
      <c r="B766" t="s">
        <v>124</v>
      </c>
      <c r="C766" s="1">
        <v>45256</v>
      </c>
      <c r="D766" s="1">
        <v>45619</v>
      </c>
      <c r="E766" s="33">
        <v>15.99</v>
      </c>
      <c r="F766">
        <v>298</v>
      </c>
      <c r="G766" t="s">
        <v>43</v>
      </c>
      <c r="H766">
        <v>4</v>
      </c>
      <c r="I766">
        <v>1</v>
      </c>
      <c r="J766" t="b">
        <v>0</v>
      </c>
      <c r="K766">
        <v>603</v>
      </c>
      <c r="L766">
        <v>161</v>
      </c>
      <c r="M766" t="s">
        <v>63</v>
      </c>
      <c r="N766" t="s">
        <v>26</v>
      </c>
      <c r="O766" t="s">
        <v>50</v>
      </c>
      <c r="P766">
        <v>68</v>
      </c>
      <c r="Q766">
        <v>4.4000000000000004</v>
      </c>
      <c r="R766" t="b">
        <v>0</v>
      </c>
      <c r="S766" t="s">
        <v>28</v>
      </c>
      <c r="T766">
        <v>3941</v>
      </c>
      <c r="U766" t="s">
        <v>57</v>
      </c>
      <c r="V766" t="s">
        <v>30</v>
      </c>
      <c r="W766" t="s">
        <v>75</v>
      </c>
      <c r="X766" s="10">
        <f t="shared" si="245"/>
        <v>8.9005235602094238E-2</v>
      </c>
      <c r="Y766" s="10" t="str">
        <f t="shared" si="254"/>
        <v>0%-10%</v>
      </c>
      <c r="Z766" t="str">
        <f t="shared" si="246"/>
        <v>Low</v>
      </c>
      <c r="AA766" t="str">
        <f t="shared" si="247"/>
        <v>601-700</v>
      </c>
      <c r="AB766" t="str">
        <f t="shared" si="248"/>
        <v>151-200</v>
      </c>
      <c r="AC766" t="str">
        <f t="shared" si="249"/>
        <v>NORTH</v>
      </c>
      <c r="AD766" t="str">
        <f t="shared" si="250"/>
        <v>Multiple Device</v>
      </c>
      <c r="AE766" t="str">
        <f t="shared" si="251"/>
        <v>251-300</v>
      </c>
      <c r="AF766" s="24" t="str">
        <f t="shared" si="252"/>
        <v>More than 30days</v>
      </c>
      <c r="AG766" t="str">
        <f t="shared" si="253"/>
        <v>3501-4000</v>
      </c>
      <c r="AH766" s="30">
        <f t="shared" si="255"/>
        <v>363</v>
      </c>
      <c r="AI766" s="30">
        <f t="shared" si="269"/>
        <v>0.82093663911845727</v>
      </c>
      <c r="AJ766" t="str">
        <f t="shared" si="256"/>
        <v>0-5 hrs</v>
      </c>
      <c r="AK766" t="str">
        <f t="shared" si="268"/>
        <v>Low Engaged</v>
      </c>
    </row>
    <row r="767" spans="1:37" x14ac:dyDescent="0.25">
      <c r="A767">
        <v>7949</v>
      </c>
      <c r="B767" t="s">
        <v>240</v>
      </c>
      <c r="C767" s="1">
        <v>44937</v>
      </c>
      <c r="D767" s="1">
        <v>45617</v>
      </c>
      <c r="E767" s="33">
        <v>11.99</v>
      </c>
      <c r="F767">
        <v>301</v>
      </c>
      <c r="G767" t="s">
        <v>62</v>
      </c>
      <c r="H767">
        <v>5</v>
      </c>
      <c r="I767">
        <v>4</v>
      </c>
      <c r="J767" t="b">
        <v>0</v>
      </c>
      <c r="K767">
        <v>906</v>
      </c>
      <c r="L767">
        <v>141</v>
      </c>
      <c r="M767" t="s">
        <v>59</v>
      </c>
      <c r="N767" t="s">
        <v>49</v>
      </c>
      <c r="O767" t="s">
        <v>27</v>
      </c>
      <c r="P767">
        <v>56</v>
      </c>
      <c r="Q767">
        <v>4.5</v>
      </c>
      <c r="R767" t="b">
        <v>1</v>
      </c>
      <c r="S767" t="s">
        <v>28</v>
      </c>
      <c r="T767">
        <v>1657</v>
      </c>
      <c r="U767" t="s">
        <v>35</v>
      </c>
      <c r="V767" t="s">
        <v>30</v>
      </c>
      <c r="W767" t="s">
        <v>75</v>
      </c>
      <c r="X767" s="10">
        <f t="shared" si="245"/>
        <v>5.3486150907354348E-2</v>
      </c>
      <c r="Y767" s="10" t="str">
        <f t="shared" si="254"/>
        <v>0%-10%</v>
      </c>
      <c r="Z767" t="str">
        <f t="shared" si="246"/>
        <v>Low</v>
      </c>
      <c r="AA767" t="str">
        <f t="shared" si="247"/>
        <v>901-1000</v>
      </c>
      <c r="AB767" t="str">
        <f t="shared" si="248"/>
        <v>101-150</v>
      </c>
      <c r="AC767" t="str">
        <f t="shared" si="249"/>
        <v>SOUTH</v>
      </c>
      <c r="AD767" t="str">
        <f t="shared" si="250"/>
        <v>Multiple Device</v>
      </c>
      <c r="AE767" t="str">
        <f t="shared" si="251"/>
        <v>301-350</v>
      </c>
      <c r="AF767" s="24" t="str">
        <f t="shared" si="252"/>
        <v>21-30 days</v>
      </c>
      <c r="AG767" t="str">
        <f t="shared" si="253"/>
        <v>1501-2000</v>
      </c>
      <c r="AH767" s="30">
        <f t="shared" si="255"/>
        <v>680</v>
      </c>
      <c r="AI767" s="30">
        <f t="shared" si="269"/>
        <v>0.44264705882352939</v>
      </c>
      <c r="AJ767" t="str">
        <f t="shared" si="256"/>
        <v>0-5 hrs</v>
      </c>
      <c r="AK767" t="str">
        <f t="shared" si="268"/>
        <v>Low Engaged</v>
      </c>
    </row>
    <row r="768" spans="1:37" x14ac:dyDescent="0.25">
      <c r="A768">
        <v>7960</v>
      </c>
      <c r="B768" t="s">
        <v>296</v>
      </c>
      <c r="C768" s="1">
        <v>44935</v>
      </c>
      <c r="D768" s="1">
        <v>45618</v>
      </c>
      <c r="E768" s="33">
        <v>15.99</v>
      </c>
      <c r="F768">
        <v>373</v>
      </c>
      <c r="G768" t="s">
        <v>62</v>
      </c>
      <c r="H768">
        <v>1</v>
      </c>
      <c r="I768">
        <v>3</v>
      </c>
      <c r="J768" t="b">
        <v>0</v>
      </c>
      <c r="K768">
        <v>507</v>
      </c>
      <c r="L768">
        <v>130</v>
      </c>
      <c r="M768" t="s">
        <v>39</v>
      </c>
      <c r="N768" t="s">
        <v>49</v>
      </c>
      <c r="O768" t="s">
        <v>56</v>
      </c>
      <c r="P768">
        <v>41</v>
      </c>
      <c r="Q768">
        <v>3.3</v>
      </c>
      <c r="R768" t="b">
        <v>1</v>
      </c>
      <c r="S768" t="s">
        <v>28</v>
      </c>
      <c r="T768">
        <v>3221</v>
      </c>
      <c r="U768" t="s">
        <v>29</v>
      </c>
      <c r="V768" t="s">
        <v>52</v>
      </c>
      <c r="W768" t="s">
        <v>53</v>
      </c>
      <c r="X768" s="10">
        <f t="shared" si="245"/>
        <v>6.4364207221350084E-2</v>
      </c>
      <c r="Y768" s="10" t="str">
        <f t="shared" si="254"/>
        <v>0%-10%</v>
      </c>
      <c r="Z768" t="str">
        <f t="shared" si="246"/>
        <v>Low</v>
      </c>
      <c r="AA768" t="str">
        <f t="shared" si="247"/>
        <v>501-600</v>
      </c>
      <c r="AB768" t="str">
        <f t="shared" si="248"/>
        <v>101-150</v>
      </c>
      <c r="AC768" t="str">
        <f t="shared" si="249"/>
        <v>WEST</v>
      </c>
      <c r="AD768" t="str">
        <f t="shared" si="250"/>
        <v>Single Device</v>
      </c>
      <c r="AE768" t="str">
        <f t="shared" si="251"/>
        <v>351-400</v>
      </c>
      <c r="AF768" s="24" t="str">
        <f t="shared" si="252"/>
        <v>More than 30days</v>
      </c>
      <c r="AG768" t="str">
        <f t="shared" si="253"/>
        <v>3001-3500</v>
      </c>
      <c r="AH768" s="30">
        <f t="shared" si="255"/>
        <v>683</v>
      </c>
      <c r="AI768" s="30">
        <f t="shared" si="269"/>
        <v>0.54612005856515378</v>
      </c>
      <c r="AJ768" t="str">
        <f t="shared" si="256"/>
        <v>0-5 hrs</v>
      </c>
      <c r="AK768" t="str">
        <f t="shared" si="268"/>
        <v>Low Engaged</v>
      </c>
    </row>
    <row r="769" spans="1:37" x14ac:dyDescent="0.25">
      <c r="A769">
        <v>7970</v>
      </c>
      <c r="B769" t="s">
        <v>114</v>
      </c>
      <c r="C769" s="1">
        <v>45128</v>
      </c>
      <c r="D769" s="1">
        <v>45615</v>
      </c>
      <c r="E769" s="33">
        <v>15.99</v>
      </c>
      <c r="F769">
        <v>298</v>
      </c>
      <c r="G769" t="s">
        <v>62</v>
      </c>
      <c r="H769">
        <v>3</v>
      </c>
      <c r="I769">
        <v>1</v>
      </c>
      <c r="J769" t="b">
        <v>1</v>
      </c>
      <c r="K769">
        <v>115</v>
      </c>
      <c r="L769">
        <v>168</v>
      </c>
      <c r="M769" t="s">
        <v>63</v>
      </c>
      <c r="N769" t="s">
        <v>26</v>
      </c>
      <c r="O769" t="s">
        <v>27</v>
      </c>
      <c r="P769">
        <v>27</v>
      </c>
      <c r="Q769">
        <v>3</v>
      </c>
      <c r="R769" t="b">
        <v>0</v>
      </c>
      <c r="S769" t="s">
        <v>28</v>
      </c>
      <c r="T769">
        <v>4216</v>
      </c>
      <c r="U769" t="s">
        <v>29</v>
      </c>
      <c r="V769" t="s">
        <v>68</v>
      </c>
      <c r="W769" t="s">
        <v>53</v>
      </c>
      <c r="X769" s="10">
        <f t="shared" si="245"/>
        <v>9.5406360424028266E-2</v>
      </c>
      <c r="Y769" s="10" t="str">
        <f t="shared" si="254"/>
        <v>0%-10%</v>
      </c>
      <c r="Z769" t="str">
        <f t="shared" si="246"/>
        <v>Low</v>
      </c>
      <c r="AA769" t="str">
        <f t="shared" si="247"/>
        <v>101-200</v>
      </c>
      <c r="AB769" t="str">
        <f t="shared" si="248"/>
        <v>151-200</v>
      </c>
      <c r="AC769" t="str">
        <f t="shared" si="249"/>
        <v>NORTH</v>
      </c>
      <c r="AD769" t="str">
        <f t="shared" si="250"/>
        <v>Multiple Device</v>
      </c>
      <c r="AE769" t="str">
        <f t="shared" si="251"/>
        <v>251-300</v>
      </c>
      <c r="AF769" s="24" t="str">
        <f t="shared" si="252"/>
        <v>More than 30days</v>
      </c>
      <c r="AG769" t="str">
        <f t="shared" si="253"/>
        <v>4001-4500</v>
      </c>
      <c r="AH769" s="30">
        <f t="shared" si="255"/>
        <v>487</v>
      </c>
      <c r="AI769" s="30">
        <f t="shared" si="269"/>
        <v>0.61190965092402461</v>
      </c>
      <c r="AJ769" t="str">
        <f t="shared" si="256"/>
        <v>0-5 hrs</v>
      </c>
      <c r="AK769" t="str">
        <f t="shared" si="268"/>
        <v>Low Engaged</v>
      </c>
    </row>
    <row r="770" spans="1:37" x14ac:dyDescent="0.25">
      <c r="A770">
        <v>7973</v>
      </c>
      <c r="B770" t="s">
        <v>123</v>
      </c>
      <c r="C770" s="1">
        <v>45566</v>
      </c>
      <c r="D770" s="1">
        <v>45629</v>
      </c>
      <c r="E770" s="33">
        <v>7.99</v>
      </c>
      <c r="F770">
        <v>469</v>
      </c>
      <c r="G770" t="s">
        <v>79</v>
      </c>
      <c r="H770">
        <v>5</v>
      </c>
      <c r="I770">
        <v>2</v>
      </c>
      <c r="J770" t="b">
        <v>1</v>
      </c>
      <c r="K770">
        <v>748</v>
      </c>
      <c r="L770">
        <v>147</v>
      </c>
      <c r="M770" t="s">
        <v>74</v>
      </c>
      <c r="N770" t="s">
        <v>64</v>
      </c>
      <c r="O770" t="s">
        <v>27</v>
      </c>
      <c r="P770">
        <v>33</v>
      </c>
      <c r="Q770">
        <v>4.5999999999999996</v>
      </c>
      <c r="R770" t="b">
        <v>1</v>
      </c>
      <c r="S770" t="s">
        <v>28</v>
      </c>
      <c r="T770">
        <v>3983</v>
      </c>
      <c r="U770" t="s">
        <v>51</v>
      </c>
      <c r="V770" t="s">
        <v>68</v>
      </c>
      <c r="W770" t="s">
        <v>37</v>
      </c>
      <c r="X770" s="10">
        <f t="shared" ref="X770:X833" si="270">P770/(K770+L770)</f>
        <v>3.6871508379888271E-2</v>
      </c>
      <c r="Y770" s="10" t="str">
        <f t="shared" si="254"/>
        <v>0%-10%</v>
      </c>
      <c r="Z770" t="str">
        <f t="shared" ref="Z770:Z833" si="271">IF(P770/(K770+L770)&gt;0.3, "High",IF(P770/(K770+L770)&lt;=0.1,"Low","Moderate"))</f>
        <v>Low</v>
      </c>
      <c r="AA770" t="str">
        <f t="shared" ref="AA770:AA833" si="272">IF(K770&gt;900,"901-1000",IF(AND(K770&lt;=900,K770&gt;800),"801-900",IF(AND(K770&lt;=800,K770&gt;700),"701-800",IF(AND(K770&lt;=700,K770&gt;600),"601-700",IF(AND(K770&lt;=600,K770&gt;500),"501-600",IF(AND(K770&lt;=500,K770&gt;400),"401-500",IF(AND(K770&lt;=400,K770&gt;300),"301-400",IF(AND(K770&lt;=300,K770&gt;200),"201-300",IF(AND(K770&lt;=200,K770&gt;100),"101-200","0-100")))))))))</f>
        <v>701-800</v>
      </c>
      <c r="AB770" t="str">
        <f t="shared" ref="AB770:AB833" si="273">IF(L770&gt;200,"Above 200",IF(AND(L770&lt;=200,L770&gt;150),"151-200",IF(AND(L770&lt;=150,L770&gt;100),"101-150",IF(AND(L770&lt;=100,L770&gt;50),"51-100","0-50"))))</f>
        <v>101-150</v>
      </c>
      <c r="AC770" t="str">
        <f t="shared" ref="AC770:AC833" si="274">IF(M770="GERMANY","NORTH",IF(M770="INDIA","EAST",IF(M770="USA","WEST",IF(M770="FRANCE","NORTH",IF(M770="CANADA","WEST",IF(M770="UK","NORTH",IF(M770="AUSTRALIA","SOUTH","")))))))</f>
        <v>NORTH</v>
      </c>
      <c r="AD770" t="str">
        <f t="shared" ref="AD770:AD833" si="275">IF(H770=1,"Single Device","Multiple Device")</f>
        <v>Multiple Device</v>
      </c>
      <c r="AE770" t="str">
        <f t="shared" ref="AE770:AE833" si="276">IF(AND(F770&lt;=500,F770&gt;450),"451-500",IF(AND(F770&lt;=450,F770&gt;400),"401-450",IF(AND(F770&lt;=400,F770&gt;350),"351-400",IF(AND(F770&lt;=350,F770&gt;300),"301-350",IF(AND(F770&lt;=300,F770&gt;250),"251-300",IF(AND(F770&lt;=250,F770&gt;200),"201-250",IF(AND(F770&lt;=200,F770&gt;150),"151-200",IF(AND(F770&lt;=150,F770&gt;100),"101-150",IF(AND(F770&lt;=100,F770&gt;50),"51-100","0-50")))))))))</f>
        <v>451-500</v>
      </c>
      <c r="AF770" s="24" t="str">
        <f t="shared" ref="AF770:AF833" si="277">IF(MAX($D$2:$D$1001)-D770&lt;=1,"0-1 days",IF(AND(MAX($D$2:$D$1001)-D770&gt;1,MAX($D$2:$D$1001)-D770&lt;=3),"2-3 days",IF(AND(MAX($D$2:$D$1001)-D770&gt;3,MAX($D$2:$D$1001)-D770&lt;=6),"4-6 days",IF(AND(MAX($D$2:$D$1001)-D770&gt;6,MAX($D$2:$D$1001)-D770&lt;=10),"7-10 days",IF(AND(MAX($D$2:$D$1001)-D770&gt;10,MAX($D$2:$D$1001)-D770&lt;=15),"11-15 days",IF(AND(MAX($D$2:$D$1001)-D770&gt;15,MAX($D$2:$D$1001)-D770&lt;=20),"16-20 days",IF(AND(MAX($D$2:$D$1001)-D789&gt;20,MAX($D$2:$D$1001)-D770&lt;=30),"21-30 days","More than 30days")))))))</f>
        <v>11-15 days</v>
      </c>
      <c r="AG770" t="str">
        <f t="shared" ref="AG770:AG833" si="278">IF(T770&gt;4500,"Above 4500",IF(AND(T770&lt;=4500,T770&gt;4000),"4001-4500",IF(AND(T770&lt;=4000,T770&gt;3500),"3501-4000",IF(AND(T770&lt;=3500,T770&gt;3000),"3001-3500",IF(AND(T770&lt;=3000,T770&gt;2500),"2501-3000",IF(AND(T770&lt;=2500,T770&gt;2000),"2001-2500",IF(AND(T770&lt;=2000,T770&gt;1500),"1501-2000",IF(AND(T770&lt;=1500,T770&gt;1000),"1001-1500",IF(AND(T770&lt;=1000,T770&gt;500),"501-1000","0-500")))))))))</f>
        <v>3501-4000</v>
      </c>
      <c r="AH770" s="30">
        <f t="shared" si="255"/>
        <v>63</v>
      </c>
      <c r="AI770" s="30">
        <f t="shared" si="269"/>
        <v>7.4444444444444446</v>
      </c>
      <c r="AJ770" t="str">
        <f t="shared" si="256"/>
        <v>6-10 hrs</v>
      </c>
      <c r="AK770" t="str">
        <f t="shared" si="257"/>
        <v>High Enagaged</v>
      </c>
    </row>
    <row r="771" spans="1:37" x14ac:dyDescent="0.25">
      <c r="A771">
        <v>7975</v>
      </c>
      <c r="B771" t="s">
        <v>369</v>
      </c>
      <c r="C771" s="1">
        <v>45202</v>
      </c>
      <c r="D771" s="1">
        <v>45618</v>
      </c>
      <c r="E771" s="33">
        <v>15.99</v>
      </c>
      <c r="F771">
        <v>437</v>
      </c>
      <c r="G771" t="s">
        <v>55</v>
      </c>
      <c r="H771">
        <v>2</v>
      </c>
      <c r="I771">
        <v>2</v>
      </c>
      <c r="J771" t="b">
        <v>1</v>
      </c>
      <c r="K771">
        <v>328</v>
      </c>
      <c r="L771">
        <v>170</v>
      </c>
      <c r="M771" t="s">
        <v>74</v>
      </c>
      <c r="N771" t="s">
        <v>40</v>
      </c>
      <c r="O771" t="s">
        <v>56</v>
      </c>
      <c r="P771">
        <v>25</v>
      </c>
      <c r="Q771">
        <v>3.6</v>
      </c>
      <c r="R771" t="b">
        <v>0</v>
      </c>
      <c r="S771" t="s">
        <v>28</v>
      </c>
      <c r="T771">
        <v>2406</v>
      </c>
      <c r="U771" t="s">
        <v>51</v>
      </c>
      <c r="V771" t="s">
        <v>36</v>
      </c>
      <c r="W771" t="s">
        <v>31</v>
      </c>
      <c r="X771" s="10">
        <f t="shared" si="270"/>
        <v>5.0200803212851405E-2</v>
      </c>
      <c r="Y771" s="10" t="str">
        <f t="shared" ref="Y771:Y834" si="279">IF(P771/(K771+L771)&gt;0.3,"Above 30%",IF(P771/(K771+L771)&lt;=0.1,"0%-10%","11%-30%"))</f>
        <v>0%-10%</v>
      </c>
      <c r="Z771" t="str">
        <f t="shared" si="271"/>
        <v>Low</v>
      </c>
      <c r="AA771" t="str">
        <f t="shared" si="272"/>
        <v>301-400</v>
      </c>
      <c r="AB771" t="str">
        <f t="shared" si="273"/>
        <v>151-200</v>
      </c>
      <c r="AC771" t="str">
        <f t="shared" si="274"/>
        <v>NORTH</v>
      </c>
      <c r="AD771" t="str">
        <f t="shared" si="275"/>
        <v>Multiple Device</v>
      </c>
      <c r="AE771" t="str">
        <f t="shared" si="276"/>
        <v>401-450</v>
      </c>
      <c r="AF771" s="24" t="str">
        <f t="shared" si="277"/>
        <v>21-30 days</v>
      </c>
      <c r="AG771" t="str">
        <f t="shared" si="278"/>
        <v>2001-2500</v>
      </c>
      <c r="AH771" s="30">
        <f t="shared" ref="AH771:AH834" si="280">D771-C771</f>
        <v>416</v>
      </c>
      <c r="AI771" s="30">
        <f t="shared" si="269"/>
        <v>1.0504807692307692</v>
      </c>
      <c r="AJ771" t="str">
        <f t="shared" ref="AJ771:AJ834" si="281">IF(AI771&gt;20,"Above 20 hrs",IF(AND(AI771&lt;=20,AI771&gt;15),"15-20 hrs",IF(AND(AI771&lt;=15,AI771&gt;10),"11-15 hrs",IF(AND(AI771&lt;=10,AI771&gt;5),"6-10 hrs","0-5 hrs"))))</f>
        <v>0-5 hrs</v>
      </c>
      <c r="AK771" t="str">
        <f t="shared" ref="AK771:AK828" si="282">IF(F771&gt;400,"High Enagaged",IF(AND(T771&lt;=200,T771&gt;100),"Moderate Enagaged","Low Engaged"))</f>
        <v>High Enagaged</v>
      </c>
    </row>
    <row r="772" spans="1:37" x14ac:dyDescent="0.25">
      <c r="A772">
        <v>7979</v>
      </c>
      <c r="B772" t="s">
        <v>177</v>
      </c>
      <c r="C772" s="1">
        <v>45049</v>
      </c>
      <c r="D772" s="1">
        <v>45623</v>
      </c>
      <c r="E772" s="33">
        <v>11.99</v>
      </c>
      <c r="F772">
        <v>280</v>
      </c>
      <c r="G772" t="s">
        <v>43</v>
      </c>
      <c r="H772">
        <v>4</v>
      </c>
      <c r="I772">
        <v>5</v>
      </c>
      <c r="J772" t="b">
        <v>1</v>
      </c>
      <c r="K772">
        <v>203</v>
      </c>
      <c r="L772">
        <v>50</v>
      </c>
      <c r="M772" t="s">
        <v>74</v>
      </c>
      <c r="N772" t="s">
        <v>26</v>
      </c>
      <c r="O772" t="s">
        <v>50</v>
      </c>
      <c r="P772">
        <v>12</v>
      </c>
      <c r="Q772">
        <v>3.4</v>
      </c>
      <c r="R772" t="b">
        <v>1</v>
      </c>
      <c r="S772" t="s">
        <v>28</v>
      </c>
      <c r="T772">
        <v>3659</v>
      </c>
      <c r="U772" t="s">
        <v>29</v>
      </c>
      <c r="V772" t="s">
        <v>36</v>
      </c>
      <c r="W772" t="s">
        <v>53</v>
      </c>
      <c r="X772" s="10">
        <f t="shared" si="270"/>
        <v>4.7430830039525688E-2</v>
      </c>
      <c r="Y772" s="10" t="str">
        <f t="shared" si="279"/>
        <v>0%-10%</v>
      </c>
      <c r="Z772" t="str">
        <f t="shared" si="271"/>
        <v>Low</v>
      </c>
      <c r="AA772" t="str">
        <f t="shared" si="272"/>
        <v>201-300</v>
      </c>
      <c r="AB772" t="str">
        <f t="shared" si="273"/>
        <v>0-50</v>
      </c>
      <c r="AC772" t="str">
        <f t="shared" si="274"/>
        <v>NORTH</v>
      </c>
      <c r="AD772" t="str">
        <f t="shared" si="275"/>
        <v>Multiple Device</v>
      </c>
      <c r="AE772" t="str">
        <f t="shared" si="276"/>
        <v>251-300</v>
      </c>
      <c r="AF772" s="24" t="str">
        <f t="shared" si="277"/>
        <v>21-30 days</v>
      </c>
      <c r="AG772" t="str">
        <f t="shared" si="278"/>
        <v>3501-4000</v>
      </c>
      <c r="AH772" s="30">
        <f t="shared" si="280"/>
        <v>574</v>
      </c>
      <c r="AI772" s="30">
        <f t="shared" si="269"/>
        <v>0.48780487804878048</v>
      </c>
      <c r="AJ772" t="str">
        <f t="shared" si="281"/>
        <v>0-5 hrs</v>
      </c>
      <c r="AK772" t="str">
        <f t="shared" ref="AK772:AK774" si="283">IF(F772&gt;400,"High Enagaged",IF(AND(F772&lt;=200,F772&gt;100),"Moderate Enagaged","Low Engaged"))</f>
        <v>Low Engaged</v>
      </c>
    </row>
    <row r="773" spans="1:37" x14ac:dyDescent="0.25">
      <c r="A773">
        <v>7986</v>
      </c>
      <c r="B773" t="s">
        <v>124</v>
      </c>
      <c r="C773" s="1">
        <v>44949</v>
      </c>
      <c r="D773" s="1">
        <v>45636</v>
      </c>
      <c r="E773" s="33">
        <v>15.99</v>
      </c>
      <c r="F773">
        <v>196</v>
      </c>
      <c r="G773" t="s">
        <v>62</v>
      </c>
      <c r="H773">
        <v>2</v>
      </c>
      <c r="I773">
        <v>2</v>
      </c>
      <c r="J773" t="b">
        <v>1</v>
      </c>
      <c r="K773">
        <v>102</v>
      </c>
      <c r="L773">
        <v>66</v>
      </c>
      <c r="M773" t="s">
        <v>59</v>
      </c>
      <c r="N773" t="s">
        <v>64</v>
      </c>
      <c r="O773" t="s">
        <v>50</v>
      </c>
      <c r="P773">
        <v>11</v>
      </c>
      <c r="Q773">
        <v>3.7</v>
      </c>
      <c r="R773" t="b">
        <v>0</v>
      </c>
      <c r="S773" t="s">
        <v>28</v>
      </c>
      <c r="T773">
        <v>2741</v>
      </c>
      <c r="U773" t="s">
        <v>65</v>
      </c>
      <c r="V773" t="s">
        <v>60</v>
      </c>
      <c r="W773" t="s">
        <v>75</v>
      </c>
      <c r="X773" s="10">
        <f t="shared" si="270"/>
        <v>6.5476190476190479E-2</v>
      </c>
      <c r="Y773" s="10" t="str">
        <f t="shared" si="279"/>
        <v>0%-10%</v>
      </c>
      <c r="Z773" t="str">
        <f t="shared" si="271"/>
        <v>Low</v>
      </c>
      <c r="AA773" t="str">
        <f t="shared" si="272"/>
        <v>101-200</v>
      </c>
      <c r="AB773" t="str">
        <f t="shared" si="273"/>
        <v>51-100</v>
      </c>
      <c r="AC773" t="str">
        <f t="shared" si="274"/>
        <v>SOUTH</v>
      </c>
      <c r="AD773" t="str">
        <f t="shared" si="275"/>
        <v>Multiple Device</v>
      </c>
      <c r="AE773" t="str">
        <f t="shared" si="276"/>
        <v>151-200</v>
      </c>
      <c r="AF773" s="24" t="str">
        <f t="shared" si="277"/>
        <v>7-10 days</v>
      </c>
      <c r="AG773" t="str">
        <f t="shared" si="278"/>
        <v>2501-3000</v>
      </c>
      <c r="AH773" s="30">
        <f t="shared" si="280"/>
        <v>687</v>
      </c>
      <c r="AI773" s="30">
        <f t="shared" si="269"/>
        <v>0.28529839883551672</v>
      </c>
      <c r="AJ773" t="str">
        <f t="shared" si="281"/>
        <v>0-5 hrs</v>
      </c>
      <c r="AK773" t="str">
        <f t="shared" si="283"/>
        <v>Moderate Enagaged</v>
      </c>
    </row>
    <row r="774" spans="1:37" x14ac:dyDescent="0.25">
      <c r="A774">
        <v>8005</v>
      </c>
      <c r="B774" t="s">
        <v>165</v>
      </c>
      <c r="C774" s="1">
        <v>44993</v>
      </c>
      <c r="D774" s="1">
        <v>45640</v>
      </c>
      <c r="E774" s="33">
        <v>7.99</v>
      </c>
      <c r="F774">
        <v>123</v>
      </c>
      <c r="G774" t="s">
        <v>46</v>
      </c>
      <c r="H774">
        <v>5</v>
      </c>
      <c r="I774">
        <v>5</v>
      </c>
      <c r="J774" t="b">
        <v>1</v>
      </c>
      <c r="K774">
        <v>253</v>
      </c>
      <c r="L774">
        <v>157</v>
      </c>
      <c r="M774" t="s">
        <v>44</v>
      </c>
      <c r="N774" t="s">
        <v>26</v>
      </c>
      <c r="O774" t="s">
        <v>50</v>
      </c>
      <c r="P774">
        <v>85</v>
      </c>
      <c r="Q774">
        <v>4</v>
      </c>
      <c r="R774" t="b">
        <v>0</v>
      </c>
      <c r="S774" t="s">
        <v>28</v>
      </c>
      <c r="T774">
        <v>3083</v>
      </c>
      <c r="U774" t="s">
        <v>51</v>
      </c>
      <c r="V774" t="s">
        <v>60</v>
      </c>
      <c r="W774" t="s">
        <v>31</v>
      </c>
      <c r="X774" s="10">
        <f t="shared" si="270"/>
        <v>0.2073170731707317</v>
      </c>
      <c r="Y774" s="10" t="str">
        <f t="shared" si="279"/>
        <v>11%-30%</v>
      </c>
      <c r="Z774" t="str">
        <f t="shared" si="271"/>
        <v>Moderate</v>
      </c>
      <c r="AA774" t="str">
        <f t="shared" si="272"/>
        <v>201-300</v>
      </c>
      <c r="AB774" t="str">
        <f t="shared" si="273"/>
        <v>151-200</v>
      </c>
      <c r="AC774" t="str">
        <f t="shared" si="274"/>
        <v>NORTH</v>
      </c>
      <c r="AD774" t="str">
        <f t="shared" si="275"/>
        <v>Multiple Device</v>
      </c>
      <c r="AE774" t="str">
        <f t="shared" si="276"/>
        <v>101-150</v>
      </c>
      <c r="AF774" s="24" t="str">
        <f t="shared" si="277"/>
        <v>4-6 days</v>
      </c>
      <c r="AG774" t="str">
        <f t="shared" si="278"/>
        <v>3001-3500</v>
      </c>
      <c r="AH774" s="30">
        <f t="shared" si="280"/>
        <v>647</v>
      </c>
      <c r="AI774" s="30">
        <f t="shared" si="269"/>
        <v>0.1901081916537867</v>
      </c>
      <c r="AJ774" t="str">
        <f t="shared" si="281"/>
        <v>0-5 hrs</v>
      </c>
      <c r="AK774" t="str">
        <f t="shared" si="283"/>
        <v>Moderate Enagaged</v>
      </c>
    </row>
    <row r="775" spans="1:37" x14ac:dyDescent="0.25">
      <c r="A775">
        <v>8015</v>
      </c>
      <c r="B775" t="s">
        <v>196</v>
      </c>
      <c r="C775" s="1">
        <v>45227</v>
      </c>
      <c r="D775" s="1">
        <v>45644</v>
      </c>
      <c r="E775" s="33">
        <v>7.99</v>
      </c>
      <c r="F775">
        <v>478</v>
      </c>
      <c r="G775" t="s">
        <v>24</v>
      </c>
      <c r="H775">
        <v>2</v>
      </c>
      <c r="I775">
        <v>2</v>
      </c>
      <c r="J775" t="b">
        <v>1</v>
      </c>
      <c r="K775">
        <v>214</v>
      </c>
      <c r="L775">
        <v>191</v>
      </c>
      <c r="M775" t="s">
        <v>44</v>
      </c>
      <c r="N775" t="s">
        <v>40</v>
      </c>
      <c r="O775" t="s">
        <v>50</v>
      </c>
      <c r="P775">
        <v>44</v>
      </c>
      <c r="Q775">
        <v>3.6</v>
      </c>
      <c r="R775" t="b">
        <v>0</v>
      </c>
      <c r="S775" t="s">
        <v>28</v>
      </c>
      <c r="T775">
        <v>3325</v>
      </c>
      <c r="U775" t="s">
        <v>35</v>
      </c>
      <c r="V775" t="s">
        <v>30</v>
      </c>
      <c r="W775" t="s">
        <v>75</v>
      </c>
      <c r="X775" s="10">
        <f t="shared" si="270"/>
        <v>0.10864197530864197</v>
      </c>
      <c r="Y775" s="10" t="str">
        <f t="shared" si="279"/>
        <v>11%-30%</v>
      </c>
      <c r="Z775" t="str">
        <f t="shared" si="271"/>
        <v>Moderate</v>
      </c>
      <c r="AA775" t="str">
        <f t="shared" si="272"/>
        <v>201-300</v>
      </c>
      <c r="AB775" t="str">
        <f t="shared" si="273"/>
        <v>151-200</v>
      </c>
      <c r="AC775" t="str">
        <f t="shared" si="274"/>
        <v>NORTH</v>
      </c>
      <c r="AD775" t="str">
        <f t="shared" si="275"/>
        <v>Multiple Device</v>
      </c>
      <c r="AE775" t="str">
        <f t="shared" si="276"/>
        <v>451-500</v>
      </c>
      <c r="AF775" s="24" t="str">
        <f t="shared" si="277"/>
        <v>0-1 days</v>
      </c>
      <c r="AG775" t="str">
        <f t="shared" si="278"/>
        <v>3001-3500</v>
      </c>
      <c r="AH775" s="30">
        <f t="shared" si="280"/>
        <v>417</v>
      </c>
      <c r="AI775" s="30">
        <f t="shared" si="269"/>
        <v>1.1462829736211031</v>
      </c>
      <c r="AJ775" t="str">
        <f t="shared" si="281"/>
        <v>0-5 hrs</v>
      </c>
      <c r="AK775" t="str">
        <f t="shared" si="282"/>
        <v>High Enagaged</v>
      </c>
    </row>
    <row r="776" spans="1:37" x14ac:dyDescent="0.25">
      <c r="A776">
        <v>8019</v>
      </c>
      <c r="B776" t="s">
        <v>343</v>
      </c>
      <c r="C776" s="1">
        <v>44976</v>
      </c>
      <c r="D776" s="1">
        <v>45615</v>
      </c>
      <c r="E776" s="33">
        <v>11.99</v>
      </c>
      <c r="F776">
        <v>240</v>
      </c>
      <c r="G776" t="s">
        <v>62</v>
      </c>
      <c r="H776">
        <v>4</v>
      </c>
      <c r="I776">
        <v>1</v>
      </c>
      <c r="J776" t="b">
        <v>0</v>
      </c>
      <c r="K776">
        <v>304</v>
      </c>
      <c r="L776">
        <v>25</v>
      </c>
      <c r="M776" t="s">
        <v>39</v>
      </c>
      <c r="N776" t="s">
        <v>26</v>
      </c>
      <c r="O776" t="s">
        <v>34</v>
      </c>
      <c r="P776">
        <v>66</v>
      </c>
      <c r="Q776">
        <v>4.5999999999999996</v>
      </c>
      <c r="R776" t="b">
        <v>0</v>
      </c>
      <c r="S776" t="s">
        <v>28</v>
      </c>
      <c r="T776">
        <v>863</v>
      </c>
      <c r="U776" t="s">
        <v>51</v>
      </c>
      <c r="V776" t="s">
        <v>52</v>
      </c>
      <c r="W776" t="s">
        <v>37</v>
      </c>
      <c r="X776" s="10">
        <f t="shared" si="270"/>
        <v>0.20060790273556231</v>
      </c>
      <c r="Y776" s="10" t="str">
        <f t="shared" si="279"/>
        <v>11%-30%</v>
      </c>
      <c r="Z776" t="str">
        <f t="shared" si="271"/>
        <v>Moderate</v>
      </c>
      <c r="AA776" t="str">
        <f t="shared" si="272"/>
        <v>301-400</v>
      </c>
      <c r="AB776" t="str">
        <f t="shared" si="273"/>
        <v>0-50</v>
      </c>
      <c r="AC776" t="str">
        <f t="shared" si="274"/>
        <v>WEST</v>
      </c>
      <c r="AD776" t="str">
        <f t="shared" si="275"/>
        <v>Multiple Device</v>
      </c>
      <c r="AE776" t="str">
        <f t="shared" si="276"/>
        <v>201-250</v>
      </c>
      <c r="AF776" s="24" t="str">
        <f t="shared" si="277"/>
        <v>21-30 days</v>
      </c>
      <c r="AG776" t="str">
        <f t="shared" si="278"/>
        <v>501-1000</v>
      </c>
      <c r="AH776" s="30">
        <f t="shared" si="280"/>
        <v>639</v>
      </c>
      <c r="AI776" s="30">
        <f t="shared" si="269"/>
        <v>0.37558685446009388</v>
      </c>
      <c r="AJ776" t="str">
        <f t="shared" si="281"/>
        <v>0-5 hrs</v>
      </c>
      <c r="AK776" t="str">
        <f t="shared" ref="AK776:AK781" si="284">IF(F776&gt;400,"High Enagaged",IF(AND(F776&lt;=200,F776&gt;100),"Moderate Enagaged","Low Engaged"))</f>
        <v>Low Engaged</v>
      </c>
    </row>
    <row r="777" spans="1:37" x14ac:dyDescent="0.25">
      <c r="A777">
        <v>8033</v>
      </c>
      <c r="B777" t="s">
        <v>233</v>
      </c>
      <c r="C777" s="1">
        <v>45309</v>
      </c>
      <c r="D777" s="1">
        <v>45624</v>
      </c>
      <c r="E777" s="33">
        <v>15.99</v>
      </c>
      <c r="F777">
        <v>23</v>
      </c>
      <c r="G777" t="s">
        <v>79</v>
      </c>
      <c r="H777">
        <v>1</v>
      </c>
      <c r="I777">
        <v>1</v>
      </c>
      <c r="J777" t="b">
        <v>0</v>
      </c>
      <c r="K777">
        <v>585</v>
      </c>
      <c r="L777">
        <v>97</v>
      </c>
      <c r="M777" t="s">
        <v>59</v>
      </c>
      <c r="N777" t="s">
        <v>40</v>
      </c>
      <c r="O777" t="s">
        <v>27</v>
      </c>
      <c r="P777">
        <v>23</v>
      </c>
      <c r="Q777">
        <v>3.4</v>
      </c>
      <c r="R777" t="b">
        <v>1</v>
      </c>
      <c r="S777" t="s">
        <v>28</v>
      </c>
      <c r="T777">
        <v>4531</v>
      </c>
      <c r="U777" t="s">
        <v>65</v>
      </c>
      <c r="V777" t="s">
        <v>36</v>
      </c>
      <c r="W777" t="s">
        <v>37</v>
      </c>
      <c r="X777" s="10">
        <f t="shared" si="270"/>
        <v>3.3724340175953077E-2</v>
      </c>
      <c r="Y777" s="10" t="str">
        <f t="shared" si="279"/>
        <v>0%-10%</v>
      </c>
      <c r="Z777" t="str">
        <f t="shared" si="271"/>
        <v>Low</v>
      </c>
      <c r="AA777" t="str">
        <f t="shared" si="272"/>
        <v>501-600</v>
      </c>
      <c r="AB777" t="str">
        <f t="shared" si="273"/>
        <v>51-100</v>
      </c>
      <c r="AC777" t="str">
        <f t="shared" si="274"/>
        <v>SOUTH</v>
      </c>
      <c r="AD777" t="str">
        <f t="shared" si="275"/>
        <v>Single Device</v>
      </c>
      <c r="AE777" t="str">
        <f t="shared" si="276"/>
        <v>0-50</v>
      </c>
      <c r="AF777" s="24" t="str">
        <f t="shared" si="277"/>
        <v>16-20 days</v>
      </c>
      <c r="AG777" t="str">
        <f t="shared" si="278"/>
        <v>Above 4500</v>
      </c>
      <c r="AH777" s="30">
        <f t="shared" si="280"/>
        <v>315</v>
      </c>
      <c r="AI777" s="30">
        <f t="shared" si="269"/>
        <v>7.301587301587302E-2</v>
      </c>
      <c r="AJ777" t="str">
        <f t="shared" si="281"/>
        <v>0-5 hrs</v>
      </c>
      <c r="AK777" t="str">
        <f t="shared" si="284"/>
        <v>Low Engaged</v>
      </c>
    </row>
    <row r="778" spans="1:37" x14ac:dyDescent="0.25">
      <c r="A778">
        <v>8045</v>
      </c>
      <c r="B778" t="s">
        <v>195</v>
      </c>
      <c r="C778" s="1">
        <v>45233</v>
      </c>
      <c r="D778" s="1">
        <v>45628</v>
      </c>
      <c r="E778" s="33">
        <v>7.99</v>
      </c>
      <c r="F778">
        <v>339</v>
      </c>
      <c r="G778" t="s">
        <v>79</v>
      </c>
      <c r="H778">
        <v>5</v>
      </c>
      <c r="I778">
        <v>5</v>
      </c>
      <c r="J778" t="b">
        <v>1</v>
      </c>
      <c r="K778">
        <v>354</v>
      </c>
      <c r="L778">
        <v>129</v>
      </c>
      <c r="M778" t="s">
        <v>74</v>
      </c>
      <c r="N778" t="s">
        <v>64</v>
      </c>
      <c r="O778" t="s">
        <v>67</v>
      </c>
      <c r="P778">
        <v>14</v>
      </c>
      <c r="Q778">
        <v>3.9</v>
      </c>
      <c r="R778" t="b">
        <v>0</v>
      </c>
      <c r="S778" t="s">
        <v>28</v>
      </c>
      <c r="T778">
        <v>4311</v>
      </c>
      <c r="U778" t="s">
        <v>35</v>
      </c>
      <c r="V778" t="s">
        <v>60</v>
      </c>
      <c r="W778" t="s">
        <v>31</v>
      </c>
      <c r="X778" s="10">
        <f t="shared" si="270"/>
        <v>2.8985507246376812E-2</v>
      </c>
      <c r="Y778" s="10" t="str">
        <f t="shared" si="279"/>
        <v>0%-10%</v>
      </c>
      <c r="Z778" t="str">
        <f t="shared" si="271"/>
        <v>Low</v>
      </c>
      <c r="AA778" t="str">
        <f t="shared" si="272"/>
        <v>301-400</v>
      </c>
      <c r="AB778" t="str">
        <f t="shared" si="273"/>
        <v>101-150</v>
      </c>
      <c r="AC778" t="str">
        <f t="shared" si="274"/>
        <v>NORTH</v>
      </c>
      <c r="AD778" t="str">
        <f t="shared" si="275"/>
        <v>Multiple Device</v>
      </c>
      <c r="AE778" t="str">
        <f t="shared" si="276"/>
        <v>301-350</v>
      </c>
      <c r="AF778" s="24" t="str">
        <f t="shared" si="277"/>
        <v>16-20 days</v>
      </c>
      <c r="AG778" t="str">
        <f t="shared" si="278"/>
        <v>4001-4500</v>
      </c>
      <c r="AH778" s="30">
        <f t="shared" si="280"/>
        <v>395</v>
      </c>
      <c r="AI778" s="30">
        <f t="shared" si="269"/>
        <v>0.85822784810126584</v>
      </c>
      <c r="AJ778" t="str">
        <f t="shared" si="281"/>
        <v>0-5 hrs</v>
      </c>
      <c r="AK778" t="str">
        <f t="shared" si="284"/>
        <v>Low Engaged</v>
      </c>
    </row>
    <row r="779" spans="1:37" x14ac:dyDescent="0.25">
      <c r="A779">
        <v>8058</v>
      </c>
      <c r="B779" t="s">
        <v>164</v>
      </c>
      <c r="C779" s="1">
        <v>45018</v>
      </c>
      <c r="D779" s="1">
        <v>45640</v>
      </c>
      <c r="E779" s="33">
        <v>15.99</v>
      </c>
      <c r="F779">
        <v>239</v>
      </c>
      <c r="G779" t="s">
        <v>43</v>
      </c>
      <c r="H779">
        <v>4</v>
      </c>
      <c r="I779">
        <v>6</v>
      </c>
      <c r="J779" t="b">
        <v>0</v>
      </c>
      <c r="K779">
        <v>832</v>
      </c>
      <c r="L779">
        <v>134</v>
      </c>
      <c r="M779" t="s">
        <v>59</v>
      </c>
      <c r="N779" t="s">
        <v>64</v>
      </c>
      <c r="O779" t="s">
        <v>50</v>
      </c>
      <c r="P779">
        <v>99</v>
      </c>
      <c r="Q779">
        <v>4.5999999999999996</v>
      </c>
      <c r="R779" t="b">
        <v>1</v>
      </c>
      <c r="S779" t="s">
        <v>28</v>
      </c>
      <c r="T779">
        <v>3596</v>
      </c>
      <c r="U779" t="s">
        <v>35</v>
      </c>
      <c r="V779" t="s">
        <v>52</v>
      </c>
      <c r="W779" t="s">
        <v>53</v>
      </c>
      <c r="X779" s="10">
        <f t="shared" si="270"/>
        <v>0.10248447204968944</v>
      </c>
      <c r="Y779" s="10" t="str">
        <f t="shared" si="279"/>
        <v>11%-30%</v>
      </c>
      <c r="Z779" t="str">
        <f t="shared" si="271"/>
        <v>Moderate</v>
      </c>
      <c r="AA779" t="str">
        <f t="shared" si="272"/>
        <v>801-900</v>
      </c>
      <c r="AB779" t="str">
        <f t="shared" si="273"/>
        <v>101-150</v>
      </c>
      <c r="AC779" t="str">
        <f t="shared" si="274"/>
        <v>SOUTH</v>
      </c>
      <c r="AD779" t="str">
        <f t="shared" si="275"/>
        <v>Multiple Device</v>
      </c>
      <c r="AE779" t="str">
        <f t="shared" si="276"/>
        <v>201-250</v>
      </c>
      <c r="AF779" s="24" t="str">
        <f t="shared" si="277"/>
        <v>4-6 days</v>
      </c>
      <c r="AG779" t="str">
        <f t="shared" si="278"/>
        <v>3501-4000</v>
      </c>
      <c r="AH779" s="30">
        <f t="shared" si="280"/>
        <v>622</v>
      </c>
      <c r="AI779" s="30">
        <f t="shared" si="269"/>
        <v>0.38424437299035369</v>
      </c>
      <c r="AJ779" t="str">
        <f t="shared" si="281"/>
        <v>0-5 hrs</v>
      </c>
      <c r="AK779" t="str">
        <f t="shared" si="284"/>
        <v>Low Engaged</v>
      </c>
    </row>
    <row r="780" spans="1:37" x14ac:dyDescent="0.25">
      <c r="A780">
        <v>8063</v>
      </c>
      <c r="B780" t="s">
        <v>195</v>
      </c>
      <c r="C780" s="1">
        <v>45104</v>
      </c>
      <c r="D780" s="1">
        <v>45638</v>
      </c>
      <c r="E780" s="33">
        <v>7.99</v>
      </c>
      <c r="F780">
        <v>217</v>
      </c>
      <c r="G780" t="s">
        <v>62</v>
      </c>
      <c r="H780">
        <v>1</v>
      </c>
      <c r="I780">
        <v>6</v>
      </c>
      <c r="J780" t="b">
        <v>0</v>
      </c>
      <c r="K780">
        <v>53</v>
      </c>
      <c r="L780">
        <v>153</v>
      </c>
      <c r="M780" t="s">
        <v>39</v>
      </c>
      <c r="N780" t="s">
        <v>26</v>
      </c>
      <c r="O780" t="s">
        <v>50</v>
      </c>
      <c r="P780">
        <v>2</v>
      </c>
      <c r="Q780">
        <v>3.1</v>
      </c>
      <c r="R780" t="b">
        <v>1</v>
      </c>
      <c r="S780" t="s">
        <v>28</v>
      </c>
      <c r="T780">
        <v>1431</v>
      </c>
      <c r="U780" t="s">
        <v>57</v>
      </c>
      <c r="V780" t="s">
        <v>68</v>
      </c>
      <c r="W780" t="s">
        <v>37</v>
      </c>
      <c r="X780" s="10">
        <f t="shared" si="270"/>
        <v>9.7087378640776691E-3</v>
      </c>
      <c r="Y780" s="10" t="str">
        <f t="shared" si="279"/>
        <v>0%-10%</v>
      </c>
      <c r="Z780" t="str">
        <f t="shared" si="271"/>
        <v>Low</v>
      </c>
      <c r="AA780" t="str">
        <f t="shared" si="272"/>
        <v>0-100</v>
      </c>
      <c r="AB780" t="str">
        <f t="shared" si="273"/>
        <v>151-200</v>
      </c>
      <c r="AC780" t="str">
        <f t="shared" si="274"/>
        <v>WEST</v>
      </c>
      <c r="AD780" t="str">
        <f t="shared" si="275"/>
        <v>Single Device</v>
      </c>
      <c r="AE780" t="str">
        <f t="shared" si="276"/>
        <v>201-250</v>
      </c>
      <c r="AF780" s="24" t="str">
        <f t="shared" si="277"/>
        <v>4-6 days</v>
      </c>
      <c r="AG780" t="str">
        <f t="shared" si="278"/>
        <v>1001-1500</v>
      </c>
      <c r="AH780" s="30">
        <f t="shared" si="280"/>
        <v>534</v>
      </c>
      <c r="AI780" s="30">
        <f t="shared" si="269"/>
        <v>0.40636704119850187</v>
      </c>
      <c r="AJ780" t="str">
        <f t="shared" si="281"/>
        <v>0-5 hrs</v>
      </c>
      <c r="AK780" t="str">
        <f t="shared" si="284"/>
        <v>Low Engaged</v>
      </c>
    </row>
    <row r="781" spans="1:37" x14ac:dyDescent="0.25">
      <c r="A781">
        <v>8068</v>
      </c>
      <c r="B781" t="s">
        <v>169</v>
      </c>
      <c r="C781" s="1">
        <v>45640</v>
      </c>
      <c r="D781" s="1">
        <v>45619</v>
      </c>
      <c r="E781" s="33">
        <v>15.99</v>
      </c>
      <c r="F781">
        <v>77</v>
      </c>
      <c r="G781" t="s">
        <v>33</v>
      </c>
      <c r="H781">
        <v>5</v>
      </c>
      <c r="I781">
        <v>3</v>
      </c>
      <c r="J781" t="b">
        <v>0</v>
      </c>
      <c r="K781">
        <v>780</v>
      </c>
      <c r="L781">
        <v>138</v>
      </c>
      <c r="M781" t="s">
        <v>48</v>
      </c>
      <c r="N781" t="s">
        <v>64</v>
      </c>
      <c r="O781" t="s">
        <v>67</v>
      </c>
      <c r="P781">
        <v>66</v>
      </c>
      <c r="Q781">
        <v>3.4</v>
      </c>
      <c r="R781" t="b">
        <v>0</v>
      </c>
      <c r="S781" t="s">
        <v>28</v>
      </c>
      <c r="T781">
        <v>1752</v>
      </c>
      <c r="U781" t="s">
        <v>65</v>
      </c>
      <c r="V781" t="s">
        <v>52</v>
      </c>
      <c r="W781" t="s">
        <v>75</v>
      </c>
      <c r="X781" s="10">
        <f t="shared" si="270"/>
        <v>7.1895424836601302E-2</v>
      </c>
      <c r="Y781" s="10" t="str">
        <f t="shared" si="279"/>
        <v>0%-10%</v>
      </c>
      <c r="Z781" t="str">
        <f t="shared" si="271"/>
        <v>Low</v>
      </c>
      <c r="AA781" t="str">
        <f t="shared" si="272"/>
        <v>701-800</v>
      </c>
      <c r="AB781" t="str">
        <f t="shared" si="273"/>
        <v>101-150</v>
      </c>
      <c r="AC781" t="str">
        <f t="shared" si="274"/>
        <v>EAST</v>
      </c>
      <c r="AD781" t="str">
        <f t="shared" si="275"/>
        <v>Multiple Device</v>
      </c>
      <c r="AE781" t="str">
        <f t="shared" si="276"/>
        <v>51-100</v>
      </c>
      <c r="AF781" s="24" t="str">
        <f t="shared" si="277"/>
        <v>More than 30days</v>
      </c>
      <c r="AG781" t="str">
        <f t="shared" si="278"/>
        <v>1501-2000</v>
      </c>
      <c r="AH781" s="30">
        <f t="shared" si="280"/>
        <v>-21</v>
      </c>
      <c r="AI781" s="30">
        <f t="shared" si="269"/>
        <v>3.6666666666666665</v>
      </c>
      <c r="AJ781" t="str">
        <f t="shared" si="281"/>
        <v>0-5 hrs</v>
      </c>
      <c r="AK781" t="str">
        <f t="shared" si="284"/>
        <v>Low Engaged</v>
      </c>
    </row>
    <row r="782" spans="1:37" x14ac:dyDescent="0.25">
      <c r="A782">
        <v>8077</v>
      </c>
      <c r="B782" t="s">
        <v>93</v>
      </c>
      <c r="C782" s="1">
        <v>45446</v>
      </c>
      <c r="D782" s="1">
        <v>45644</v>
      </c>
      <c r="E782" s="33">
        <v>11.99</v>
      </c>
      <c r="F782">
        <v>426</v>
      </c>
      <c r="G782" t="s">
        <v>46</v>
      </c>
      <c r="H782">
        <v>4</v>
      </c>
      <c r="I782">
        <v>6</v>
      </c>
      <c r="J782" t="b">
        <v>0</v>
      </c>
      <c r="K782">
        <v>450</v>
      </c>
      <c r="L782">
        <v>92</v>
      </c>
      <c r="M782" t="s">
        <v>63</v>
      </c>
      <c r="N782" t="s">
        <v>40</v>
      </c>
      <c r="O782" t="s">
        <v>27</v>
      </c>
      <c r="P782">
        <v>71</v>
      </c>
      <c r="Q782">
        <v>4.0999999999999996</v>
      </c>
      <c r="R782" t="b">
        <v>0</v>
      </c>
      <c r="S782" t="s">
        <v>28</v>
      </c>
      <c r="T782">
        <v>2647</v>
      </c>
      <c r="U782" t="s">
        <v>29</v>
      </c>
      <c r="V782" t="s">
        <v>36</v>
      </c>
      <c r="W782" t="s">
        <v>53</v>
      </c>
      <c r="X782" s="10">
        <f t="shared" si="270"/>
        <v>0.13099630996309963</v>
      </c>
      <c r="Y782" s="10" t="str">
        <f t="shared" si="279"/>
        <v>11%-30%</v>
      </c>
      <c r="Z782" t="str">
        <f t="shared" si="271"/>
        <v>Moderate</v>
      </c>
      <c r="AA782" t="str">
        <f t="shared" si="272"/>
        <v>401-500</v>
      </c>
      <c r="AB782" t="str">
        <f t="shared" si="273"/>
        <v>51-100</v>
      </c>
      <c r="AC782" t="str">
        <f t="shared" si="274"/>
        <v>NORTH</v>
      </c>
      <c r="AD782" t="str">
        <f t="shared" si="275"/>
        <v>Multiple Device</v>
      </c>
      <c r="AE782" t="str">
        <f t="shared" si="276"/>
        <v>401-450</v>
      </c>
      <c r="AF782" s="24" t="str">
        <f t="shared" si="277"/>
        <v>0-1 days</v>
      </c>
      <c r="AG782" t="str">
        <f t="shared" si="278"/>
        <v>2501-3000</v>
      </c>
      <c r="AH782" s="30">
        <f t="shared" si="280"/>
        <v>198</v>
      </c>
      <c r="AI782" s="30">
        <f t="shared" si="269"/>
        <v>2.1515151515151514</v>
      </c>
      <c r="AJ782" t="str">
        <f t="shared" si="281"/>
        <v>0-5 hrs</v>
      </c>
      <c r="AK782" t="str">
        <f t="shared" si="282"/>
        <v>High Enagaged</v>
      </c>
    </row>
    <row r="783" spans="1:37" x14ac:dyDescent="0.25">
      <c r="A783">
        <v>8079</v>
      </c>
      <c r="B783" t="s">
        <v>72</v>
      </c>
      <c r="C783" s="1">
        <v>45114</v>
      </c>
      <c r="D783" s="1">
        <v>45639</v>
      </c>
      <c r="E783" s="33">
        <v>7.99</v>
      </c>
      <c r="F783">
        <v>450</v>
      </c>
      <c r="G783" t="s">
        <v>24</v>
      </c>
      <c r="H783">
        <v>1</v>
      </c>
      <c r="I783">
        <v>2</v>
      </c>
      <c r="J783" t="b">
        <v>1</v>
      </c>
      <c r="K783">
        <v>12</v>
      </c>
      <c r="L783">
        <v>133</v>
      </c>
      <c r="M783" t="s">
        <v>39</v>
      </c>
      <c r="N783" t="s">
        <v>40</v>
      </c>
      <c r="O783" t="s">
        <v>27</v>
      </c>
      <c r="P783">
        <v>100</v>
      </c>
      <c r="Q783">
        <v>3.4</v>
      </c>
      <c r="R783" t="b">
        <v>0</v>
      </c>
      <c r="S783" t="s">
        <v>28</v>
      </c>
      <c r="T783">
        <v>2534</v>
      </c>
      <c r="U783" t="s">
        <v>65</v>
      </c>
      <c r="V783" t="s">
        <v>30</v>
      </c>
      <c r="W783" t="s">
        <v>75</v>
      </c>
      <c r="X783" s="10">
        <f t="shared" si="270"/>
        <v>0.68965517241379315</v>
      </c>
      <c r="Y783" s="10" t="str">
        <f t="shared" si="279"/>
        <v>Above 30%</v>
      </c>
      <c r="Z783" t="str">
        <f t="shared" si="271"/>
        <v>High</v>
      </c>
      <c r="AA783" t="str">
        <f t="shared" si="272"/>
        <v>0-100</v>
      </c>
      <c r="AB783" t="str">
        <f t="shared" si="273"/>
        <v>101-150</v>
      </c>
      <c r="AC783" t="str">
        <f t="shared" si="274"/>
        <v>WEST</v>
      </c>
      <c r="AD783" t="str">
        <f t="shared" si="275"/>
        <v>Single Device</v>
      </c>
      <c r="AE783" t="str">
        <f t="shared" si="276"/>
        <v>401-450</v>
      </c>
      <c r="AF783" s="24" t="str">
        <f t="shared" si="277"/>
        <v>4-6 days</v>
      </c>
      <c r="AG783" t="str">
        <f t="shared" si="278"/>
        <v>2501-3000</v>
      </c>
      <c r="AH783" s="30">
        <f t="shared" si="280"/>
        <v>525</v>
      </c>
      <c r="AI783" s="30">
        <f t="shared" si="269"/>
        <v>0.8571428571428571</v>
      </c>
      <c r="AJ783" t="str">
        <f t="shared" si="281"/>
        <v>0-5 hrs</v>
      </c>
      <c r="AK783" t="str">
        <f t="shared" si="282"/>
        <v>High Enagaged</v>
      </c>
    </row>
    <row r="784" spans="1:37" x14ac:dyDescent="0.25">
      <c r="A784">
        <v>8089</v>
      </c>
      <c r="B784" t="s">
        <v>150</v>
      </c>
      <c r="C784" s="1">
        <v>45451</v>
      </c>
      <c r="D784" s="1">
        <v>45623</v>
      </c>
      <c r="E784" s="33">
        <v>7.99</v>
      </c>
      <c r="F784">
        <v>439</v>
      </c>
      <c r="G784" t="s">
        <v>24</v>
      </c>
      <c r="H784">
        <v>2</v>
      </c>
      <c r="I784">
        <v>2</v>
      </c>
      <c r="J784" t="b">
        <v>1</v>
      </c>
      <c r="K784">
        <v>421</v>
      </c>
      <c r="L784">
        <v>138</v>
      </c>
      <c r="M784" t="s">
        <v>48</v>
      </c>
      <c r="N784" t="s">
        <v>40</v>
      </c>
      <c r="O784" t="s">
        <v>50</v>
      </c>
      <c r="P784">
        <v>14</v>
      </c>
      <c r="Q784">
        <v>4.0999999999999996</v>
      </c>
      <c r="R784" t="b">
        <v>0</v>
      </c>
      <c r="S784" t="s">
        <v>28</v>
      </c>
      <c r="T784">
        <v>4219</v>
      </c>
      <c r="U784" t="s">
        <v>51</v>
      </c>
      <c r="V784" t="s">
        <v>30</v>
      </c>
      <c r="W784" t="s">
        <v>53</v>
      </c>
      <c r="X784" s="10">
        <f t="shared" si="270"/>
        <v>2.5044722719141325E-2</v>
      </c>
      <c r="Y784" s="10" t="str">
        <f t="shared" si="279"/>
        <v>0%-10%</v>
      </c>
      <c r="Z784" t="str">
        <f t="shared" si="271"/>
        <v>Low</v>
      </c>
      <c r="AA784" t="str">
        <f t="shared" si="272"/>
        <v>401-500</v>
      </c>
      <c r="AB784" t="str">
        <f t="shared" si="273"/>
        <v>101-150</v>
      </c>
      <c r="AC784" t="str">
        <f t="shared" si="274"/>
        <v>EAST</v>
      </c>
      <c r="AD784" t="str">
        <f t="shared" si="275"/>
        <v>Multiple Device</v>
      </c>
      <c r="AE784" t="str">
        <f t="shared" si="276"/>
        <v>401-450</v>
      </c>
      <c r="AF784" s="24" t="str">
        <f t="shared" si="277"/>
        <v>21-30 days</v>
      </c>
      <c r="AG784" t="str">
        <f t="shared" si="278"/>
        <v>4001-4500</v>
      </c>
      <c r="AH784" s="30">
        <f t="shared" si="280"/>
        <v>172</v>
      </c>
      <c r="AI784" s="30">
        <f t="shared" si="269"/>
        <v>2.5523255813953489</v>
      </c>
      <c r="AJ784" t="str">
        <f t="shared" si="281"/>
        <v>0-5 hrs</v>
      </c>
      <c r="AK784" t="str">
        <f t="shared" si="282"/>
        <v>High Enagaged</v>
      </c>
    </row>
    <row r="785" spans="1:37" x14ac:dyDescent="0.25">
      <c r="A785">
        <v>8095</v>
      </c>
      <c r="B785" t="s">
        <v>147</v>
      </c>
      <c r="C785" s="1">
        <v>45031</v>
      </c>
      <c r="D785" s="1">
        <v>45637</v>
      </c>
      <c r="E785" s="33">
        <v>7.99</v>
      </c>
      <c r="F785">
        <v>10</v>
      </c>
      <c r="G785" t="s">
        <v>24</v>
      </c>
      <c r="H785">
        <v>2</v>
      </c>
      <c r="I785">
        <v>5</v>
      </c>
      <c r="J785" t="b">
        <v>1</v>
      </c>
      <c r="K785">
        <v>22</v>
      </c>
      <c r="L785">
        <v>14</v>
      </c>
      <c r="M785" t="s">
        <v>59</v>
      </c>
      <c r="N785" t="s">
        <v>40</v>
      </c>
      <c r="O785" t="s">
        <v>56</v>
      </c>
      <c r="P785">
        <v>25</v>
      </c>
      <c r="Q785">
        <v>4.0999999999999996</v>
      </c>
      <c r="R785" t="b">
        <v>1</v>
      </c>
      <c r="S785" t="s">
        <v>28</v>
      </c>
      <c r="T785">
        <v>2927</v>
      </c>
      <c r="U785" t="s">
        <v>51</v>
      </c>
      <c r="V785" t="s">
        <v>30</v>
      </c>
      <c r="W785" t="s">
        <v>37</v>
      </c>
      <c r="X785" s="10">
        <f t="shared" si="270"/>
        <v>0.69444444444444442</v>
      </c>
      <c r="Y785" s="10" t="str">
        <f t="shared" si="279"/>
        <v>Above 30%</v>
      </c>
      <c r="Z785" t="str">
        <f t="shared" si="271"/>
        <v>High</v>
      </c>
      <c r="AA785" t="str">
        <f t="shared" si="272"/>
        <v>0-100</v>
      </c>
      <c r="AB785" t="str">
        <f t="shared" si="273"/>
        <v>0-50</v>
      </c>
      <c r="AC785" t="str">
        <f t="shared" si="274"/>
        <v>SOUTH</v>
      </c>
      <c r="AD785" t="str">
        <f t="shared" si="275"/>
        <v>Multiple Device</v>
      </c>
      <c r="AE785" t="str">
        <f t="shared" si="276"/>
        <v>0-50</v>
      </c>
      <c r="AF785" s="24" t="str">
        <f t="shared" si="277"/>
        <v>7-10 days</v>
      </c>
      <c r="AG785" t="str">
        <f t="shared" si="278"/>
        <v>2501-3000</v>
      </c>
      <c r="AH785" s="30">
        <f t="shared" si="280"/>
        <v>606</v>
      </c>
      <c r="AI785" s="30">
        <f t="shared" si="269"/>
        <v>1.65016501650165E-2</v>
      </c>
      <c r="AJ785" t="str">
        <f t="shared" si="281"/>
        <v>0-5 hrs</v>
      </c>
      <c r="AK785" t="str">
        <f t="shared" ref="AK785:AK787" si="285">IF(F785&gt;400,"High Enagaged",IF(AND(F785&lt;=200,F785&gt;100),"Moderate Enagaged","Low Engaged"))</f>
        <v>Low Engaged</v>
      </c>
    </row>
    <row r="786" spans="1:37" x14ac:dyDescent="0.25">
      <c r="A786">
        <v>8105</v>
      </c>
      <c r="B786" t="s">
        <v>47</v>
      </c>
      <c r="C786" s="1">
        <v>45192</v>
      </c>
      <c r="D786" s="1">
        <v>45622</v>
      </c>
      <c r="E786" s="33">
        <v>15.99</v>
      </c>
      <c r="F786">
        <v>33</v>
      </c>
      <c r="G786" t="s">
        <v>33</v>
      </c>
      <c r="H786">
        <v>4</v>
      </c>
      <c r="I786">
        <v>5</v>
      </c>
      <c r="J786" t="b">
        <v>1</v>
      </c>
      <c r="K786">
        <v>228</v>
      </c>
      <c r="L786">
        <v>42</v>
      </c>
      <c r="M786" t="s">
        <v>48</v>
      </c>
      <c r="N786" t="s">
        <v>49</v>
      </c>
      <c r="O786" t="s">
        <v>27</v>
      </c>
      <c r="P786">
        <v>21</v>
      </c>
      <c r="Q786">
        <v>4</v>
      </c>
      <c r="R786" t="b">
        <v>1</v>
      </c>
      <c r="S786" t="s">
        <v>28</v>
      </c>
      <c r="T786">
        <v>1256</v>
      </c>
      <c r="U786" t="s">
        <v>29</v>
      </c>
      <c r="V786" t="s">
        <v>30</v>
      </c>
      <c r="W786" t="s">
        <v>31</v>
      </c>
      <c r="X786" s="10">
        <f t="shared" si="270"/>
        <v>7.7777777777777779E-2</v>
      </c>
      <c r="Y786" s="10" t="str">
        <f t="shared" si="279"/>
        <v>0%-10%</v>
      </c>
      <c r="Z786" t="str">
        <f t="shared" si="271"/>
        <v>Low</v>
      </c>
      <c r="AA786" t="str">
        <f t="shared" si="272"/>
        <v>201-300</v>
      </c>
      <c r="AB786" t="str">
        <f t="shared" si="273"/>
        <v>0-50</v>
      </c>
      <c r="AC786" t="str">
        <f t="shared" si="274"/>
        <v>EAST</v>
      </c>
      <c r="AD786" t="str">
        <f t="shared" si="275"/>
        <v>Multiple Device</v>
      </c>
      <c r="AE786" t="str">
        <f t="shared" si="276"/>
        <v>0-50</v>
      </c>
      <c r="AF786" s="24" t="str">
        <f t="shared" si="277"/>
        <v>More than 30days</v>
      </c>
      <c r="AG786" t="str">
        <f t="shared" si="278"/>
        <v>1001-1500</v>
      </c>
      <c r="AH786" s="30">
        <f t="shared" si="280"/>
        <v>430</v>
      </c>
      <c r="AI786" s="30">
        <f t="shared" si="269"/>
        <v>7.6744186046511634E-2</v>
      </c>
      <c r="AJ786" t="str">
        <f t="shared" si="281"/>
        <v>0-5 hrs</v>
      </c>
      <c r="AK786" t="str">
        <f t="shared" si="285"/>
        <v>Low Engaged</v>
      </c>
    </row>
    <row r="787" spans="1:37" x14ac:dyDescent="0.25">
      <c r="A787">
        <v>8108</v>
      </c>
      <c r="B787" t="s">
        <v>135</v>
      </c>
      <c r="C787" s="1">
        <v>45585</v>
      </c>
      <c r="D787" s="1">
        <v>45626</v>
      </c>
      <c r="E787" s="33">
        <v>11.99</v>
      </c>
      <c r="F787">
        <v>336</v>
      </c>
      <c r="G787" t="s">
        <v>62</v>
      </c>
      <c r="H787">
        <v>1</v>
      </c>
      <c r="I787">
        <v>2</v>
      </c>
      <c r="J787" t="b">
        <v>0</v>
      </c>
      <c r="K787">
        <v>758</v>
      </c>
      <c r="L787">
        <v>32</v>
      </c>
      <c r="M787" t="s">
        <v>39</v>
      </c>
      <c r="N787" t="s">
        <v>64</v>
      </c>
      <c r="O787" t="s">
        <v>34</v>
      </c>
      <c r="P787">
        <v>64</v>
      </c>
      <c r="Q787">
        <v>5</v>
      </c>
      <c r="R787" t="b">
        <v>0</v>
      </c>
      <c r="S787" t="s">
        <v>28</v>
      </c>
      <c r="T787">
        <v>3663</v>
      </c>
      <c r="U787" t="s">
        <v>29</v>
      </c>
      <c r="V787" t="s">
        <v>52</v>
      </c>
      <c r="W787" t="s">
        <v>37</v>
      </c>
      <c r="X787" s="10">
        <f t="shared" si="270"/>
        <v>8.1012658227848103E-2</v>
      </c>
      <c r="Y787" s="10" t="str">
        <f t="shared" si="279"/>
        <v>0%-10%</v>
      </c>
      <c r="Z787" t="str">
        <f t="shared" si="271"/>
        <v>Low</v>
      </c>
      <c r="AA787" t="str">
        <f t="shared" si="272"/>
        <v>701-800</v>
      </c>
      <c r="AB787" t="str">
        <f t="shared" si="273"/>
        <v>0-50</v>
      </c>
      <c r="AC787" t="str">
        <f t="shared" si="274"/>
        <v>WEST</v>
      </c>
      <c r="AD787" t="str">
        <f t="shared" si="275"/>
        <v>Single Device</v>
      </c>
      <c r="AE787" t="str">
        <f t="shared" si="276"/>
        <v>301-350</v>
      </c>
      <c r="AF787" s="24" t="str">
        <f t="shared" si="277"/>
        <v>16-20 days</v>
      </c>
      <c r="AG787" t="str">
        <f t="shared" si="278"/>
        <v>3501-4000</v>
      </c>
      <c r="AH787" s="30">
        <f t="shared" si="280"/>
        <v>41</v>
      </c>
      <c r="AI787" s="30">
        <f t="shared" si="269"/>
        <v>8.1951219512195124</v>
      </c>
      <c r="AJ787" t="str">
        <f t="shared" si="281"/>
        <v>6-10 hrs</v>
      </c>
      <c r="AK787" t="str">
        <f t="shared" si="285"/>
        <v>Low Engaged</v>
      </c>
    </row>
    <row r="788" spans="1:37" x14ac:dyDescent="0.25">
      <c r="A788">
        <v>8122</v>
      </c>
      <c r="B788" t="s">
        <v>266</v>
      </c>
      <c r="C788" s="1">
        <v>45546</v>
      </c>
      <c r="D788" s="1">
        <v>45625</v>
      </c>
      <c r="E788" s="33">
        <v>15.99</v>
      </c>
      <c r="F788">
        <v>413</v>
      </c>
      <c r="G788" t="s">
        <v>43</v>
      </c>
      <c r="H788">
        <v>5</v>
      </c>
      <c r="I788">
        <v>2</v>
      </c>
      <c r="J788" t="b">
        <v>0</v>
      </c>
      <c r="K788">
        <v>708</v>
      </c>
      <c r="L788">
        <v>4</v>
      </c>
      <c r="M788" t="s">
        <v>44</v>
      </c>
      <c r="N788" t="s">
        <v>49</v>
      </c>
      <c r="O788" t="s">
        <v>67</v>
      </c>
      <c r="P788">
        <v>62</v>
      </c>
      <c r="Q788">
        <v>4.3</v>
      </c>
      <c r="R788" t="b">
        <v>1</v>
      </c>
      <c r="S788" t="s">
        <v>28</v>
      </c>
      <c r="T788">
        <v>4056</v>
      </c>
      <c r="U788" t="s">
        <v>29</v>
      </c>
      <c r="V788" t="s">
        <v>68</v>
      </c>
      <c r="W788" t="s">
        <v>37</v>
      </c>
      <c r="X788" s="10">
        <f t="shared" si="270"/>
        <v>8.7078651685393263E-2</v>
      </c>
      <c r="Y788" s="10" t="str">
        <f t="shared" si="279"/>
        <v>0%-10%</v>
      </c>
      <c r="Z788" t="str">
        <f t="shared" si="271"/>
        <v>Low</v>
      </c>
      <c r="AA788" t="str">
        <f t="shared" si="272"/>
        <v>701-800</v>
      </c>
      <c r="AB788" t="str">
        <f t="shared" si="273"/>
        <v>0-50</v>
      </c>
      <c r="AC788" t="str">
        <f t="shared" si="274"/>
        <v>NORTH</v>
      </c>
      <c r="AD788" t="str">
        <f t="shared" si="275"/>
        <v>Multiple Device</v>
      </c>
      <c r="AE788" t="str">
        <f t="shared" si="276"/>
        <v>401-450</v>
      </c>
      <c r="AF788" s="24" t="str">
        <f t="shared" si="277"/>
        <v>16-20 days</v>
      </c>
      <c r="AG788" t="str">
        <f t="shared" si="278"/>
        <v>4001-4500</v>
      </c>
      <c r="AH788" s="30">
        <f t="shared" si="280"/>
        <v>79</v>
      </c>
      <c r="AI788" s="30">
        <f t="shared" si="269"/>
        <v>5.2278481012658231</v>
      </c>
      <c r="AJ788" t="str">
        <f t="shared" si="281"/>
        <v>6-10 hrs</v>
      </c>
      <c r="AK788" t="str">
        <f t="shared" si="282"/>
        <v>High Enagaged</v>
      </c>
    </row>
    <row r="789" spans="1:37" x14ac:dyDescent="0.25">
      <c r="A789">
        <v>8143</v>
      </c>
      <c r="B789" t="s">
        <v>82</v>
      </c>
      <c r="C789" s="1">
        <v>45441</v>
      </c>
      <c r="D789" s="1">
        <v>45637</v>
      </c>
      <c r="E789" s="33">
        <v>7.99</v>
      </c>
      <c r="F789">
        <v>252</v>
      </c>
      <c r="G789" t="s">
        <v>33</v>
      </c>
      <c r="H789">
        <v>3</v>
      </c>
      <c r="I789">
        <v>5</v>
      </c>
      <c r="J789" t="b">
        <v>1</v>
      </c>
      <c r="K789">
        <v>105</v>
      </c>
      <c r="L789">
        <v>118</v>
      </c>
      <c r="M789" t="s">
        <v>63</v>
      </c>
      <c r="N789" t="s">
        <v>40</v>
      </c>
      <c r="O789" t="s">
        <v>34</v>
      </c>
      <c r="P789">
        <v>52</v>
      </c>
      <c r="Q789">
        <v>4.4000000000000004</v>
      </c>
      <c r="R789" t="b">
        <v>1</v>
      </c>
      <c r="S789" t="s">
        <v>28</v>
      </c>
      <c r="T789">
        <v>2725</v>
      </c>
      <c r="U789" t="s">
        <v>57</v>
      </c>
      <c r="V789" t="s">
        <v>36</v>
      </c>
      <c r="W789" t="s">
        <v>53</v>
      </c>
      <c r="X789" s="10">
        <f t="shared" si="270"/>
        <v>0.23318385650224216</v>
      </c>
      <c r="Y789" s="10" t="str">
        <f t="shared" si="279"/>
        <v>11%-30%</v>
      </c>
      <c r="Z789" t="str">
        <f t="shared" si="271"/>
        <v>Moderate</v>
      </c>
      <c r="AA789" t="str">
        <f t="shared" si="272"/>
        <v>101-200</v>
      </c>
      <c r="AB789" t="str">
        <f t="shared" si="273"/>
        <v>101-150</v>
      </c>
      <c r="AC789" t="str">
        <f t="shared" si="274"/>
        <v>NORTH</v>
      </c>
      <c r="AD789" t="str">
        <f t="shared" si="275"/>
        <v>Multiple Device</v>
      </c>
      <c r="AE789" t="str">
        <f t="shared" si="276"/>
        <v>251-300</v>
      </c>
      <c r="AF789" s="24" t="str">
        <f t="shared" si="277"/>
        <v>7-10 days</v>
      </c>
      <c r="AG789" t="str">
        <f t="shared" si="278"/>
        <v>2501-3000</v>
      </c>
      <c r="AH789" s="30">
        <f t="shared" si="280"/>
        <v>196</v>
      </c>
      <c r="AI789" s="30">
        <f t="shared" si="269"/>
        <v>1.2857142857142858</v>
      </c>
      <c r="AJ789" t="str">
        <f t="shared" si="281"/>
        <v>0-5 hrs</v>
      </c>
      <c r="AK789" t="str">
        <f t="shared" ref="AK789:AK790" si="286">IF(F789&gt;400,"High Enagaged",IF(AND(F789&lt;=200,F789&gt;100),"Moderate Enagaged","Low Engaged"))</f>
        <v>Low Engaged</v>
      </c>
    </row>
    <row r="790" spans="1:37" x14ac:dyDescent="0.25">
      <c r="A790">
        <v>8145</v>
      </c>
      <c r="B790" t="s">
        <v>308</v>
      </c>
      <c r="C790" s="1">
        <v>44967</v>
      </c>
      <c r="D790" s="1">
        <v>45617</v>
      </c>
      <c r="E790" s="33">
        <v>15.99</v>
      </c>
      <c r="F790">
        <v>96</v>
      </c>
      <c r="G790" t="s">
        <v>62</v>
      </c>
      <c r="H790">
        <v>5</v>
      </c>
      <c r="I790">
        <v>1</v>
      </c>
      <c r="J790" t="b">
        <v>1</v>
      </c>
      <c r="K790">
        <v>273</v>
      </c>
      <c r="L790">
        <v>79</v>
      </c>
      <c r="M790" t="s">
        <v>44</v>
      </c>
      <c r="N790" t="s">
        <v>26</v>
      </c>
      <c r="O790" t="s">
        <v>56</v>
      </c>
      <c r="P790">
        <v>60</v>
      </c>
      <c r="Q790">
        <v>4.3</v>
      </c>
      <c r="R790" t="b">
        <v>0</v>
      </c>
      <c r="S790" t="s">
        <v>28</v>
      </c>
      <c r="T790">
        <v>1960</v>
      </c>
      <c r="U790" t="s">
        <v>35</v>
      </c>
      <c r="V790" t="s">
        <v>36</v>
      </c>
      <c r="W790" t="s">
        <v>75</v>
      </c>
      <c r="X790" s="10">
        <f t="shared" si="270"/>
        <v>0.17045454545454544</v>
      </c>
      <c r="Y790" s="10" t="str">
        <f t="shared" si="279"/>
        <v>11%-30%</v>
      </c>
      <c r="Z790" t="str">
        <f t="shared" si="271"/>
        <v>Moderate</v>
      </c>
      <c r="AA790" t="str">
        <f t="shared" si="272"/>
        <v>201-300</v>
      </c>
      <c r="AB790" t="str">
        <f t="shared" si="273"/>
        <v>51-100</v>
      </c>
      <c r="AC790" t="str">
        <f t="shared" si="274"/>
        <v>NORTH</v>
      </c>
      <c r="AD790" t="str">
        <f t="shared" si="275"/>
        <v>Multiple Device</v>
      </c>
      <c r="AE790" t="str">
        <f t="shared" si="276"/>
        <v>51-100</v>
      </c>
      <c r="AF790" s="24" t="str">
        <f t="shared" si="277"/>
        <v>More than 30days</v>
      </c>
      <c r="AG790" t="str">
        <f t="shared" si="278"/>
        <v>1501-2000</v>
      </c>
      <c r="AH790" s="30">
        <f t="shared" si="280"/>
        <v>650</v>
      </c>
      <c r="AI790" s="30">
        <f t="shared" si="269"/>
        <v>0.14769230769230771</v>
      </c>
      <c r="AJ790" t="str">
        <f t="shared" si="281"/>
        <v>0-5 hrs</v>
      </c>
      <c r="AK790" t="str">
        <f t="shared" si="286"/>
        <v>Low Engaged</v>
      </c>
    </row>
    <row r="791" spans="1:37" x14ac:dyDescent="0.25">
      <c r="A791">
        <v>8151</v>
      </c>
      <c r="B791" t="s">
        <v>82</v>
      </c>
      <c r="C791" s="1">
        <v>45465</v>
      </c>
      <c r="D791" s="1">
        <v>45620</v>
      </c>
      <c r="E791" s="33">
        <v>11.99</v>
      </c>
      <c r="F791">
        <v>483</v>
      </c>
      <c r="G791" t="s">
        <v>79</v>
      </c>
      <c r="H791">
        <v>3</v>
      </c>
      <c r="I791">
        <v>6</v>
      </c>
      <c r="J791" t="b">
        <v>0</v>
      </c>
      <c r="K791">
        <v>730</v>
      </c>
      <c r="L791">
        <v>98</v>
      </c>
      <c r="M791" t="s">
        <v>39</v>
      </c>
      <c r="N791" t="s">
        <v>64</v>
      </c>
      <c r="O791" t="s">
        <v>41</v>
      </c>
      <c r="P791">
        <v>29</v>
      </c>
      <c r="Q791">
        <v>3.8</v>
      </c>
      <c r="R791" t="b">
        <v>0</v>
      </c>
      <c r="S791" t="s">
        <v>28</v>
      </c>
      <c r="T791">
        <v>1813</v>
      </c>
      <c r="U791" t="s">
        <v>35</v>
      </c>
      <c r="V791" t="s">
        <v>30</v>
      </c>
      <c r="W791" t="s">
        <v>37</v>
      </c>
      <c r="X791" s="10">
        <f t="shared" si="270"/>
        <v>3.5024154589371984E-2</v>
      </c>
      <c r="Y791" s="10" t="str">
        <f t="shared" si="279"/>
        <v>0%-10%</v>
      </c>
      <c r="Z791" t="str">
        <f t="shared" si="271"/>
        <v>Low</v>
      </c>
      <c r="AA791" t="str">
        <f t="shared" si="272"/>
        <v>701-800</v>
      </c>
      <c r="AB791" t="str">
        <f t="shared" si="273"/>
        <v>51-100</v>
      </c>
      <c r="AC791" t="str">
        <f t="shared" si="274"/>
        <v>WEST</v>
      </c>
      <c r="AD791" t="str">
        <f t="shared" si="275"/>
        <v>Multiple Device</v>
      </c>
      <c r="AE791" t="str">
        <f t="shared" si="276"/>
        <v>451-500</v>
      </c>
      <c r="AF791" s="24" t="str">
        <f t="shared" si="277"/>
        <v>21-30 days</v>
      </c>
      <c r="AG791" t="str">
        <f t="shared" si="278"/>
        <v>1501-2000</v>
      </c>
      <c r="AH791" s="30">
        <f t="shared" si="280"/>
        <v>155</v>
      </c>
      <c r="AI791" s="30">
        <f t="shared" si="269"/>
        <v>3.1161290322580646</v>
      </c>
      <c r="AJ791" t="str">
        <f t="shared" si="281"/>
        <v>0-5 hrs</v>
      </c>
      <c r="AK791" t="str">
        <f t="shared" si="282"/>
        <v>High Enagaged</v>
      </c>
    </row>
    <row r="792" spans="1:37" x14ac:dyDescent="0.25">
      <c r="A792">
        <v>8172</v>
      </c>
      <c r="B792" t="s">
        <v>291</v>
      </c>
      <c r="C792" s="1">
        <v>45372</v>
      </c>
      <c r="D792" s="1">
        <v>45643</v>
      </c>
      <c r="E792" s="33">
        <v>11.99</v>
      </c>
      <c r="F792">
        <v>195</v>
      </c>
      <c r="G792" t="s">
        <v>79</v>
      </c>
      <c r="H792">
        <v>5</v>
      </c>
      <c r="I792">
        <v>6</v>
      </c>
      <c r="J792" t="b">
        <v>1</v>
      </c>
      <c r="K792">
        <v>997</v>
      </c>
      <c r="L792">
        <v>107</v>
      </c>
      <c r="M792" t="s">
        <v>39</v>
      </c>
      <c r="N792" t="s">
        <v>49</v>
      </c>
      <c r="O792" t="s">
        <v>67</v>
      </c>
      <c r="P792">
        <v>78</v>
      </c>
      <c r="Q792">
        <v>4.9000000000000004</v>
      </c>
      <c r="R792" t="b">
        <v>0</v>
      </c>
      <c r="S792" t="s">
        <v>28</v>
      </c>
      <c r="T792">
        <v>708</v>
      </c>
      <c r="U792" t="s">
        <v>65</v>
      </c>
      <c r="V792" t="s">
        <v>60</v>
      </c>
      <c r="W792" t="s">
        <v>37</v>
      </c>
      <c r="X792" s="10">
        <f t="shared" si="270"/>
        <v>7.0652173913043473E-2</v>
      </c>
      <c r="Y792" s="10" t="str">
        <f t="shared" si="279"/>
        <v>0%-10%</v>
      </c>
      <c r="Z792" t="str">
        <f t="shared" si="271"/>
        <v>Low</v>
      </c>
      <c r="AA792" t="str">
        <f t="shared" si="272"/>
        <v>901-1000</v>
      </c>
      <c r="AB792" t="str">
        <f t="shared" si="273"/>
        <v>101-150</v>
      </c>
      <c r="AC792" t="str">
        <f t="shared" si="274"/>
        <v>WEST</v>
      </c>
      <c r="AD792" t="str">
        <f t="shared" si="275"/>
        <v>Multiple Device</v>
      </c>
      <c r="AE792" t="str">
        <f t="shared" si="276"/>
        <v>151-200</v>
      </c>
      <c r="AF792" s="24" t="str">
        <f t="shared" si="277"/>
        <v>0-1 days</v>
      </c>
      <c r="AG792" t="str">
        <f t="shared" si="278"/>
        <v>501-1000</v>
      </c>
      <c r="AH792" s="30">
        <f t="shared" si="280"/>
        <v>271</v>
      </c>
      <c r="AI792" s="30">
        <f t="shared" si="269"/>
        <v>0.71955719557195574</v>
      </c>
      <c r="AJ792" t="str">
        <f t="shared" si="281"/>
        <v>0-5 hrs</v>
      </c>
      <c r="AK792" t="str">
        <f t="shared" ref="AK792:AK793" si="287">IF(F792&gt;400,"High Enagaged",IF(AND(F792&lt;=200,F792&gt;100),"Moderate Enagaged","Low Engaged"))</f>
        <v>Moderate Enagaged</v>
      </c>
    </row>
    <row r="793" spans="1:37" x14ac:dyDescent="0.25">
      <c r="A793">
        <v>8190</v>
      </c>
      <c r="B793" t="s">
        <v>322</v>
      </c>
      <c r="C793" s="1">
        <v>45533</v>
      </c>
      <c r="D793" s="1">
        <v>45635</v>
      </c>
      <c r="E793" s="33">
        <v>11.99</v>
      </c>
      <c r="F793">
        <v>148</v>
      </c>
      <c r="G793" t="s">
        <v>46</v>
      </c>
      <c r="H793">
        <v>4</v>
      </c>
      <c r="I793">
        <v>1</v>
      </c>
      <c r="J793" t="b">
        <v>1</v>
      </c>
      <c r="K793">
        <v>409</v>
      </c>
      <c r="L793">
        <v>38</v>
      </c>
      <c r="M793" t="s">
        <v>74</v>
      </c>
      <c r="N793" t="s">
        <v>49</v>
      </c>
      <c r="O793" t="s">
        <v>56</v>
      </c>
      <c r="P793">
        <v>37</v>
      </c>
      <c r="Q793">
        <v>3.1</v>
      </c>
      <c r="R793" t="b">
        <v>1</v>
      </c>
      <c r="S793" t="s">
        <v>28</v>
      </c>
      <c r="T793">
        <v>544</v>
      </c>
      <c r="U793" t="s">
        <v>51</v>
      </c>
      <c r="V793" t="s">
        <v>30</v>
      </c>
      <c r="W793" t="s">
        <v>37</v>
      </c>
      <c r="X793" s="10">
        <f t="shared" si="270"/>
        <v>8.2774049217002238E-2</v>
      </c>
      <c r="Y793" s="10" t="str">
        <f t="shared" si="279"/>
        <v>0%-10%</v>
      </c>
      <c r="Z793" t="str">
        <f t="shared" si="271"/>
        <v>Low</v>
      </c>
      <c r="AA793" t="str">
        <f t="shared" si="272"/>
        <v>401-500</v>
      </c>
      <c r="AB793" t="str">
        <f t="shared" si="273"/>
        <v>0-50</v>
      </c>
      <c r="AC793" t="str">
        <f t="shared" si="274"/>
        <v>NORTH</v>
      </c>
      <c r="AD793" t="str">
        <f t="shared" si="275"/>
        <v>Multiple Device</v>
      </c>
      <c r="AE793" t="str">
        <f t="shared" si="276"/>
        <v>101-150</v>
      </c>
      <c r="AF793" s="24" t="str">
        <f t="shared" si="277"/>
        <v>7-10 days</v>
      </c>
      <c r="AG793" t="str">
        <f t="shared" si="278"/>
        <v>501-1000</v>
      </c>
      <c r="AH793" s="30">
        <f t="shared" si="280"/>
        <v>102</v>
      </c>
      <c r="AI793" s="30">
        <f t="shared" si="269"/>
        <v>1.4509803921568627</v>
      </c>
      <c r="AJ793" t="str">
        <f t="shared" si="281"/>
        <v>0-5 hrs</v>
      </c>
      <c r="AK793" t="str">
        <f t="shared" si="287"/>
        <v>Moderate Enagaged</v>
      </c>
    </row>
    <row r="794" spans="1:37" x14ac:dyDescent="0.25">
      <c r="A794">
        <v>8195</v>
      </c>
      <c r="B794" t="s">
        <v>288</v>
      </c>
      <c r="C794" s="1">
        <v>45033</v>
      </c>
      <c r="D794" s="1">
        <v>45616</v>
      </c>
      <c r="E794" s="33">
        <v>11.99</v>
      </c>
      <c r="F794">
        <v>415</v>
      </c>
      <c r="G794" t="s">
        <v>33</v>
      </c>
      <c r="H794">
        <v>3</v>
      </c>
      <c r="I794">
        <v>1</v>
      </c>
      <c r="J794" t="b">
        <v>0</v>
      </c>
      <c r="K794">
        <v>381</v>
      </c>
      <c r="L794">
        <v>78</v>
      </c>
      <c r="M794" t="s">
        <v>63</v>
      </c>
      <c r="N794" t="s">
        <v>40</v>
      </c>
      <c r="O794" t="s">
        <v>41</v>
      </c>
      <c r="P794">
        <v>84</v>
      </c>
      <c r="Q794">
        <v>4.4000000000000004</v>
      </c>
      <c r="R794" t="b">
        <v>1</v>
      </c>
      <c r="S794" t="s">
        <v>28</v>
      </c>
      <c r="T794">
        <v>4221</v>
      </c>
      <c r="U794" t="s">
        <v>65</v>
      </c>
      <c r="V794" t="s">
        <v>68</v>
      </c>
      <c r="W794" t="s">
        <v>53</v>
      </c>
      <c r="X794" s="10">
        <f t="shared" si="270"/>
        <v>0.18300653594771241</v>
      </c>
      <c r="Y794" s="10" t="str">
        <f t="shared" si="279"/>
        <v>11%-30%</v>
      </c>
      <c r="Z794" t="str">
        <f t="shared" si="271"/>
        <v>Moderate</v>
      </c>
      <c r="AA794" t="str">
        <f t="shared" si="272"/>
        <v>301-400</v>
      </c>
      <c r="AB794" t="str">
        <f t="shared" si="273"/>
        <v>51-100</v>
      </c>
      <c r="AC794" t="str">
        <f t="shared" si="274"/>
        <v>NORTH</v>
      </c>
      <c r="AD794" t="str">
        <f t="shared" si="275"/>
        <v>Multiple Device</v>
      </c>
      <c r="AE794" t="str">
        <f t="shared" si="276"/>
        <v>401-450</v>
      </c>
      <c r="AF794" s="24" t="str">
        <f t="shared" si="277"/>
        <v>More than 30days</v>
      </c>
      <c r="AG794" t="str">
        <f t="shared" si="278"/>
        <v>4001-4500</v>
      </c>
      <c r="AH794" s="30">
        <f t="shared" si="280"/>
        <v>583</v>
      </c>
      <c r="AI794" s="30">
        <f t="shared" si="269"/>
        <v>0.71183533447684388</v>
      </c>
      <c r="AJ794" t="str">
        <f t="shared" si="281"/>
        <v>0-5 hrs</v>
      </c>
      <c r="AK794" t="str">
        <f t="shared" si="282"/>
        <v>High Enagaged</v>
      </c>
    </row>
    <row r="795" spans="1:37" x14ac:dyDescent="0.25">
      <c r="A795">
        <v>8210</v>
      </c>
      <c r="B795" t="s">
        <v>85</v>
      </c>
      <c r="C795" s="1">
        <v>44931</v>
      </c>
      <c r="D795" s="1">
        <v>45618</v>
      </c>
      <c r="E795" s="33">
        <v>15.99</v>
      </c>
      <c r="F795">
        <v>243</v>
      </c>
      <c r="G795" t="s">
        <v>55</v>
      </c>
      <c r="H795">
        <v>2</v>
      </c>
      <c r="I795">
        <v>6</v>
      </c>
      <c r="J795" t="b">
        <v>1</v>
      </c>
      <c r="K795">
        <v>532</v>
      </c>
      <c r="L795">
        <v>110</v>
      </c>
      <c r="M795" t="s">
        <v>63</v>
      </c>
      <c r="N795" t="s">
        <v>26</v>
      </c>
      <c r="O795" t="s">
        <v>50</v>
      </c>
      <c r="P795">
        <v>73</v>
      </c>
      <c r="Q795">
        <v>4.7</v>
      </c>
      <c r="R795" t="b">
        <v>0</v>
      </c>
      <c r="S795" t="s">
        <v>28</v>
      </c>
      <c r="T795">
        <v>525</v>
      </c>
      <c r="U795" t="s">
        <v>29</v>
      </c>
      <c r="V795" t="s">
        <v>60</v>
      </c>
      <c r="W795" t="s">
        <v>75</v>
      </c>
      <c r="X795" s="10">
        <f t="shared" si="270"/>
        <v>0.11370716510903427</v>
      </c>
      <c r="Y795" s="10" t="str">
        <f t="shared" si="279"/>
        <v>11%-30%</v>
      </c>
      <c r="Z795" t="str">
        <f t="shared" si="271"/>
        <v>Moderate</v>
      </c>
      <c r="AA795" t="str">
        <f t="shared" si="272"/>
        <v>501-600</v>
      </c>
      <c r="AB795" t="str">
        <f t="shared" si="273"/>
        <v>101-150</v>
      </c>
      <c r="AC795" t="str">
        <f t="shared" si="274"/>
        <v>NORTH</v>
      </c>
      <c r="AD795" t="str">
        <f t="shared" si="275"/>
        <v>Multiple Device</v>
      </c>
      <c r="AE795" t="str">
        <f t="shared" si="276"/>
        <v>201-250</v>
      </c>
      <c r="AF795" s="24" t="str">
        <f t="shared" si="277"/>
        <v>More than 30days</v>
      </c>
      <c r="AG795" t="str">
        <f t="shared" si="278"/>
        <v>501-1000</v>
      </c>
      <c r="AH795" s="30">
        <f t="shared" si="280"/>
        <v>687</v>
      </c>
      <c r="AI795" s="30">
        <f t="shared" si="269"/>
        <v>0.35371179039301309</v>
      </c>
      <c r="AJ795" t="str">
        <f t="shared" si="281"/>
        <v>0-5 hrs</v>
      </c>
      <c r="AK795" t="str">
        <f t="shared" ref="AK795:AK798" si="288">IF(F795&gt;400,"High Enagaged",IF(AND(F795&lt;=200,F795&gt;100),"Moderate Enagaged","Low Engaged"))</f>
        <v>Low Engaged</v>
      </c>
    </row>
    <row r="796" spans="1:37" x14ac:dyDescent="0.25">
      <c r="A796">
        <v>8225</v>
      </c>
      <c r="B796" t="s">
        <v>234</v>
      </c>
      <c r="C796" s="1">
        <v>45420</v>
      </c>
      <c r="D796" s="1">
        <v>45620</v>
      </c>
      <c r="E796" s="33">
        <v>15.99</v>
      </c>
      <c r="F796">
        <v>282</v>
      </c>
      <c r="G796" t="s">
        <v>55</v>
      </c>
      <c r="H796">
        <v>1</v>
      </c>
      <c r="I796">
        <v>1</v>
      </c>
      <c r="J796" t="b">
        <v>1</v>
      </c>
      <c r="K796">
        <v>386</v>
      </c>
      <c r="L796">
        <v>177</v>
      </c>
      <c r="M796" t="s">
        <v>63</v>
      </c>
      <c r="N796" t="s">
        <v>26</v>
      </c>
      <c r="O796" t="s">
        <v>50</v>
      </c>
      <c r="P796">
        <v>17</v>
      </c>
      <c r="Q796">
        <v>3.4</v>
      </c>
      <c r="R796" t="b">
        <v>1</v>
      </c>
      <c r="S796" t="s">
        <v>28</v>
      </c>
      <c r="T796">
        <v>1231</v>
      </c>
      <c r="U796" t="s">
        <v>57</v>
      </c>
      <c r="V796" t="s">
        <v>68</v>
      </c>
      <c r="W796" t="s">
        <v>75</v>
      </c>
      <c r="X796" s="10">
        <f t="shared" si="270"/>
        <v>3.0195381882770871E-2</v>
      </c>
      <c r="Y796" s="10" t="str">
        <f t="shared" si="279"/>
        <v>0%-10%</v>
      </c>
      <c r="Z796" t="str">
        <f t="shared" si="271"/>
        <v>Low</v>
      </c>
      <c r="AA796" t="str">
        <f t="shared" si="272"/>
        <v>301-400</v>
      </c>
      <c r="AB796" t="str">
        <f t="shared" si="273"/>
        <v>151-200</v>
      </c>
      <c r="AC796" t="str">
        <f t="shared" si="274"/>
        <v>NORTH</v>
      </c>
      <c r="AD796" t="str">
        <f t="shared" si="275"/>
        <v>Single Device</v>
      </c>
      <c r="AE796" t="str">
        <f t="shared" si="276"/>
        <v>251-300</v>
      </c>
      <c r="AF796" s="24" t="str">
        <f t="shared" si="277"/>
        <v>More than 30days</v>
      </c>
      <c r="AG796" t="str">
        <f t="shared" si="278"/>
        <v>1001-1500</v>
      </c>
      <c r="AH796" s="30">
        <f t="shared" si="280"/>
        <v>200</v>
      </c>
      <c r="AI796" s="30">
        <f t="shared" si="269"/>
        <v>1.41</v>
      </c>
      <c r="AJ796" t="str">
        <f t="shared" si="281"/>
        <v>0-5 hrs</v>
      </c>
      <c r="AK796" t="str">
        <f t="shared" si="288"/>
        <v>Low Engaged</v>
      </c>
    </row>
    <row r="797" spans="1:37" x14ac:dyDescent="0.25">
      <c r="A797">
        <v>8226</v>
      </c>
      <c r="B797" t="s">
        <v>99</v>
      </c>
      <c r="C797" s="1">
        <v>45414</v>
      </c>
      <c r="D797" s="1">
        <v>45619</v>
      </c>
      <c r="E797" s="33">
        <v>7.99</v>
      </c>
      <c r="F797">
        <v>290</v>
      </c>
      <c r="G797" t="s">
        <v>33</v>
      </c>
      <c r="H797">
        <v>5</v>
      </c>
      <c r="I797">
        <v>5</v>
      </c>
      <c r="J797" t="b">
        <v>0</v>
      </c>
      <c r="K797">
        <v>84</v>
      </c>
      <c r="L797">
        <v>52</v>
      </c>
      <c r="M797" t="s">
        <v>39</v>
      </c>
      <c r="N797" t="s">
        <v>40</v>
      </c>
      <c r="O797" t="s">
        <v>27</v>
      </c>
      <c r="P797">
        <v>91</v>
      </c>
      <c r="Q797">
        <v>3.1</v>
      </c>
      <c r="R797" t="b">
        <v>1</v>
      </c>
      <c r="S797" t="s">
        <v>28</v>
      </c>
      <c r="T797">
        <v>1408</v>
      </c>
      <c r="U797" t="s">
        <v>35</v>
      </c>
      <c r="V797" t="s">
        <v>60</v>
      </c>
      <c r="W797" t="s">
        <v>75</v>
      </c>
      <c r="X797" s="10">
        <f t="shared" si="270"/>
        <v>0.66911764705882348</v>
      </c>
      <c r="Y797" s="10" t="str">
        <f t="shared" si="279"/>
        <v>Above 30%</v>
      </c>
      <c r="Z797" t="str">
        <f t="shared" si="271"/>
        <v>High</v>
      </c>
      <c r="AA797" t="str">
        <f t="shared" si="272"/>
        <v>0-100</v>
      </c>
      <c r="AB797" t="str">
        <f t="shared" si="273"/>
        <v>51-100</v>
      </c>
      <c r="AC797" t="str">
        <f t="shared" si="274"/>
        <v>WEST</v>
      </c>
      <c r="AD797" t="str">
        <f t="shared" si="275"/>
        <v>Multiple Device</v>
      </c>
      <c r="AE797" t="str">
        <f t="shared" si="276"/>
        <v>251-300</v>
      </c>
      <c r="AF797" s="24" t="str">
        <f t="shared" si="277"/>
        <v>More than 30days</v>
      </c>
      <c r="AG797" t="str">
        <f t="shared" si="278"/>
        <v>1001-1500</v>
      </c>
      <c r="AH797" s="30">
        <f t="shared" si="280"/>
        <v>205</v>
      </c>
      <c r="AI797" s="30">
        <f t="shared" si="269"/>
        <v>1.4146341463414633</v>
      </c>
      <c r="AJ797" t="str">
        <f t="shared" si="281"/>
        <v>0-5 hrs</v>
      </c>
      <c r="AK797" t="str">
        <f t="shared" si="288"/>
        <v>Low Engaged</v>
      </c>
    </row>
    <row r="798" spans="1:37" x14ac:dyDescent="0.25">
      <c r="A798">
        <v>8237</v>
      </c>
      <c r="B798" t="s">
        <v>47</v>
      </c>
      <c r="C798" s="1">
        <v>45065</v>
      </c>
      <c r="D798" s="1">
        <v>45633</v>
      </c>
      <c r="E798" s="33">
        <v>7.99</v>
      </c>
      <c r="F798">
        <v>179</v>
      </c>
      <c r="G798" t="s">
        <v>62</v>
      </c>
      <c r="H798">
        <v>2</v>
      </c>
      <c r="I798">
        <v>6</v>
      </c>
      <c r="J798" t="b">
        <v>0</v>
      </c>
      <c r="K798">
        <v>680</v>
      </c>
      <c r="L798">
        <v>50</v>
      </c>
      <c r="M798" t="s">
        <v>25</v>
      </c>
      <c r="N798" t="s">
        <v>49</v>
      </c>
      <c r="O798" t="s">
        <v>56</v>
      </c>
      <c r="P798">
        <v>52</v>
      </c>
      <c r="Q798">
        <v>3.4</v>
      </c>
      <c r="R798" t="b">
        <v>0</v>
      </c>
      <c r="S798" t="s">
        <v>28</v>
      </c>
      <c r="T798">
        <v>2919</v>
      </c>
      <c r="U798" t="s">
        <v>29</v>
      </c>
      <c r="V798" t="s">
        <v>36</v>
      </c>
      <c r="W798" t="s">
        <v>31</v>
      </c>
      <c r="X798" s="10">
        <f t="shared" si="270"/>
        <v>7.1232876712328766E-2</v>
      </c>
      <c r="Y798" s="10" t="str">
        <f t="shared" si="279"/>
        <v>0%-10%</v>
      </c>
      <c r="Z798" t="str">
        <f t="shared" si="271"/>
        <v>Low</v>
      </c>
      <c r="AA798" t="str">
        <f t="shared" si="272"/>
        <v>601-700</v>
      </c>
      <c r="AB798" t="str">
        <f t="shared" si="273"/>
        <v>0-50</v>
      </c>
      <c r="AC798" t="str">
        <f t="shared" si="274"/>
        <v>WEST</v>
      </c>
      <c r="AD798" t="str">
        <f t="shared" si="275"/>
        <v>Multiple Device</v>
      </c>
      <c r="AE798" t="str">
        <f t="shared" si="276"/>
        <v>151-200</v>
      </c>
      <c r="AF798" s="24" t="str">
        <f t="shared" si="277"/>
        <v>11-15 days</v>
      </c>
      <c r="AG798" t="str">
        <f t="shared" si="278"/>
        <v>2501-3000</v>
      </c>
      <c r="AH798" s="30">
        <f t="shared" si="280"/>
        <v>568</v>
      </c>
      <c r="AI798" s="30">
        <f t="shared" si="269"/>
        <v>0.31514084507042256</v>
      </c>
      <c r="AJ798" t="str">
        <f t="shared" si="281"/>
        <v>0-5 hrs</v>
      </c>
      <c r="AK798" t="str">
        <f t="shared" si="288"/>
        <v>Moderate Enagaged</v>
      </c>
    </row>
    <row r="799" spans="1:37" x14ac:dyDescent="0.25">
      <c r="A799">
        <v>8238</v>
      </c>
      <c r="B799" t="s">
        <v>180</v>
      </c>
      <c r="C799" s="1">
        <v>45303</v>
      </c>
      <c r="D799" s="1">
        <v>45624</v>
      </c>
      <c r="E799" s="33">
        <v>7.99</v>
      </c>
      <c r="F799">
        <v>460</v>
      </c>
      <c r="G799" t="s">
        <v>62</v>
      </c>
      <c r="H799">
        <v>3</v>
      </c>
      <c r="I799">
        <v>5</v>
      </c>
      <c r="J799" t="b">
        <v>0</v>
      </c>
      <c r="K799">
        <v>26</v>
      </c>
      <c r="L799">
        <v>2</v>
      </c>
      <c r="M799" t="s">
        <v>74</v>
      </c>
      <c r="N799" t="s">
        <v>26</v>
      </c>
      <c r="O799" t="s">
        <v>34</v>
      </c>
      <c r="P799">
        <v>39</v>
      </c>
      <c r="Q799">
        <v>4.8</v>
      </c>
      <c r="R799" t="b">
        <v>0</v>
      </c>
      <c r="S799" t="s">
        <v>28</v>
      </c>
      <c r="T799">
        <v>882</v>
      </c>
      <c r="U799" t="s">
        <v>29</v>
      </c>
      <c r="V799" t="s">
        <v>60</v>
      </c>
      <c r="W799" t="s">
        <v>31</v>
      </c>
      <c r="X799" s="10">
        <f t="shared" si="270"/>
        <v>1.3928571428571428</v>
      </c>
      <c r="Y799" s="10" t="str">
        <f t="shared" si="279"/>
        <v>Above 30%</v>
      </c>
      <c r="Z799" t="str">
        <f t="shared" si="271"/>
        <v>High</v>
      </c>
      <c r="AA799" t="str">
        <f t="shared" si="272"/>
        <v>0-100</v>
      </c>
      <c r="AB799" t="str">
        <f t="shared" si="273"/>
        <v>0-50</v>
      </c>
      <c r="AC799" t="str">
        <f t="shared" si="274"/>
        <v>NORTH</v>
      </c>
      <c r="AD799" t="str">
        <f t="shared" si="275"/>
        <v>Multiple Device</v>
      </c>
      <c r="AE799" t="str">
        <f t="shared" si="276"/>
        <v>451-500</v>
      </c>
      <c r="AF799" s="24" t="str">
        <f t="shared" si="277"/>
        <v>16-20 days</v>
      </c>
      <c r="AG799" t="str">
        <f t="shared" si="278"/>
        <v>501-1000</v>
      </c>
      <c r="AH799" s="30">
        <f t="shared" si="280"/>
        <v>321</v>
      </c>
      <c r="AI799" s="30">
        <f t="shared" si="269"/>
        <v>1.4330218068535825</v>
      </c>
      <c r="AJ799" t="str">
        <f t="shared" si="281"/>
        <v>0-5 hrs</v>
      </c>
      <c r="AK799" t="str">
        <f t="shared" si="282"/>
        <v>High Enagaged</v>
      </c>
    </row>
    <row r="800" spans="1:37" x14ac:dyDescent="0.25">
      <c r="A800">
        <v>8242</v>
      </c>
      <c r="B800" t="s">
        <v>167</v>
      </c>
      <c r="C800" s="1">
        <v>44914</v>
      </c>
      <c r="D800" s="1">
        <v>45630</v>
      </c>
      <c r="E800" s="33">
        <v>11.99</v>
      </c>
      <c r="F800">
        <v>204</v>
      </c>
      <c r="G800" t="s">
        <v>79</v>
      </c>
      <c r="H800">
        <v>4</v>
      </c>
      <c r="I800">
        <v>4</v>
      </c>
      <c r="J800" t="b">
        <v>1</v>
      </c>
      <c r="K800">
        <v>706</v>
      </c>
      <c r="L800">
        <v>153</v>
      </c>
      <c r="M800" t="s">
        <v>39</v>
      </c>
      <c r="N800" t="s">
        <v>26</v>
      </c>
      <c r="O800" t="s">
        <v>27</v>
      </c>
      <c r="P800">
        <v>94</v>
      </c>
      <c r="Q800">
        <v>3.7</v>
      </c>
      <c r="R800" t="b">
        <v>1</v>
      </c>
      <c r="S800" t="s">
        <v>28</v>
      </c>
      <c r="T800">
        <v>4569</v>
      </c>
      <c r="U800" t="s">
        <v>29</v>
      </c>
      <c r="V800" t="s">
        <v>68</v>
      </c>
      <c r="W800" t="s">
        <v>31</v>
      </c>
      <c r="X800" s="10">
        <f t="shared" si="270"/>
        <v>0.10942956926658906</v>
      </c>
      <c r="Y800" s="10" t="str">
        <f t="shared" si="279"/>
        <v>11%-30%</v>
      </c>
      <c r="Z800" t="str">
        <f t="shared" si="271"/>
        <v>Moderate</v>
      </c>
      <c r="AA800" t="str">
        <f t="shared" si="272"/>
        <v>701-800</v>
      </c>
      <c r="AB800" t="str">
        <f t="shared" si="273"/>
        <v>151-200</v>
      </c>
      <c r="AC800" t="str">
        <f t="shared" si="274"/>
        <v>WEST</v>
      </c>
      <c r="AD800" t="str">
        <f t="shared" si="275"/>
        <v>Multiple Device</v>
      </c>
      <c r="AE800" t="str">
        <f t="shared" si="276"/>
        <v>201-250</v>
      </c>
      <c r="AF800" s="24" t="str">
        <f t="shared" si="277"/>
        <v>11-15 days</v>
      </c>
      <c r="AG800" t="str">
        <f t="shared" si="278"/>
        <v>Above 4500</v>
      </c>
      <c r="AH800" s="30">
        <f t="shared" si="280"/>
        <v>716</v>
      </c>
      <c r="AI800" s="30">
        <f t="shared" si="269"/>
        <v>0.28491620111731841</v>
      </c>
      <c r="AJ800" t="str">
        <f t="shared" si="281"/>
        <v>0-5 hrs</v>
      </c>
      <c r="AK800" t="str">
        <f>IF(F800&gt;400,"High Enagaged",IF(AND(F800&lt;=200,F800&gt;100),"Moderate Enagaged","Low Engaged"))</f>
        <v>Low Engaged</v>
      </c>
    </row>
    <row r="801" spans="1:37" x14ac:dyDescent="0.25">
      <c r="A801">
        <v>8250</v>
      </c>
      <c r="B801" t="s">
        <v>120</v>
      </c>
      <c r="C801" s="1">
        <v>45366</v>
      </c>
      <c r="D801" s="1">
        <v>45625</v>
      </c>
      <c r="E801" s="33">
        <v>15.99</v>
      </c>
      <c r="F801">
        <v>469</v>
      </c>
      <c r="G801" t="s">
        <v>46</v>
      </c>
      <c r="H801">
        <v>3</v>
      </c>
      <c r="I801">
        <v>5</v>
      </c>
      <c r="J801" t="b">
        <v>1</v>
      </c>
      <c r="K801">
        <v>406</v>
      </c>
      <c r="L801">
        <v>71</v>
      </c>
      <c r="M801" t="s">
        <v>59</v>
      </c>
      <c r="N801" t="s">
        <v>64</v>
      </c>
      <c r="O801" t="s">
        <v>67</v>
      </c>
      <c r="P801">
        <v>88</v>
      </c>
      <c r="Q801">
        <v>4.8</v>
      </c>
      <c r="R801" t="b">
        <v>1</v>
      </c>
      <c r="S801" t="s">
        <v>28</v>
      </c>
      <c r="T801">
        <v>423</v>
      </c>
      <c r="U801" t="s">
        <v>65</v>
      </c>
      <c r="V801" t="s">
        <v>30</v>
      </c>
      <c r="W801" t="s">
        <v>75</v>
      </c>
      <c r="X801" s="10">
        <f t="shared" si="270"/>
        <v>0.18448637316561844</v>
      </c>
      <c r="Y801" s="10" t="str">
        <f t="shared" si="279"/>
        <v>11%-30%</v>
      </c>
      <c r="Z801" t="str">
        <f t="shared" si="271"/>
        <v>Moderate</v>
      </c>
      <c r="AA801" t="str">
        <f t="shared" si="272"/>
        <v>401-500</v>
      </c>
      <c r="AB801" t="str">
        <f t="shared" si="273"/>
        <v>51-100</v>
      </c>
      <c r="AC801" t="str">
        <f t="shared" si="274"/>
        <v>SOUTH</v>
      </c>
      <c r="AD801" t="str">
        <f t="shared" si="275"/>
        <v>Multiple Device</v>
      </c>
      <c r="AE801" t="str">
        <f t="shared" si="276"/>
        <v>451-500</v>
      </c>
      <c r="AF801" s="24" t="str">
        <f t="shared" si="277"/>
        <v>16-20 days</v>
      </c>
      <c r="AG801" t="str">
        <f t="shared" si="278"/>
        <v>0-500</v>
      </c>
      <c r="AH801" s="30">
        <f t="shared" si="280"/>
        <v>259</v>
      </c>
      <c r="AI801" s="30">
        <f t="shared" si="269"/>
        <v>1.8108108108108107</v>
      </c>
      <c r="AJ801" t="str">
        <f t="shared" si="281"/>
        <v>0-5 hrs</v>
      </c>
      <c r="AK801" t="str">
        <f t="shared" si="282"/>
        <v>High Enagaged</v>
      </c>
    </row>
    <row r="802" spans="1:37" x14ac:dyDescent="0.25">
      <c r="A802">
        <v>8261</v>
      </c>
      <c r="B802" t="s">
        <v>108</v>
      </c>
      <c r="C802" s="1">
        <v>44920</v>
      </c>
      <c r="D802" s="1">
        <v>45630</v>
      </c>
      <c r="E802" s="33">
        <v>7.99</v>
      </c>
      <c r="F802">
        <v>374</v>
      </c>
      <c r="G802" t="s">
        <v>62</v>
      </c>
      <c r="H802">
        <v>1</v>
      </c>
      <c r="I802">
        <v>3</v>
      </c>
      <c r="J802" t="b">
        <v>1</v>
      </c>
      <c r="K802">
        <v>819</v>
      </c>
      <c r="L802">
        <v>18</v>
      </c>
      <c r="M802" t="s">
        <v>63</v>
      </c>
      <c r="N802" t="s">
        <v>40</v>
      </c>
      <c r="O802" t="s">
        <v>27</v>
      </c>
      <c r="P802">
        <v>12</v>
      </c>
      <c r="Q802">
        <v>3.4</v>
      </c>
      <c r="R802" t="b">
        <v>1</v>
      </c>
      <c r="S802" t="s">
        <v>28</v>
      </c>
      <c r="T802">
        <v>4243</v>
      </c>
      <c r="U802" t="s">
        <v>57</v>
      </c>
      <c r="V802" t="s">
        <v>36</v>
      </c>
      <c r="W802" t="s">
        <v>53</v>
      </c>
      <c r="X802" s="10">
        <f t="shared" si="270"/>
        <v>1.4336917562724014E-2</v>
      </c>
      <c r="Y802" s="10" t="str">
        <f t="shared" si="279"/>
        <v>0%-10%</v>
      </c>
      <c r="Z802" t="str">
        <f t="shared" si="271"/>
        <v>Low</v>
      </c>
      <c r="AA802" t="str">
        <f t="shared" si="272"/>
        <v>801-900</v>
      </c>
      <c r="AB802" t="str">
        <f t="shared" si="273"/>
        <v>0-50</v>
      </c>
      <c r="AC802" t="str">
        <f t="shared" si="274"/>
        <v>NORTH</v>
      </c>
      <c r="AD802" t="str">
        <f t="shared" si="275"/>
        <v>Single Device</v>
      </c>
      <c r="AE802" t="str">
        <f t="shared" si="276"/>
        <v>351-400</v>
      </c>
      <c r="AF802" s="24" t="str">
        <f t="shared" si="277"/>
        <v>11-15 days</v>
      </c>
      <c r="AG802" t="str">
        <f t="shared" si="278"/>
        <v>4001-4500</v>
      </c>
      <c r="AH802" s="30">
        <f t="shared" si="280"/>
        <v>710</v>
      </c>
      <c r="AI802" s="30">
        <f t="shared" si="269"/>
        <v>0.52676056338028165</v>
      </c>
      <c r="AJ802" t="str">
        <f t="shared" si="281"/>
        <v>0-5 hrs</v>
      </c>
      <c r="AK802" t="str">
        <f>IF(F802&gt;400,"High Enagaged",IF(AND(F802&lt;=200,F802&gt;100),"Moderate Enagaged","Low Engaged"))</f>
        <v>Low Engaged</v>
      </c>
    </row>
    <row r="803" spans="1:37" x14ac:dyDescent="0.25">
      <c r="A803">
        <v>8264</v>
      </c>
      <c r="B803" t="s">
        <v>216</v>
      </c>
      <c r="C803" s="1">
        <v>45437</v>
      </c>
      <c r="D803" s="1">
        <v>45618</v>
      </c>
      <c r="E803" s="33">
        <v>15.99</v>
      </c>
      <c r="F803">
        <v>449</v>
      </c>
      <c r="G803" t="s">
        <v>55</v>
      </c>
      <c r="H803">
        <v>5</v>
      </c>
      <c r="I803">
        <v>6</v>
      </c>
      <c r="J803" t="b">
        <v>0</v>
      </c>
      <c r="K803">
        <v>683</v>
      </c>
      <c r="L803">
        <v>85</v>
      </c>
      <c r="M803" t="s">
        <v>63</v>
      </c>
      <c r="N803" t="s">
        <v>40</v>
      </c>
      <c r="O803" t="s">
        <v>41</v>
      </c>
      <c r="P803">
        <v>25</v>
      </c>
      <c r="Q803">
        <v>4.2</v>
      </c>
      <c r="R803" t="b">
        <v>1</v>
      </c>
      <c r="S803" t="s">
        <v>28</v>
      </c>
      <c r="T803">
        <v>249</v>
      </c>
      <c r="U803" t="s">
        <v>57</v>
      </c>
      <c r="V803" t="s">
        <v>36</v>
      </c>
      <c r="W803" t="s">
        <v>75</v>
      </c>
      <c r="X803" s="10">
        <f t="shared" si="270"/>
        <v>3.2552083333333336E-2</v>
      </c>
      <c r="Y803" s="10" t="str">
        <f t="shared" si="279"/>
        <v>0%-10%</v>
      </c>
      <c r="Z803" t="str">
        <f t="shared" si="271"/>
        <v>Low</v>
      </c>
      <c r="AA803" t="str">
        <f t="shared" si="272"/>
        <v>601-700</v>
      </c>
      <c r="AB803" t="str">
        <f t="shared" si="273"/>
        <v>51-100</v>
      </c>
      <c r="AC803" t="str">
        <f t="shared" si="274"/>
        <v>NORTH</v>
      </c>
      <c r="AD803" t="str">
        <f t="shared" si="275"/>
        <v>Multiple Device</v>
      </c>
      <c r="AE803" t="str">
        <f t="shared" si="276"/>
        <v>401-450</v>
      </c>
      <c r="AF803" s="24" t="str">
        <f t="shared" si="277"/>
        <v>21-30 days</v>
      </c>
      <c r="AG803" t="str">
        <f t="shared" si="278"/>
        <v>0-500</v>
      </c>
      <c r="AH803" s="30">
        <f t="shared" si="280"/>
        <v>181</v>
      </c>
      <c r="AI803" s="30">
        <f t="shared" si="269"/>
        <v>2.4806629834254146</v>
      </c>
      <c r="AJ803" t="str">
        <f t="shared" si="281"/>
        <v>0-5 hrs</v>
      </c>
      <c r="AK803" t="str">
        <f t="shared" si="282"/>
        <v>High Enagaged</v>
      </c>
    </row>
    <row r="804" spans="1:37" x14ac:dyDescent="0.25">
      <c r="A804">
        <v>8269</v>
      </c>
      <c r="B804" t="s">
        <v>72</v>
      </c>
      <c r="C804" s="1">
        <v>45348</v>
      </c>
      <c r="D804" s="1">
        <v>45643</v>
      </c>
      <c r="E804" s="33">
        <v>7.99</v>
      </c>
      <c r="F804">
        <v>88</v>
      </c>
      <c r="G804" t="s">
        <v>24</v>
      </c>
      <c r="H804">
        <v>3</v>
      </c>
      <c r="I804">
        <v>1</v>
      </c>
      <c r="J804" t="b">
        <v>0</v>
      </c>
      <c r="K804">
        <v>69</v>
      </c>
      <c r="L804">
        <v>75</v>
      </c>
      <c r="M804" t="s">
        <v>48</v>
      </c>
      <c r="N804" t="s">
        <v>49</v>
      </c>
      <c r="O804" t="s">
        <v>34</v>
      </c>
      <c r="P804">
        <v>80</v>
      </c>
      <c r="Q804">
        <v>4.0999999999999996</v>
      </c>
      <c r="R804" t="b">
        <v>0</v>
      </c>
      <c r="S804" t="s">
        <v>28</v>
      </c>
      <c r="T804">
        <v>4763</v>
      </c>
      <c r="U804" t="s">
        <v>51</v>
      </c>
      <c r="V804" t="s">
        <v>68</v>
      </c>
      <c r="W804" t="s">
        <v>37</v>
      </c>
      <c r="X804" s="10">
        <f t="shared" si="270"/>
        <v>0.55555555555555558</v>
      </c>
      <c r="Y804" s="10" t="str">
        <f t="shared" si="279"/>
        <v>Above 30%</v>
      </c>
      <c r="Z804" t="str">
        <f t="shared" si="271"/>
        <v>High</v>
      </c>
      <c r="AA804" t="str">
        <f t="shared" si="272"/>
        <v>0-100</v>
      </c>
      <c r="AB804" t="str">
        <f t="shared" si="273"/>
        <v>51-100</v>
      </c>
      <c r="AC804" t="str">
        <f t="shared" si="274"/>
        <v>EAST</v>
      </c>
      <c r="AD804" t="str">
        <f t="shared" si="275"/>
        <v>Multiple Device</v>
      </c>
      <c r="AE804" t="str">
        <f t="shared" si="276"/>
        <v>51-100</v>
      </c>
      <c r="AF804" s="24" t="str">
        <f t="shared" si="277"/>
        <v>0-1 days</v>
      </c>
      <c r="AG804" t="str">
        <f t="shared" si="278"/>
        <v>Above 4500</v>
      </c>
      <c r="AH804" s="30">
        <f t="shared" si="280"/>
        <v>295</v>
      </c>
      <c r="AI804" s="30">
        <f t="shared" si="269"/>
        <v>0.29830508474576273</v>
      </c>
      <c r="AJ804" t="str">
        <f t="shared" si="281"/>
        <v>0-5 hrs</v>
      </c>
      <c r="AK804" t="str">
        <f t="shared" ref="AK804:AK809" si="289">IF(F804&gt;400,"High Enagaged",IF(AND(F804&lt;=200,F804&gt;100),"Moderate Enagaged","Low Engaged"))</f>
        <v>Low Engaged</v>
      </c>
    </row>
    <row r="805" spans="1:37" x14ac:dyDescent="0.25">
      <c r="A805">
        <v>8300</v>
      </c>
      <c r="B805" t="s">
        <v>169</v>
      </c>
      <c r="C805" s="1">
        <v>45406</v>
      </c>
      <c r="D805" s="1">
        <v>45639</v>
      </c>
      <c r="E805" s="33">
        <v>15.99</v>
      </c>
      <c r="F805">
        <v>33</v>
      </c>
      <c r="G805" t="s">
        <v>46</v>
      </c>
      <c r="H805">
        <v>1</v>
      </c>
      <c r="I805">
        <v>4</v>
      </c>
      <c r="J805" t="b">
        <v>0</v>
      </c>
      <c r="K805">
        <v>623</v>
      </c>
      <c r="L805">
        <v>53</v>
      </c>
      <c r="M805" t="s">
        <v>39</v>
      </c>
      <c r="N805" t="s">
        <v>49</v>
      </c>
      <c r="O805" t="s">
        <v>56</v>
      </c>
      <c r="P805">
        <v>17</v>
      </c>
      <c r="Q805">
        <v>3.5</v>
      </c>
      <c r="R805" t="b">
        <v>0</v>
      </c>
      <c r="S805" t="s">
        <v>28</v>
      </c>
      <c r="T805">
        <v>2113</v>
      </c>
      <c r="U805" t="s">
        <v>35</v>
      </c>
      <c r="V805" t="s">
        <v>68</v>
      </c>
      <c r="W805" t="s">
        <v>75</v>
      </c>
      <c r="X805" s="10">
        <f t="shared" si="270"/>
        <v>2.514792899408284E-2</v>
      </c>
      <c r="Y805" s="10" t="str">
        <f t="shared" si="279"/>
        <v>0%-10%</v>
      </c>
      <c r="Z805" t="str">
        <f t="shared" si="271"/>
        <v>Low</v>
      </c>
      <c r="AA805" t="str">
        <f t="shared" si="272"/>
        <v>601-700</v>
      </c>
      <c r="AB805" t="str">
        <f t="shared" si="273"/>
        <v>51-100</v>
      </c>
      <c r="AC805" t="str">
        <f t="shared" si="274"/>
        <v>WEST</v>
      </c>
      <c r="AD805" t="str">
        <f t="shared" si="275"/>
        <v>Single Device</v>
      </c>
      <c r="AE805" t="str">
        <f t="shared" si="276"/>
        <v>0-50</v>
      </c>
      <c r="AF805" s="24" t="str">
        <f t="shared" si="277"/>
        <v>4-6 days</v>
      </c>
      <c r="AG805" t="str">
        <f t="shared" si="278"/>
        <v>2001-2500</v>
      </c>
      <c r="AH805" s="30">
        <f t="shared" si="280"/>
        <v>233</v>
      </c>
      <c r="AI805" s="30">
        <f t="shared" si="269"/>
        <v>0.14163090128755365</v>
      </c>
      <c r="AJ805" t="str">
        <f t="shared" si="281"/>
        <v>0-5 hrs</v>
      </c>
      <c r="AK805" t="str">
        <f t="shared" si="289"/>
        <v>Low Engaged</v>
      </c>
    </row>
    <row r="806" spans="1:37" x14ac:dyDescent="0.25">
      <c r="A806">
        <v>8305</v>
      </c>
      <c r="B806" t="s">
        <v>100</v>
      </c>
      <c r="C806" s="1">
        <v>44952</v>
      </c>
      <c r="D806" s="1">
        <v>45632</v>
      </c>
      <c r="E806" s="33">
        <v>11.99</v>
      </c>
      <c r="F806">
        <v>78</v>
      </c>
      <c r="G806" t="s">
        <v>62</v>
      </c>
      <c r="H806">
        <v>4</v>
      </c>
      <c r="I806">
        <v>5</v>
      </c>
      <c r="J806" t="b">
        <v>0</v>
      </c>
      <c r="K806">
        <v>914</v>
      </c>
      <c r="L806">
        <v>22</v>
      </c>
      <c r="M806" t="s">
        <v>74</v>
      </c>
      <c r="N806" t="s">
        <v>40</v>
      </c>
      <c r="O806" t="s">
        <v>34</v>
      </c>
      <c r="P806">
        <v>14</v>
      </c>
      <c r="Q806">
        <v>4.5</v>
      </c>
      <c r="R806" t="b">
        <v>0</v>
      </c>
      <c r="S806" t="s">
        <v>28</v>
      </c>
      <c r="T806">
        <v>4934</v>
      </c>
      <c r="U806" t="s">
        <v>29</v>
      </c>
      <c r="V806" t="s">
        <v>30</v>
      </c>
      <c r="W806" t="s">
        <v>31</v>
      </c>
      <c r="X806" s="10">
        <f t="shared" si="270"/>
        <v>1.4957264957264958E-2</v>
      </c>
      <c r="Y806" s="10" t="str">
        <f t="shared" si="279"/>
        <v>0%-10%</v>
      </c>
      <c r="Z806" t="str">
        <f t="shared" si="271"/>
        <v>Low</v>
      </c>
      <c r="AA806" t="str">
        <f t="shared" si="272"/>
        <v>901-1000</v>
      </c>
      <c r="AB806" t="str">
        <f t="shared" si="273"/>
        <v>0-50</v>
      </c>
      <c r="AC806" t="str">
        <f t="shared" si="274"/>
        <v>NORTH</v>
      </c>
      <c r="AD806" t="str">
        <f t="shared" si="275"/>
        <v>Multiple Device</v>
      </c>
      <c r="AE806" t="str">
        <f t="shared" si="276"/>
        <v>51-100</v>
      </c>
      <c r="AF806" s="24" t="str">
        <f t="shared" si="277"/>
        <v>11-15 days</v>
      </c>
      <c r="AG806" t="str">
        <f t="shared" si="278"/>
        <v>Above 4500</v>
      </c>
      <c r="AH806" s="30">
        <f t="shared" si="280"/>
        <v>680</v>
      </c>
      <c r="AI806" s="30">
        <f t="shared" si="269"/>
        <v>0.11470588235294117</v>
      </c>
      <c r="AJ806" t="str">
        <f t="shared" si="281"/>
        <v>0-5 hrs</v>
      </c>
      <c r="AK806" t="str">
        <f t="shared" si="289"/>
        <v>Low Engaged</v>
      </c>
    </row>
    <row r="807" spans="1:37" x14ac:dyDescent="0.25">
      <c r="A807">
        <v>8307</v>
      </c>
      <c r="B807" t="s">
        <v>158</v>
      </c>
      <c r="C807" s="1">
        <v>45295</v>
      </c>
      <c r="D807" s="1">
        <v>45632</v>
      </c>
      <c r="E807" s="33">
        <v>7.99</v>
      </c>
      <c r="F807">
        <v>266</v>
      </c>
      <c r="G807" t="s">
        <v>55</v>
      </c>
      <c r="H807">
        <v>5</v>
      </c>
      <c r="I807">
        <v>3</v>
      </c>
      <c r="J807" t="b">
        <v>1</v>
      </c>
      <c r="K807">
        <v>583</v>
      </c>
      <c r="L807">
        <v>131</v>
      </c>
      <c r="M807" t="s">
        <v>39</v>
      </c>
      <c r="N807" t="s">
        <v>40</v>
      </c>
      <c r="O807" t="s">
        <v>41</v>
      </c>
      <c r="P807">
        <v>0</v>
      </c>
      <c r="Q807">
        <v>4</v>
      </c>
      <c r="R807" t="b">
        <v>0</v>
      </c>
      <c r="S807" t="s">
        <v>28</v>
      </c>
      <c r="T807">
        <v>4789</v>
      </c>
      <c r="U807" t="s">
        <v>65</v>
      </c>
      <c r="V807" t="s">
        <v>30</v>
      </c>
      <c r="W807" t="s">
        <v>53</v>
      </c>
      <c r="X807" s="10">
        <f t="shared" si="270"/>
        <v>0</v>
      </c>
      <c r="Y807" s="10" t="str">
        <f t="shared" si="279"/>
        <v>0%-10%</v>
      </c>
      <c r="Z807" t="str">
        <f t="shared" si="271"/>
        <v>Low</v>
      </c>
      <c r="AA807" t="str">
        <f t="shared" si="272"/>
        <v>501-600</v>
      </c>
      <c r="AB807" t="str">
        <f t="shared" si="273"/>
        <v>101-150</v>
      </c>
      <c r="AC807" t="str">
        <f t="shared" si="274"/>
        <v>WEST</v>
      </c>
      <c r="AD807" t="str">
        <f t="shared" si="275"/>
        <v>Multiple Device</v>
      </c>
      <c r="AE807" t="str">
        <f t="shared" si="276"/>
        <v>251-300</v>
      </c>
      <c r="AF807" s="24" t="str">
        <f t="shared" si="277"/>
        <v>11-15 days</v>
      </c>
      <c r="AG807" t="str">
        <f t="shared" si="278"/>
        <v>Above 4500</v>
      </c>
      <c r="AH807" s="30">
        <f t="shared" si="280"/>
        <v>337</v>
      </c>
      <c r="AI807" s="30">
        <f t="shared" si="269"/>
        <v>0.78931750741839768</v>
      </c>
      <c r="AJ807" t="str">
        <f t="shared" si="281"/>
        <v>0-5 hrs</v>
      </c>
      <c r="AK807" t="str">
        <f t="shared" si="289"/>
        <v>Low Engaged</v>
      </c>
    </row>
    <row r="808" spans="1:37" x14ac:dyDescent="0.25">
      <c r="A808">
        <v>8310</v>
      </c>
      <c r="B808" t="s">
        <v>213</v>
      </c>
      <c r="C808" s="1">
        <v>45075</v>
      </c>
      <c r="D808" s="1">
        <v>45637</v>
      </c>
      <c r="E808" s="33">
        <v>11.99</v>
      </c>
      <c r="F808">
        <v>389</v>
      </c>
      <c r="G808" t="s">
        <v>33</v>
      </c>
      <c r="H808">
        <v>5</v>
      </c>
      <c r="I808">
        <v>4</v>
      </c>
      <c r="J808" t="b">
        <v>0</v>
      </c>
      <c r="K808">
        <v>727</v>
      </c>
      <c r="L808">
        <v>26</v>
      </c>
      <c r="M808" t="s">
        <v>63</v>
      </c>
      <c r="N808" t="s">
        <v>26</v>
      </c>
      <c r="O808" t="s">
        <v>56</v>
      </c>
      <c r="P808">
        <v>67</v>
      </c>
      <c r="Q808">
        <v>3.4</v>
      </c>
      <c r="R808" t="b">
        <v>0</v>
      </c>
      <c r="S808" t="s">
        <v>28</v>
      </c>
      <c r="T808">
        <v>2508</v>
      </c>
      <c r="U808" t="s">
        <v>29</v>
      </c>
      <c r="V808" t="s">
        <v>60</v>
      </c>
      <c r="W808" t="s">
        <v>75</v>
      </c>
      <c r="X808" s="10">
        <f t="shared" si="270"/>
        <v>8.8977423638778225E-2</v>
      </c>
      <c r="Y808" s="10" t="str">
        <f t="shared" si="279"/>
        <v>0%-10%</v>
      </c>
      <c r="Z808" t="str">
        <f t="shared" si="271"/>
        <v>Low</v>
      </c>
      <c r="AA808" t="str">
        <f t="shared" si="272"/>
        <v>701-800</v>
      </c>
      <c r="AB808" t="str">
        <f t="shared" si="273"/>
        <v>0-50</v>
      </c>
      <c r="AC808" t="str">
        <f t="shared" si="274"/>
        <v>NORTH</v>
      </c>
      <c r="AD808" t="str">
        <f t="shared" si="275"/>
        <v>Multiple Device</v>
      </c>
      <c r="AE808" t="str">
        <f t="shared" si="276"/>
        <v>351-400</v>
      </c>
      <c r="AF808" s="24" t="str">
        <f t="shared" si="277"/>
        <v>7-10 days</v>
      </c>
      <c r="AG808" t="str">
        <f t="shared" si="278"/>
        <v>2501-3000</v>
      </c>
      <c r="AH808" s="30">
        <f t="shared" si="280"/>
        <v>562</v>
      </c>
      <c r="AI808" s="30">
        <f t="shared" si="269"/>
        <v>0.69217081850533813</v>
      </c>
      <c r="AJ808" t="str">
        <f t="shared" si="281"/>
        <v>0-5 hrs</v>
      </c>
      <c r="AK808" t="str">
        <f t="shared" si="289"/>
        <v>Low Engaged</v>
      </c>
    </row>
    <row r="809" spans="1:37" x14ac:dyDescent="0.25">
      <c r="A809">
        <v>8320</v>
      </c>
      <c r="B809" t="s">
        <v>310</v>
      </c>
      <c r="C809" s="1">
        <v>45293</v>
      </c>
      <c r="D809" s="1">
        <v>45635</v>
      </c>
      <c r="E809" s="33">
        <v>15.99</v>
      </c>
      <c r="F809">
        <v>122</v>
      </c>
      <c r="G809" t="s">
        <v>62</v>
      </c>
      <c r="H809">
        <v>2</v>
      </c>
      <c r="I809">
        <v>2</v>
      </c>
      <c r="J809" t="b">
        <v>0</v>
      </c>
      <c r="K809">
        <v>626</v>
      </c>
      <c r="L809">
        <v>69</v>
      </c>
      <c r="M809" t="s">
        <v>25</v>
      </c>
      <c r="N809" t="s">
        <v>26</v>
      </c>
      <c r="O809" t="s">
        <v>41</v>
      </c>
      <c r="P809">
        <v>17</v>
      </c>
      <c r="Q809">
        <v>4.2</v>
      </c>
      <c r="R809" t="b">
        <v>1</v>
      </c>
      <c r="S809" t="s">
        <v>28</v>
      </c>
      <c r="T809">
        <v>4570</v>
      </c>
      <c r="U809" t="s">
        <v>57</v>
      </c>
      <c r="V809" t="s">
        <v>30</v>
      </c>
      <c r="W809" t="s">
        <v>53</v>
      </c>
      <c r="X809" s="10">
        <f t="shared" si="270"/>
        <v>2.4460431654676259E-2</v>
      </c>
      <c r="Y809" s="10" t="str">
        <f t="shared" si="279"/>
        <v>0%-10%</v>
      </c>
      <c r="Z809" t="str">
        <f t="shared" si="271"/>
        <v>Low</v>
      </c>
      <c r="AA809" t="str">
        <f t="shared" si="272"/>
        <v>601-700</v>
      </c>
      <c r="AB809" t="str">
        <f t="shared" si="273"/>
        <v>51-100</v>
      </c>
      <c r="AC809" t="str">
        <f t="shared" si="274"/>
        <v>WEST</v>
      </c>
      <c r="AD809" t="str">
        <f t="shared" si="275"/>
        <v>Multiple Device</v>
      </c>
      <c r="AE809" t="str">
        <f t="shared" si="276"/>
        <v>101-150</v>
      </c>
      <c r="AF809" s="24" t="str">
        <f t="shared" si="277"/>
        <v>7-10 days</v>
      </c>
      <c r="AG809" t="str">
        <f t="shared" si="278"/>
        <v>Above 4500</v>
      </c>
      <c r="AH809" s="30">
        <f t="shared" si="280"/>
        <v>342</v>
      </c>
      <c r="AI809" s="30">
        <f t="shared" si="269"/>
        <v>0.35672514619883039</v>
      </c>
      <c r="AJ809" t="str">
        <f t="shared" si="281"/>
        <v>0-5 hrs</v>
      </c>
      <c r="AK809" t="str">
        <f t="shared" si="289"/>
        <v>Moderate Enagaged</v>
      </c>
    </row>
    <row r="810" spans="1:37" x14ac:dyDescent="0.25">
      <c r="A810">
        <v>8321</v>
      </c>
      <c r="B810" t="s">
        <v>84</v>
      </c>
      <c r="C810" s="1">
        <v>45191</v>
      </c>
      <c r="D810" s="1">
        <v>45619</v>
      </c>
      <c r="E810" s="33">
        <v>11.99</v>
      </c>
      <c r="F810">
        <v>496</v>
      </c>
      <c r="G810" t="s">
        <v>79</v>
      </c>
      <c r="H810">
        <v>3</v>
      </c>
      <c r="I810">
        <v>1</v>
      </c>
      <c r="J810" t="b">
        <v>1</v>
      </c>
      <c r="K810">
        <v>431</v>
      </c>
      <c r="L810">
        <v>41</v>
      </c>
      <c r="M810" t="s">
        <v>48</v>
      </c>
      <c r="N810" t="s">
        <v>49</v>
      </c>
      <c r="O810" t="s">
        <v>56</v>
      </c>
      <c r="P810">
        <v>91</v>
      </c>
      <c r="Q810">
        <v>4</v>
      </c>
      <c r="R810" t="b">
        <v>1</v>
      </c>
      <c r="S810" t="s">
        <v>28</v>
      </c>
      <c r="T810">
        <v>1394</v>
      </c>
      <c r="U810" t="s">
        <v>51</v>
      </c>
      <c r="V810" t="s">
        <v>68</v>
      </c>
      <c r="W810" t="s">
        <v>75</v>
      </c>
      <c r="X810" s="10">
        <f t="shared" si="270"/>
        <v>0.19279661016949154</v>
      </c>
      <c r="Y810" s="10" t="str">
        <f t="shared" si="279"/>
        <v>11%-30%</v>
      </c>
      <c r="Z810" t="str">
        <f t="shared" si="271"/>
        <v>Moderate</v>
      </c>
      <c r="AA810" t="str">
        <f t="shared" si="272"/>
        <v>401-500</v>
      </c>
      <c r="AB810" t="str">
        <f t="shared" si="273"/>
        <v>0-50</v>
      </c>
      <c r="AC810" t="str">
        <f t="shared" si="274"/>
        <v>EAST</v>
      </c>
      <c r="AD810" t="str">
        <f t="shared" si="275"/>
        <v>Multiple Device</v>
      </c>
      <c r="AE810" t="str">
        <f t="shared" si="276"/>
        <v>451-500</v>
      </c>
      <c r="AF810" s="24" t="str">
        <f t="shared" si="277"/>
        <v>21-30 days</v>
      </c>
      <c r="AG810" t="str">
        <f t="shared" si="278"/>
        <v>1001-1500</v>
      </c>
      <c r="AH810" s="30">
        <f t="shared" si="280"/>
        <v>428</v>
      </c>
      <c r="AI810" s="30">
        <f t="shared" si="269"/>
        <v>1.1588785046728971</v>
      </c>
      <c r="AJ810" t="str">
        <f t="shared" si="281"/>
        <v>0-5 hrs</v>
      </c>
      <c r="AK810" t="str">
        <f t="shared" si="282"/>
        <v>High Enagaged</v>
      </c>
    </row>
    <row r="811" spans="1:37" x14ac:dyDescent="0.25">
      <c r="A811">
        <v>8343</v>
      </c>
      <c r="B811" t="s">
        <v>100</v>
      </c>
      <c r="C811" s="1">
        <v>45598</v>
      </c>
      <c r="D811" s="1">
        <v>45643</v>
      </c>
      <c r="E811" s="33">
        <v>7.99</v>
      </c>
      <c r="F811">
        <v>103</v>
      </c>
      <c r="G811" t="s">
        <v>24</v>
      </c>
      <c r="H811">
        <v>2</v>
      </c>
      <c r="I811">
        <v>6</v>
      </c>
      <c r="J811" t="b">
        <v>0</v>
      </c>
      <c r="K811">
        <v>284</v>
      </c>
      <c r="L811">
        <v>84</v>
      </c>
      <c r="M811" t="s">
        <v>74</v>
      </c>
      <c r="N811" t="s">
        <v>26</v>
      </c>
      <c r="O811" t="s">
        <v>56</v>
      </c>
      <c r="P811">
        <v>30</v>
      </c>
      <c r="Q811">
        <v>4</v>
      </c>
      <c r="R811" t="b">
        <v>0</v>
      </c>
      <c r="S811" t="s">
        <v>28</v>
      </c>
      <c r="T811">
        <v>3452</v>
      </c>
      <c r="U811" t="s">
        <v>29</v>
      </c>
      <c r="V811" t="s">
        <v>68</v>
      </c>
      <c r="W811" t="s">
        <v>75</v>
      </c>
      <c r="X811" s="10">
        <f t="shared" si="270"/>
        <v>8.1521739130434784E-2</v>
      </c>
      <c r="Y811" s="10" t="str">
        <f t="shared" si="279"/>
        <v>0%-10%</v>
      </c>
      <c r="Z811" t="str">
        <f t="shared" si="271"/>
        <v>Low</v>
      </c>
      <c r="AA811" t="str">
        <f t="shared" si="272"/>
        <v>201-300</v>
      </c>
      <c r="AB811" t="str">
        <f t="shared" si="273"/>
        <v>51-100</v>
      </c>
      <c r="AC811" t="str">
        <f t="shared" si="274"/>
        <v>NORTH</v>
      </c>
      <c r="AD811" t="str">
        <f t="shared" si="275"/>
        <v>Multiple Device</v>
      </c>
      <c r="AE811" t="str">
        <f t="shared" si="276"/>
        <v>101-150</v>
      </c>
      <c r="AF811" s="24" t="str">
        <f t="shared" si="277"/>
        <v>0-1 days</v>
      </c>
      <c r="AG811" t="str">
        <f t="shared" si="278"/>
        <v>3001-3500</v>
      </c>
      <c r="AH811" s="30">
        <f t="shared" si="280"/>
        <v>45</v>
      </c>
      <c r="AI811" s="30">
        <f t="shared" si="269"/>
        <v>2.2888888888888888</v>
      </c>
      <c r="AJ811" t="str">
        <f t="shared" si="281"/>
        <v>0-5 hrs</v>
      </c>
      <c r="AK811" t="str">
        <f t="shared" ref="AK811:AK812" si="290">IF(F811&gt;400,"High Enagaged",IF(AND(F811&lt;=200,F811&gt;100),"Moderate Enagaged","Low Engaged"))</f>
        <v>Moderate Enagaged</v>
      </c>
    </row>
    <row r="812" spans="1:37" x14ac:dyDescent="0.25">
      <c r="A812">
        <v>8353</v>
      </c>
      <c r="B812" t="s">
        <v>105</v>
      </c>
      <c r="C812" s="1">
        <v>45097</v>
      </c>
      <c r="D812" s="1">
        <v>45615</v>
      </c>
      <c r="E812" s="33">
        <v>15.99</v>
      </c>
      <c r="F812">
        <v>89</v>
      </c>
      <c r="G812" t="s">
        <v>79</v>
      </c>
      <c r="H812">
        <v>5</v>
      </c>
      <c r="I812">
        <v>3</v>
      </c>
      <c r="J812" t="b">
        <v>0</v>
      </c>
      <c r="K812">
        <v>387</v>
      </c>
      <c r="L812">
        <v>81</v>
      </c>
      <c r="M812" t="s">
        <v>59</v>
      </c>
      <c r="N812" t="s">
        <v>26</v>
      </c>
      <c r="O812" t="s">
        <v>56</v>
      </c>
      <c r="P812">
        <v>87</v>
      </c>
      <c r="Q812">
        <v>3.8</v>
      </c>
      <c r="R812" t="b">
        <v>1</v>
      </c>
      <c r="S812" t="s">
        <v>28</v>
      </c>
      <c r="T812">
        <v>2864</v>
      </c>
      <c r="U812" t="s">
        <v>65</v>
      </c>
      <c r="V812" t="s">
        <v>60</v>
      </c>
      <c r="W812" t="s">
        <v>31</v>
      </c>
      <c r="X812" s="10">
        <f t="shared" si="270"/>
        <v>0.1858974358974359</v>
      </c>
      <c r="Y812" s="10" t="str">
        <f t="shared" si="279"/>
        <v>11%-30%</v>
      </c>
      <c r="Z812" t="str">
        <f t="shared" si="271"/>
        <v>Moderate</v>
      </c>
      <c r="AA812" t="str">
        <f t="shared" si="272"/>
        <v>301-400</v>
      </c>
      <c r="AB812" t="str">
        <f t="shared" si="273"/>
        <v>51-100</v>
      </c>
      <c r="AC812" t="str">
        <f t="shared" si="274"/>
        <v>SOUTH</v>
      </c>
      <c r="AD812" t="str">
        <f t="shared" si="275"/>
        <v>Multiple Device</v>
      </c>
      <c r="AE812" t="str">
        <f t="shared" si="276"/>
        <v>51-100</v>
      </c>
      <c r="AF812" s="24" t="str">
        <f t="shared" si="277"/>
        <v>More than 30days</v>
      </c>
      <c r="AG812" t="str">
        <f t="shared" si="278"/>
        <v>2501-3000</v>
      </c>
      <c r="AH812" s="30">
        <f t="shared" si="280"/>
        <v>518</v>
      </c>
      <c r="AI812" s="30">
        <f t="shared" si="269"/>
        <v>0.1718146718146718</v>
      </c>
      <c r="AJ812" t="str">
        <f t="shared" si="281"/>
        <v>0-5 hrs</v>
      </c>
      <c r="AK812" t="str">
        <f t="shared" si="290"/>
        <v>Low Engaged</v>
      </c>
    </row>
    <row r="813" spans="1:37" x14ac:dyDescent="0.25">
      <c r="A813">
        <v>8356</v>
      </c>
      <c r="B813" t="s">
        <v>308</v>
      </c>
      <c r="C813" s="1">
        <v>44942</v>
      </c>
      <c r="D813" s="1">
        <v>45640</v>
      </c>
      <c r="E813" s="33">
        <v>15.99</v>
      </c>
      <c r="F813">
        <v>463</v>
      </c>
      <c r="G813" t="s">
        <v>62</v>
      </c>
      <c r="H813">
        <v>2</v>
      </c>
      <c r="I813">
        <v>1</v>
      </c>
      <c r="J813" t="b">
        <v>0</v>
      </c>
      <c r="K813">
        <v>844</v>
      </c>
      <c r="L813">
        <v>98</v>
      </c>
      <c r="M813" t="s">
        <v>44</v>
      </c>
      <c r="N813" t="s">
        <v>64</v>
      </c>
      <c r="O813" t="s">
        <v>56</v>
      </c>
      <c r="P813">
        <v>15</v>
      </c>
      <c r="Q813">
        <v>3.6</v>
      </c>
      <c r="R813" t="b">
        <v>1</v>
      </c>
      <c r="S813" t="s">
        <v>28</v>
      </c>
      <c r="T813">
        <v>945</v>
      </c>
      <c r="U813" t="s">
        <v>29</v>
      </c>
      <c r="V813" t="s">
        <v>68</v>
      </c>
      <c r="W813" t="s">
        <v>75</v>
      </c>
      <c r="X813" s="10">
        <f t="shared" si="270"/>
        <v>1.5923566878980892E-2</v>
      </c>
      <c r="Y813" s="10" t="str">
        <f t="shared" si="279"/>
        <v>0%-10%</v>
      </c>
      <c r="Z813" t="str">
        <f t="shared" si="271"/>
        <v>Low</v>
      </c>
      <c r="AA813" t="str">
        <f t="shared" si="272"/>
        <v>801-900</v>
      </c>
      <c r="AB813" t="str">
        <f t="shared" si="273"/>
        <v>51-100</v>
      </c>
      <c r="AC813" t="str">
        <f t="shared" si="274"/>
        <v>NORTH</v>
      </c>
      <c r="AD813" t="str">
        <f t="shared" si="275"/>
        <v>Multiple Device</v>
      </c>
      <c r="AE813" t="str">
        <f t="shared" si="276"/>
        <v>451-500</v>
      </c>
      <c r="AF813" s="24" t="str">
        <f t="shared" si="277"/>
        <v>4-6 days</v>
      </c>
      <c r="AG813" t="str">
        <f t="shared" si="278"/>
        <v>501-1000</v>
      </c>
      <c r="AH813" s="30">
        <f t="shared" si="280"/>
        <v>698</v>
      </c>
      <c r="AI813" s="30">
        <f t="shared" si="269"/>
        <v>0.66332378223495703</v>
      </c>
      <c r="AJ813" t="str">
        <f t="shared" si="281"/>
        <v>0-5 hrs</v>
      </c>
      <c r="AK813" t="str">
        <f t="shared" si="282"/>
        <v>High Enagaged</v>
      </c>
    </row>
    <row r="814" spans="1:37" x14ac:dyDescent="0.25">
      <c r="A814">
        <v>8396</v>
      </c>
      <c r="B814" t="s">
        <v>47</v>
      </c>
      <c r="C814" s="1">
        <v>45338</v>
      </c>
      <c r="D814" s="1">
        <v>45637</v>
      </c>
      <c r="E814" s="33">
        <v>7.99</v>
      </c>
      <c r="F814">
        <v>169</v>
      </c>
      <c r="G814" t="s">
        <v>46</v>
      </c>
      <c r="H814">
        <v>1</v>
      </c>
      <c r="I814">
        <v>5</v>
      </c>
      <c r="J814" t="b">
        <v>0</v>
      </c>
      <c r="K814">
        <v>543</v>
      </c>
      <c r="L814">
        <v>111</v>
      </c>
      <c r="M814" t="s">
        <v>63</v>
      </c>
      <c r="N814" t="s">
        <v>26</v>
      </c>
      <c r="O814" t="s">
        <v>67</v>
      </c>
      <c r="P814">
        <v>28</v>
      </c>
      <c r="Q814">
        <v>3.7</v>
      </c>
      <c r="R814" t="b">
        <v>0</v>
      </c>
      <c r="S814" t="s">
        <v>28</v>
      </c>
      <c r="T814">
        <v>3277</v>
      </c>
      <c r="U814" t="s">
        <v>51</v>
      </c>
      <c r="V814" t="s">
        <v>68</v>
      </c>
      <c r="W814" t="s">
        <v>37</v>
      </c>
      <c r="X814" s="10">
        <f t="shared" si="270"/>
        <v>4.2813455657492352E-2</v>
      </c>
      <c r="Y814" s="10" t="str">
        <f t="shared" si="279"/>
        <v>0%-10%</v>
      </c>
      <c r="Z814" t="str">
        <f t="shared" si="271"/>
        <v>Low</v>
      </c>
      <c r="AA814" t="str">
        <f t="shared" si="272"/>
        <v>501-600</v>
      </c>
      <c r="AB814" t="str">
        <f t="shared" si="273"/>
        <v>101-150</v>
      </c>
      <c r="AC814" t="str">
        <f t="shared" si="274"/>
        <v>NORTH</v>
      </c>
      <c r="AD814" t="str">
        <f t="shared" si="275"/>
        <v>Single Device</v>
      </c>
      <c r="AE814" t="str">
        <f t="shared" si="276"/>
        <v>151-200</v>
      </c>
      <c r="AF814" s="24" t="str">
        <f t="shared" si="277"/>
        <v>7-10 days</v>
      </c>
      <c r="AG814" t="str">
        <f t="shared" si="278"/>
        <v>3001-3500</v>
      </c>
      <c r="AH814" s="30">
        <f t="shared" si="280"/>
        <v>299</v>
      </c>
      <c r="AI814" s="30">
        <f t="shared" si="269"/>
        <v>0.56521739130434778</v>
      </c>
      <c r="AJ814" t="str">
        <f t="shared" si="281"/>
        <v>0-5 hrs</v>
      </c>
      <c r="AK814" t="str">
        <f t="shared" ref="AK814:AK821" si="291">IF(F814&gt;400,"High Enagaged",IF(AND(F814&lt;=200,F814&gt;100),"Moderate Enagaged","Low Engaged"))</f>
        <v>Moderate Enagaged</v>
      </c>
    </row>
    <row r="815" spans="1:37" x14ac:dyDescent="0.25">
      <c r="A815">
        <v>8399</v>
      </c>
      <c r="B815" t="s">
        <v>235</v>
      </c>
      <c r="C815" s="1">
        <v>44990</v>
      </c>
      <c r="D815" s="1">
        <v>45629</v>
      </c>
      <c r="E815" s="33">
        <v>11.99</v>
      </c>
      <c r="F815">
        <v>34</v>
      </c>
      <c r="G815" t="s">
        <v>24</v>
      </c>
      <c r="H815">
        <v>1</v>
      </c>
      <c r="I815">
        <v>2</v>
      </c>
      <c r="J815" t="b">
        <v>1</v>
      </c>
      <c r="K815">
        <v>393</v>
      </c>
      <c r="L815">
        <v>130</v>
      </c>
      <c r="M815" t="s">
        <v>44</v>
      </c>
      <c r="N815" t="s">
        <v>64</v>
      </c>
      <c r="O815" t="s">
        <v>41</v>
      </c>
      <c r="P815">
        <v>10</v>
      </c>
      <c r="Q815">
        <v>3.9</v>
      </c>
      <c r="R815" t="b">
        <v>0</v>
      </c>
      <c r="S815" t="s">
        <v>28</v>
      </c>
      <c r="T815">
        <v>3426</v>
      </c>
      <c r="U815" t="s">
        <v>57</v>
      </c>
      <c r="V815" t="s">
        <v>30</v>
      </c>
      <c r="W815" t="s">
        <v>31</v>
      </c>
      <c r="X815" s="10">
        <f t="shared" si="270"/>
        <v>1.9120458891013385E-2</v>
      </c>
      <c r="Y815" s="10" t="str">
        <f t="shared" si="279"/>
        <v>0%-10%</v>
      </c>
      <c r="Z815" t="str">
        <f t="shared" si="271"/>
        <v>Low</v>
      </c>
      <c r="AA815" t="str">
        <f t="shared" si="272"/>
        <v>301-400</v>
      </c>
      <c r="AB815" t="str">
        <f t="shared" si="273"/>
        <v>101-150</v>
      </c>
      <c r="AC815" t="str">
        <f t="shared" si="274"/>
        <v>NORTH</v>
      </c>
      <c r="AD815" t="str">
        <f t="shared" si="275"/>
        <v>Single Device</v>
      </c>
      <c r="AE815" t="str">
        <f t="shared" si="276"/>
        <v>0-50</v>
      </c>
      <c r="AF815" s="24" t="str">
        <f t="shared" si="277"/>
        <v>11-15 days</v>
      </c>
      <c r="AG815" t="str">
        <f t="shared" si="278"/>
        <v>3001-3500</v>
      </c>
      <c r="AH815" s="30">
        <f t="shared" si="280"/>
        <v>639</v>
      </c>
      <c r="AI815" s="30">
        <f t="shared" si="269"/>
        <v>5.3208137715179966E-2</v>
      </c>
      <c r="AJ815" t="str">
        <f t="shared" si="281"/>
        <v>0-5 hrs</v>
      </c>
      <c r="AK815" t="str">
        <f t="shared" si="291"/>
        <v>Low Engaged</v>
      </c>
    </row>
    <row r="816" spans="1:37" x14ac:dyDescent="0.25">
      <c r="A816">
        <v>8406</v>
      </c>
      <c r="B816" t="s">
        <v>394</v>
      </c>
      <c r="C816" s="1">
        <v>45249</v>
      </c>
      <c r="D816" s="1">
        <v>45640</v>
      </c>
      <c r="E816" s="33">
        <v>11.99</v>
      </c>
      <c r="F816">
        <v>187</v>
      </c>
      <c r="G816" t="s">
        <v>24</v>
      </c>
      <c r="H816">
        <v>5</v>
      </c>
      <c r="I816">
        <v>5</v>
      </c>
      <c r="J816" t="b">
        <v>1</v>
      </c>
      <c r="K816">
        <v>491</v>
      </c>
      <c r="L816">
        <v>197</v>
      </c>
      <c r="M816" t="s">
        <v>44</v>
      </c>
      <c r="N816" t="s">
        <v>26</v>
      </c>
      <c r="O816" t="s">
        <v>67</v>
      </c>
      <c r="P816">
        <v>54</v>
      </c>
      <c r="Q816">
        <v>3.3</v>
      </c>
      <c r="R816" t="b">
        <v>1</v>
      </c>
      <c r="S816" t="s">
        <v>28</v>
      </c>
      <c r="T816">
        <v>4380</v>
      </c>
      <c r="U816" t="s">
        <v>29</v>
      </c>
      <c r="V816" t="s">
        <v>30</v>
      </c>
      <c r="W816" t="s">
        <v>31</v>
      </c>
      <c r="X816" s="10">
        <f t="shared" si="270"/>
        <v>7.8488372093023256E-2</v>
      </c>
      <c r="Y816" s="10" t="str">
        <f t="shared" si="279"/>
        <v>0%-10%</v>
      </c>
      <c r="Z816" t="str">
        <f t="shared" si="271"/>
        <v>Low</v>
      </c>
      <c r="AA816" t="str">
        <f t="shared" si="272"/>
        <v>401-500</v>
      </c>
      <c r="AB816" t="str">
        <f t="shared" si="273"/>
        <v>151-200</v>
      </c>
      <c r="AC816" t="str">
        <f t="shared" si="274"/>
        <v>NORTH</v>
      </c>
      <c r="AD816" t="str">
        <f t="shared" si="275"/>
        <v>Multiple Device</v>
      </c>
      <c r="AE816" t="str">
        <f t="shared" si="276"/>
        <v>151-200</v>
      </c>
      <c r="AF816" s="24" t="str">
        <f t="shared" si="277"/>
        <v>4-6 days</v>
      </c>
      <c r="AG816" t="str">
        <f t="shared" si="278"/>
        <v>4001-4500</v>
      </c>
      <c r="AH816" s="30">
        <f t="shared" si="280"/>
        <v>391</v>
      </c>
      <c r="AI816" s="30">
        <f t="shared" si="269"/>
        <v>0.47826086956521741</v>
      </c>
      <c r="AJ816" t="str">
        <f t="shared" si="281"/>
        <v>0-5 hrs</v>
      </c>
      <c r="AK816" t="str">
        <f t="shared" si="291"/>
        <v>Moderate Enagaged</v>
      </c>
    </row>
    <row r="817" spans="1:37" x14ac:dyDescent="0.25">
      <c r="A817">
        <v>8408</v>
      </c>
      <c r="B817" t="s">
        <v>119</v>
      </c>
      <c r="C817" s="1">
        <v>45135</v>
      </c>
      <c r="D817" s="1">
        <v>45638</v>
      </c>
      <c r="E817" s="33">
        <v>7.99</v>
      </c>
      <c r="F817">
        <v>286</v>
      </c>
      <c r="G817" t="s">
        <v>46</v>
      </c>
      <c r="H817">
        <v>2</v>
      </c>
      <c r="I817">
        <v>5</v>
      </c>
      <c r="J817" t="b">
        <v>1</v>
      </c>
      <c r="K817">
        <v>543</v>
      </c>
      <c r="L817">
        <v>16</v>
      </c>
      <c r="M817" t="s">
        <v>25</v>
      </c>
      <c r="N817" t="s">
        <v>49</v>
      </c>
      <c r="O817" t="s">
        <v>41</v>
      </c>
      <c r="P817">
        <v>8</v>
      </c>
      <c r="Q817">
        <v>3.7</v>
      </c>
      <c r="R817" t="b">
        <v>1</v>
      </c>
      <c r="S817" t="s">
        <v>28</v>
      </c>
      <c r="T817">
        <v>3130</v>
      </c>
      <c r="U817" t="s">
        <v>29</v>
      </c>
      <c r="V817" t="s">
        <v>30</v>
      </c>
      <c r="W817" t="s">
        <v>75</v>
      </c>
      <c r="X817" s="10">
        <f t="shared" si="270"/>
        <v>1.4311270125223614E-2</v>
      </c>
      <c r="Y817" s="10" t="str">
        <f t="shared" si="279"/>
        <v>0%-10%</v>
      </c>
      <c r="Z817" t="str">
        <f t="shared" si="271"/>
        <v>Low</v>
      </c>
      <c r="AA817" t="str">
        <f t="shared" si="272"/>
        <v>501-600</v>
      </c>
      <c r="AB817" t="str">
        <f t="shared" si="273"/>
        <v>0-50</v>
      </c>
      <c r="AC817" t="str">
        <f t="shared" si="274"/>
        <v>WEST</v>
      </c>
      <c r="AD817" t="str">
        <f t="shared" si="275"/>
        <v>Multiple Device</v>
      </c>
      <c r="AE817" t="str">
        <f t="shared" si="276"/>
        <v>251-300</v>
      </c>
      <c r="AF817" s="24" t="str">
        <f t="shared" si="277"/>
        <v>4-6 days</v>
      </c>
      <c r="AG817" t="str">
        <f t="shared" si="278"/>
        <v>3001-3500</v>
      </c>
      <c r="AH817" s="30">
        <f t="shared" si="280"/>
        <v>503</v>
      </c>
      <c r="AI817" s="30">
        <f t="shared" si="269"/>
        <v>0.5685884691848907</v>
      </c>
      <c r="AJ817" t="str">
        <f t="shared" si="281"/>
        <v>0-5 hrs</v>
      </c>
      <c r="AK817" t="str">
        <f t="shared" si="291"/>
        <v>Low Engaged</v>
      </c>
    </row>
    <row r="818" spans="1:37" x14ac:dyDescent="0.25">
      <c r="A818">
        <v>8414</v>
      </c>
      <c r="B818" t="s">
        <v>105</v>
      </c>
      <c r="C818" s="1">
        <v>45304</v>
      </c>
      <c r="D818" s="1">
        <v>45618</v>
      </c>
      <c r="E818" s="33">
        <v>11.99</v>
      </c>
      <c r="F818">
        <v>70</v>
      </c>
      <c r="G818" t="s">
        <v>33</v>
      </c>
      <c r="H818">
        <v>2</v>
      </c>
      <c r="I818">
        <v>3</v>
      </c>
      <c r="J818" t="b">
        <v>1</v>
      </c>
      <c r="K818">
        <v>803</v>
      </c>
      <c r="L818">
        <v>51</v>
      </c>
      <c r="M818" t="s">
        <v>48</v>
      </c>
      <c r="N818" t="s">
        <v>64</v>
      </c>
      <c r="O818" t="s">
        <v>41</v>
      </c>
      <c r="P818">
        <v>24</v>
      </c>
      <c r="Q818">
        <v>3.8</v>
      </c>
      <c r="R818" t="b">
        <v>0</v>
      </c>
      <c r="S818" t="s">
        <v>28</v>
      </c>
      <c r="T818">
        <v>1422</v>
      </c>
      <c r="U818" t="s">
        <v>57</v>
      </c>
      <c r="V818" t="s">
        <v>68</v>
      </c>
      <c r="W818" t="s">
        <v>75</v>
      </c>
      <c r="X818" s="10">
        <f t="shared" si="270"/>
        <v>2.8103044496487119E-2</v>
      </c>
      <c r="Y818" s="10" t="str">
        <f t="shared" si="279"/>
        <v>0%-10%</v>
      </c>
      <c r="Z818" t="str">
        <f t="shared" si="271"/>
        <v>Low</v>
      </c>
      <c r="AA818" t="str">
        <f t="shared" si="272"/>
        <v>801-900</v>
      </c>
      <c r="AB818" t="str">
        <f t="shared" si="273"/>
        <v>51-100</v>
      </c>
      <c r="AC818" t="str">
        <f t="shared" si="274"/>
        <v>EAST</v>
      </c>
      <c r="AD818" t="str">
        <f t="shared" si="275"/>
        <v>Multiple Device</v>
      </c>
      <c r="AE818" t="str">
        <f t="shared" si="276"/>
        <v>51-100</v>
      </c>
      <c r="AF818" s="24" t="str">
        <f t="shared" si="277"/>
        <v>More than 30days</v>
      </c>
      <c r="AG818" t="str">
        <f t="shared" si="278"/>
        <v>1001-1500</v>
      </c>
      <c r="AH818" s="30">
        <f t="shared" si="280"/>
        <v>314</v>
      </c>
      <c r="AI818" s="30">
        <f t="shared" si="269"/>
        <v>0.22292993630573249</v>
      </c>
      <c r="AJ818" t="str">
        <f t="shared" si="281"/>
        <v>0-5 hrs</v>
      </c>
      <c r="AK818" t="str">
        <f t="shared" si="291"/>
        <v>Low Engaged</v>
      </c>
    </row>
    <row r="819" spans="1:37" x14ac:dyDescent="0.25">
      <c r="A819">
        <v>8416</v>
      </c>
      <c r="B819" t="s">
        <v>245</v>
      </c>
      <c r="C819" s="1">
        <v>45044</v>
      </c>
      <c r="D819" s="1">
        <v>45625</v>
      </c>
      <c r="E819" s="33">
        <v>11.99</v>
      </c>
      <c r="F819">
        <v>65</v>
      </c>
      <c r="G819" t="s">
        <v>33</v>
      </c>
      <c r="H819">
        <v>2</v>
      </c>
      <c r="I819">
        <v>3</v>
      </c>
      <c r="J819" t="b">
        <v>1</v>
      </c>
      <c r="K819">
        <v>302</v>
      </c>
      <c r="L819">
        <v>6</v>
      </c>
      <c r="M819" t="s">
        <v>44</v>
      </c>
      <c r="N819" t="s">
        <v>26</v>
      </c>
      <c r="O819" t="s">
        <v>27</v>
      </c>
      <c r="P819">
        <v>81</v>
      </c>
      <c r="Q819">
        <v>3.5</v>
      </c>
      <c r="R819" t="b">
        <v>1</v>
      </c>
      <c r="S819" t="s">
        <v>28</v>
      </c>
      <c r="T819">
        <v>3828</v>
      </c>
      <c r="U819" t="s">
        <v>65</v>
      </c>
      <c r="V819" t="s">
        <v>52</v>
      </c>
      <c r="W819" t="s">
        <v>37</v>
      </c>
      <c r="X819" s="10">
        <f t="shared" si="270"/>
        <v>0.26298701298701299</v>
      </c>
      <c r="Y819" s="10" t="str">
        <f t="shared" si="279"/>
        <v>11%-30%</v>
      </c>
      <c r="Z819" t="str">
        <f t="shared" si="271"/>
        <v>Moderate</v>
      </c>
      <c r="AA819" t="str">
        <f t="shared" si="272"/>
        <v>301-400</v>
      </c>
      <c r="AB819" t="str">
        <f t="shared" si="273"/>
        <v>0-50</v>
      </c>
      <c r="AC819" t="str">
        <f t="shared" si="274"/>
        <v>NORTH</v>
      </c>
      <c r="AD819" t="str">
        <f t="shared" si="275"/>
        <v>Multiple Device</v>
      </c>
      <c r="AE819" t="str">
        <f t="shared" si="276"/>
        <v>51-100</v>
      </c>
      <c r="AF819" s="24" t="str">
        <f t="shared" si="277"/>
        <v>16-20 days</v>
      </c>
      <c r="AG819" t="str">
        <f t="shared" si="278"/>
        <v>3501-4000</v>
      </c>
      <c r="AH819" s="30">
        <f t="shared" si="280"/>
        <v>581</v>
      </c>
      <c r="AI819" s="30">
        <f t="shared" si="269"/>
        <v>0.11187607573149742</v>
      </c>
      <c r="AJ819" t="str">
        <f t="shared" si="281"/>
        <v>0-5 hrs</v>
      </c>
      <c r="AK819" t="str">
        <f t="shared" si="291"/>
        <v>Low Engaged</v>
      </c>
    </row>
    <row r="820" spans="1:37" x14ac:dyDescent="0.25">
      <c r="A820">
        <v>8425</v>
      </c>
      <c r="B820" t="s">
        <v>32</v>
      </c>
      <c r="C820" s="1">
        <v>45610</v>
      </c>
      <c r="D820" s="1">
        <v>45624</v>
      </c>
      <c r="E820" s="33">
        <v>7.99</v>
      </c>
      <c r="F820">
        <v>237</v>
      </c>
      <c r="G820" t="s">
        <v>62</v>
      </c>
      <c r="H820">
        <v>5</v>
      </c>
      <c r="I820">
        <v>3</v>
      </c>
      <c r="J820" t="b">
        <v>1</v>
      </c>
      <c r="K820">
        <v>168</v>
      </c>
      <c r="L820">
        <v>18</v>
      </c>
      <c r="M820" t="s">
        <v>59</v>
      </c>
      <c r="N820" t="s">
        <v>64</v>
      </c>
      <c r="O820" t="s">
        <v>41</v>
      </c>
      <c r="P820">
        <v>32</v>
      </c>
      <c r="Q820">
        <v>3.5</v>
      </c>
      <c r="R820" t="b">
        <v>1</v>
      </c>
      <c r="S820" t="s">
        <v>28</v>
      </c>
      <c r="T820">
        <v>3633</v>
      </c>
      <c r="U820" t="s">
        <v>57</v>
      </c>
      <c r="V820" t="s">
        <v>36</v>
      </c>
      <c r="W820" t="s">
        <v>37</v>
      </c>
      <c r="X820" s="10">
        <f t="shared" si="270"/>
        <v>0.17204301075268819</v>
      </c>
      <c r="Y820" s="10" t="str">
        <f t="shared" si="279"/>
        <v>11%-30%</v>
      </c>
      <c r="Z820" t="str">
        <f t="shared" si="271"/>
        <v>Moderate</v>
      </c>
      <c r="AA820" t="str">
        <f t="shared" si="272"/>
        <v>101-200</v>
      </c>
      <c r="AB820" t="str">
        <f t="shared" si="273"/>
        <v>0-50</v>
      </c>
      <c r="AC820" t="str">
        <f t="shared" si="274"/>
        <v>SOUTH</v>
      </c>
      <c r="AD820" t="str">
        <f t="shared" si="275"/>
        <v>Multiple Device</v>
      </c>
      <c r="AE820" t="str">
        <f t="shared" si="276"/>
        <v>201-250</v>
      </c>
      <c r="AF820" s="24" t="str">
        <f t="shared" si="277"/>
        <v>16-20 days</v>
      </c>
      <c r="AG820" t="str">
        <f t="shared" si="278"/>
        <v>3501-4000</v>
      </c>
      <c r="AH820" s="30">
        <f t="shared" si="280"/>
        <v>14</v>
      </c>
      <c r="AI820" s="30">
        <f t="shared" si="269"/>
        <v>16.928571428571427</v>
      </c>
      <c r="AJ820" t="str">
        <f t="shared" si="281"/>
        <v>15-20 hrs</v>
      </c>
      <c r="AK820" t="str">
        <f t="shared" si="291"/>
        <v>Low Engaged</v>
      </c>
    </row>
    <row r="821" spans="1:37" x14ac:dyDescent="0.25">
      <c r="A821">
        <v>8439</v>
      </c>
      <c r="B821" t="s">
        <v>242</v>
      </c>
      <c r="C821" s="1">
        <v>45133</v>
      </c>
      <c r="D821" s="1">
        <v>45617</v>
      </c>
      <c r="E821" s="33">
        <v>11.99</v>
      </c>
      <c r="F821">
        <v>392</v>
      </c>
      <c r="G821" t="s">
        <v>55</v>
      </c>
      <c r="H821">
        <v>4</v>
      </c>
      <c r="I821">
        <v>1</v>
      </c>
      <c r="J821" t="b">
        <v>1</v>
      </c>
      <c r="K821">
        <v>813</v>
      </c>
      <c r="L821">
        <v>2</v>
      </c>
      <c r="M821" t="s">
        <v>44</v>
      </c>
      <c r="N821" t="s">
        <v>64</v>
      </c>
      <c r="O821" t="s">
        <v>56</v>
      </c>
      <c r="P821">
        <v>57</v>
      </c>
      <c r="Q821">
        <v>3</v>
      </c>
      <c r="R821" t="b">
        <v>1</v>
      </c>
      <c r="S821" t="s">
        <v>28</v>
      </c>
      <c r="T821">
        <v>1025</v>
      </c>
      <c r="U821" t="s">
        <v>35</v>
      </c>
      <c r="V821" t="s">
        <v>52</v>
      </c>
      <c r="W821" t="s">
        <v>75</v>
      </c>
      <c r="X821" s="10">
        <f t="shared" si="270"/>
        <v>6.9938650306748465E-2</v>
      </c>
      <c r="Y821" s="10" t="str">
        <f t="shared" si="279"/>
        <v>0%-10%</v>
      </c>
      <c r="Z821" t="str">
        <f t="shared" si="271"/>
        <v>Low</v>
      </c>
      <c r="AA821" t="str">
        <f t="shared" si="272"/>
        <v>801-900</v>
      </c>
      <c r="AB821" t="str">
        <f t="shared" si="273"/>
        <v>0-50</v>
      </c>
      <c r="AC821" t="str">
        <f t="shared" si="274"/>
        <v>NORTH</v>
      </c>
      <c r="AD821" t="str">
        <f t="shared" si="275"/>
        <v>Multiple Device</v>
      </c>
      <c r="AE821" t="str">
        <f t="shared" si="276"/>
        <v>351-400</v>
      </c>
      <c r="AF821" s="24" t="str">
        <f t="shared" si="277"/>
        <v>21-30 days</v>
      </c>
      <c r="AG821" t="str">
        <f t="shared" si="278"/>
        <v>1001-1500</v>
      </c>
      <c r="AH821" s="30">
        <f t="shared" si="280"/>
        <v>484</v>
      </c>
      <c r="AI821" s="30">
        <f t="shared" si="269"/>
        <v>0.80991735537190079</v>
      </c>
      <c r="AJ821" t="str">
        <f t="shared" si="281"/>
        <v>0-5 hrs</v>
      </c>
      <c r="AK821" t="str">
        <f t="shared" si="291"/>
        <v>Low Engaged</v>
      </c>
    </row>
    <row r="822" spans="1:37" x14ac:dyDescent="0.25">
      <c r="A822">
        <v>8447</v>
      </c>
      <c r="B822" t="s">
        <v>69</v>
      </c>
      <c r="C822" s="1">
        <v>45013</v>
      </c>
      <c r="D822" s="1">
        <v>45618</v>
      </c>
      <c r="E822" s="33">
        <v>11.99</v>
      </c>
      <c r="F822">
        <v>411</v>
      </c>
      <c r="G822" t="s">
        <v>62</v>
      </c>
      <c r="H822">
        <v>5</v>
      </c>
      <c r="I822">
        <v>4</v>
      </c>
      <c r="J822" t="b">
        <v>1</v>
      </c>
      <c r="K822">
        <v>352</v>
      </c>
      <c r="L822">
        <v>78</v>
      </c>
      <c r="M822" t="s">
        <v>44</v>
      </c>
      <c r="N822" t="s">
        <v>49</v>
      </c>
      <c r="O822" t="s">
        <v>56</v>
      </c>
      <c r="P822">
        <v>47</v>
      </c>
      <c r="Q822">
        <v>3.7</v>
      </c>
      <c r="R822" t="b">
        <v>0</v>
      </c>
      <c r="S822" t="s">
        <v>28</v>
      </c>
      <c r="T822">
        <v>650</v>
      </c>
      <c r="U822" t="s">
        <v>65</v>
      </c>
      <c r="V822" t="s">
        <v>68</v>
      </c>
      <c r="W822" t="s">
        <v>31</v>
      </c>
      <c r="X822" s="10">
        <f t="shared" si="270"/>
        <v>0.10930232558139535</v>
      </c>
      <c r="Y822" s="10" t="str">
        <f t="shared" si="279"/>
        <v>11%-30%</v>
      </c>
      <c r="Z822" t="str">
        <f t="shared" si="271"/>
        <v>Moderate</v>
      </c>
      <c r="AA822" t="str">
        <f t="shared" si="272"/>
        <v>301-400</v>
      </c>
      <c r="AB822" t="str">
        <f t="shared" si="273"/>
        <v>51-100</v>
      </c>
      <c r="AC822" t="str">
        <f t="shared" si="274"/>
        <v>NORTH</v>
      </c>
      <c r="AD822" t="str">
        <f t="shared" si="275"/>
        <v>Multiple Device</v>
      </c>
      <c r="AE822" t="str">
        <f t="shared" si="276"/>
        <v>401-450</v>
      </c>
      <c r="AF822" s="24" t="str">
        <f t="shared" si="277"/>
        <v>More than 30days</v>
      </c>
      <c r="AG822" t="str">
        <f t="shared" si="278"/>
        <v>501-1000</v>
      </c>
      <c r="AH822" s="30">
        <f t="shared" si="280"/>
        <v>605</v>
      </c>
      <c r="AI822" s="30">
        <f t="shared" si="269"/>
        <v>0.67933884297520664</v>
      </c>
      <c r="AJ822" t="str">
        <f t="shared" si="281"/>
        <v>0-5 hrs</v>
      </c>
      <c r="AK822" t="str">
        <f t="shared" si="282"/>
        <v>High Enagaged</v>
      </c>
    </row>
    <row r="823" spans="1:37" x14ac:dyDescent="0.25">
      <c r="A823">
        <v>8451</v>
      </c>
      <c r="B823" t="s">
        <v>354</v>
      </c>
      <c r="C823" s="1">
        <v>44987</v>
      </c>
      <c r="D823" s="1">
        <v>45619</v>
      </c>
      <c r="E823" s="33">
        <v>11.99</v>
      </c>
      <c r="F823">
        <v>192</v>
      </c>
      <c r="G823" t="s">
        <v>24</v>
      </c>
      <c r="H823">
        <v>3</v>
      </c>
      <c r="I823">
        <v>3</v>
      </c>
      <c r="J823" t="b">
        <v>0</v>
      </c>
      <c r="K823">
        <v>585</v>
      </c>
      <c r="L823">
        <v>82</v>
      </c>
      <c r="M823" t="s">
        <v>63</v>
      </c>
      <c r="N823" t="s">
        <v>64</v>
      </c>
      <c r="O823" t="s">
        <v>27</v>
      </c>
      <c r="P823">
        <v>59</v>
      </c>
      <c r="Q823">
        <v>4.0999999999999996</v>
      </c>
      <c r="R823" t="b">
        <v>1</v>
      </c>
      <c r="S823" t="s">
        <v>28</v>
      </c>
      <c r="T823">
        <v>2897</v>
      </c>
      <c r="U823" t="s">
        <v>51</v>
      </c>
      <c r="V823" t="s">
        <v>60</v>
      </c>
      <c r="W823" t="s">
        <v>53</v>
      </c>
      <c r="X823" s="10">
        <f t="shared" si="270"/>
        <v>8.8455772113943024E-2</v>
      </c>
      <c r="Y823" s="10" t="str">
        <f t="shared" si="279"/>
        <v>0%-10%</v>
      </c>
      <c r="Z823" t="str">
        <f t="shared" si="271"/>
        <v>Low</v>
      </c>
      <c r="AA823" t="str">
        <f t="shared" si="272"/>
        <v>501-600</v>
      </c>
      <c r="AB823" t="str">
        <f t="shared" si="273"/>
        <v>51-100</v>
      </c>
      <c r="AC823" t="str">
        <f t="shared" si="274"/>
        <v>NORTH</v>
      </c>
      <c r="AD823" t="str">
        <f t="shared" si="275"/>
        <v>Multiple Device</v>
      </c>
      <c r="AE823" t="str">
        <f t="shared" si="276"/>
        <v>151-200</v>
      </c>
      <c r="AF823" s="24" t="str">
        <f t="shared" si="277"/>
        <v>More than 30days</v>
      </c>
      <c r="AG823" t="str">
        <f t="shared" si="278"/>
        <v>2501-3000</v>
      </c>
      <c r="AH823" s="30">
        <f t="shared" si="280"/>
        <v>632</v>
      </c>
      <c r="AI823" s="30">
        <f t="shared" si="269"/>
        <v>0.30379746835443039</v>
      </c>
      <c r="AJ823" t="str">
        <f t="shared" si="281"/>
        <v>0-5 hrs</v>
      </c>
      <c r="AK823" t="str">
        <f t="shared" ref="AK823:AK826" si="292">IF(F823&gt;400,"High Enagaged",IF(AND(F823&lt;=200,F823&gt;100),"Moderate Enagaged","Low Engaged"))</f>
        <v>Moderate Enagaged</v>
      </c>
    </row>
    <row r="824" spans="1:37" x14ac:dyDescent="0.25">
      <c r="A824">
        <v>8453</v>
      </c>
      <c r="B824" t="s">
        <v>213</v>
      </c>
      <c r="C824" s="1">
        <v>45429</v>
      </c>
      <c r="D824" s="1">
        <v>45623</v>
      </c>
      <c r="E824" s="33">
        <v>11.99</v>
      </c>
      <c r="F824">
        <v>136</v>
      </c>
      <c r="G824" t="s">
        <v>79</v>
      </c>
      <c r="H824">
        <v>2</v>
      </c>
      <c r="I824">
        <v>5</v>
      </c>
      <c r="J824" t="b">
        <v>1</v>
      </c>
      <c r="K824">
        <v>112</v>
      </c>
      <c r="L824">
        <v>181</v>
      </c>
      <c r="M824" t="s">
        <v>48</v>
      </c>
      <c r="N824" t="s">
        <v>64</v>
      </c>
      <c r="O824" t="s">
        <v>27</v>
      </c>
      <c r="P824">
        <v>15</v>
      </c>
      <c r="Q824">
        <v>3.6</v>
      </c>
      <c r="R824" t="b">
        <v>0</v>
      </c>
      <c r="S824" t="s">
        <v>28</v>
      </c>
      <c r="T824">
        <v>2634</v>
      </c>
      <c r="U824" t="s">
        <v>57</v>
      </c>
      <c r="V824" t="s">
        <v>52</v>
      </c>
      <c r="W824" t="s">
        <v>53</v>
      </c>
      <c r="X824" s="10">
        <f t="shared" si="270"/>
        <v>5.1194539249146756E-2</v>
      </c>
      <c r="Y824" s="10" t="str">
        <f t="shared" si="279"/>
        <v>0%-10%</v>
      </c>
      <c r="Z824" t="str">
        <f t="shared" si="271"/>
        <v>Low</v>
      </c>
      <c r="AA824" t="str">
        <f t="shared" si="272"/>
        <v>101-200</v>
      </c>
      <c r="AB824" t="str">
        <f t="shared" si="273"/>
        <v>151-200</v>
      </c>
      <c r="AC824" t="str">
        <f t="shared" si="274"/>
        <v>EAST</v>
      </c>
      <c r="AD824" t="str">
        <f t="shared" si="275"/>
        <v>Multiple Device</v>
      </c>
      <c r="AE824" t="str">
        <f t="shared" si="276"/>
        <v>101-150</v>
      </c>
      <c r="AF824" s="24" t="str">
        <f t="shared" si="277"/>
        <v>More than 30days</v>
      </c>
      <c r="AG824" t="str">
        <f t="shared" si="278"/>
        <v>2501-3000</v>
      </c>
      <c r="AH824" s="30">
        <f t="shared" si="280"/>
        <v>194</v>
      </c>
      <c r="AI824" s="30">
        <f t="shared" si="269"/>
        <v>0.7010309278350515</v>
      </c>
      <c r="AJ824" t="str">
        <f t="shared" si="281"/>
        <v>0-5 hrs</v>
      </c>
      <c r="AK824" t="str">
        <f t="shared" si="292"/>
        <v>Moderate Enagaged</v>
      </c>
    </row>
    <row r="825" spans="1:37" x14ac:dyDescent="0.25">
      <c r="A825">
        <v>8473</v>
      </c>
      <c r="B825" t="s">
        <v>294</v>
      </c>
      <c r="C825" s="1">
        <v>44982</v>
      </c>
      <c r="D825" s="1">
        <v>45638</v>
      </c>
      <c r="E825" s="33">
        <v>11.99</v>
      </c>
      <c r="F825">
        <v>12</v>
      </c>
      <c r="G825" t="s">
        <v>46</v>
      </c>
      <c r="H825">
        <v>4</v>
      </c>
      <c r="I825">
        <v>6</v>
      </c>
      <c r="J825" t="b">
        <v>0</v>
      </c>
      <c r="K825">
        <v>718</v>
      </c>
      <c r="L825">
        <v>100</v>
      </c>
      <c r="M825" t="s">
        <v>74</v>
      </c>
      <c r="N825" t="s">
        <v>40</v>
      </c>
      <c r="O825" t="s">
        <v>41</v>
      </c>
      <c r="P825">
        <v>24</v>
      </c>
      <c r="Q825">
        <v>4.0999999999999996</v>
      </c>
      <c r="R825" t="b">
        <v>0</v>
      </c>
      <c r="S825" t="s">
        <v>28</v>
      </c>
      <c r="T825">
        <v>1289</v>
      </c>
      <c r="U825" t="s">
        <v>29</v>
      </c>
      <c r="V825" t="s">
        <v>52</v>
      </c>
      <c r="W825" t="s">
        <v>53</v>
      </c>
      <c r="X825" s="10">
        <f t="shared" si="270"/>
        <v>2.9339853300733496E-2</v>
      </c>
      <c r="Y825" s="10" t="str">
        <f t="shared" si="279"/>
        <v>0%-10%</v>
      </c>
      <c r="Z825" t="str">
        <f t="shared" si="271"/>
        <v>Low</v>
      </c>
      <c r="AA825" t="str">
        <f t="shared" si="272"/>
        <v>701-800</v>
      </c>
      <c r="AB825" t="str">
        <f t="shared" si="273"/>
        <v>51-100</v>
      </c>
      <c r="AC825" t="str">
        <f t="shared" si="274"/>
        <v>NORTH</v>
      </c>
      <c r="AD825" t="str">
        <f t="shared" si="275"/>
        <v>Multiple Device</v>
      </c>
      <c r="AE825" t="str">
        <f t="shared" si="276"/>
        <v>0-50</v>
      </c>
      <c r="AF825" s="24" t="str">
        <f t="shared" si="277"/>
        <v>4-6 days</v>
      </c>
      <c r="AG825" t="str">
        <f t="shared" si="278"/>
        <v>1001-1500</v>
      </c>
      <c r="AH825" s="30">
        <f t="shared" si="280"/>
        <v>656</v>
      </c>
      <c r="AI825" s="30">
        <f t="shared" si="269"/>
        <v>1.8292682926829267E-2</v>
      </c>
      <c r="AJ825" t="str">
        <f t="shared" si="281"/>
        <v>0-5 hrs</v>
      </c>
      <c r="AK825" t="str">
        <f t="shared" si="292"/>
        <v>Low Engaged</v>
      </c>
    </row>
    <row r="826" spans="1:37" x14ac:dyDescent="0.25">
      <c r="A826">
        <v>8477</v>
      </c>
      <c r="B826" t="s">
        <v>152</v>
      </c>
      <c r="C826" s="1">
        <v>45125</v>
      </c>
      <c r="D826" s="1">
        <v>45628</v>
      </c>
      <c r="E826" s="33">
        <v>7.99</v>
      </c>
      <c r="F826">
        <v>48</v>
      </c>
      <c r="G826" t="s">
        <v>33</v>
      </c>
      <c r="H826">
        <v>4</v>
      </c>
      <c r="I826">
        <v>2</v>
      </c>
      <c r="J826" t="b">
        <v>0</v>
      </c>
      <c r="K826">
        <v>33</v>
      </c>
      <c r="L826">
        <v>7</v>
      </c>
      <c r="M826" t="s">
        <v>25</v>
      </c>
      <c r="N826" t="s">
        <v>26</v>
      </c>
      <c r="O826" t="s">
        <v>34</v>
      </c>
      <c r="P826">
        <v>13</v>
      </c>
      <c r="Q826">
        <v>4.8</v>
      </c>
      <c r="R826" t="b">
        <v>1</v>
      </c>
      <c r="S826" t="s">
        <v>28</v>
      </c>
      <c r="T826">
        <v>1327</v>
      </c>
      <c r="U826" t="s">
        <v>51</v>
      </c>
      <c r="V826" t="s">
        <v>60</v>
      </c>
      <c r="W826" t="s">
        <v>53</v>
      </c>
      <c r="X826" s="10">
        <f t="shared" si="270"/>
        <v>0.32500000000000001</v>
      </c>
      <c r="Y826" s="10" t="str">
        <f t="shared" si="279"/>
        <v>Above 30%</v>
      </c>
      <c r="Z826" t="str">
        <f t="shared" si="271"/>
        <v>High</v>
      </c>
      <c r="AA826" t="str">
        <f t="shared" si="272"/>
        <v>0-100</v>
      </c>
      <c r="AB826" t="str">
        <f t="shared" si="273"/>
        <v>0-50</v>
      </c>
      <c r="AC826" t="str">
        <f t="shared" si="274"/>
        <v>WEST</v>
      </c>
      <c r="AD826" t="str">
        <f t="shared" si="275"/>
        <v>Multiple Device</v>
      </c>
      <c r="AE826" t="str">
        <f t="shared" si="276"/>
        <v>0-50</v>
      </c>
      <c r="AF826" s="24" t="str">
        <f t="shared" si="277"/>
        <v>16-20 days</v>
      </c>
      <c r="AG826" t="str">
        <f t="shared" si="278"/>
        <v>1001-1500</v>
      </c>
      <c r="AH826" s="30">
        <f t="shared" si="280"/>
        <v>503</v>
      </c>
      <c r="AI826" s="30">
        <f t="shared" si="269"/>
        <v>9.5427435387673953E-2</v>
      </c>
      <c r="AJ826" t="str">
        <f t="shared" si="281"/>
        <v>0-5 hrs</v>
      </c>
      <c r="AK826" t="str">
        <f t="shared" si="292"/>
        <v>Low Engaged</v>
      </c>
    </row>
    <row r="827" spans="1:37" x14ac:dyDescent="0.25">
      <c r="A827">
        <v>8481</v>
      </c>
      <c r="B827" t="s">
        <v>94</v>
      </c>
      <c r="C827" s="1">
        <v>45581</v>
      </c>
      <c r="D827" s="1">
        <v>45634</v>
      </c>
      <c r="E827" s="33">
        <v>7.99</v>
      </c>
      <c r="F827">
        <v>479</v>
      </c>
      <c r="G827" t="s">
        <v>79</v>
      </c>
      <c r="H827">
        <v>4</v>
      </c>
      <c r="I827">
        <v>5</v>
      </c>
      <c r="J827" t="b">
        <v>0</v>
      </c>
      <c r="K827">
        <v>159</v>
      </c>
      <c r="L827">
        <v>136</v>
      </c>
      <c r="M827" t="s">
        <v>39</v>
      </c>
      <c r="N827" t="s">
        <v>64</v>
      </c>
      <c r="O827" t="s">
        <v>34</v>
      </c>
      <c r="P827">
        <v>7</v>
      </c>
      <c r="Q827">
        <v>4.2</v>
      </c>
      <c r="R827" t="b">
        <v>1</v>
      </c>
      <c r="S827" t="s">
        <v>28</v>
      </c>
      <c r="T827">
        <v>3655</v>
      </c>
      <c r="U827" t="s">
        <v>51</v>
      </c>
      <c r="V827" t="s">
        <v>52</v>
      </c>
      <c r="W827" t="s">
        <v>37</v>
      </c>
      <c r="X827" s="10">
        <f t="shared" si="270"/>
        <v>2.3728813559322035E-2</v>
      </c>
      <c r="Y827" s="10" t="str">
        <f t="shared" si="279"/>
        <v>0%-10%</v>
      </c>
      <c r="Z827" t="str">
        <f t="shared" si="271"/>
        <v>Low</v>
      </c>
      <c r="AA827" t="str">
        <f t="shared" si="272"/>
        <v>101-200</v>
      </c>
      <c r="AB827" t="str">
        <f t="shared" si="273"/>
        <v>101-150</v>
      </c>
      <c r="AC827" t="str">
        <f t="shared" si="274"/>
        <v>WEST</v>
      </c>
      <c r="AD827" t="str">
        <f t="shared" si="275"/>
        <v>Multiple Device</v>
      </c>
      <c r="AE827" t="str">
        <f t="shared" si="276"/>
        <v>451-500</v>
      </c>
      <c r="AF827" s="24" t="str">
        <f t="shared" si="277"/>
        <v>7-10 days</v>
      </c>
      <c r="AG827" t="str">
        <f t="shared" si="278"/>
        <v>3501-4000</v>
      </c>
      <c r="AH827" s="30">
        <f t="shared" si="280"/>
        <v>53</v>
      </c>
      <c r="AI827" s="30">
        <f t="shared" si="269"/>
        <v>9.0377358490566042</v>
      </c>
      <c r="AJ827" t="str">
        <f t="shared" si="281"/>
        <v>6-10 hrs</v>
      </c>
      <c r="AK827" t="str">
        <f t="shared" si="282"/>
        <v>High Enagaged</v>
      </c>
    </row>
    <row r="828" spans="1:37" x14ac:dyDescent="0.25">
      <c r="A828">
        <v>8495</v>
      </c>
      <c r="B828" t="s">
        <v>378</v>
      </c>
      <c r="C828" s="1">
        <v>45300</v>
      </c>
      <c r="D828" s="1">
        <v>45622</v>
      </c>
      <c r="E828" s="33">
        <v>7.99</v>
      </c>
      <c r="F828">
        <v>460</v>
      </c>
      <c r="G828" t="s">
        <v>62</v>
      </c>
      <c r="H828">
        <v>5</v>
      </c>
      <c r="I828">
        <v>2</v>
      </c>
      <c r="J828" t="b">
        <v>0</v>
      </c>
      <c r="K828">
        <v>559</v>
      </c>
      <c r="L828">
        <v>136</v>
      </c>
      <c r="M828" t="s">
        <v>74</v>
      </c>
      <c r="N828" t="s">
        <v>49</v>
      </c>
      <c r="O828" t="s">
        <v>34</v>
      </c>
      <c r="P828">
        <v>58</v>
      </c>
      <c r="Q828">
        <v>3.6</v>
      </c>
      <c r="R828" t="b">
        <v>0</v>
      </c>
      <c r="S828" t="s">
        <v>28</v>
      </c>
      <c r="T828">
        <v>4650</v>
      </c>
      <c r="U828" t="s">
        <v>35</v>
      </c>
      <c r="V828" t="s">
        <v>68</v>
      </c>
      <c r="W828" t="s">
        <v>53</v>
      </c>
      <c r="X828" s="10">
        <f t="shared" si="270"/>
        <v>8.3453237410071948E-2</v>
      </c>
      <c r="Y828" s="10" t="str">
        <f t="shared" si="279"/>
        <v>0%-10%</v>
      </c>
      <c r="Z828" t="str">
        <f t="shared" si="271"/>
        <v>Low</v>
      </c>
      <c r="AA828" t="str">
        <f t="shared" si="272"/>
        <v>501-600</v>
      </c>
      <c r="AB828" t="str">
        <f t="shared" si="273"/>
        <v>101-150</v>
      </c>
      <c r="AC828" t="str">
        <f t="shared" si="274"/>
        <v>NORTH</v>
      </c>
      <c r="AD828" t="str">
        <f t="shared" si="275"/>
        <v>Multiple Device</v>
      </c>
      <c r="AE828" t="str">
        <f t="shared" si="276"/>
        <v>451-500</v>
      </c>
      <c r="AF828" s="24" t="str">
        <f t="shared" si="277"/>
        <v>More than 30days</v>
      </c>
      <c r="AG828" t="str">
        <f t="shared" si="278"/>
        <v>Above 4500</v>
      </c>
      <c r="AH828" s="30">
        <f t="shared" si="280"/>
        <v>322</v>
      </c>
      <c r="AI828" s="30">
        <f t="shared" si="269"/>
        <v>1.4285714285714286</v>
      </c>
      <c r="AJ828" t="str">
        <f t="shared" si="281"/>
        <v>0-5 hrs</v>
      </c>
      <c r="AK828" t="str">
        <f t="shared" si="282"/>
        <v>High Enagaged</v>
      </c>
    </row>
    <row r="829" spans="1:37" x14ac:dyDescent="0.25">
      <c r="A829">
        <v>8501</v>
      </c>
      <c r="B829" t="s">
        <v>82</v>
      </c>
      <c r="C829" s="1">
        <v>45390</v>
      </c>
      <c r="D829" s="1">
        <v>45615</v>
      </c>
      <c r="E829" s="33">
        <v>11.99</v>
      </c>
      <c r="F829">
        <v>42</v>
      </c>
      <c r="G829" t="s">
        <v>46</v>
      </c>
      <c r="H829">
        <v>5</v>
      </c>
      <c r="I829">
        <v>2</v>
      </c>
      <c r="J829" t="b">
        <v>1</v>
      </c>
      <c r="K829">
        <v>464</v>
      </c>
      <c r="L829">
        <v>171</v>
      </c>
      <c r="M829" t="s">
        <v>25</v>
      </c>
      <c r="N829" t="s">
        <v>64</v>
      </c>
      <c r="O829" t="s">
        <v>56</v>
      </c>
      <c r="P829">
        <v>88</v>
      </c>
      <c r="Q829">
        <v>4.5999999999999996</v>
      </c>
      <c r="R829" t="b">
        <v>1</v>
      </c>
      <c r="S829" t="s">
        <v>28</v>
      </c>
      <c r="T829">
        <v>3307</v>
      </c>
      <c r="U829" t="s">
        <v>51</v>
      </c>
      <c r="V829" t="s">
        <v>52</v>
      </c>
      <c r="W829" t="s">
        <v>53</v>
      </c>
      <c r="X829" s="10">
        <f t="shared" si="270"/>
        <v>0.13858267716535433</v>
      </c>
      <c r="Y829" s="10" t="str">
        <f t="shared" si="279"/>
        <v>11%-30%</v>
      </c>
      <c r="Z829" t="str">
        <f t="shared" si="271"/>
        <v>Moderate</v>
      </c>
      <c r="AA829" t="str">
        <f t="shared" si="272"/>
        <v>401-500</v>
      </c>
      <c r="AB829" t="str">
        <f t="shared" si="273"/>
        <v>151-200</v>
      </c>
      <c r="AC829" t="str">
        <f t="shared" si="274"/>
        <v>WEST</v>
      </c>
      <c r="AD829" t="str">
        <f t="shared" si="275"/>
        <v>Multiple Device</v>
      </c>
      <c r="AE829" t="str">
        <f t="shared" si="276"/>
        <v>0-50</v>
      </c>
      <c r="AF829" s="24" t="str">
        <f t="shared" si="277"/>
        <v>More than 30days</v>
      </c>
      <c r="AG829" t="str">
        <f t="shared" si="278"/>
        <v>3001-3500</v>
      </c>
      <c r="AH829" s="30">
        <f t="shared" si="280"/>
        <v>225</v>
      </c>
      <c r="AI829" s="30">
        <f t="shared" ref="AI829:AI892" si="293">IFERROR(IF(F829/AH829&gt;0,F829/AH829,-(F829/AH829)),F829-(F829-1))</f>
        <v>0.18666666666666668</v>
      </c>
      <c r="AJ829" t="str">
        <f t="shared" si="281"/>
        <v>0-5 hrs</v>
      </c>
      <c r="AK829" t="str">
        <f t="shared" ref="AK829:AK835" si="294">IF(F829&gt;400,"High Enagaged",IF(AND(F829&lt;=200,F829&gt;100),"Moderate Enagaged","Low Engaged"))</f>
        <v>Low Engaged</v>
      </c>
    </row>
    <row r="830" spans="1:37" x14ac:dyDescent="0.25">
      <c r="A830">
        <v>8528</v>
      </c>
      <c r="B830" t="s">
        <v>183</v>
      </c>
      <c r="C830" s="1">
        <v>45612</v>
      </c>
      <c r="D830" s="1">
        <v>45625</v>
      </c>
      <c r="E830" s="33">
        <v>7.99</v>
      </c>
      <c r="F830">
        <v>384</v>
      </c>
      <c r="G830" t="s">
        <v>43</v>
      </c>
      <c r="H830">
        <v>5</v>
      </c>
      <c r="I830">
        <v>1</v>
      </c>
      <c r="J830" t="b">
        <v>0</v>
      </c>
      <c r="K830">
        <v>423</v>
      </c>
      <c r="L830">
        <v>110</v>
      </c>
      <c r="M830" t="s">
        <v>74</v>
      </c>
      <c r="N830" t="s">
        <v>49</v>
      </c>
      <c r="O830" t="s">
        <v>41</v>
      </c>
      <c r="P830">
        <v>61</v>
      </c>
      <c r="Q830">
        <v>4.7</v>
      </c>
      <c r="R830" t="b">
        <v>1</v>
      </c>
      <c r="S830" t="s">
        <v>28</v>
      </c>
      <c r="T830">
        <v>3648</v>
      </c>
      <c r="U830" t="s">
        <v>29</v>
      </c>
      <c r="V830" t="s">
        <v>60</v>
      </c>
      <c r="W830" t="s">
        <v>53</v>
      </c>
      <c r="X830" s="10">
        <f t="shared" si="270"/>
        <v>0.11444652908067542</v>
      </c>
      <c r="Y830" s="10" t="str">
        <f t="shared" si="279"/>
        <v>11%-30%</v>
      </c>
      <c r="Z830" t="str">
        <f t="shared" si="271"/>
        <v>Moderate</v>
      </c>
      <c r="AA830" t="str">
        <f t="shared" si="272"/>
        <v>401-500</v>
      </c>
      <c r="AB830" t="str">
        <f t="shared" si="273"/>
        <v>101-150</v>
      </c>
      <c r="AC830" t="str">
        <f t="shared" si="274"/>
        <v>NORTH</v>
      </c>
      <c r="AD830" t="str">
        <f t="shared" si="275"/>
        <v>Multiple Device</v>
      </c>
      <c r="AE830" t="str">
        <f t="shared" si="276"/>
        <v>351-400</v>
      </c>
      <c r="AF830" s="24" t="str">
        <f t="shared" si="277"/>
        <v>16-20 days</v>
      </c>
      <c r="AG830" t="str">
        <f t="shared" si="278"/>
        <v>3501-4000</v>
      </c>
      <c r="AH830" s="30">
        <f t="shared" si="280"/>
        <v>13</v>
      </c>
      <c r="AI830" s="30">
        <f t="shared" si="293"/>
        <v>29.53846153846154</v>
      </c>
      <c r="AJ830" t="str">
        <f t="shared" si="281"/>
        <v>Above 20 hrs</v>
      </c>
      <c r="AK830" t="str">
        <f t="shared" si="294"/>
        <v>Low Engaged</v>
      </c>
    </row>
    <row r="831" spans="1:37" x14ac:dyDescent="0.25">
      <c r="A831">
        <v>8530</v>
      </c>
      <c r="B831" t="s">
        <v>144</v>
      </c>
      <c r="C831" s="1">
        <v>45010</v>
      </c>
      <c r="D831" s="1">
        <v>45630</v>
      </c>
      <c r="E831" s="33">
        <v>11.99</v>
      </c>
      <c r="F831">
        <v>88</v>
      </c>
      <c r="G831" t="s">
        <v>46</v>
      </c>
      <c r="H831">
        <v>1</v>
      </c>
      <c r="I831">
        <v>6</v>
      </c>
      <c r="J831" t="b">
        <v>1</v>
      </c>
      <c r="K831">
        <v>962</v>
      </c>
      <c r="L831">
        <v>183</v>
      </c>
      <c r="M831" t="s">
        <v>59</v>
      </c>
      <c r="N831" t="s">
        <v>40</v>
      </c>
      <c r="O831" t="s">
        <v>56</v>
      </c>
      <c r="P831">
        <v>90</v>
      </c>
      <c r="Q831">
        <v>5</v>
      </c>
      <c r="R831" t="b">
        <v>0</v>
      </c>
      <c r="S831" t="s">
        <v>28</v>
      </c>
      <c r="T831">
        <v>4646</v>
      </c>
      <c r="U831" t="s">
        <v>51</v>
      </c>
      <c r="V831" t="s">
        <v>68</v>
      </c>
      <c r="W831" t="s">
        <v>31</v>
      </c>
      <c r="X831" s="10">
        <f t="shared" si="270"/>
        <v>7.8602620087336247E-2</v>
      </c>
      <c r="Y831" s="10" t="str">
        <f t="shared" si="279"/>
        <v>0%-10%</v>
      </c>
      <c r="Z831" t="str">
        <f t="shared" si="271"/>
        <v>Low</v>
      </c>
      <c r="AA831" t="str">
        <f t="shared" si="272"/>
        <v>901-1000</v>
      </c>
      <c r="AB831" t="str">
        <f t="shared" si="273"/>
        <v>151-200</v>
      </c>
      <c r="AC831" t="str">
        <f t="shared" si="274"/>
        <v>SOUTH</v>
      </c>
      <c r="AD831" t="str">
        <f t="shared" si="275"/>
        <v>Single Device</v>
      </c>
      <c r="AE831" t="str">
        <f t="shared" si="276"/>
        <v>51-100</v>
      </c>
      <c r="AF831" s="24" t="str">
        <f t="shared" si="277"/>
        <v>11-15 days</v>
      </c>
      <c r="AG831" t="str">
        <f t="shared" si="278"/>
        <v>Above 4500</v>
      </c>
      <c r="AH831" s="30">
        <f t="shared" si="280"/>
        <v>620</v>
      </c>
      <c r="AI831" s="30">
        <f t="shared" si="293"/>
        <v>0.14193548387096774</v>
      </c>
      <c r="AJ831" t="str">
        <f t="shared" si="281"/>
        <v>0-5 hrs</v>
      </c>
      <c r="AK831" t="str">
        <f t="shared" si="294"/>
        <v>Low Engaged</v>
      </c>
    </row>
    <row r="832" spans="1:37" x14ac:dyDescent="0.25">
      <c r="A832">
        <v>8552</v>
      </c>
      <c r="B832" t="s">
        <v>23</v>
      </c>
      <c r="C832" s="1">
        <v>45252</v>
      </c>
      <c r="D832" s="1">
        <v>45623</v>
      </c>
      <c r="E832" s="33">
        <v>15.99</v>
      </c>
      <c r="F832">
        <v>390</v>
      </c>
      <c r="G832" t="s">
        <v>24</v>
      </c>
      <c r="H832">
        <v>2</v>
      </c>
      <c r="I832">
        <v>4</v>
      </c>
      <c r="J832" t="b">
        <v>0</v>
      </c>
      <c r="K832">
        <v>537</v>
      </c>
      <c r="L832">
        <v>101</v>
      </c>
      <c r="M832" t="s">
        <v>44</v>
      </c>
      <c r="N832" t="s">
        <v>40</v>
      </c>
      <c r="O832" t="s">
        <v>50</v>
      </c>
      <c r="P832">
        <v>64</v>
      </c>
      <c r="Q832">
        <v>3</v>
      </c>
      <c r="R832" t="b">
        <v>1</v>
      </c>
      <c r="S832" t="s">
        <v>28</v>
      </c>
      <c r="T832">
        <v>3726</v>
      </c>
      <c r="U832" t="s">
        <v>35</v>
      </c>
      <c r="V832" t="s">
        <v>68</v>
      </c>
      <c r="W832" t="s">
        <v>53</v>
      </c>
      <c r="X832" s="10">
        <f t="shared" si="270"/>
        <v>0.10031347962382445</v>
      </c>
      <c r="Y832" s="10" t="str">
        <f t="shared" si="279"/>
        <v>11%-30%</v>
      </c>
      <c r="Z832" t="str">
        <f t="shared" si="271"/>
        <v>Moderate</v>
      </c>
      <c r="AA832" t="str">
        <f t="shared" si="272"/>
        <v>501-600</v>
      </c>
      <c r="AB832" t="str">
        <f t="shared" si="273"/>
        <v>101-150</v>
      </c>
      <c r="AC832" t="str">
        <f t="shared" si="274"/>
        <v>NORTH</v>
      </c>
      <c r="AD832" t="str">
        <f t="shared" si="275"/>
        <v>Multiple Device</v>
      </c>
      <c r="AE832" t="str">
        <f t="shared" si="276"/>
        <v>351-400</v>
      </c>
      <c r="AF832" s="24" t="str">
        <f t="shared" si="277"/>
        <v>21-30 days</v>
      </c>
      <c r="AG832" t="str">
        <f t="shared" si="278"/>
        <v>3501-4000</v>
      </c>
      <c r="AH832" s="30">
        <f t="shared" si="280"/>
        <v>371</v>
      </c>
      <c r="AI832" s="30">
        <f t="shared" si="293"/>
        <v>1.0512129380053907</v>
      </c>
      <c r="AJ832" t="str">
        <f t="shared" si="281"/>
        <v>0-5 hrs</v>
      </c>
      <c r="AK832" t="str">
        <f t="shared" si="294"/>
        <v>Low Engaged</v>
      </c>
    </row>
    <row r="833" spans="1:37" x14ac:dyDescent="0.25">
      <c r="A833">
        <v>8554</v>
      </c>
      <c r="B833" t="s">
        <v>108</v>
      </c>
      <c r="C833" s="1">
        <v>45262</v>
      </c>
      <c r="D833" s="1">
        <v>45617</v>
      </c>
      <c r="E833" s="33">
        <v>15.99</v>
      </c>
      <c r="F833">
        <v>182</v>
      </c>
      <c r="G833" t="s">
        <v>79</v>
      </c>
      <c r="H833">
        <v>1</v>
      </c>
      <c r="I833">
        <v>2</v>
      </c>
      <c r="J833" t="b">
        <v>1</v>
      </c>
      <c r="K833">
        <v>442</v>
      </c>
      <c r="L833">
        <v>87</v>
      </c>
      <c r="M833" t="s">
        <v>25</v>
      </c>
      <c r="N833" t="s">
        <v>49</v>
      </c>
      <c r="O833" t="s">
        <v>41</v>
      </c>
      <c r="P833">
        <v>62</v>
      </c>
      <c r="Q833">
        <v>4.9000000000000004</v>
      </c>
      <c r="R833" t="b">
        <v>0</v>
      </c>
      <c r="S833" t="s">
        <v>28</v>
      </c>
      <c r="T833">
        <v>1901</v>
      </c>
      <c r="U833" t="s">
        <v>35</v>
      </c>
      <c r="V833" t="s">
        <v>60</v>
      </c>
      <c r="W833" t="s">
        <v>37</v>
      </c>
      <c r="X833" s="10">
        <f t="shared" si="270"/>
        <v>0.11720226843100189</v>
      </c>
      <c r="Y833" s="10" t="str">
        <f t="shared" si="279"/>
        <v>11%-30%</v>
      </c>
      <c r="Z833" t="str">
        <f t="shared" si="271"/>
        <v>Moderate</v>
      </c>
      <c r="AA833" t="str">
        <f t="shared" si="272"/>
        <v>401-500</v>
      </c>
      <c r="AB833" t="str">
        <f t="shared" si="273"/>
        <v>51-100</v>
      </c>
      <c r="AC833" t="str">
        <f t="shared" si="274"/>
        <v>WEST</v>
      </c>
      <c r="AD833" t="str">
        <f t="shared" si="275"/>
        <v>Single Device</v>
      </c>
      <c r="AE833" t="str">
        <f t="shared" si="276"/>
        <v>151-200</v>
      </c>
      <c r="AF833" s="24" t="str">
        <f t="shared" si="277"/>
        <v>More than 30days</v>
      </c>
      <c r="AG833" t="str">
        <f t="shared" si="278"/>
        <v>1501-2000</v>
      </c>
      <c r="AH833" s="30">
        <f t="shared" si="280"/>
        <v>355</v>
      </c>
      <c r="AI833" s="30">
        <f t="shared" si="293"/>
        <v>0.51267605633802815</v>
      </c>
      <c r="AJ833" t="str">
        <f t="shared" si="281"/>
        <v>0-5 hrs</v>
      </c>
      <c r="AK833" t="str">
        <f t="shared" si="294"/>
        <v>Moderate Enagaged</v>
      </c>
    </row>
    <row r="834" spans="1:37" x14ac:dyDescent="0.25">
      <c r="A834">
        <v>8564</v>
      </c>
      <c r="B834" t="s">
        <v>135</v>
      </c>
      <c r="C834" s="1">
        <v>45033</v>
      </c>
      <c r="D834" s="1">
        <v>45627</v>
      </c>
      <c r="E834" s="33">
        <v>7.99</v>
      </c>
      <c r="F834">
        <v>84</v>
      </c>
      <c r="G834" t="s">
        <v>79</v>
      </c>
      <c r="H834">
        <v>1</v>
      </c>
      <c r="I834">
        <v>2</v>
      </c>
      <c r="J834" t="b">
        <v>1</v>
      </c>
      <c r="K834">
        <v>871</v>
      </c>
      <c r="L834">
        <v>187</v>
      </c>
      <c r="M834" t="s">
        <v>25</v>
      </c>
      <c r="N834" t="s">
        <v>40</v>
      </c>
      <c r="O834" t="s">
        <v>41</v>
      </c>
      <c r="P834">
        <v>96</v>
      </c>
      <c r="Q834">
        <v>4.5</v>
      </c>
      <c r="R834" t="b">
        <v>1</v>
      </c>
      <c r="S834" t="s">
        <v>28</v>
      </c>
      <c r="T834">
        <v>2416</v>
      </c>
      <c r="U834" t="s">
        <v>29</v>
      </c>
      <c r="V834" t="s">
        <v>60</v>
      </c>
      <c r="W834" t="s">
        <v>31</v>
      </c>
      <c r="X834" s="10">
        <f t="shared" ref="X834:X897" si="295">P834/(K834+L834)</f>
        <v>9.0737240075614373E-2</v>
      </c>
      <c r="Y834" s="10" t="str">
        <f t="shared" si="279"/>
        <v>0%-10%</v>
      </c>
      <c r="Z834" t="str">
        <f t="shared" ref="Z834:Z897" si="296">IF(P834/(K834+L834)&gt;0.3, "High",IF(P834/(K834+L834)&lt;=0.1,"Low","Moderate"))</f>
        <v>Low</v>
      </c>
      <c r="AA834" t="str">
        <f t="shared" ref="AA834:AA897" si="297">IF(K834&gt;900,"901-1000",IF(AND(K834&lt;=900,K834&gt;800),"801-900",IF(AND(K834&lt;=800,K834&gt;700),"701-800",IF(AND(K834&lt;=700,K834&gt;600),"601-700",IF(AND(K834&lt;=600,K834&gt;500),"501-600",IF(AND(K834&lt;=500,K834&gt;400),"401-500",IF(AND(K834&lt;=400,K834&gt;300),"301-400",IF(AND(K834&lt;=300,K834&gt;200),"201-300",IF(AND(K834&lt;=200,K834&gt;100),"101-200","0-100")))))))))</f>
        <v>801-900</v>
      </c>
      <c r="AB834" t="str">
        <f t="shared" ref="AB834:AB897" si="298">IF(L834&gt;200,"Above 200",IF(AND(L834&lt;=200,L834&gt;150),"151-200",IF(AND(L834&lt;=150,L834&gt;100),"101-150",IF(AND(L834&lt;=100,L834&gt;50),"51-100","0-50"))))</f>
        <v>151-200</v>
      </c>
      <c r="AC834" t="str">
        <f t="shared" ref="AC834:AC897" si="299">IF(M834="GERMANY","NORTH",IF(M834="INDIA","EAST",IF(M834="USA","WEST",IF(M834="FRANCE","NORTH",IF(M834="CANADA","WEST",IF(M834="UK","NORTH",IF(M834="AUSTRALIA","SOUTH","")))))))</f>
        <v>WEST</v>
      </c>
      <c r="AD834" t="str">
        <f t="shared" ref="AD834:AD897" si="300">IF(H834=1,"Single Device","Multiple Device")</f>
        <v>Single Device</v>
      </c>
      <c r="AE834" t="str">
        <f t="shared" ref="AE834:AE897" si="301">IF(AND(F834&lt;=500,F834&gt;450),"451-500",IF(AND(F834&lt;=450,F834&gt;400),"401-450",IF(AND(F834&lt;=400,F834&gt;350),"351-400",IF(AND(F834&lt;=350,F834&gt;300),"301-350",IF(AND(F834&lt;=300,F834&gt;250),"251-300",IF(AND(F834&lt;=250,F834&gt;200),"201-250",IF(AND(F834&lt;=200,F834&gt;150),"151-200",IF(AND(F834&lt;=150,F834&gt;100),"101-150",IF(AND(F834&lt;=100,F834&gt;50),"51-100","0-50")))))))))</f>
        <v>51-100</v>
      </c>
      <c r="AF834" s="24" t="str">
        <f t="shared" ref="AF834:AF897" si="302">IF(MAX($D$2:$D$1001)-D834&lt;=1,"0-1 days",IF(AND(MAX($D$2:$D$1001)-D834&gt;1,MAX($D$2:$D$1001)-D834&lt;=3),"2-3 days",IF(AND(MAX($D$2:$D$1001)-D834&gt;3,MAX($D$2:$D$1001)-D834&lt;=6),"4-6 days",IF(AND(MAX($D$2:$D$1001)-D834&gt;6,MAX($D$2:$D$1001)-D834&lt;=10),"7-10 days",IF(AND(MAX($D$2:$D$1001)-D834&gt;10,MAX($D$2:$D$1001)-D834&lt;=15),"11-15 days",IF(AND(MAX($D$2:$D$1001)-D834&gt;15,MAX($D$2:$D$1001)-D834&lt;=20),"16-20 days",IF(AND(MAX($D$2:$D$1001)-D853&gt;20,MAX($D$2:$D$1001)-D834&lt;=30),"21-30 days","More than 30days")))))))</f>
        <v>16-20 days</v>
      </c>
      <c r="AG834" t="str">
        <f t="shared" ref="AG834:AG897" si="303">IF(T834&gt;4500,"Above 4500",IF(AND(T834&lt;=4500,T834&gt;4000),"4001-4500",IF(AND(T834&lt;=4000,T834&gt;3500),"3501-4000",IF(AND(T834&lt;=3500,T834&gt;3000),"3001-3500",IF(AND(T834&lt;=3000,T834&gt;2500),"2501-3000",IF(AND(T834&lt;=2500,T834&gt;2000),"2001-2500",IF(AND(T834&lt;=2000,T834&gt;1500),"1501-2000",IF(AND(T834&lt;=1500,T834&gt;1000),"1001-1500",IF(AND(T834&lt;=1000,T834&gt;500),"501-1000","0-500")))))))))</f>
        <v>2001-2500</v>
      </c>
      <c r="AH834" s="30">
        <f t="shared" si="280"/>
        <v>594</v>
      </c>
      <c r="AI834" s="30">
        <f t="shared" si="293"/>
        <v>0.14141414141414141</v>
      </c>
      <c r="AJ834" t="str">
        <f t="shared" si="281"/>
        <v>0-5 hrs</v>
      </c>
      <c r="AK834" t="str">
        <f t="shared" si="294"/>
        <v>Low Engaged</v>
      </c>
    </row>
    <row r="835" spans="1:37" x14ac:dyDescent="0.25">
      <c r="A835">
        <v>8567</v>
      </c>
      <c r="B835" t="s">
        <v>72</v>
      </c>
      <c r="C835" s="1">
        <v>45430</v>
      </c>
      <c r="D835" s="1">
        <v>45639</v>
      </c>
      <c r="E835" s="33">
        <v>7.99</v>
      </c>
      <c r="F835">
        <v>203</v>
      </c>
      <c r="G835" t="s">
        <v>43</v>
      </c>
      <c r="H835">
        <v>1</v>
      </c>
      <c r="I835">
        <v>3</v>
      </c>
      <c r="J835" t="b">
        <v>1</v>
      </c>
      <c r="K835">
        <v>738</v>
      </c>
      <c r="L835">
        <v>96</v>
      </c>
      <c r="M835" t="s">
        <v>59</v>
      </c>
      <c r="N835" t="s">
        <v>64</v>
      </c>
      <c r="O835" t="s">
        <v>67</v>
      </c>
      <c r="P835">
        <v>10</v>
      </c>
      <c r="Q835">
        <v>4</v>
      </c>
      <c r="R835" t="b">
        <v>0</v>
      </c>
      <c r="S835" t="s">
        <v>28</v>
      </c>
      <c r="T835">
        <v>1504</v>
      </c>
      <c r="U835" t="s">
        <v>57</v>
      </c>
      <c r="V835" t="s">
        <v>52</v>
      </c>
      <c r="W835" t="s">
        <v>75</v>
      </c>
      <c r="X835" s="10">
        <f t="shared" si="295"/>
        <v>1.1990407673860911E-2</v>
      </c>
      <c r="Y835" s="10" t="str">
        <f t="shared" ref="Y835:Y898" si="304">IF(P835/(K835+L835)&gt;0.3,"Above 30%",IF(P835/(K835+L835)&lt;=0.1,"0%-10%","11%-30%"))</f>
        <v>0%-10%</v>
      </c>
      <c r="Z835" t="str">
        <f t="shared" si="296"/>
        <v>Low</v>
      </c>
      <c r="AA835" t="str">
        <f t="shared" si="297"/>
        <v>701-800</v>
      </c>
      <c r="AB835" t="str">
        <f t="shared" si="298"/>
        <v>51-100</v>
      </c>
      <c r="AC835" t="str">
        <f t="shared" si="299"/>
        <v>SOUTH</v>
      </c>
      <c r="AD835" t="str">
        <f t="shared" si="300"/>
        <v>Single Device</v>
      </c>
      <c r="AE835" t="str">
        <f t="shared" si="301"/>
        <v>201-250</v>
      </c>
      <c r="AF835" s="24" t="str">
        <f t="shared" si="302"/>
        <v>4-6 days</v>
      </c>
      <c r="AG835" t="str">
        <f t="shared" si="303"/>
        <v>1501-2000</v>
      </c>
      <c r="AH835" s="30">
        <f t="shared" ref="AH835:AH898" si="305">D835-C835</f>
        <v>209</v>
      </c>
      <c r="AI835" s="30">
        <f t="shared" si="293"/>
        <v>0.9712918660287081</v>
      </c>
      <c r="AJ835" t="str">
        <f t="shared" ref="AJ835:AJ898" si="306">IF(AI835&gt;20,"Above 20 hrs",IF(AND(AI835&lt;=20,AI835&gt;15),"15-20 hrs",IF(AND(AI835&lt;=15,AI835&gt;10),"11-15 hrs",IF(AND(AI835&lt;=10,AI835&gt;5),"6-10 hrs","0-5 hrs"))))</f>
        <v>0-5 hrs</v>
      </c>
      <c r="AK835" t="str">
        <f t="shared" si="294"/>
        <v>Low Engaged</v>
      </c>
    </row>
    <row r="836" spans="1:37" x14ac:dyDescent="0.25">
      <c r="A836">
        <v>8571</v>
      </c>
      <c r="B836" t="s">
        <v>214</v>
      </c>
      <c r="C836" s="1">
        <v>45074</v>
      </c>
      <c r="D836" s="1">
        <v>45641</v>
      </c>
      <c r="E836" s="33">
        <v>15.99</v>
      </c>
      <c r="F836">
        <v>482</v>
      </c>
      <c r="G836" t="s">
        <v>24</v>
      </c>
      <c r="H836">
        <v>2</v>
      </c>
      <c r="I836">
        <v>5</v>
      </c>
      <c r="J836" t="b">
        <v>1</v>
      </c>
      <c r="K836">
        <v>838</v>
      </c>
      <c r="L836">
        <v>159</v>
      </c>
      <c r="M836" t="s">
        <v>39</v>
      </c>
      <c r="N836" t="s">
        <v>40</v>
      </c>
      <c r="O836" t="s">
        <v>67</v>
      </c>
      <c r="P836">
        <v>39</v>
      </c>
      <c r="Q836">
        <v>4.8</v>
      </c>
      <c r="R836" t="b">
        <v>0</v>
      </c>
      <c r="S836" t="s">
        <v>28</v>
      </c>
      <c r="T836">
        <v>2978</v>
      </c>
      <c r="U836" t="s">
        <v>65</v>
      </c>
      <c r="V836" t="s">
        <v>60</v>
      </c>
      <c r="W836" t="s">
        <v>53</v>
      </c>
      <c r="X836" s="10">
        <f t="shared" si="295"/>
        <v>3.9117352056168508E-2</v>
      </c>
      <c r="Y836" s="10" t="str">
        <f t="shared" si="304"/>
        <v>0%-10%</v>
      </c>
      <c r="Z836" t="str">
        <f t="shared" si="296"/>
        <v>Low</v>
      </c>
      <c r="AA836" t="str">
        <f t="shared" si="297"/>
        <v>801-900</v>
      </c>
      <c r="AB836" t="str">
        <f t="shared" si="298"/>
        <v>151-200</v>
      </c>
      <c r="AC836" t="str">
        <f t="shared" si="299"/>
        <v>WEST</v>
      </c>
      <c r="AD836" t="str">
        <f t="shared" si="300"/>
        <v>Multiple Device</v>
      </c>
      <c r="AE836" t="str">
        <f t="shared" si="301"/>
        <v>451-500</v>
      </c>
      <c r="AF836" s="24" t="str">
        <f t="shared" si="302"/>
        <v>2-3 days</v>
      </c>
      <c r="AG836" t="str">
        <f t="shared" si="303"/>
        <v>2501-3000</v>
      </c>
      <c r="AH836" s="30">
        <f t="shared" si="305"/>
        <v>567</v>
      </c>
      <c r="AI836" s="30">
        <f t="shared" si="293"/>
        <v>0.85008818342151671</v>
      </c>
      <c r="AJ836" t="str">
        <f t="shared" si="306"/>
        <v>0-5 hrs</v>
      </c>
      <c r="AK836" t="str">
        <f t="shared" ref="AK836:AK896" si="307">IF(F836&gt;400,"High Enagaged",IF(AND(T836&lt;=200,T836&gt;100),"Moderate Enagaged","Low Engaged"))</f>
        <v>High Enagaged</v>
      </c>
    </row>
    <row r="837" spans="1:37" x14ac:dyDescent="0.25">
      <c r="A837">
        <v>8580</v>
      </c>
      <c r="B837" t="s">
        <v>237</v>
      </c>
      <c r="C837" s="1">
        <v>45445</v>
      </c>
      <c r="D837" s="1">
        <v>45636</v>
      </c>
      <c r="E837" s="33">
        <v>15.99</v>
      </c>
      <c r="F837">
        <v>119</v>
      </c>
      <c r="G837" t="s">
        <v>79</v>
      </c>
      <c r="H837">
        <v>4</v>
      </c>
      <c r="I837">
        <v>2</v>
      </c>
      <c r="J837" t="b">
        <v>0</v>
      </c>
      <c r="K837">
        <v>936</v>
      </c>
      <c r="L837">
        <v>188</v>
      </c>
      <c r="M837" t="s">
        <v>25</v>
      </c>
      <c r="N837" t="s">
        <v>64</v>
      </c>
      <c r="O837" t="s">
        <v>41</v>
      </c>
      <c r="P837">
        <v>59</v>
      </c>
      <c r="Q837">
        <v>4.0999999999999996</v>
      </c>
      <c r="R837" t="b">
        <v>1</v>
      </c>
      <c r="S837" t="s">
        <v>28</v>
      </c>
      <c r="T837">
        <v>1690</v>
      </c>
      <c r="U837" t="s">
        <v>35</v>
      </c>
      <c r="V837" t="s">
        <v>36</v>
      </c>
      <c r="W837" t="s">
        <v>75</v>
      </c>
      <c r="X837" s="10">
        <f t="shared" si="295"/>
        <v>5.2491103202846973E-2</v>
      </c>
      <c r="Y837" s="10" t="str">
        <f t="shared" si="304"/>
        <v>0%-10%</v>
      </c>
      <c r="Z837" t="str">
        <f t="shared" si="296"/>
        <v>Low</v>
      </c>
      <c r="AA837" t="str">
        <f t="shared" si="297"/>
        <v>901-1000</v>
      </c>
      <c r="AB837" t="str">
        <f t="shared" si="298"/>
        <v>151-200</v>
      </c>
      <c r="AC837" t="str">
        <f t="shared" si="299"/>
        <v>WEST</v>
      </c>
      <c r="AD837" t="str">
        <f t="shared" si="300"/>
        <v>Multiple Device</v>
      </c>
      <c r="AE837" t="str">
        <f t="shared" si="301"/>
        <v>101-150</v>
      </c>
      <c r="AF837" s="24" t="str">
        <f t="shared" si="302"/>
        <v>7-10 days</v>
      </c>
      <c r="AG837" t="str">
        <f t="shared" si="303"/>
        <v>1501-2000</v>
      </c>
      <c r="AH837" s="30">
        <f t="shared" si="305"/>
        <v>191</v>
      </c>
      <c r="AI837" s="30">
        <f t="shared" si="293"/>
        <v>0.62303664921465973</v>
      </c>
      <c r="AJ837" t="str">
        <f t="shared" si="306"/>
        <v>0-5 hrs</v>
      </c>
      <c r="AK837" t="str">
        <f t="shared" ref="AK837:AK852" si="308">IF(F837&gt;400,"High Enagaged",IF(AND(F837&lt;=200,F837&gt;100),"Moderate Enagaged","Low Engaged"))</f>
        <v>Moderate Enagaged</v>
      </c>
    </row>
    <row r="838" spans="1:37" x14ac:dyDescent="0.25">
      <c r="A838">
        <v>8581</v>
      </c>
      <c r="B838" t="s">
        <v>131</v>
      </c>
      <c r="C838" s="1">
        <v>45276</v>
      </c>
      <c r="D838" s="1">
        <v>45616</v>
      </c>
      <c r="E838" s="33">
        <v>11.99</v>
      </c>
      <c r="F838">
        <v>390</v>
      </c>
      <c r="G838" t="s">
        <v>79</v>
      </c>
      <c r="H838">
        <v>5</v>
      </c>
      <c r="I838">
        <v>1</v>
      </c>
      <c r="J838" t="b">
        <v>1</v>
      </c>
      <c r="K838">
        <v>889</v>
      </c>
      <c r="L838">
        <v>145</v>
      </c>
      <c r="M838" t="s">
        <v>25</v>
      </c>
      <c r="N838" t="s">
        <v>26</v>
      </c>
      <c r="O838" t="s">
        <v>27</v>
      </c>
      <c r="P838">
        <v>60</v>
      </c>
      <c r="Q838">
        <v>4.5</v>
      </c>
      <c r="R838" t="b">
        <v>1</v>
      </c>
      <c r="S838" t="s">
        <v>28</v>
      </c>
      <c r="T838">
        <v>3027</v>
      </c>
      <c r="U838" t="s">
        <v>51</v>
      </c>
      <c r="V838" t="s">
        <v>68</v>
      </c>
      <c r="W838" t="s">
        <v>31</v>
      </c>
      <c r="X838" s="10">
        <f t="shared" si="295"/>
        <v>5.8027079303675046E-2</v>
      </c>
      <c r="Y838" s="10" t="str">
        <f t="shared" si="304"/>
        <v>0%-10%</v>
      </c>
      <c r="Z838" t="str">
        <f t="shared" si="296"/>
        <v>Low</v>
      </c>
      <c r="AA838" t="str">
        <f t="shared" si="297"/>
        <v>801-900</v>
      </c>
      <c r="AB838" t="str">
        <f t="shared" si="298"/>
        <v>101-150</v>
      </c>
      <c r="AC838" t="str">
        <f t="shared" si="299"/>
        <v>WEST</v>
      </c>
      <c r="AD838" t="str">
        <f t="shared" si="300"/>
        <v>Multiple Device</v>
      </c>
      <c r="AE838" t="str">
        <f t="shared" si="301"/>
        <v>351-400</v>
      </c>
      <c r="AF838" s="24" t="str">
        <f t="shared" si="302"/>
        <v>21-30 days</v>
      </c>
      <c r="AG838" t="str">
        <f t="shared" si="303"/>
        <v>3001-3500</v>
      </c>
      <c r="AH838" s="30">
        <f t="shared" si="305"/>
        <v>340</v>
      </c>
      <c r="AI838" s="30">
        <f t="shared" si="293"/>
        <v>1.1470588235294117</v>
      </c>
      <c r="AJ838" t="str">
        <f t="shared" si="306"/>
        <v>0-5 hrs</v>
      </c>
      <c r="AK838" t="str">
        <f t="shared" si="308"/>
        <v>Low Engaged</v>
      </c>
    </row>
    <row r="839" spans="1:37" x14ac:dyDescent="0.25">
      <c r="A839">
        <v>8583</v>
      </c>
      <c r="B839" t="s">
        <v>87</v>
      </c>
      <c r="C839" s="1">
        <v>45612</v>
      </c>
      <c r="D839" s="1">
        <v>45623</v>
      </c>
      <c r="E839" s="33">
        <v>15.99</v>
      </c>
      <c r="F839">
        <v>352</v>
      </c>
      <c r="G839" t="s">
        <v>43</v>
      </c>
      <c r="H839">
        <v>3</v>
      </c>
      <c r="I839">
        <v>3</v>
      </c>
      <c r="J839" t="b">
        <v>0</v>
      </c>
      <c r="K839">
        <v>154</v>
      </c>
      <c r="L839">
        <v>148</v>
      </c>
      <c r="M839" t="s">
        <v>74</v>
      </c>
      <c r="N839" t="s">
        <v>40</v>
      </c>
      <c r="O839" t="s">
        <v>56</v>
      </c>
      <c r="P839">
        <v>39</v>
      </c>
      <c r="Q839">
        <v>4.7</v>
      </c>
      <c r="R839" t="b">
        <v>1</v>
      </c>
      <c r="S839" t="s">
        <v>28</v>
      </c>
      <c r="T839">
        <v>4588</v>
      </c>
      <c r="U839" t="s">
        <v>57</v>
      </c>
      <c r="V839" t="s">
        <v>30</v>
      </c>
      <c r="W839" t="s">
        <v>53</v>
      </c>
      <c r="X839" s="10">
        <f t="shared" si="295"/>
        <v>0.12913907284768211</v>
      </c>
      <c r="Y839" s="10" t="str">
        <f t="shared" si="304"/>
        <v>11%-30%</v>
      </c>
      <c r="Z839" t="str">
        <f t="shared" si="296"/>
        <v>Moderate</v>
      </c>
      <c r="AA839" t="str">
        <f t="shared" si="297"/>
        <v>101-200</v>
      </c>
      <c r="AB839" t="str">
        <f t="shared" si="298"/>
        <v>101-150</v>
      </c>
      <c r="AC839" t="str">
        <f t="shared" si="299"/>
        <v>NORTH</v>
      </c>
      <c r="AD839" t="str">
        <f t="shared" si="300"/>
        <v>Multiple Device</v>
      </c>
      <c r="AE839" t="str">
        <f t="shared" si="301"/>
        <v>351-400</v>
      </c>
      <c r="AF839" s="24" t="str">
        <f t="shared" si="302"/>
        <v>More than 30days</v>
      </c>
      <c r="AG839" t="str">
        <f t="shared" si="303"/>
        <v>Above 4500</v>
      </c>
      <c r="AH839" s="30">
        <f t="shared" si="305"/>
        <v>11</v>
      </c>
      <c r="AI839" s="30">
        <f t="shared" si="293"/>
        <v>32</v>
      </c>
      <c r="AJ839" t="str">
        <f t="shared" si="306"/>
        <v>Above 20 hrs</v>
      </c>
      <c r="AK839" t="str">
        <f t="shared" si="308"/>
        <v>Low Engaged</v>
      </c>
    </row>
    <row r="840" spans="1:37" x14ac:dyDescent="0.25">
      <c r="A840">
        <v>8589</v>
      </c>
      <c r="B840" t="s">
        <v>137</v>
      </c>
      <c r="C840" s="1">
        <v>44945</v>
      </c>
      <c r="D840" s="1">
        <v>45616</v>
      </c>
      <c r="E840" s="33">
        <v>11.99</v>
      </c>
      <c r="F840">
        <v>102</v>
      </c>
      <c r="G840" t="s">
        <v>79</v>
      </c>
      <c r="H840">
        <v>2</v>
      </c>
      <c r="I840">
        <v>1</v>
      </c>
      <c r="J840" t="b">
        <v>1</v>
      </c>
      <c r="K840">
        <v>108</v>
      </c>
      <c r="L840">
        <v>105</v>
      </c>
      <c r="M840" t="s">
        <v>74</v>
      </c>
      <c r="N840" t="s">
        <v>26</v>
      </c>
      <c r="O840" t="s">
        <v>56</v>
      </c>
      <c r="P840">
        <v>76</v>
      </c>
      <c r="Q840">
        <v>4.7</v>
      </c>
      <c r="R840" t="b">
        <v>0</v>
      </c>
      <c r="S840" t="s">
        <v>28</v>
      </c>
      <c r="T840">
        <v>933</v>
      </c>
      <c r="U840" t="s">
        <v>35</v>
      </c>
      <c r="V840" t="s">
        <v>30</v>
      </c>
      <c r="W840" t="s">
        <v>75</v>
      </c>
      <c r="X840" s="10">
        <f t="shared" si="295"/>
        <v>0.35680751173708919</v>
      </c>
      <c r="Y840" s="10" t="str">
        <f t="shared" si="304"/>
        <v>Above 30%</v>
      </c>
      <c r="Z840" t="str">
        <f t="shared" si="296"/>
        <v>High</v>
      </c>
      <c r="AA840" t="str">
        <f t="shared" si="297"/>
        <v>101-200</v>
      </c>
      <c r="AB840" t="str">
        <f t="shared" si="298"/>
        <v>101-150</v>
      </c>
      <c r="AC840" t="str">
        <f t="shared" si="299"/>
        <v>NORTH</v>
      </c>
      <c r="AD840" t="str">
        <f t="shared" si="300"/>
        <v>Multiple Device</v>
      </c>
      <c r="AE840" t="str">
        <f t="shared" si="301"/>
        <v>101-150</v>
      </c>
      <c r="AF840" s="24" t="str">
        <f t="shared" si="302"/>
        <v>More than 30days</v>
      </c>
      <c r="AG840" t="str">
        <f t="shared" si="303"/>
        <v>501-1000</v>
      </c>
      <c r="AH840" s="30">
        <f t="shared" si="305"/>
        <v>671</v>
      </c>
      <c r="AI840" s="30">
        <f t="shared" si="293"/>
        <v>0.15201192250372578</v>
      </c>
      <c r="AJ840" t="str">
        <f t="shared" si="306"/>
        <v>0-5 hrs</v>
      </c>
      <c r="AK840" t="str">
        <f t="shared" si="308"/>
        <v>Moderate Enagaged</v>
      </c>
    </row>
    <row r="841" spans="1:37" x14ac:dyDescent="0.25">
      <c r="A841">
        <v>8593</v>
      </c>
      <c r="B841" t="s">
        <v>108</v>
      </c>
      <c r="C841" s="1">
        <v>45496</v>
      </c>
      <c r="D841" s="1">
        <v>45636</v>
      </c>
      <c r="E841" s="33">
        <v>15.99</v>
      </c>
      <c r="F841">
        <v>65</v>
      </c>
      <c r="G841" t="s">
        <v>55</v>
      </c>
      <c r="H841">
        <v>4</v>
      </c>
      <c r="I841">
        <v>3</v>
      </c>
      <c r="J841" t="b">
        <v>0</v>
      </c>
      <c r="K841">
        <v>238</v>
      </c>
      <c r="L841">
        <v>39</v>
      </c>
      <c r="M841" t="s">
        <v>74</v>
      </c>
      <c r="N841" t="s">
        <v>64</v>
      </c>
      <c r="O841" t="s">
        <v>34</v>
      </c>
      <c r="P841">
        <v>23</v>
      </c>
      <c r="Q841">
        <v>4.7</v>
      </c>
      <c r="R841" t="b">
        <v>0</v>
      </c>
      <c r="S841" t="s">
        <v>28</v>
      </c>
      <c r="T841">
        <v>2678</v>
      </c>
      <c r="U841" t="s">
        <v>51</v>
      </c>
      <c r="V841" t="s">
        <v>60</v>
      </c>
      <c r="W841" t="s">
        <v>37</v>
      </c>
      <c r="X841" s="10">
        <f t="shared" si="295"/>
        <v>8.3032490974729242E-2</v>
      </c>
      <c r="Y841" s="10" t="str">
        <f t="shared" si="304"/>
        <v>0%-10%</v>
      </c>
      <c r="Z841" t="str">
        <f t="shared" si="296"/>
        <v>Low</v>
      </c>
      <c r="AA841" t="str">
        <f t="shared" si="297"/>
        <v>201-300</v>
      </c>
      <c r="AB841" t="str">
        <f t="shared" si="298"/>
        <v>0-50</v>
      </c>
      <c r="AC841" t="str">
        <f t="shared" si="299"/>
        <v>NORTH</v>
      </c>
      <c r="AD841" t="str">
        <f t="shared" si="300"/>
        <v>Multiple Device</v>
      </c>
      <c r="AE841" t="str">
        <f t="shared" si="301"/>
        <v>51-100</v>
      </c>
      <c r="AF841" s="24" t="str">
        <f t="shared" si="302"/>
        <v>7-10 days</v>
      </c>
      <c r="AG841" t="str">
        <f t="shared" si="303"/>
        <v>2501-3000</v>
      </c>
      <c r="AH841" s="30">
        <f t="shared" si="305"/>
        <v>140</v>
      </c>
      <c r="AI841" s="30">
        <f t="shared" si="293"/>
        <v>0.4642857142857143</v>
      </c>
      <c r="AJ841" t="str">
        <f t="shared" si="306"/>
        <v>0-5 hrs</v>
      </c>
      <c r="AK841" t="str">
        <f t="shared" si="308"/>
        <v>Low Engaged</v>
      </c>
    </row>
    <row r="842" spans="1:37" x14ac:dyDescent="0.25">
      <c r="A842">
        <v>8605</v>
      </c>
      <c r="B842" t="s">
        <v>102</v>
      </c>
      <c r="C842" s="1">
        <v>45077</v>
      </c>
      <c r="D842" s="1">
        <v>45627</v>
      </c>
      <c r="E842" s="33">
        <v>11.99</v>
      </c>
      <c r="F842">
        <v>153</v>
      </c>
      <c r="G842" t="s">
        <v>55</v>
      </c>
      <c r="H842">
        <v>2</v>
      </c>
      <c r="I842">
        <v>2</v>
      </c>
      <c r="J842" t="b">
        <v>1</v>
      </c>
      <c r="K842">
        <v>40</v>
      </c>
      <c r="L842">
        <v>106</v>
      </c>
      <c r="M842" t="s">
        <v>48</v>
      </c>
      <c r="N842" t="s">
        <v>40</v>
      </c>
      <c r="O842" t="s">
        <v>67</v>
      </c>
      <c r="P842">
        <v>44</v>
      </c>
      <c r="Q842">
        <v>4.4000000000000004</v>
      </c>
      <c r="R842" t="b">
        <v>1</v>
      </c>
      <c r="S842" t="s">
        <v>28</v>
      </c>
      <c r="T842">
        <v>2790</v>
      </c>
      <c r="U842" t="s">
        <v>65</v>
      </c>
      <c r="V842" t="s">
        <v>36</v>
      </c>
      <c r="W842" t="s">
        <v>75</v>
      </c>
      <c r="X842" s="10">
        <f t="shared" si="295"/>
        <v>0.30136986301369861</v>
      </c>
      <c r="Y842" s="10" t="str">
        <f t="shared" si="304"/>
        <v>Above 30%</v>
      </c>
      <c r="Z842" t="str">
        <f t="shared" si="296"/>
        <v>High</v>
      </c>
      <c r="AA842" t="str">
        <f t="shared" si="297"/>
        <v>0-100</v>
      </c>
      <c r="AB842" t="str">
        <f t="shared" si="298"/>
        <v>101-150</v>
      </c>
      <c r="AC842" t="str">
        <f t="shared" si="299"/>
        <v>EAST</v>
      </c>
      <c r="AD842" t="str">
        <f t="shared" si="300"/>
        <v>Multiple Device</v>
      </c>
      <c r="AE842" t="str">
        <f t="shared" si="301"/>
        <v>151-200</v>
      </c>
      <c r="AF842" s="24" t="str">
        <f t="shared" si="302"/>
        <v>16-20 days</v>
      </c>
      <c r="AG842" t="str">
        <f t="shared" si="303"/>
        <v>2501-3000</v>
      </c>
      <c r="AH842" s="30">
        <f t="shared" si="305"/>
        <v>550</v>
      </c>
      <c r="AI842" s="30">
        <f t="shared" si="293"/>
        <v>0.2781818181818182</v>
      </c>
      <c r="AJ842" t="str">
        <f t="shared" si="306"/>
        <v>0-5 hrs</v>
      </c>
      <c r="AK842" t="str">
        <f t="shared" si="308"/>
        <v>Moderate Enagaged</v>
      </c>
    </row>
    <row r="843" spans="1:37" x14ac:dyDescent="0.25">
      <c r="A843">
        <v>8612</v>
      </c>
      <c r="B843" t="s">
        <v>195</v>
      </c>
      <c r="C843" s="1">
        <v>45344</v>
      </c>
      <c r="D843" s="1">
        <v>45644</v>
      </c>
      <c r="E843" s="33">
        <v>7.99</v>
      </c>
      <c r="F843">
        <v>285</v>
      </c>
      <c r="G843" t="s">
        <v>62</v>
      </c>
      <c r="H843">
        <v>5</v>
      </c>
      <c r="I843">
        <v>5</v>
      </c>
      <c r="J843" t="b">
        <v>0</v>
      </c>
      <c r="K843">
        <v>600</v>
      </c>
      <c r="L843">
        <v>109</v>
      </c>
      <c r="M843" t="s">
        <v>63</v>
      </c>
      <c r="N843" t="s">
        <v>64</v>
      </c>
      <c r="O843" t="s">
        <v>41</v>
      </c>
      <c r="P843">
        <v>76</v>
      </c>
      <c r="Q843">
        <v>4</v>
      </c>
      <c r="R843" t="b">
        <v>0</v>
      </c>
      <c r="S843" t="s">
        <v>28</v>
      </c>
      <c r="T843">
        <v>2330</v>
      </c>
      <c r="U843" t="s">
        <v>29</v>
      </c>
      <c r="V843" t="s">
        <v>36</v>
      </c>
      <c r="W843" t="s">
        <v>53</v>
      </c>
      <c r="X843" s="10">
        <f t="shared" si="295"/>
        <v>0.10719322990126939</v>
      </c>
      <c r="Y843" s="10" t="str">
        <f t="shared" si="304"/>
        <v>11%-30%</v>
      </c>
      <c r="Z843" t="str">
        <f t="shared" si="296"/>
        <v>Moderate</v>
      </c>
      <c r="AA843" t="str">
        <f t="shared" si="297"/>
        <v>501-600</v>
      </c>
      <c r="AB843" t="str">
        <f t="shared" si="298"/>
        <v>101-150</v>
      </c>
      <c r="AC843" t="str">
        <f t="shared" si="299"/>
        <v>NORTH</v>
      </c>
      <c r="AD843" t="str">
        <f t="shared" si="300"/>
        <v>Multiple Device</v>
      </c>
      <c r="AE843" t="str">
        <f t="shared" si="301"/>
        <v>251-300</v>
      </c>
      <c r="AF843" s="24" t="str">
        <f t="shared" si="302"/>
        <v>0-1 days</v>
      </c>
      <c r="AG843" t="str">
        <f t="shared" si="303"/>
        <v>2001-2500</v>
      </c>
      <c r="AH843" s="30">
        <f t="shared" si="305"/>
        <v>300</v>
      </c>
      <c r="AI843" s="30">
        <f t="shared" si="293"/>
        <v>0.95</v>
      </c>
      <c r="AJ843" t="str">
        <f t="shared" si="306"/>
        <v>0-5 hrs</v>
      </c>
      <c r="AK843" t="str">
        <f t="shared" si="308"/>
        <v>Low Engaged</v>
      </c>
    </row>
    <row r="844" spans="1:37" x14ac:dyDescent="0.25">
      <c r="A844">
        <v>8616</v>
      </c>
      <c r="B844" t="s">
        <v>146</v>
      </c>
      <c r="C844" s="1">
        <v>45627</v>
      </c>
      <c r="D844" s="1">
        <v>45630</v>
      </c>
      <c r="E844" s="33">
        <v>11.99</v>
      </c>
      <c r="F844">
        <v>129</v>
      </c>
      <c r="G844" t="s">
        <v>55</v>
      </c>
      <c r="H844">
        <v>4</v>
      </c>
      <c r="I844">
        <v>6</v>
      </c>
      <c r="J844" t="b">
        <v>0</v>
      </c>
      <c r="K844">
        <v>543</v>
      </c>
      <c r="L844">
        <v>126</v>
      </c>
      <c r="M844" t="s">
        <v>44</v>
      </c>
      <c r="N844" t="s">
        <v>40</v>
      </c>
      <c r="O844" t="s">
        <v>41</v>
      </c>
      <c r="P844">
        <v>95</v>
      </c>
      <c r="Q844">
        <v>3.4</v>
      </c>
      <c r="R844" t="b">
        <v>1</v>
      </c>
      <c r="S844" t="s">
        <v>28</v>
      </c>
      <c r="T844">
        <v>97</v>
      </c>
      <c r="U844" t="s">
        <v>29</v>
      </c>
      <c r="V844" t="s">
        <v>30</v>
      </c>
      <c r="W844" t="s">
        <v>31</v>
      </c>
      <c r="X844" s="10">
        <f t="shared" si="295"/>
        <v>0.14200298953662183</v>
      </c>
      <c r="Y844" s="10" t="str">
        <f t="shared" si="304"/>
        <v>11%-30%</v>
      </c>
      <c r="Z844" t="str">
        <f t="shared" si="296"/>
        <v>Moderate</v>
      </c>
      <c r="AA844" t="str">
        <f t="shared" si="297"/>
        <v>501-600</v>
      </c>
      <c r="AB844" t="str">
        <f t="shared" si="298"/>
        <v>101-150</v>
      </c>
      <c r="AC844" t="str">
        <f t="shared" si="299"/>
        <v>NORTH</v>
      </c>
      <c r="AD844" t="str">
        <f t="shared" si="300"/>
        <v>Multiple Device</v>
      </c>
      <c r="AE844" t="str">
        <f t="shared" si="301"/>
        <v>101-150</v>
      </c>
      <c r="AF844" s="24" t="str">
        <f t="shared" si="302"/>
        <v>11-15 days</v>
      </c>
      <c r="AG844" t="str">
        <f t="shared" si="303"/>
        <v>0-500</v>
      </c>
      <c r="AH844" s="30">
        <f t="shared" si="305"/>
        <v>3</v>
      </c>
      <c r="AI844" s="30">
        <f t="shared" si="293"/>
        <v>43</v>
      </c>
      <c r="AJ844" t="str">
        <f t="shared" si="306"/>
        <v>Above 20 hrs</v>
      </c>
      <c r="AK844" t="str">
        <f t="shared" si="308"/>
        <v>Moderate Enagaged</v>
      </c>
    </row>
    <row r="845" spans="1:37" x14ac:dyDescent="0.25">
      <c r="A845">
        <v>8617</v>
      </c>
      <c r="B845" t="s">
        <v>100</v>
      </c>
      <c r="C845" s="1">
        <v>45579</v>
      </c>
      <c r="D845" s="1">
        <v>45637</v>
      </c>
      <c r="E845" s="33">
        <v>15.99</v>
      </c>
      <c r="F845">
        <v>202</v>
      </c>
      <c r="G845" t="s">
        <v>62</v>
      </c>
      <c r="H845">
        <v>1</v>
      </c>
      <c r="I845">
        <v>2</v>
      </c>
      <c r="J845" t="b">
        <v>1</v>
      </c>
      <c r="K845">
        <v>260</v>
      </c>
      <c r="L845">
        <v>53</v>
      </c>
      <c r="M845" t="s">
        <v>59</v>
      </c>
      <c r="N845" t="s">
        <v>64</v>
      </c>
      <c r="O845" t="s">
        <v>56</v>
      </c>
      <c r="P845">
        <v>13</v>
      </c>
      <c r="Q845">
        <v>3.9</v>
      </c>
      <c r="R845" t="b">
        <v>1</v>
      </c>
      <c r="S845" t="s">
        <v>28</v>
      </c>
      <c r="T845">
        <v>1423</v>
      </c>
      <c r="U845" t="s">
        <v>57</v>
      </c>
      <c r="V845" t="s">
        <v>68</v>
      </c>
      <c r="W845" t="s">
        <v>37</v>
      </c>
      <c r="X845" s="10">
        <f t="shared" si="295"/>
        <v>4.1533546325878593E-2</v>
      </c>
      <c r="Y845" s="10" t="str">
        <f t="shared" si="304"/>
        <v>0%-10%</v>
      </c>
      <c r="Z845" t="str">
        <f t="shared" si="296"/>
        <v>Low</v>
      </c>
      <c r="AA845" t="str">
        <f t="shared" si="297"/>
        <v>201-300</v>
      </c>
      <c r="AB845" t="str">
        <f t="shared" si="298"/>
        <v>51-100</v>
      </c>
      <c r="AC845" t="str">
        <f t="shared" si="299"/>
        <v>SOUTH</v>
      </c>
      <c r="AD845" t="str">
        <f t="shared" si="300"/>
        <v>Single Device</v>
      </c>
      <c r="AE845" t="str">
        <f t="shared" si="301"/>
        <v>201-250</v>
      </c>
      <c r="AF845" s="24" t="str">
        <f t="shared" si="302"/>
        <v>7-10 days</v>
      </c>
      <c r="AG845" t="str">
        <f t="shared" si="303"/>
        <v>1001-1500</v>
      </c>
      <c r="AH845" s="30">
        <f t="shared" si="305"/>
        <v>58</v>
      </c>
      <c r="AI845" s="30">
        <f t="shared" si="293"/>
        <v>3.4827586206896552</v>
      </c>
      <c r="AJ845" t="str">
        <f t="shared" si="306"/>
        <v>0-5 hrs</v>
      </c>
      <c r="AK845" t="str">
        <f t="shared" si="308"/>
        <v>Low Engaged</v>
      </c>
    </row>
    <row r="846" spans="1:37" x14ac:dyDescent="0.25">
      <c r="A846">
        <v>8627</v>
      </c>
      <c r="B846" t="s">
        <v>153</v>
      </c>
      <c r="C846" s="1">
        <v>45552</v>
      </c>
      <c r="D846" s="1">
        <v>45627</v>
      </c>
      <c r="E846" s="33">
        <v>11.99</v>
      </c>
      <c r="F846">
        <v>97</v>
      </c>
      <c r="G846" t="s">
        <v>62</v>
      </c>
      <c r="H846">
        <v>3</v>
      </c>
      <c r="I846">
        <v>2</v>
      </c>
      <c r="J846" t="b">
        <v>0</v>
      </c>
      <c r="K846">
        <v>287</v>
      </c>
      <c r="L846">
        <v>39</v>
      </c>
      <c r="M846" t="s">
        <v>74</v>
      </c>
      <c r="N846" t="s">
        <v>26</v>
      </c>
      <c r="O846" t="s">
        <v>56</v>
      </c>
      <c r="P846">
        <v>9</v>
      </c>
      <c r="Q846">
        <v>4.9000000000000004</v>
      </c>
      <c r="R846" t="b">
        <v>0</v>
      </c>
      <c r="S846" t="s">
        <v>28</v>
      </c>
      <c r="T846">
        <v>2331</v>
      </c>
      <c r="U846" t="s">
        <v>57</v>
      </c>
      <c r="V846" t="s">
        <v>36</v>
      </c>
      <c r="W846" t="s">
        <v>37</v>
      </c>
      <c r="X846" s="10">
        <f t="shared" si="295"/>
        <v>2.7607361963190184E-2</v>
      </c>
      <c r="Y846" s="10" t="str">
        <f t="shared" si="304"/>
        <v>0%-10%</v>
      </c>
      <c r="Z846" t="str">
        <f t="shared" si="296"/>
        <v>Low</v>
      </c>
      <c r="AA846" t="str">
        <f t="shared" si="297"/>
        <v>201-300</v>
      </c>
      <c r="AB846" t="str">
        <f t="shared" si="298"/>
        <v>0-50</v>
      </c>
      <c r="AC846" t="str">
        <f t="shared" si="299"/>
        <v>NORTH</v>
      </c>
      <c r="AD846" t="str">
        <f t="shared" si="300"/>
        <v>Multiple Device</v>
      </c>
      <c r="AE846" t="str">
        <f t="shared" si="301"/>
        <v>51-100</v>
      </c>
      <c r="AF846" s="24" t="str">
        <f t="shared" si="302"/>
        <v>16-20 days</v>
      </c>
      <c r="AG846" t="str">
        <f t="shared" si="303"/>
        <v>2001-2500</v>
      </c>
      <c r="AH846" s="30">
        <f t="shared" si="305"/>
        <v>75</v>
      </c>
      <c r="AI846" s="30">
        <f t="shared" si="293"/>
        <v>1.2933333333333332</v>
      </c>
      <c r="AJ846" t="str">
        <f t="shared" si="306"/>
        <v>0-5 hrs</v>
      </c>
      <c r="AK846" t="str">
        <f t="shared" si="308"/>
        <v>Low Engaged</v>
      </c>
    </row>
    <row r="847" spans="1:37" x14ac:dyDescent="0.25">
      <c r="A847">
        <v>8628</v>
      </c>
      <c r="B847" t="s">
        <v>112</v>
      </c>
      <c r="C847" s="1">
        <v>44921</v>
      </c>
      <c r="D847" s="1">
        <v>45625</v>
      </c>
      <c r="E847" s="33">
        <v>11.99</v>
      </c>
      <c r="F847">
        <v>331</v>
      </c>
      <c r="G847" t="s">
        <v>55</v>
      </c>
      <c r="H847">
        <v>4</v>
      </c>
      <c r="I847">
        <v>2</v>
      </c>
      <c r="J847" t="b">
        <v>1</v>
      </c>
      <c r="K847">
        <v>133</v>
      </c>
      <c r="L847">
        <v>143</v>
      </c>
      <c r="M847" t="s">
        <v>44</v>
      </c>
      <c r="N847" t="s">
        <v>26</v>
      </c>
      <c r="O847" t="s">
        <v>50</v>
      </c>
      <c r="P847">
        <v>35</v>
      </c>
      <c r="Q847">
        <v>4.5999999999999996</v>
      </c>
      <c r="R847" t="b">
        <v>1</v>
      </c>
      <c r="S847" t="s">
        <v>28</v>
      </c>
      <c r="T847">
        <v>484</v>
      </c>
      <c r="U847" t="s">
        <v>57</v>
      </c>
      <c r="V847" t="s">
        <v>68</v>
      </c>
      <c r="W847" t="s">
        <v>31</v>
      </c>
      <c r="X847" s="10">
        <f t="shared" si="295"/>
        <v>0.12681159420289856</v>
      </c>
      <c r="Y847" s="10" t="str">
        <f t="shared" si="304"/>
        <v>11%-30%</v>
      </c>
      <c r="Z847" t="str">
        <f t="shared" si="296"/>
        <v>Moderate</v>
      </c>
      <c r="AA847" t="str">
        <f t="shared" si="297"/>
        <v>101-200</v>
      </c>
      <c r="AB847" t="str">
        <f t="shared" si="298"/>
        <v>101-150</v>
      </c>
      <c r="AC847" t="str">
        <f t="shared" si="299"/>
        <v>NORTH</v>
      </c>
      <c r="AD847" t="str">
        <f t="shared" si="300"/>
        <v>Multiple Device</v>
      </c>
      <c r="AE847" t="str">
        <f t="shared" si="301"/>
        <v>301-350</v>
      </c>
      <c r="AF847" s="24" t="str">
        <f t="shared" si="302"/>
        <v>16-20 days</v>
      </c>
      <c r="AG847" t="str">
        <f t="shared" si="303"/>
        <v>0-500</v>
      </c>
      <c r="AH847" s="30">
        <f t="shared" si="305"/>
        <v>704</v>
      </c>
      <c r="AI847" s="30">
        <f t="shared" si="293"/>
        <v>0.47017045454545453</v>
      </c>
      <c r="AJ847" t="str">
        <f t="shared" si="306"/>
        <v>0-5 hrs</v>
      </c>
      <c r="AK847" t="str">
        <f t="shared" si="308"/>
        <v>Low Engaged</v>
      </c>
    </row>
    <row r="848" spans="1:37" x14ac:dyDescent="0.25">
      <c r="A848">
        <v>8634</v>
      </c>
      <c r="B848" t="s">
        <v>139</v>
      </c>
      <c r="C848" s="1">
        <v>45140</v>
      </c>
      <c r="D848" s="1">
        <v>45639</v>
      </c>
      <c r="E848" s="33">
        <v>15.99</v>
      </c>
      <c r="F848">
        <v>321</v>
      </c>
      <c r="G848" t="s">
        <v>33</v>
      </c>
      <c r="H848">
        <v>2</v>
      </c>
      <c r="I848">
        <v>2</v>
      </c>
      <c r="J848" t="b">
        <v>0</v>
      </c>
      <c r="K848">
        <v>676</v>
      </c>
      <c r="L848">
        <v>81</v>
      </c>
      <c r="M848" t="s">
        <v>25</v>
      </c>
      <c r="N848" t="s">
        <v>64</v>
      </c>
      <c r="O848" t="s">
        <v>56</v>
      </c>
      <c r="P848">
        <v>65</v>
      </c>
      <c r="Q848">
        <v>4.5999999999999996</v>
      </c>
      <c r="R848" t="b">
        <v>0</v>
      </c>
      <c r="S848" t="s">
        <v>28</v>
      </c>
      <c r="T848">
        <v>4647</v>
      </c>
      <c r="U848" t="s">
        <v>65</v>
      </c>
      <c r="V848" t="s">
        <v>68</v>
      </c>
      <c r="W848" t="s">
        <v>31</v>
      </c>
      <c r="X848" s="10">
        <f t="shared" si="295"/>
        <v>8.5865257595772793E-2</v>
      </c>
      <c r="Y848" s="10" t="str">
        <f t="shared" si="304"/>
        <v>0%-10%</v>
      </c>
      <c r="Z848" t="str">
        <f t="shared" si="296"/>
        <v>Low</v>
      </c>
      <c r="AA848" t="str">
        <f t="shared" si="297"/>
        <v>601-700</v>
      </c>
      <c r="AB848" t="str">
        <f t="shared" si="298"/>
        <v>51-100</v>
      </c>
      <c r="AC848" t="str">
        <f t="shared" si="299"/>
        <v>WEST</v>
      </c>
      <c r="AD848" t="str">
        <f t="shared" si="300"/>
        <v>Multiple Device</v>
      </c>
      <c r="AE848" t="str">
        <f t="shared" si="301"/>
        <v>301-350</v>
      </c>
      <c r="AF848" s="24" t="str">
        <f t="shared" si="302"/>
        <v>4-6 days</v>
      </c>
      <c r="AG848" t="str">
        <f t="shared" si="303"/>
        <v>Above 4500</v>
      </c>
      <c r="AH848" s="30">
        <f t="shared" si="305"/>
        <v>499</v>
      </c>
      <c r="AI848" s="30">
        <f t="shared" si="293"/>
        <v>0.64328657314629256</v>
      </c>
      <c r="AJ848" t="str">
        <f t="shared" si="306"/>
        <v>0-5 hrs</v>
      </c>
      <c r="AK848" t="str">
        <f t="shared" si="308"/>
        <v>Low Engaged</v>
      </c>
    </row>
    <row r="849" spans="1:37" x14ac:dyDescent="0.25">
      <c r="A849">
        <v>8645</v>
      </c>
      <c r="B849" t="s">
        <v>167</v>
      </c>
      <c r="C849" s="1">
        <v>45399</v>
      </c>
      <c r="D849" s="1">
        <v>45625</v>
      </c>
      <c r="E849" s="33">
        <v>11.99</v>
      </c>
      <c r="F849">
        <v>289</v>
      </c>
      <c r="G849" t="s">
        <v>43</v>
      </c>
      <c r="H849">
        <v>4</v>
      </c>
      <c r="I849">
        <v>3</v>
      </c>
      <c r="J849" t="b">
        <v>1</v>
      </c>
      <c r="K849">
        <v>999</v>
      </c>
      <c r="L849">
        <v>22</v>
      </c>
      <c r="M849" t="s">
        <v>25</v>
      </c>
      <c r="N849" t="s">
        <v>26</v>
      </c>
      <c r="O849" t="s">
        <v>41</v>
      </c>
      <c r="P849">
        <v>50</v>
      </c>
      <c r="Q849">
        <v>4.3</v>
      </c>
      <c r="R849" t="b">
        <v>1</v>
      </c>
      <c r="S849" t="s">
        <v>28</v>
      </c>
      <c r="T849">
        <v>4170</v>
      </c>
      <c r="U849" t="s">
        <v>51</v>
      </c>
      <c r="V849" t="s">
        <v>68</v>
      </c>
      <c r="W849" t="s">
        <v>31</v>
      </c>
      <c r="X849" s="10">
        <f t="shared" si="295"/>
        <v>4.8971596474045052E-2</v>
      </c>
      <c r="Y849" s="10" t="str">
        <f t="shared" si="304"/>
        <v>0%-10%</v>
      </c>
      <c r="Z849" t="str">
        <f t="shared" si="296"/>
        <v>Low</v>
      </c>
      <c r="AA849" t="str">
        <f t="shared" si="297"/>
        <v>901-1000</v>
      </c>
      <c r="AB849" t="str">
        <f t="shared" si="298"/>
        <v>0-50</v>
      </c>
      <c r="AC849" t="str">
        <f t="shared" si="299"/>
        <v>WEST</v>
      </c>
      <c r="AD849" t="str">
        <f t="shared" si="300"/>
        <v>Multiple Device</v>
      </c>
      <c r="AE849" t="str">
        <f t="shared" si="301"/>
        <v>251-300</v>
      </c>
      <c r="AF849" s="24" t="str">
        <f t="shared" si="302"/>
        <v>16-20 days</v>
      </c>
      <c r="AG849" t="str">
        <f t="shared" si="303"/>
        <v>4001-4500</v>
      </c>
      <c r="AH849" s="30">
        <f t="shared" si="305"/>
        <v>226</v>
      </c>
      <c r="AI849" s="30">
        <f t="shared" si="293"/>
        <v>1.2787610619469028</v>
      </c>
      <c r="AJ849" t="str">
        <f t="shared" si="306"/>
        <v>0-5 hrs</v>
      </c>
      <c r="AK849" t="str">
        <f t="shared" si="308"/>
        <v>Low Engaged</v>
      </c>
    </row>
    <row r="850" spans="1:37" x14ac:dyDescent="0.25">
      <c r="A850">
        <v>8646</v>
      </c>
      <c r="B850" t="s">
        <v>189</v>
      </c>
      <c r="C850" s="1">
        <v>45281</v>
      </c>
      <c r="D850" s="1">
        <v>45632</v>
      </c>
      <c r="E850" s="33">
        <v>7.99</v>
      </c>
      <c r="F850">
        <v>234</v>
      </c>
      <c r="G850" t="s">
        <v>24</v>
      </c>
      <c r="H850">
        <v>2</v>
      </c>
      <c r="I850">
        <v>6</v>
      </c>
      <c r="J850" t="b">
        <v>1</v>
      </c>
      <c r="K850">
        <v>580</v>
      </c>
      <c r="L850">
        <v>149</v>
      </c>
      <c r="M850" t="s">
        <v>44</v>
      </c>
      <c r="N850" t="s">
        <v>26</v>
      </c>
      <c r="O850" t="s">
        <v>67</v>
      </c>
      <c r="P850">
        <v>31</v>
      </c>
      <c r="Q850">
        <v>3.8</v>
      </c>
      <c r="R850" t="b">
        <v>1</v>
      </c>
      <c r="S850" t="s">
        <v>28</v>
      </c>
      <c r="T850">
        <v>1976</v>
      </c>
      <c r="U850" t="s">
        <v>57</v>
      </c>
      <c r="V850" t="s">
        <v>68</v>
      </c>
      <c r="W850" t="s">
        <v>31</v>
      </c>
      <c r="X850" s="10">
        <f t="shared" si="295"/>
        <v>4.2524005486968448E-2</v>
      </c>
      <c r="Y850" s="10" t="str">
        <f t="shared" si="304"/>
        <v>0%-10%</v>
      </c>
      <c r="Z850" t="str">
        <f t="shared" si="296"/>
        <v>Low</v>
      </c>
      <c r="AA850" t="str">
        <f t="shared" si="297"/>
        <v>501-600</v>
      </c>
      <c r="AB850" t="str">
        <f t="shared" si="298"/>
        <v>101-150</v>
      </c>
      <c r="AC850" t="str">
        <f t="shared" si="299"/>
        <v>NORTH</v>
      </c>
      <c r="AD850" t="str">
        <f t="shared" si="300"/>
        <v>Multiple Device</v>
      </c>
      <c r="AE850" t="str">
        <f t="shared" si="301"/>
        <v>201-250</v>
      </c>
      <c r="AF850" s="24" t="str">
        <f t="shared" si="302"/>
        <v>11-15 days</v>
      </c>
      <c r="AG850" t="str">
        <f t="shared" si="303"/>
        <v>1501-2000</v>
      </c>
      <c r="AH850" s="30">
        <f t="shared" si="305"/>
        <v>351</v>
      </c>
      <c r="AI850" s="30">
        <f t="shared" si="293"/>
        <v>0.66666666666666663</v>
      </c>
      <c r="AJ850" t="str">
        <f t="shared" si="306"/>
        <v>0-5 hrs</v>
      </c>
      <c r="AK850" t="str">
        <f t="shared" si="308"/>
        <v>Low Engaged</v>
      </c>
    </row>
    <row r="851" spans="1:37" x14ac:dyDescent="0.25">
      <c r="A851">
        <v>8651</v>
      </c>
      <c r="B851" t="s">
        <v>183</v>
      </c>
      <c r="C851" s="1">
        <v>45523</v>
      </c>
      <c r="D851" s="1">
        <v>45622</v>
      </c>
      <c r="E851" s="33">
        <v>15.99</v>
      </c>
      <c r="F851">
        <v>380</v>
      </c>
      <c r="G851" t="s">
        <v>79</v>
      </c>
      <c r="H851">
        <v>5</v>
      </c>
      <c r="I851">
        <v>5</v>
      </c>
      <c r="J851" t="b">
        <v>0</v>
      </c>
      <c r="K851">
        <v>334</v>
      </c>
      <c r="L851">
        <v>175</v>
      </c>
      <c r="M851" t="s">
        <v>74</v>
      </c>
      <c r="N851" t="s">
        <v>49</v>
      </c>
      <c r="O851" t="s">
        <v>34</v>
      </c>
      <c r="P851">
        <v>69</v>
      </c>
      <c r="Q851">
        <v>3.1</v>
      </c>
      <c r="R851" t="b">
        <v>0</v>
      </c>
      <c r="S851" t="s">
        <v>28</v>
      </c>
      <c r="T851">
        <v>4445</v>
      </c>
      <c r="U851" t="s">
        <v>65</v>
      </c>
      <c r="V851" t="s">
        <v>68</v>
      </c>
      <c r="W851" t="s">
        <v>31</v>
      </c>
      <c r="X851" s="10">
        <f t="shared" si="295"/>
        <v>0.13555992141453832</v>
      </c>
      <c r="Y851" s="10" t="str">
        <f t="shared" si="304"/>
        <v>11%-30%</v>
      </c>
      <c r="Z851" t="str">
        <f t="shared" si="296"/>
        <v>Moderate</v>
      </c>
      <c r="AA851" t="str">
        <f t="shared" si="297"/>
        <v>301-400</v>
      </c>
      <c r="AB851" t="str">
        <f t="shared" si="298"/>
        <v>151-200</v>
      </c>
      <c r="AC851" t="str">
        <f t="shared" si="299"/>
        <v>NORTH</v>
      </c>
      <c r="AD851" t="str">
        <f t="shared" si="300"/>
        <v>Multiple Device</v>
      </c>
      <c r="AE851" t="str">
        <f t="shared" si="301"/>
        <v>351-400</v>
      </c>
      <c r="AF851" s="24" t="str">
        <f t="shared" si="302"/>
        <v>21-30 days</v>
      </c>
      <c r="AG851" t="str">
        <f t="shared" si="303"/>
        <v>4001-4500</v>
      </c>
      <c r="AH851" s="30">
        <f t="shared" si="305"/>
        <v>99</v>
      </c>
      <c r="AI851" s="30">
        <f t="shared" si="293"/>
        <v>3.8383838383838382</v>
      </c>
      <c r="AJ851" t="str">
        <f t="shared" si="306"/>
        <v>0-5 hrs</v>
      </c>
      <c r="AK851" t="str">
        <f t="shared" si="308"/>
        <v>Low Engaged</v>
      </c>
    </row>
    <row r="852" spans="1:37" x14ac:dyDescent="0.25">
      <c r="A852">
        <v>8673</v>
      </c>
      <c r="B852" t="s">
        <v>97</v>
      </c>
      <c r="C852" s="1">
        <v>45289</v>
      </c>
      <c r="D852" s="1">
        <v>45637</v>
      </c>
      <c r="E852" s="33">
        <v>7.99</v>
      </c>
      <c r="F852">
        <v>378</v>
      </c>
      <c r="G852" t="s">
        <v>24</v>
      </c>
      <c r="H852">
        <v>2</v>
      </c>
      <c r="I852">
        <v>3</v>
      </c>
      <c r="J852" t="b">
        <v>0</v>
      </c>
      <c r="K852">
        <v>155</v>
      </c>
      <c r="L852">
        <v>69</v>
      </c>
      <c r="M852" t="s">
        <v>44</v>
      </c>
      <c r="N852" t="s">
        <v>40</v>
      </c>
      <c r="O852" t="s">
        <v>50</v>
      </c>
      <c r="P852">
        <v>11</v>
      </c>
      <c r="Q852">
        <v>3.3</v>
      </c>
      <c r="R852" t="b">
        <v>0</v>
      </c>
      <c r="S852" t="s">
        <v>28</v>
      </c>
      <c r="T852">
        <v>353</v>
      </c>
      <c r="U852" t="s">
        <v>51</v>
      </c>
      <c r="V852" t="s">
        <v>68</v>
      </c>
      <c r="W852" t="s">
        <v>53</v>
      </c>
      <c r="X852" s="10">
        <f t="shared" si="295"/>
        <v>4.9107142857142856E-2</v>
      </c>
      <c r="Y852" s="10" t="str">
        <f t="shared" si="304"/>
        <v>0%-10%</v>
      </c>
      <c r="Z852" t="str">
        <f t="shared" si="296"/>
        <v>Low</v>
      </c>
      <c r="AA852" t="str">
        <f t="shared" si="297"/>
        <v>101-200</v>
      </c>
      <c r="AB852" t="str">
        <f t="shared" si="298"/>
        <v>51-100</v>
      </c>
      <c r="AC852" t="str">
        <f t="shared" si="299"/>
        <v>NORTH</v>
      </c>
      <c r="AD852" t="str">
        <f t="shared" si="300"/>
        <v>Multiple Device</v>
      </c>
      <c r="AE852" t="str">
        <f t="shared" si="301"/>
        <v>351-400</v>
      </c>
      <c r="AF852" s="24" t="str">
        <f t="shared" si="302"/>
        <v>7-10 days</v>
      </c>
      <c r="AG852" t="str">
        <f t="shared" si="303"/>
        <v>0-500</v>
      </c>
      <c r="AH852" s="30">
        <f t="shared" si="305"/>
        <v>348</v>
      </c>
      <c r="AI852" s="30">
        <f t="shared" si="293"/>
        <v>1.0862068965517242</v>
      </c>
      <c r="AJ852" t="str">
        <f t="shared" si="306"/>
        <v>0-5 hrs</v>
      </c>
      <c r="AK852" t="str">
        <f t="shared" si="308"/>
        <v>Low Engaged</v>
      </c>
    </row>
    <row r="853" spans="1:37" x14ac:dyDescent="0.25">
      <c r="A853">
        <v>8674</v>
      </c>
      <c r="B853" t="s">
        <v>222</v>
      </c>
      <c r="C853" s="1">
        <v>44927</v>
      </c>
      <c r="D853" s="1">
        <v>45616</v>
      </c>
      <c r="E853" s="33">
        <v>15.99</v>
      </c>
      <c r="F853">
        <v>455</v>
      </c>
      <c r="G853" t="s">
        <v>62</v>
      </c>
      <c r="H853">
        <v>5</v>
      </c>
      <c r="I853">
        <v>6</v>
      </c>
      <c r="J853" t="b">
        <v>1</v>
      </c>
      <c r="K853">
        <v>813</v>
      </c>
      <c r="L853">
        <v>155</v>
      </c>
      <c r="M853" t="s">
        <v>39</v>
      </c>
      <c r="N853" t="s">
        <v>64</v>
      </c>
      <c r="O853" t="s">
        <v>67</v>
      </c>
      <c r="P853">
        <v>85</v>
      </c>
      <c r="Q853">
        <v>3.6</v>
      </c>
      <c r="R853" t="b">
        <v>1</v>
      </c>
      <c r="S853" t="s">
        <v>28</v>
      </c>
      <c r="T853">
        <v>2897</v>
      </c>
      <c r="U853" t="s">
        <v>51</v>
      </c>
      <c r="V853" t="s">
        <v>36</v>
      </c>
      <c r="W853" t="s">
        <v>53</v>
      </c>
      <c r="X853" s="10">
        <f t="shared" si="295"/>
        <v>8.78099173553719E-2</v>
      </c>
      <c r="Y853" s="10" t="str">
        <f t="shared" si="304"/>
        <v>0%-10%</v>
      </c>
      <c r="Z853" t="str">
        <f t="shared" si="296"/>
        <v>Low</v>
      </c>
      <c r="AA853" t="str">
        <f t="shared" si="297"/>
        <v>801-900</v>
      </c>
      <c r="AB853" t="str">
        <f t="shared" si="298"/>
        <v>151-200</v>
      </c>
      <c r="AC853" t="str">
        <f t="shared" si="299"/>
        <v>WEST</v>
      </c>
      <c r="AD853" t="str">
        <f t="shared" si="300"/>
        <v>Multiple Device</v>
      </c>
      <c r="AE853" t="str">
        <f t="shared" si="301"/>
        <v>451-500</v>
      </c>
      <c r="AF853" s="24" t="str">
        <f t="shared" si="302"/>
        <v>More than 30days</v>
      </c>
      <c r="AG853" t="str">
        <f t="shared" si="303"/>
        <v>2501-3000</v>
      </c>
      <c r="AH853" s="30">
        <f t="shared" si="305"/>
        <v>689</v>
      </c>
      <c r="AI853" s="30">
        <f t="shared" si="293"/>
        <v>0.660377358490566</v>
      </c>
      <c r="AJ853" t="str">
        <f t="shared" si="306"/>
        <v>0-5 hrs</v>
      </c>
      <c r="AK853" t="str">
        <f t="shared" si="307"/>
        <v>High Enagaged</v>
      </c>
    </row>
    <row r="854" spans="1:37" x14ac:dyDescent="0.25">
      <c r="A854">
        <v>8685</v>
      </c>
      <c r="B854" t="s">
        <v>99</v>
      </c>
      <c r="C854" s="1">
        <v>45360</v>
      </c>
      <c r="D854" s="1">
        <v>45616</v>
      </c>
      <c r="E854" s="33">
        <v>11.99</v>
      </c>
      <c r="F854">
        <v>446</v>
      </c>
      <c r="G854" t="s">
        <v>46</v>
      </c>
      <c r="H854">
        <v>5</v>
      </c>
      <c r="I854">
        <v>3</v>
      </c>
      <c r="J854" t="b">
        <v>1</v>
      </c>
      <c r="K854">
        <v>831</v>
      </c>
      <c r="L854">
        <v>37</v>
      </c>
      <c r="M854" t="s">
        <v>74</v>
      </c>
      <c r="N854" t="s">
        <v>26</v>
      </c>
      <c r="O854" t="s">
        <v>56</v>
      </c>
      <c r="P854">
        <v>54</v>
      </c>
      <c r="Q854">
        <v>3.3</v>
      </c>
      <c r="R854" t="b">
        <v>1</v>
      </c>
      <c r="S854" t="s">
        <v>28</v>
      </c>
      <c r="T854">
        <v>3007</v>
      </c>
      <c r="U854" t="s">
        <v>51</v>
      </c>
      <c r="V854" t="s">
        <v>60</v>
      </c>
      <c r="W854" t="s">
        <v>37</v>
      </c>
      <c r="X854" s="10">
        <f t="shared" si="295"/>
        <v>6.2211981566820278E-2</v>
      </c>
      <c r="Y854" s="10" t="str">
        <f t="shared" si="304"/>
        <v>0%-10%</v>
      </c>
      <c r="Z854" t="str">
        <f t="shared" si="296"/>
        <v>Low</v>
      </c>
      <c r="AA854" t="str">
        <f t="shared" si="297"/>
        <v>801-900</v>
      </c>
      <c r="AB854" t="str">
        <f t="shared" si="298"/>
        <v>0-50</v>
      </c>
      <c r="AC854" t="str">
        <f t="shared" si="299"/>
        <v>NORTH</v>
      </c>
      <c r="AD854" t="str">
        <f t="shared" si="300"/>
        <v>Multiple Device</v>
      </c>
      <c r="AE854" t="str">
        <f t="shared" si="301"/>
        <v>401-450</v>
      </c>
      <c r="AF854" s="24" t="str">
        <f t="shared" si="302"/>
        <v>More than 30days</v>
      </c>
      <c r="AG854" t="str">
        <f t="shared" si="303"/>
        <v>3001-3500</v>
      </c>
      <c r="AH854" s="30">
        <f t="shared" si="305"/>
        <v>256</v>
      </c>
      <c r="AI854" s="30">
        <f t="shared" si="293"/>
        <v>1.7421875</v>
      </c>
      <c r="AJ854" t="str">
        <f t="shared" si="306"/>
        <v>0-5 hrs</v>
      </c>
      <c r="AK854" t="str">
        <f t="shared" si="307"/>
        <v>High Enagaged</v>
      </c>
    </row>
    <row r="855" spans="1:37" x14ac:dyDescent="0.25">
      <c r="A855">
        <v>8694</v>
      </c>
      <c r="B855" t="s">
        <v>298</v>
      </c>
      <c r="C855" s="1">
        <v>45274</v>
      </c>
      <c r="D855" s="1">
        <v>45629</v>
      </c>
      <c r="E855" s="33">
        <v>15.99</v>
      </c>
      <c r="F855">
        <v>270</v>
      </c>
      <c r="G855" t="s">
        <v>62</v>
      </c>
      <c r="H855">
        <v>2</v>
      </c>
      <c r="I855">
        <v>3</v>
      </c>
      <c r="J855" t="b">
        <v>1</v>
      </c>
      <c r="K855">
        <v>836</v>
      </c>
      <c r="L855">
        <v>67</v>
      </c>
      <c r="M855" t="s">
        <v>59</v>
      </c>
      <c r="N855" t="s">
        <v>26</v>
      </c>
      <c r="O855" t="s">
        <v>67</v>
      </c>
      <c r="P855">
        <v>51</v>
      </c>
      <c r="Q855">
        <v>4.5</v>
      </c>
      <c r="R855" t="b">
        <v>1</v>
      </c>
      <c r="S855" t="s">
        <v>28</v>
      </c>
      <c r="T855">
        <v>414</v>
      </c>
      <c r="U855" t="s">
        <v>51</v>
      </c>
      <c r="V855" t="s">
        <v>52</v>
      </c>
      <c r="W855" t="s">
        <v>53</v>
      </c>
      <c r="X855" s="10">
        <f t="shared" si="295"/>
        <v>5.647840531561462E-2</v>
      </c>
      <c r="Y855" s="10" t="str">
        <f t="shared" si="304"/>
        <v>0%-10%</v>
      </c>
      <c r="Z855" t="str">
        <f t="shared" si="296"/>
        <v>Low</v>
      </c>
      <c r="AA855" t="str">
        <f t="shared" si="297"/>
        <v>801-900</v>
      </c>
      <c r="AB855" t="str">
        <f t="shared" si="298"/>
        <v>51-100</v>
      </c>
      <c r="AC855" t="str">
        <f t="shared" si="299"/>
        <v>SOUTH</v>
      </c>
      <c r="AD855" t="str">
        <f t="shared" si="300"/>
        <v>Multiple Device</v>
      </c>
      <c r="AE855" t="str">
        <f t="shared" si="301"/>
        <v>251-300</v>
      </c>
      <c r="AF855" s="24" t="str">
        <f t="shared" si="302"/>
        <v>11-15 days</v>
      </c>
      <c r="AG855" t="str">
        <f t="shared" si="303"/>
        <v>0-500</v>
      </c>
      <c r="AH855" s="30">
        <f t="shared" si="305"/>
        <v>355</v>
      </c>
      <c r="AI855" s="30">
        <f t="shared" si="293"/>
        <v>0.76056338028169013</v>
      </c>
      <c r="AJ855" t="str">
        <f t="shared" si="306"/>
        <v>0-5 hrs</v>
      </c>
      <c r="AK855" t="str">
        <f t="shared" ref="AK855:AK858" si="309">IF(F855&gt;400,"High Enagaged",IF(AND(F855&lt;=200,F855&gt;100),"Moderate Enagaged","Low Engaged"))</f>
        <v>Low Engaged</v>
      </c>
    </row>
    <row r="856" spans="1:37" x14ac:dyDescent="0.25">
      <c r="A856">
        <v>8703</v>
      </c>
      <c r="B856" t="s">
        <v>165</v>
      </c>
      <c r="C856" s="1">
        <v>45479</v>
      </c>
      <c r="D856" s="1">
        <v>45618</v>
      </c>
      <c r="E856" s="33">
        <v>15.99</v>
      </c>
      <c r="F856">
        <v>336</v>
      </c>
      <c r="G856" t="s">
        <v>33</v>
      </c>
      <c r="H856">
        <v>1</v>
      </c>
      <c r="I856">
        <v>4</v>
      </c>
      <c r="J856" t="b">
        <v>1</v>
      </c>
      <c r="K856">
        <v>855</v>
      </c>
      <c r="L856">
        <v>186</v>
      </c>
      <c r="M856" t="s">
        <v>39</v>
      </c>
      <c r="N856" t="s">
        <v>26</v>
      </c>
      <c r="O856" t="s">
        <v>41</v>
      </c>
      <c r="P856">
        <v>54</v>
      </c>
      <c r="Q856">
        <v>3.6</v>
      </c>
      <c r="R856" t="b">
        <v>0</v>
      </c>
      <c r="S856" t="s">
        <v>28</v>
      </c>
      <c r="T856">
        <v>3674</v>
      </c>
      <c r="U856" t="s">
        <v>65</v>
      </c>
      <c r="V856" t="s">
        <v>36</v>
      </c>
      <c r="W856" t="s">
        <v>31</v>
      </c>
      <c r="X856" s="10">
        <f t="shared" si="295"/>
        <v>5.1873198847262249E-2</v>
      </c>
      <c r="Y856" s="10" t="str">
        <f t="shared" si="304"/>
        <v>0%-10%</v>
      </c>
      <c r="Z856" t="str">
        <f t="shared" si="296"/>
        <v>Low</v>
      </c>
      <c r="AA856" t="str">
        <f t="shared" si="297"/>
        <v>801-900</v>
      </c>
      <c r="AB856" t="str">
        <f t="shared" si="298"/>
        <v>151-200</v>
      </c>
      <c r="AC856" t="str">
        <f t="shared" si="299"/>
        <v>WEST</v>
      </c>
      <c r="AD856" t="str">
        <f t="shared" si="300"/>
        <v>Single Device</v>
      </c>
      <c r="AE856" t="str">
        <f t="shared" si="301"/>
        <v>301-350</v>
      </c>
      <c r="AF856" s="24" t="str">
        <f t="shared" si="302"/>
        <v>More than 30days</v>
      </c>
      <c r="AG856" t="str">
        <f t="shared" si="303"/>
        <v>3501-4000</v>
      </c>
      <c r="AH856" s="30">
        <f t="shared" si="305"/>
        <v>139</v>
      </c>
      <c r="AI856" s="30">
        <f t="shared" si="293"/>
        <v>2.4172661870503598</v>
      </c>
      <c r="AJ856" t="str">
        <f t="shared" si="306"/>
        <v>0-5 hrs</v>
      </c>
      <c r="AK856" t="str">
        <f t="shared" si="309"/>
        <v>Low Engaged</v>
      </c>
    </row>
    <row r="857" spans="1:37" x14ac:dyDescent="0.25">
      <c r="A857">
        <v>8719</v>
      </c>
      <c r="B857" t="s">
        <v>92</v>
      </c>
      <c r="C857" s="1">
        <v>45187</v>
      </c>
      <c r="D857" s="1">
        <v>45622</v>
      </c>
      <c r="E857" s="33">
        <v>15.99</v>
      </c>
      <c r="F857">
        <v>345</v>
      </c>
      <c r="G857" t="s">
        <v>46</v>
      </c>
      <c r="H857">
        <v>4</v>
      </c>
      <c r="I857">
        <v>5</v>
      </c>
      <c r="J857" t="b">
        <v>0</v>
      </c>
      <c r="K857">
        <v>180</v>
      </c>
      <c r="L857">
        <v>99</v>
      </c>
      <c r="M857" t="s">
        <v>44</v>
      </c>
      <c r="N857" t="s">
        <v>64</v>
      </c>
      <c r="O857" t="s">
        <v>67</v>
      </c>
      <c r="P857">
        <v>73</v>
      </c>
      <c r="Q857">
        <v>4.7</v>
      </c>
      <c r="R857" t="b">
        <v>1</v>
      </c>
      <c r="S857" t="s">
        <v>28</v>
      </c>
      <c r="T857">
        <v>2636</v>
      </c>
      <c r="U857" t="s">
        <v>29</v>
      </c>
      <c r="V857" t="s">
        <v>52</v>
      </c>
      <c r="W857" t="s">
        <v>31</v>
      </c>
      <c r="X857" s="10">
        <f t="shared" si="295"/>
        <v>0.26164874551971329</v>
      </c>
      <c r="Y857" s="10" t="str">
        <f t="shared" si="304"/>
        <v>11%-30%</v>
      </c>
      <c r="Z857" t="str">
        <f t="shared" si="296"/>
        <v>Moderate</v>
      </c>
      <c r="AA857" t="str">
        <f t="shared" si="297"/>
        <v>101-200</v>
      </c>
      <c r="AB857" t="str">
        <f t="shared" si="298"/>
        <v>51-100</v>
      </c>
      <c r="AC857" t="str">
        <f t="shared" si="299"/>
        <v>NORTH</v>
      </c>
      <c r="AD857" t="str">
        <f t="shared" si="300"/>
        <v>Multiple Device</v>
      </c>
      <c r="AE857" t="str">
        <f t="shared" si="301"/>
        <v>301-350</v>
      </c>
      <c r="AF857" s="24" t="str">
        <f t="shared" si="302"/>
        <v>More than 30days</v>
      </c>
      <c r="AG857" t="str">
        <f t="shared" si="303"/>
        <v>2501-3000</v>
      </c>
      <c r="AH857" s="30">
        <f t="shared" si="305"/>
        <v>435</v>
      </c>
      <c r="AI857" s="30">
        <f t="shared" si="293"/>
        <v>0.7931034482758621</v>
      </c>
      <c r="AJ857" t="str">
        <f t="shared" si="306"/>
        <v>0-5 hrs</v>
      </c>
      <c r="AK857" t="str">
        <f t="shared" si="309"/>
        <v>Low Engaged</v>
      </c>
    </row>
    <row r="858" spans="1:37" x14ac:dyDescent="0.25">
      <c r="A858">
        <v>8721</v>
      </c>
      <c r="B858" t="s">
        <v>182</v>
      </c>
      <c r="C858" s="1">
        <v>44980</v>
      </c>
      <c r="D858" s="1">
        <v>45627</v>
      </c>
      <c r="E858" s="33">
        <v>15.99</v>
      </c>
      <c r="F858">
        <v>81</v>
      </c>
      <c r="G858" t="s">
        <v>33</v>
      </c>
      <c r="H858">
        <v>3</v>
      </c>
      <c r="I858">
        <v>5</v>
      </c>
      <c r="J858" t="b">
        <v>0</v>
      </c>
      <c r="K858">
        <v>394</v>
      </c>
      <c r="L858">
        <v>168</v>
      </c>
      <c r="M858" t="s">
        <v>39</v>
      </c>
      <c r="N858" t="s">
        <v>64</v>
      </c>
      <c r="O858" t="s">
        <v>41</v>
      </c>
      <c r="P858">
        <v>21</v>
      </c>
      <c r="Q858">
        <v>4.7</v>
      </c>
      <c r="R858" t="b">
        <v>1</v>
      </c>
      <c r="S858" t="s">
        <v>28</v>
      </c>
      <c r="T858">
        <v>510</v>
      </c>
      <c r="U858" t="s">
        <v>51</v>
      </c>
      <c r="V858" t="s">
        <v>52</v>
      </c>
      <c r="W858" t="s">
        <v>31</v>
      </c>
      <c r="X858" s="10">
        <f t="shared" si="295"/>
        <v>3.7366548042704624E-2</v>
      </c>
      <c r="Y858" s="10" t="str">
        <f t="shared" si="304"/>
        <v>0%-10%</v>
      </c>
      <c r="Z858" t="str">
        <f t="shared" si="296"/>
        <v>Low</v>
      </c>
      <c r="AA858" t="str">
        <f t="shared" si="297"/>
        <v>301-400</v>
      </c>
      <c r="AB858" t="str">
        <f t="shared" si="298"/>
        <v>151-200</v>
      </c>
      <c r="AC858" t="str">
        <f t="shared" si="299"/>
        <v>WEST</v>
      </c>
      <c r="AD858" t="str">
        <f t="shared" si="300"/>
        <v>Multiple Device</v>
      </c>
      <c r="AE858" t="str">
        <f t="shared" si="301"/>
        <v>51-100</v>
      </c>
      <c r="AF858" s="24" t="str">
        <f t="shared" si="302"/>
        <v>16-20 days</v>
      </c>
      <c r="AG858" t="str">
        <f t="shared" si="303"/>
        <v>501-1000</v>
      </c>
      <c r="AH858" s="30">
        <f t="shared" si="305"/>
        <v>647</v>
      </c>
      <c r="AI858" s="30">
        <f t="shared" si="293"/>
        <v>0.12519319938176199</v>
      </c>
      <c r="AJ858" t="str">
        <f t="shared" si="306"/>
        <v>0-5 hrs</v>
      </c>
      <c r="AK858" t="str">
        <f t="shared" si="309"/>
        <v>Low Engaged</v>
      </c>
    </row>
    <row r="859" spans="1:37" x14ac:dyDescent="0.25">
      <c r="A859">
        <v>8729</v>
      </c>
      <c r="B859" t="s">
        <v>224</v>
      </c>
      <c r="C859" s="1">
        <v>45300</v>
      </c>
      <c r="D859" s="1">
        <v>45639</v>
      </c>
      <c r="E859" s="33">
        <v>7.99</v>
      </c>
      <c r="F859">
        <v>459</v>
      </c>
      <c r="G859" t="s">
        <v>46</v>
      </c>
      <c r="H859">
        <v>2</v>
      </c>
      <c r="I859">
        <v>4</v>
      </c>
      <c r="J859" t="b">
        <v>0</v>
      </c>
      <c r="K859">
        <v>573</v>
      </c>
      <c r="L859">
        <v>190</v>
      </c>
      <c r="M859" t="s">
        <v>59</v>
      </c>
      <c r="N859" t="s">
        <v>26</v>
      </c>
      <c r="O859" t="s">
        <v>50</v>
      </c>
      <c r="P859">
        <v>81</v>
      </c>
      <c r="Q859">
        <v>4.3</v>
      </c>
      <c r="R859" t="b">
        <v>0</v>
      </c>
      <c r="S859" t="s">
        <v>28</v>
      </c>
      <c r="T859">
        <v>3910</v>
      </c>
      <c r="U859" t="s">
        <v>57</v>
      </c>
      <c r="V859" t="s">
        <v>60</v>
      </c>
      <c r="W859" t="s">
        <v>53</v>
      </c>
      <c r="X859" s="10">
        <f t="shared" si="295"/>
        <v>0.10615989515072084</v>
      </c>
      <c r="Y859" s="10" t="str">
        <f t="shared" si="304"/>
        <v>11%-30%</v>
      </c>
      <c r="Z859" t="str">
        <f t="shared" si="296"/>
        <v>Moderate</v>
      </c>
      <c r="AA859" t="str">
        <f t="shared" si="297"/>
        <v>501-600</v>
      </c>
      <c r="AB859" t="str">
        <f t="shared" si="298"/>
        <v>151-200</v>
      </c>
      <c r="AC859" t="str">
        <f t="shared" si="299"/>
        <v>SOUTH</v>
      </c>
      <c r="AD859" t="str">
        <f t="shared" si="300"/>
        <v>Multiple Device</v>
      </c>
      <c r="AE859" t="str">
        <f t="shared" si="301"/>
        <v>451-500</v>
      </c>
      <c r="AF859" s="24" t="str">
        <f t="shared" si="302"/>
        <v>4-6 days</v>
      </c>
      <c r="AG859" t="str">
        <f t="shared" si="303"/>
        <v>3501-4000</v>
      </c>
      <c r="AH859" s="30">
        <f t="shared" si="305"/>
        <v>339</v>
      </c>
      <c r="AI859" s="30">
        <f t="shared" si="293"/>
        <v>1.3539823008849559</v>
      </c>
      <c r="AJ859" t="str">
        <f t="shared" si="306"/>
        <v>0-5 hrs</v>
      </c>
      <c r="AK859" t="str">
        <f t="shared" si="307"/>
        <v>High Enagaged</v>
      </c>
    </row>
    <row r="860" spans="1:37" x14ac:dyDescent="0.25">
      <c r="A860">
        <v>8731</v>
      </c>
      <c r="B860" t="s">
        <v>120</v>
      </c>
      <c r="C860" s="1">
        <v>45291</v>
      </c>
      <c r="D860" s="1">
        <v>45628</v>
      </c>
      <c r="E860" s="33">
        <v>15.99</v>
      </c>
      <c r="F860">
        <v>210</v>
      </c>
      <c r="G860" t="s">
        <v>79</v>
      </c>
      <c r="H860">
        <v>5</v>
      </c>
      <c r="I860">
        <v>5</v>
      </c>
      <c r="J860" t="b">
        <v>0</v>
      </c>
      <c r="K860">
        <v>206</v>
      </c>
      <c r="L860">
        <v>194</v>
      </c>
      <c r="M860" t="s">
        <v>39</v>
      </c>
      <c r="N860" t="s">
        <v>26</v>
      </c>
      <c r="O860" t="s">
        <v>27</v>
      </c>
      <c r="P860">
        <v>62</v>
      </c>
      <c r="Q860">
        <v>3.9</v>
      </c>
      <c r="R860" t="b">
        <v>0</v>
      </c>
      <c r="S860" t="s">
        <v>28</v>
      </c>
      <c r="T860">
        <v>2856</v>
      </c>
      <c r="U860" t="s">
        <v>29</v>
      </c>
      <c r="V860" t="s">
        <v>60</v>
      </c>
      <c r="W860" t="s">
        <v>37</v>
      </c>
      <c r="X860" s="10">
        <f t="shared" si="295"/>
        <v>0.155</v>
      </c>
      <c r="Y860" s="10" t="str">
        <f t="shared" si="304"/>
        <v>11%-30%</v>
      </c>
      <c r="Z860" t="str">
        <f t="shared" si="296"/>
        <v>Moderate</v>
      </c>
      <c r="AA860" t="str">
        <f t="shared" si="297"/>
        <v>201-300</v>
      </c>
      <c r="AB860" t="str">
        <f t="shared" si="298"/>
        <v>151-200</v>
      </c>
      <c r="AC860" t="str">
        <f t="shared" si="299"/>
        <v>WEST</v>
      </c>
      <c r="AD860" t="str">
        <f t="shared" si="300"/>
        <v>Multiple Device</v>
      </c>
      <c r="AE860" t="str">
        <f t="shared" si="301"/>
        <v>201-250</v>
      </c>
      <c r="AF860" s="24" t="str">
        <f t="shared" si="302"/>
        <v>16-20 days</v>
      </c>
      <c r="AG860" t="str">
        <f t="shared" si="303"/>
        <v>2501-3000</v>
      </c>
      <c r="AH860" s="30">
        <f t="shared" si="305"/>
        <v>337</v>
      </c>
      <c r="AI860" s="30">
        <f t="shared" si="293"/>
        <v>0.62314540059347179</v>
      </c>
      <c r="AJ860" t="str">
        <f t="shared" si="306"/>
        <v>0-5 hrs</v>
      </c>
      <c r="AK860" t="str">
        <f>IF(F860&gt;400,"High Enagaged",IF(AND(F860&lt;=200,F860&gt;100),"Moderate Enagaged","Low Engaged"))</f>
        <v>Low Engaged</v>
      </c>
    </row>
    <row r="861" spans="1:37" x14ac:dyDescent="0.25">
      <c r="A861">
        <v>8733</v>
      </c>
      <c r="B861" t="s">
        <v>189</v>
      </c>
      <c r="C861" s="1">
        <v>45449</v>
      </c>
      <c r="D861" s="1">
        <v>45642</v>
      </c>
      <c r="E861" s="33">
        <v>15.99</v>
      </c>
      <c r="F861">
        <v>451</v>
      </c>
      <c r="G861" t="s">
        <v>55</v>
      </c>
      <c r="H861">
        <v>4</v>
      </c>
      <c r="I861">
        <v>4</v>
      </c>
      <c r="J861" t="b">
        <v>1</v>
      </c>
      <c r="K861">
        <v>742</v>
      </c>
      <c r="L861">
        <v>140</v>
      </c>
      <c r="M861" t="s">
        <v>59</v>
      </c>
      <c r="N861" t="s">
        <v>40</v>
      </c>
      <c r="O861" t="s">
        <v>56</v>
      </c>
      <c r="P861">
        <v>37</v>
      </c>
      <c r="Q861">
        <v>4.0999999999999996</v>
      </c>
      <c r="R861" t="b">
        <v>1</v>
      </c>
      <c r="S861" t="s">
        <v>28</v>
      </c>
      <c r="T861">
        <v>3708</v>
      </c>
      <c r="U861" t="s">
        <v>51</v>
      </c>
      <c r="V861" t="s">
        <v>30</v>
      </c>
      <c r="W861" t="s">
        <v>75</v>
      </c>
      <c r="X861" s="10">
        <f t="shared" si="295"/>
        <v>4.195011337868481E-2</v>
      </c>
      <c r="Y861" s="10" t="str">
        <f t="shared" si="304"/>
        <v>0%-10%</v>
      </c>
      <c r="Z861" t="str">
        <f t="shared" si="296"/>
        <v>Low</v>
      </c>
      <c r="AA861" t="str">
        <f t="shared" si="297"/>
        <v>701-800</v>
      </c>
      <c r="AB861" t="str">
        <f t="shared" si="298"/>
        <v>101-150</v>
      </c>
      <c r="AC861" t="str">
        <f t="shared" si="299"/>
        <v>SOUTH</v>
      </c>
      <c r="AD861" t="str">
        <f t="shared" si="300"/>
        <v>Multiple Device</v>
      </c>
      <c r="AE861" t="str">
        <f t="shared" si="301"/>
        <v>451-500</v>
      </c>
      <c r="AF861" s="24" t="str">
        <f t="shared" si="302"/>
        <v>2-3 days</v>
      </c>
      <c r="AG861" t="str">
        <f t="shared" si="303"/>
        <v>3501-4000</v>
      </c>
      <c r="AH861" s="30">
        <f t="shared" si="305"/>
        <v>193</v>
      </c>
      <c r="AI861" s="30">
        <f t="shared" si="293"/>
        <v>2.3367875647668392</v>
      </c>
      <c r="AJ861" t="str">
        <f t="shared" si="306"/>
        <v>0-5 hrs</v>
      </c>
      <c r="AK861" t="str">
        <f t="shared" si="307"/>
        <v>High Enagaged</v>
      </c>
    </row>
    <row r="862" spans="1:37" x14ac:dyDescent="0.25">
      <c r="A862">
        <v>8738</v>
      </c>
      <c r="B862" t="s">
        <v>100</v>
      </c>
      <c r="C862" s="1">
        <v>45556</v>
      </c>
      <c r="D862" s="1">
        <v>45625</v>
      </c>
      <c r="E862" s="33">
        <v>7.99</v>
      </c>
      <c r="F862">
        <v>427</v>
      </c>
      <c r="G862" t="s">
        <v>79</v>
      </c>
      <c r="H862">
        <v>1</v>
      </c>
      <c r="I862">
        <v>1</v>
      </c>
      <c r="J862" t="b">
        <v>1</v>
      </c>
      <c r="K862">
        <v>886</v>
      </c>
      <c r="L862">
        <v>17</v>
      </c>
      <c r="M862" t="s">
        <v>44</v>
      </c>
      <c r="N862" t="s">
        <v>40</v>
      </c>
      <c r="O862" t="s">
        <v>41</v>
      </c>
      <c r="P862">
        <v>41</v>
      </c>
      <c r="Q862">
        <v>4.0999999999999996</v>
      </c>
      <c r="R862" t="b">
        <v>0</v>
      </c>
      <c r="S862" t="s">
        <v>28</v>
      </c>
      <c r="T862">
        <v>342</v>
      </c>
      <c r="U862" t="s">
        <v>51</v>
      </c>
      <c r="V862" t="s">
        <v>60</v>
      </c>
      <c r="W862" t="s">
        <v>75</v>
      </c>
      <c r="X862" s="10">
        <f t="shared" si="295"/>
        <v>4.5404208194905871E-2</v>
      </c>
      <c r="Y862" s="10" t="str">
        <f t="shared" si="304"/>
        <v>0%-10%</v>
      </c>
      <c r="Z862" t="str">
        <f t="shared" si="296"/>
        <v>Low</v>
      </c>
      <c r="AA862" t="str">
        <f t="shared" si="297"/>
        <v>801-900</v>
      </c>
      <c r="AB862" t="str">
        <f t="shared" si="298"/>
        <v>0-50</v>
      </c>
      <c r="AC862" t="str">
        <f t="shared" si="299"/>
        <v>NORTH</v>
      </c>
      <c r="AD862" t="str">
        <f t="shared" si="300"/>
        <v>Single Device</v>
      </c>
      <c r="AE862" t="str">
        <f t="shared" si="301"/>
        <v>401-450</v>
      </c>
      <c r="AF862" s="24" t="str">
        <f t="shared" si="302"/>
        <v>16-20 days</v>
      </c>
      <c r="AG862" t="str">
        <f t="shared" si="303"/>
        <v>0-500</v>
      </c>
      <c r="AH862" s="30">
        <f t="shared" si="305"/>
        <v>69</v>
      </c>
      <c r="AI862" s="30">
        <f t="shared" si="293"/>
        <v>6.1884057971014492</v>
      </c>
      <c r="AJ862" t="str">
        <f t="shared" si="306"/>
        <v>6-10 hrs</v>
      </c>
      <c r="AK862" t="str">
        <f t="shared" si="307"/>
        <v>High Enagaged</v>
      </c>
    </row>
    <row r="863" spans="1:37" x14ac:dyDescent="0.25">
      <c r="A863">
        <v>8743</v>
      </c>
      <c r="B863" t="s">
        <v>134</v>
      </c>
      <c r="C863" s="1">
        <v>45321</v>
      </c>
      <c r="D863" s="1">
        <v>45621</v>
      </c>
      <c r="E863" s="33">
        <v>11.99</v>
      </c>
      <c r="F863">
        <v>129</v>
      </c>
      <c r="G863" t="s">
        <v>24</v>
      </c>
      <c r="H863">
        <v>3</v>
      </c>
      <c r="I863">
        <v>5</v>
      </c>
      <c r="J863" t="b">
        <v>1</v>
      </c>
      <c r="K863">
        <v>594</v>
      </c>
      <c r="L863">
        <v>127</v>
      </c>
      <c r="M863" t="s">
        <v>48</v>
      </c>
      <c r="N863" t="s">
        <v>26</v>
      </c>
      <c r="O863" t="s">
        <v>34</v>
      </c>
      <c r="P863">
        <v>79</v>
      </c>
      <c r="Q863">
        <v>3.9</v>
      </c>
      <c r="R863" t="b">
        <v>0</v>
      </c>
      <c r="S863" t="s">
        <v>28</v>
      </c>
      <c r="T863">
        <v>2858</v>
      </c>
      <c r="U863" t="s">
        <v>29</v>
      </c>
      <c r="V863" t="s">
        <v>60</v>
      </c>
      <c r="W863" t="s">
        <v>53</v>
      </c>
      <c r="X863" s="10">
        <f t="shared" si="295"/>
        <v>0.10957004160887657</v>
      </c>
      <c r="Y863" s="10" t="str">
        <f t="shared" si="304"/>
        <v>11%-30%</v>
      </c>
      <c r="Z863" t="str">
        <f t="shared" si="296"/>
        <v>Moderate</v>
      </c>
      <c r="AA863" t="str">
        <f t="shared" si="297"/>
        <v>501-600</v>
      </c>
      <c r="AB863" t="str">
        <f t="shared" si="298"/>
        <v>101-150</v>
      </c>
      <c r="AC863" t="str">
        <f t="shared" si="299"/>
        <v>EAST</v>
      </c>
      <c r="AD863" t="str">
        <f t="shared" si="300"/>
        <v>Multiple Device</v>
      </c>
      <c r="AE863" t="str">
        <f t="shared" si="301"/>
        <v>101-150</v>
      </c>
      <c r="AF863" s="24" t="str">
        <f t="shared" si="302"/>
        <v>21-30 days</v>
      </c>
      <c r="AG863" t="str">
        <f t="shared" si="303"/>
        <v>2501-3000</v>
      </c>
      <c r="AH863" s="30">
        <f t="shared" si="305"/>
        <v>300</v>
      </c>
      <c r="AI863" s="30">
        <f t="shared" si="293"/>
        <v>0.43</v>
      </c>
      <c r="AJ863" t="str">
        <f t="shared" si="306"/>
        <v>0-5 hrs</v>
      </c>
      <c r="AK863" t="str">
        <f t="shared" ref="AK863:AK868" si="310">IF(F863&gt;400,"High Enagaged",IF(AND(F863&lt;=200,F863&gt;100),"Moderate Enagaged","Low Engaged"))</f>
        <v>Moderate Enagaged</v>
      </c>
    </row>
    <row r="864" spans="1:37" x14ac:dyDescent="0.25">
      <c r="A864">
        <v>8753</v>
      </c>
      <c r="B864" t="s">
        <v>167</v>
      </c>
      <c r="C864" s="1">
        <v>45339</v>
      </c>
      <c r="D864" s="1">
        <v>45626</v>
      </c>
      <c r="E864" s="33">
        <v>11.99</v>
      </c>
      <c r="F864">
        <v>247</v>
      </c>
      <c r="G864" t="s">
        <v>24</v>
      </c>
      <c r="H864">
        <v>2</v>
      </c>
      <c r="I864">
        <v>3</v>
      </c>
      <c r="J864" t="b">
        <v>0</v>
      </c>
      <c r="K864">
        <v>696</v>
      </c>
      <c r="L864">
        <v>28</v>
      </c>
      <c r="M864" t="s">
        <v>63</v>
      </c>
      <c r="N864" t="s">
        <v>40</v>
      </c>
      <c r="O864" t="s">
        <v>67</v>
      </c>
      <c r="P864">
        <v>79</v>
      </c>
      <c r="Q864">
        <v>4.8</v>
      </c>
      <c r="R864" t="b">
        <v>0</v>
      </c>
      <c r="S864" t="s">
        <v>28</v>
      </c>
      <c r="T864">
        <v>1500</v>
      </c>
      <c r="U864" t="s">
        <v>29</v>
      </c>
      <c r="V864" t="s">
        <v>68</v>
      </c>
      <c r="W864" t="s">
        <v>31</v>
      </c>
      <c r="X864" s="10">
        <f t="shared" si="295"/>
        <v>0.10911602209944751</v>
      </c>
      <c r="Y864" s="10" t="str">
        <f t="shared" si="304"/>
        <v>11%-30%</v>
      </c>
      <c r="Z864" t="str">
        <f t="shared" si="296"/>
        <v>Moderate</v>
      </c>
      <c r="AA864" t="str">
        <f t="shared" si="297"/>
        <v>601-700</v>
      </c>
      <c r="AB864" t="str">
        <f t="shared" si="298"/>
        <v>0-50</v>
      </c>
      <c r="AC864" t="str">
        <f t="shared" si="299"/>
        <v>NORTH</v>
      </c>
      <c r="AD864" t="str">
        <f t="shared" si="300"/>
        <v>Multiple Device</v>
      </c>
      <c r="AE864" t="str">
        <f t="shared" si="301"/>
        <v>201-250</v>
      </c>
      <c r="AF864" s="24" t="str">
        <f t="shared" si="302"/>
        <v>16-20 days</v>
      </c>
      <c r="AG864" t="str">
        <f t="shared" si="303"/>
        <v>1001-1500</v>
      </c>
      <c r="AH864" s="30">
        <f t="shared" si="305"/>
        <v>287</v>
      </c>
      <c r="AI864" s="30">
        <f t="shared" si="293"/>
        <v>0.86062717770034847</v>
      </c>
      <c r="AJ864" t="str">
        <f t="shared" si="306"/>
        <v>0-5 hrs</v>
      </c>
      <c r="AK864" t="str">
        <f t="shared" si="310"/>
        <v>Low Engaged</v>
      </c>
    </row>
    <row r="865" spans="1:37" x14ac:dyDescent="0.25">
      <c r="A865">
        <v>8756</v>
      </c>
      <c r="B865" t="s">
        <v>102</v>
      </c>
      <c r="C865" s="1">
        <v>45282</v>
      </c>
      <c r="D865" s="1">
        <v>45635</v>
      </c>
      <c r="E865" s="33">
        <v>7.99</v>
      </c>
      <c r="F865">
        <v>138</v>
      </c>
      <c r="G865" t="s">
        <v>33</v>
      </c>
      <c r="H865">
        <v>3</v>
      </c>
      <c r="I865">
        <v>2</v>
      </c>
      <c r="J865" t="b">
        <v>1</v>
      </c>
      <c r="K865">
        <v>811</v>
      </c>
      <c r="L865">
        <v>37</v>
      </c>
      <c r="M865" t="s">
        <v>59</v>
      </c>
      <c r="N865" t="s">
        <v>40</v>
      </c>
      <c r="O865" t="s">
        <v>41</v>
      </c>
      <c r="P865">
        <v>36</v>
      </c>
      <c r="Q865">
        <v>3.6</v>
      </c>
      <c r="R865" t="b">
        <v>0</v>
      </c>
      <c r="S865" t="s">
        <v>28</v>
      </c>
      <c r="T865">
        <v>77</v>
      </c>
      <c r="U865" t="s">
        <v>29</v>
      </c>
      <c r="V865" t="s">
        <v>30</v>
      </c>
      <c r="W865" t="s">
        <v>37</v>
      </c>
      <c r="X865" s="10">
        <f t="shared" si="295"/>
        <v>4.2452830188679243E-2</v>
      </c>
      <c r="Y865" s="10" t="str">
        <f t="shared" si="304"/>
        <v>0%-10%</v>
      </c>
      <c r="Z865" t="str">
        <f t="shared" si="296"/>
        <v>Low</v>
      </c>
      <c r="AA865" t="str">
        <f t="shared" si="297"/>
        <v>801-900</v>
      </c>
      <c r="AB865" t="str">
        <f t="shared" si="298"/>
        <v>0-50</v>
      </c>
      <c r="AC865" t="str">
        <f t="shared" si="299"/>
        <v>SOUTH</v>
      </c>
      <c r="AD865" t="str">
        <f t="shared" si="300"/>
        <v>Multiple Device</v>
      </c>
      <c r="AE865" t="str">
        <f t="shared" si="301"/>
        <v>101-150</v>
      </c>
      <c r="AF865" s="24" t="str">
        <f t="shared" si="302"/>
        <v>7-10 days</v>
      </c>
      <c r="AG865" t="str">
        <f t="shared" si="303"/>
        <v>0-500</v>
      </c>
      <c r="AH865" s="30">
        <f t="shared" si="305"/>
        <v>353</v>
      </c>
      <c r="AI865" s="30">
        <f t="shared" si="293"/>
        <v>0.39093484419263458</v>
      </c>
      <c r="AJ865" t="str">
        <f t="shared" si="306"/>
        <v>0-5 hrs</v>
      </c>
      <c r="AK865" t="str">
        <f t="shared" si="310"/>
        <v>Moderate Enagaged</v>
      </c>
    </row>
    <row r="866" spans="1:37" x14ac:dyDescent="0.25">
      <c r="A866">
        <v>8766</v>
      </c>
      <c r="B866" t="s">
        <v>263</v>
      </c>
      <c r="C866" s="1">
        <v>45198</v>
      </c>
      <c r="D866" s="1">
        <v>45623</v>
      </c>
      <c r="E866" s="33">
        <v>15.99</v>
      </c>
      <c r="F866">
        <v>33</v>
      </c>
      <c r="G866" t="s">
        <v>46</v>
      </c>
      <c r="H866">
        <v>1</v>
      </c>
      <c r="I866">
        <v>4</v>
      </c>
      <c r="J866" t="b">
        <v>1</v>
      </c>
      <c r="K866">
        <v>475</v>
      </c>
      <c r="L866">
        <v>151</v>
      </c>
      <c r="M866" t="s">
        <v>39</v>
      </c>
      <c r="N866" t="s">
        <v>49</v>
      </c>
      <c r="O866" t="s">
        <v>67</v>
      </c>
      <c r="P866">
        <v>16</v>
      </c>
      <c r="Q866">
        <v>4.7</v>
      </c>
      <c r="R866" t="b">
        <v>1</v>
      </c>
      <c r="S866" t="s">
        <v>28</v>
      </c>
      <c r="T866">
        <v>1634</v>
      </c>
      <c r="U866" t="s">
        <v>51</v>
      </c>
      <c r="V866" t="s">
        <v>60</v>
      </c>
      <c r="W866" t="s">
        <v>31</v>
      </c>
      <c r="X866" s="10">
        <f t="shared" si="295"/>
        <v>2.5559105431309903E-2</v>
      </c>
      <c r="Y866" s="10" t="str">
        <f t="shared" si="304"/>
        <v>0%-10%</v>
      </c>
      <c r="Z866" t="str">
        <f t="shared" si="296"/>
        <v>Low</v>
      </c>
      <c r="AA866" t="str">
        <f t="shared" si="297"/>
        <v>401-500</v>
      </c>
      <c r="AB866" t="str">
        <f t="shared" si="298"/>
        <v>151-200</v>
      </c>
      <c r="AC866" t="str">
        <f t="shared" si="299"/>
        <v>WEST</v>
      </c>
      <c r="AD866" t="str">
        <f t="shared" si="300"/>
        <v>Single Device</v>
      </c>
      <c r="AE866" t="str">
        <f t="shared" si="301"/>
        <v>0-50</v>
      </c>
      <c r="AF866" s="24" t="str">
        <f t="shared" si="302"/>
        <v>21-30 days</v>
      </c>
      <c r="AG866" t="str">
        <f t="shared" si="303"/>
        <v>1501-2000</v>
      </c>
      <c r="AH866" s="30">
        <f t="shared" si="305"/>
        <v>425</v>
      </c>
      <c r="AI866" s="30">
        <f t="shared" si="293"/>
        <v>7.7647058823529416E-2</v>
      </c>
      <c r="AJ866" t="str">
        <f t="shared" si="306"/>
        <v>0-5 hrs</v>
      </c>
      <c r="AK866" t="str">
        <f t="shared" si="310"/>
        <v>Low Engaged</v>
      </c>
    </row>
    <row r="867" spans="1:37" x14ac:dyDescent="0.25">
      <c r="A867">
        <v>8768</v>
      </c>
      <c r="B867" t="s">
        <v>182</v>
      </c>
      <c r="C867" s="1">
        <v>45605</v>
      </c>
      <c r="D867" s="1">
        <v>45627</v>
      </c>
      <c r="E867" s="33">
        <v>15.99</v>
      </c>
      <c r="F867">
        <v>75</v>
      </c>
      <c r="G867" t="s">
        <v>43</v>
      </c>
      <c r="H867">
        <v>5</v>
      </c>
      <c r="I867">
        <v>1</v>
      </c>
      <c r="J867" t="b">
        <v>1</v>
      </c>
      <c r="K867">
        <v>115</v>
      </c>
      <c r="L867">
        <v>122</v>
      </c>
      <c r="M867" t="s">
        <v>59</v>
      </c>
      <c r="N867" t="s">
        <v>40</v>
      </c>
      <c r="O867" t="s">
        <v>27</v>
      </c>
      <c r="P867">
        <v>86</v>
      </c>
      <c r="Q867">
        <v>3.5</v>
      </c>
      <c r="R867" t="b">
        <v>0</v>
      </c>
      <c r="S867" t="s">
        <v>28</v>
      </c>
      <c r="T867">
        <v>3761</v>
      </c>
      <c r="U867" t="s">
        <v>65</v>
      </c>
      <c r="V867" t="s">
        <v>36</v>
      </c>
      <c r="W867" t="s">
        <v>37</v>
      </c>
      <c r="X867" s="10">
        <f t="shared" si="295"/>
        <v>0.3628691983122363</v>
      </c>
      <c r="Y867" s="10" t="str">
        <f t="shared" si="304"/>
        <v>Above 30%</v>
      </c>
      <c r="Z867" t="str">
        <f t="shared" si="296"/>
        <v>High</v>
      </c>
      <c r="AA867" t="str">
        <f t="shared" si="297"/>
        <v>101-200</v>
      </c>
      <c r="AB867" t="str">
        <f t="shared" si="298"/>
        <v>101-150</v>
      </c>
      <c r="AC867" t="str">
        <f t="shared" si="299"/>
        <v>SOUTH</v>
      </c>
      <c r="AD867" t="str">
        <f t="shared" si="300"/>
        <v>Multiple Device</v>
      </c>
      <c r="AE867" t="str">
        <f t="shared" si="301"/>
        <v>51-100</v>
      </c>
      <c r="AF867" s="24" t="str">
        <f t="shared" si="302"/>
        <v>16-20 days</v>
      </c>
      <c r="AG867" t="str">
        <f t="shared" si="303"/>
        <v>3501-4000</v>
      </c>
      <c r="AH867" s="30">
        <f t="shared" si="305"/>
        <v>22</v>
      </c>
      <c r="AI867" s="30">
        <f t="shared" si="293"/>
        <v>3.4090909090909092</v>
      </c>
      <c r="AJ867" t="str">
        <f t="shared" si="306"/>
        <v>0-5 hrs</v>
      </c>
      <c r="AK867" t="str">
        <f t="shared" si="310"/>
        <v>Low Engaged</v>
      </c>
    </row>
    <row r="868" spans="1:37" x14ac:dyDescent="0.25">
      <c r="A868">
        <v>8770</v>
      </c>
      <c r="B868" t="s">
        <v>82</v>
      </c>
      <c r="C868" s="1">
        <v>45150</v>
      </c>
      <c r="D868" s="1">
        <v>45617</v>
      </c>
      <c r="E868" s="33">
        <v>7.99</v>
      </c>
      <c r="F868">
        <v>48</v>
      </c>
      <c r="G868" t="s">
        <v>33</v>
      </c>
      <c r="H868">
        <v>4</v>
      </c>
      <c r="I868">
        <v>2</v>
      </c>
      <c r="J868" t="b">
        <v>0</v>
      </c>
      <c r="K868">
        <v>938</v>
      </c>
      <c r="L868">
        <v>92</v>
      </c>
      <c r="M868" t="s">
        <v>39</v>
      </c>
      <c r="N868" t="s">
        <v>64</v>
      </c>
      <c r="O868" t="s">
        <v>67</v>
      </c>
      <c r="P868">
        <v>99</v>
      </c>
      <c r="Q868">
        <v>4.2</v>
      </c>
      <c r="R868" t="b">
        <v>1</v>
      </c>
      <c r="S868" t="s">
        <v>28</v>
      </c>
      <c r="T868">
        <v>3288</v>
      </c>
      <c r="U868" t="s">
        <v>51</v>
      </c>
      <c r="V868" t="s">
        <v>68</v>
      </c>
      <c r="W868" t="s">
        <v>31</v>
      </c>
      <c r="X868" s="10">
        <f t="shared" si="295"/>
        <v>9.6116504854368928E-2</v>
      </c>
      <c r="Y868" s="10" t="str">
        <f t="shared" si="304"/>
        <v>0%-10%</v>
      </c>
      <c r="Z868" t="str">
        <f t="shared" si="296"/>
        <v>Low</v>
      </c>
      <c r="AA868" t="str">
        <f t="shared" si="297"/>
        <v>901-1000</v>
      </c>
      <c r="AB868" t="str">
        <f t="shared" si="298"/>
        <v>51-100</v>
      </c>
      <c r="AC868" t="str">
        <f t="shared" si="299"/>
        <v>WEST</v>
      </c>
      <c r="AD868" t="str">
        <f t="shared" si="300"/>
        <v>Multiple Device</v>
      </c>
      <c r="AE868" t="str">
        <f t="shared" si="301"/>
        <v>0-50</v>
      </c>
      <c r="AF868" s="24" t="str">
        <f t="shared" si="302"/>
        <v>More than 30days</v>
      </c>
      <c r="AG868" t="str">
        <f t="shared" si="303"/>
        <v>3001-3500</v>
      </c>
      <c r="AH868" s="30">
        <f t="shared" si="305"/>
        <v>467</v>
      </c>
      <c r="AI868" s="30">
        <f t="shared" si="293"/>
        <v>0.10278372591006424</v>
      </c>
      <c r="AJ868" t="str">
        <f t="shared" si="306"/>
        <v>0-5 hrs</v>
      </c>
      <c r="AK868" t="str">
        <f t="shared" si="310"/>
        <v>Low Engaged</v>
      </c>
    </row>
    <row r="869" spans="1:37" x14ac:dyDescent="0.25">
      <c r="A869">
        <v>8774</v>
      </c>
      <c r="B869" t="s">
        <v>190</v>
      </c>
      <c r="C869" s="1">
        <v>45233</v>
      </c>
      <c r="D869" s="1">
        <v>45634</v>
      </c>
      <c r="E869" s="33">
        <v>15.99</v>
      </c>
      <c r="F869">
        <v>496</v>
      </c>
      <c r="G869" t="s">
        <v>62</v>
      </c>
      <c r="H869">
        <v>5</v>
      </c>
      <c r="I869">
        <v>6</v>
      </c>
      <c r="J869" t="b">
        <v>0</v>
      </c>
      <c r="K869">
        <v>803</v>
      </c>
      <c r="L869">
        <v>130</v>
      </c>
      <c r="M869" t="s">
        <v>25</v>
      </c>
      <c r="N869" t="s">
        <v>64</v>
      </c>
      <c r="O869" t="s">
        <v>67</v>
      </c>
      <c r="P869">
        <v>4</v>
      </c>
      <c r="Q869">
        <v>4.8</v>
      </c>
      <c r="R869" t="b">
        <v>0</v>
      </c>
      <c r="S869" t="s">
        <v>28</v>
      </c>
      <c r="T869">
        <v>4504</v>
      </c>
      <c r="U869" t="s">
        <v>51</v>
      </c>
      <c r="V869" t="s">
        <v>60</v>
      </c>
      <c r="W869" t="s">
        <v>53</v>
      </c>
      <c r="X869" s="10">
        <f t="shared" si="295"/>
        <v>4.2872454448017148E-3</v>
      </c>
      <c r="Y869" s="10" t="str">
        <f t="shared" si="304"/>
        <v>0%-10%</v>
      </c>
      <c r="Z869" t="str">
        <f t="shared" si="296"/>
        <v>Low</v>
      </c>
      <c r="AA869" t="str">
        <f t="shared" si="297"/>
        <v>801-900</v>
      </c>
      <c r="AB869" t="str">
        <f t="shared" si="298"/>
        <v>101-150</v>
      </c>
      <c r="AC869" t="str">
        <f t="shared" si="299"/>
        <v>WEST</v>
      </c>
      <c r="AD869" t="str">
        <f t="shared" si="300"/>
        <v>Multiple Device</v>
      </c>
      <c r="AE869" t="str">
        <f t="shared" si="301"/>
        <v>451-500</v>
      </c>
      <c r="AF869" s="24" t="str">
        <f t="shared" si="302"/>
        <v>7-10 days</v>
      </c>
      <c r="AG869" t="str">
        <f t="shared" si="303"/>
        <v>Above 4500</v>
      </c>
      <c r="AH869" s="30">
        <f t="shared" si="305"/>
        <v>401</v>
      </c>
      <c r="AI869" s="30">
        <f t="shared" si="293"/>
        <v>1.2369077306733167</v>
      </c>
      <c r="AJ869" t="str">
        <f t="shared" si="306"/>
        <v>0-5 hrs</v>
      </c>
      <c r="AK869" t="str">
        <f t="shared" si="307"/>
        <v>High Enagaged</v>
      </c>
    </row>
    <row r="870" spans="1:37" x14ac:dyDescent="0.25">
      <c r="A870">
        <v>8777</v>
      </c>
      <c r="B870" t="s">
        <v>176</v>
      </c>
      <c r="C870" s="1">
        <v>45333</v>
      </c>
      <c r="D870" s="1">
        <v>45623</v>
      </c>
      <c r="E870" s="33">
        <v>11.99</v>
      </c>
      <c r="F870">
        <v>395</v>
      </c>
      <c r="G870" t="s">
        <v>43</v>
      </c>
      <c r="H870">
        <v>4</v>
      </c>
      <c r="I870">
        <v>4</v>
      </c>
      <c r="J870" t="b">
        <v>0</v>
      </c>
      <c r="K870">
        <v>190</v>
      </c>
      <c r="L870">
        <v>105</v>
      </c>
      <c r="M870" t="s">
        <v>74</v>
      </c>
      <c r="N870" t="s">
        <v>49</v>
      </c>
      <c r="O870" t="s">
        <v>34</v>
      </c>
      <c r="P870">
        <v>67</v>
      </c>
      <c r="Q870">
        <v>4.0999999999999996</v>
      </c>
      <c r="R870" t="b">
        <v>0</v>
      </c>
      <c r="S870" t="s">
        <v>28</v>
      </c>
      <c r="T870">
        <v>1040</v>
      </c>
      <c r="U870" t="s">
        <v>29</v>
      </c>
      <c r="V870" t="s">
        <v>60</v>
      </c>
      <c r="W870" t="s">
        <v>37</v>
      </c>
      <c r="X870" s="10">
        <f t="shared" si="295"/>
        <v>0.22711864406779661</v>
      </c>
      <c r="Y870" s="10" t="str">
        <f t="shared" si="304"/>
        <v>11%-30%</v>
      </c>
      <c r="Z870" t="str">
        <f t="shared" si="296"/>
        <v>Moderate</v>
      </c>
      <c r="AA870" t="str">
        <f t="shared" si="297"/>
        <v>101-200</v>
      </c>
      <c r="AB870" t="str">
        <f t="shared" si="298"/>
        <v>101-150</v>
      </c>
      <c r="AC870" t="str">
        <f t="shared" si="299"/>
        <v>NORTH</v>
      </c>
      <c r="AD870" t="str">
        <f t="shared" si="300"/>
        <v>Multiple Device</v>
      </c>
      <c r="AE870" t="str">
        <f t="shared" si="301"/>
        <v>351-400</v>
      </c>
      <c r="AF870" s="24" t="str">
        <f t="shared" si="302"/>
        <v>21-30 days</v>
      </c>
      <c r="AG870" t="str">
        <f t="shared" si="303"/>
        <v>1001-1500</v>
      </c>
      <c r="AH870" s="30">
        <f t="shared" si="305"/>
        <v>290</v>
      </c>
      <c r="AI870" s="30">
        <f t="shared" si="293"/>
        <v>1.3620689655172413</v>
      </c>
      <c r="AJ870" t="str">
        <f t="shared" si="306"/>
        <v>0-5 hrs</v>
      </c>
      <c r="AK870" t="str">
        <f t="shared" ref="AK870:AK871" si="311">IF(F870&gt;400,"High Enagaged",IF(AND(F870&lt;=200,F870&gt;100),"Moderate Enagaged","Low Engaged"))</f>
        <v>Low Engaged</v>
      </c>
    </row>
    <row r="871" spans="1:37" x14ac:dyDescent="0.25">
      <c r="A871">
        <v>8793</v>
      </c>
      <c r="B871" t="s">
        <v>105</v>
      </c>
      <c r="C871" s="1">
        <v>45430</v>
      </c>
      <c r="D871" s="1">
        <v>45617</v>
      </c>
      <c r="E871" s="33">
        <v>7.99</v>
      </c>
      <c r="F871">
        <v>162</v>
      </c>
      <c r="G871" t="s">
        <v>43</v>
      </c>
      <c r="H871">
        <v>2</v>
      </c>
      <c r="I871">
        <v>5</v>
      </c>
      <c r="J871" t="b">
        <v>1</v>
      </c>
      <c r="K871">
        <v>672</v>
      </c>
      <c r="L871">
        <v>57</v>
      </c>
      <c r="M871" t="s">
        <v>59</v>
      </c>
      <c r="N871" t="s">
        <v>40</v>
      </c>
      <c r="O871" t="s">
        <v>41</v>
      </c>
      <c r="P871">
        <v>16</v>
      </c>
      <c r="Q871">
        <v>4.3</v>
      </c>
      <c r="R871" t="b">
        <v>0</v>
      </c>
      <c r="S871" t="s">
        <v>28</v>
      </c>
      <c r="T871">
        <v>3930</v>
      </c>
      <c r="U871" t="s">
        <v>57</v>
      </c>
      <c r="V871" t="s">
        <v>52</v>
      </c>
      <c r="W871" t="s">
        <v>75</v>
      </c>
      <c r="X871" s="10">
        <f t="shared" si="295"/>
        <v>2.194787379972565E-2</v>
      </c>
      <c r="Y871" s="10" t="str">
        <f t="shared" si="304"/>
        <v>0%-10%</v>
      </c>
      <c r="Z871" t="str">
        <f t="shared" si="296"/>
        <v>Low</v>
      </c>
      <c r="AA871" t="str">
        <f t="shared" si="297"/>
        <v>601-700</v>
      </c>
      <c r="AB871" t="str">
        <f t="shared" si="298"/>
        <v>51-100</v>
      </c>
      <c r="AC871" t="str">
        <f t="shared" si="299"/>
        <v>SOUTH</v>
      </c>
      <c r="AD871" t="str">
        <f t="shared" si="300"/>
        <v>Multiple Device</v>
      </c>
      <c r="AE871" t="str">
        <f t="shared" si="301"/>
        <v>151-200</v>
      </c>
      <c r="AF871" s="24" t="str">
        <f t="shared" si="302"/>
        <v>21-30 days</v>
      </c>
      <c r="AG871" t="str">
        <f t="shared" si="303"/>
        <v>3501-4000</v>
      </c>
      <c r="AH871" s="30">
        <f t="shared" si="305"/>
        <v>187</v>
      </c>
      <c r="AI871" s="30">
        <f t="shared" si="293"/>
        <v>0.86631016042780751</v>
      </c>
      <c r="AJ871" t="str">
        <f t="shared" si="306"/>
        <v>0-5 hrs</v>
      </c>
      <c r="AK871" t="str">
        <f t="shared" si="311"/>
        <v>Moderate Enagaged</v>
      </c>
    </row>
    <row r="872" spans="1:37" x14ac:dyDescent="0.25">
      <c r="A872">
        <v>8798</v>
      </c>
      <c r="B872" t="s">
        <v>296</v>
      </c>
      <c r="C872" s="1">
        <v>45036</v>
      </c>
      <c r="D872" s="1">
        <v>45641</v>
      </c>
      <c r="E872" s="33">
        <v>15.99</v>
      </c>
      <c r="F872">
        <v>453</v>
      </c>
      <c r="G872" t="s">
        <v>55</v>
      </c>
      <c r="H872">
        <v>5</v>
      </c>
      <c r="I872">
        <v>2</v>
      </c>
      <c r="J872" t="b">
        <v>1</v>
      </c>
      <c r="K872">
        <v>591</v>
      </c>
      <c r="L872">
        <v>169</v>
      </c>
      <c r="M872" t="s">
        <v>39</v>
      </c>
      <c r="N872" t="s">
        <v>26</v>
      </c>
      <c r="O872" t="s">
        <v>56</v>
      </c>
      <c r="P872">
        <v>72</v>
      </c>
      <c r="Q872">
        <v>4.0999999999999996</v>
      </c>
      <c r="R872" t="b">
        <v>1</v>
      </c>
      <c r="S872" t="s">
        <v>28</v>
      </c>
      <c r="T872">
        <v>4031</v>
      </c>
      <c r="U872" t="s">
        <v>65</v>
      </c>
      <c r="V872" t="s">
        <v>36</v>
      </c>
      <c r="W872" t="s">
        <v>37</v>
      </c>
      <c r="X872" s="10">
        <f t="shared" si="295"/>
        <v>9.4736842105263161E-2</v>
      </c>
      <c r="Y872" s="10" t="str">
        <f t="shared" si="304"/>
        <v>0%-10%</v>
      </c>
      <c r="Z872" t="str">
        <f t="shared" si="296"/>
        <v>Low</v>
      </c>
      <c r="AA872" t="str">
        <f t="shared" si="297"/>
        <v>501-600</v>
      </c>
      <c r="AB872" t="str">
        <f t="shared" si="298"/>
        <v>151-200</v>
      </c>
      <c r="AC872" t="str">
        <f t="shared" si="299"/>
        <v>WEST</v>
      </c>
      <c r="AD872" t="str">
        <f t="shared" si="300"/>
        <v>Multiple Device</v>
      </c>
      <c r="AE872" t="str">
        <f t="shared" si="301"/>
        <v>451-500</v>
      </c>
      <c r="AF872" s="24" t="str">
        <f t="shared" si="302"/>
        <v>2-3 days</v>
      </c>
      <c r="AG872" t="str">
        <f t="shared" si="303"/>
        <v>4001-4500</v>
      </c>
      <c r="AH872" s="30">
        <f t="shared" si="305"/>
        <v>605</v>
      </c>
      <c r="AI872" s="30">
        <f t="shared" si="293"/>
        <v>0.74876033057851243</v>
      </c>
      <c r="AJ872" t="str">
        <f t="shared" si="306"/>
        <v>0-5 hrs</v>
      </c>
      <c r="AK872" t="str">
        <f t="shared" si="307"/>
        <v>High Enagaged</v>
      </c>
    </row>
    <row r="873" spans="1:37" x14ac:dyDescent="0.25">
      <c r="A873">
        <v>8805</v>
      </c>
      <c r="B873" t="s">
        <v>71</v>
      </c>
      <c r="C873" s="1">
        <v>45479</v>
      </c>
      <c r="D873" s="1">
        <v>45632</v>
      </c>
      <c r="E873" s="33">
        <v>15.99</v>
      </c>
      <c r="F873">
        <v>53</v>
      </c>
      <c r="G873" t="s">
        <v>79</v>
      </c>
      <c r="H873">
        <v>4</v>
      </c>
      <c r="I873">
        <v>2</v>
      </c>
      <c r="J873" t="b">
        <v>1</v>
      </c>
      <c r="K873">
        <v>720</v>
      </c>
      <c r="L873">
        <v>37</v>
      </c>
      <c r="M873" t="s">
        <v>59</v>
      </c>
      <c r="N873" t="s">
        <v>26</v>
      </c>
      <c r="O873" t="s">
        <v>50</v>
      </c>
      <c r="P873">
        <v>8</v>
      </c>
      <c r="Q873">
        <v>4</v>
      </c>
      <c r="R873" t="b">
        <v>1</v>
      </c>
      <c r="S873" t="s">
        <v>28</v>
      </c>
      <c r="T873">
        <v>2727</v>
      </c>
      <c r="U873" t="s">
        <v>57</v>
      </c>
      <c r="V873" t="s">
        <v>68</v>
      </c>
      <c r="W873" t="s">
        <v>37</v>
      </c>
      <c r="X873" s="10">
        <f t="shared" si="295"/>
        <v>1.0568031704095112E-2</v>
      </c>
      <c r="Y873" s="10" t="str">
        <f t="shared" si="304"/>
        <v>0%-10%</v>
      </c>
      <c r="Z873" t="str">
        <f t="shared" si="296"/>
        <v>Low</v>
      </c>
      <c r="AA873" t="str">
        <f t="shared" si="297"/>
        <v>701-800</v>
      </c>
      <c r="AB873" t="str">
        <f t="shared" si="298"/>
        <v>0-50</v>
      </c>
      <c r="AC873" t="str">
        <f t="shared" si="299"/>
        <v>SOUTH</v>
      </c>
      <c r="AD873" t="str">
        <f t="shared" si="300"/>
        <v>Multiple Device</v>
      </c>
      <c r="AE873" t="str">
        <f t="shared" si="301"/>
        <v>51-100</v>
      </c>
      <c r="AF873" s="24" t="str">
        <f t="shared" si="302"/>
        <v>11-15 days</v>
      </c>
      <c r="AG873" t="str">
        <f t="shared" si="303"/>
        <v>2501-3000</v>
      </c>
      <c r="AH873" s="30">
        <f t="shared" si="305"/>
        <v>153</v>
      </c>
      <c r="AI873" s="30">
        <f t="shared" si="293"/>
        <v>0.34640522875816993</v>
      </c>
      <c r="AJ873" t="str">
        <f t="shared" si="306"/>
        <v>0-5 hrs</v>
      </c>
      <c r="AK873" t="str">
        <f t="shared" ref="AK873:AK876" si="312">IF(F873&gt;400,"High Enagaged",IF(AND(F873&lt;=200,F873&gt;100),"Moderate Enagaged","Low Engaged"))</f>
        <v>Low Engaged</v>
      </c>
    </row>
    <row r="874" spans="1:37" x14ac:dyDescent="0.25">
      <c r="A874">
        <v>8815</v>
      </c>
      <c r="B874" t="s">
        <v>214</v>
      </c>
      <c r="C874" s="1">
        <v>45243</v>
      </c>
      <c r="D874" s="1">
        <v>45627</v>
      </c>
      <c r="E874" s="33">
        <v>7.99</v>
      </c>
      <c r="F874">
        <v>148</v>
      </c>
      <c r="G874" t="s">
        <v>46</v>
      </c>
      <c r="H874">
        <v>1</v>
      </c>
      <c r="I874">
        <v>1</v>
      </c>
      <c r="J874" t="b">
        <v>1</v>
      </c>
      <c r="K874">
        <v>579</v>
      </c>
      <c r="L874">
        <v>121</v>
      </c>
      <c r="M874" t="s">
        <v>74</v>
      </c>
      <c r="N874" t="s">
        <v>64</v>
      </c>
      <c r="O874" t="s">
        <v>50</v>
      </c>
      <c r="P874">
        <v>8</v>
      </c>
      <c r="Q874">
        <v>3.6</v>
      </c>
      <c r="R874" t="b">
        <v>0</v>
      </c>
      <c r="S874" t="s">
        <v>28</v>
      </c>
      <c r="T874">
        <v>3448</v>
      </c>
      <c r="U874" t="s">
        <v>51</v>
      </c>
      <c r="V874" t="s">
        <v>60</v>
      </c>
      <c r="W874" t="s">
        <v>37</v>
      </c>
      <c r="X874" s="10">
        <f t="shared" si="295"/>
        <v>1.1428571428571429E-2</v>
      </c>
      <c r="Y874" s="10" t="str">
        <f t="shared" si="304"/>
        <v>0%-10%</v>
      </c>
      <c r="Z874" t="str">
        <f t="shared" si="296"/>
        <v>Low</v>
      </c>
      <c r="AA874" t="str">
        <f t="shared" si="297"/>
        <v>501-600</v>
      </c>
      <c r="AB874" t="str">
        <f t="shared" si="298"/>
        <v>101-150</v>
      </c>
      <c r="AC874" t="str">
        <f t="shared" si="299"/>
        <v>NORTH</v>
      </c>
      <c r="AD874" t="str">
        <f t="shared" si="300"/>
        <v>Single Device</v>
      </c>
      <c r="AE874" t="str">
        <f t="shared" si="301"/>
        <v>101-150</v>
      </c>
      <c r="AF874" s="24" t="str">
        <f t="shared" si="302"/>
        <v>16-20 days</v>
      </c>
      <c r="AG874" t="str">
        <f t="shared" si="303"/>
        <v>3001-3500</v>
      </c>
      <c r="AH874" s="30">
        <f t="shared" si="305"/>
        <v>384</v>
      </c>
      <c r="AI874" s="30">
        <f t="shared" si="293"/>
        <v>0.38541666666666669</v>
      </c>
      <c r="AJ874" t="str">
        <f t="shared" si="306"/>
        <v>0-5 hrs</v>
      </c>
      <c r="AK874" t="str">
        <f t="shared" si="312"/>
        <v>Moderate Enagaged</v>
      </c>
    </row>
    <row r="875" spans="1:37" x14ac:dyDescent="0.25">
      <c r="A875">
        <v>8833</v>
      </c>
      <c r="B875" t="s">
        <v>73</v>
      </c>
      <c r="C875" s="1">
        <v>45450</v>
      </c>
      <c r="D875" s="1">
        <v>45637</v>
      </c>
      <c r="E875" s="33">
        <v>7.99</v>
      </c>
      <c r="F875">
        <v>289</v>
      </c>
      <c r="G875" t="s">
        <v>33</v>
      </c>
      <c r="H875">
        <v>5</v>
      </c>
      <c r="I875">
        <v>2</v>
      </c>
      <c r="J875" t="b">
        <v>0</v>
      </c>
      <c r="K875">
        <v>216</v>
      </c>
      <c r="L875">
        <v>162</v>
      </c>
      <c r="M875" t="s">
        <v>74</v>
      </c>
      <c r="N875" t="s">
        <v>26</v>
      </c>
      <c r="O875" t="s">
        <v>27</v>
      </c>
      <c r="P875">
        <v>99</v>
      </c>
      <c r="Q875">
        <v>3.7</v>
      </c>
      <c r="R875" t="b">
        <v>1</v>
      </c>
      <c r="S875" t="s">
        <v>28</v>
      </c>
      <c r="T875">
        <v>3711</v>
      </c>
      <c r="U875" t="s">
        <v>51</v>
      </c>
      <c r="V875" t="s">
        <v>68</v>
      </c>
      <c r="W875" t="s">
        <v>31</v>
      </c>
      <c r="X875" s="10">
        <f t="shared" si="295"/>
        <v>0.26190476190476192</v>
      </c>
      <c r="Y875" s="10" t="str">
        <f t="shared" si="304"/>
        <v>11%-30%</v>
      </c>
      <c r="Z875" t="str">
        <f t="shared" si="296"/>
        <v>Moderate</v>
      </c>
      <c r="AA875" t="str">
        <f t="shared" si="297"/>
        <v>201-300</v>
      </c>
      <c r="AB875" t="str">
        <f t="shared" si="298"/>
        <v>151-200</v>
      </c>
      <c r="AC875" t="str">
        <f t="shared" si="299"/>
        <v>NORTH</v>
      </c>
      <c r="AD875" t="str">
        <f t="shared" si="300"/>
        <v>Multiple Device</v>
      </c>
      <c r="AE875" t="str">
        <f t="shared" si="301"/>
        <v>251-300</v>
      </c>
      <c r="AF875" s="24" t="str">
        <f t="shared" si="302"/>
        <v>7-10 days</v>
      </c>
      <c r="AG875" t="str">
        <f t="shared" si="303"/>
        <v>3501-4000</v>
      </c>
      <c r="AH875" s="30">
        <f t="shared" si="305"/>
        <v>187</v>
      </c>
      <c r="AI875" s="30">
        <f t="shared" si="293"/>
        <v>1.5454545454545454</v>
      </c>
      <c r="AJ875" t="str">
        <f t="shared" si="306"/>
        <v>0-5 hrs</v>
      </c>
      <c r="AK875" t="str">
        <f t="shared" si="312"/>
        <v>Low Engaged</v>
      </c>
    </row>
    <row r="876" spans="1:37" x14ac:dyDescent="0.25">
      <c r="A876">
        <v>8844</v>
      </c>
      <c r="B876" t="s">
        <v>100</v>
      </c>
      <c r="C876" s="1">
        <v>45559</v>
      </c>
      <c r="D876" s="1">
        <v>45644</v>
      </c>
      <c r="E876" s="33">
        <v>7.99</v>
      </c>
      <c r="F876">
        <v>70</v>
      </c>
      <c r="G876" t="s">
        <v>43</v>
      </c>
      <c r="H876">
        <v>3</v>
      </c>
      <c r="I876">
        <v>6</v>
      </c>
      <c r="J876" t="b">
        <v>1</v>
      </c>
      <c r="K876">
        <v>226</v>
      </c>
      <c r="L876">
        <v>104</v>
      </c>
      <c r="M876" t="s">
        <v>25</v>
      </c>
      <c r="N876" t="s">
        <v>40</v>
      </c>
      <c r="O876" t="s">
        <v>34</v>
      </c>
      <c r="P876">
        <v>59</v>
      </c>
      <c r="Q876">
        <v>3.3</v>
      </c>
      <c r="R876" t="b">
        <v>1</v>
      </c>
      <c r="S876" t="s">
        <v>28</v>
      </c>
      <c r="T876">
        <v>615</v>
      </c>
      <c r="U876" t="s">
        <v>57</v>
      </c>
      <c r="V876" t="s">
        <v>60</v>
      </c>
      <c r="W876" t="s">
        <v>31</v>
      </c>
      <c r="X876" s="10">
        <f t="shared" si="295"/>
        <v>0.1787878787878788</v>
      </c>
      <c r="Y876" s="10" t="str">
        <f t="shared" si="304"/>
        <v>11%-30%</v>
      </c>
      <c r="Z876" t="str">
        <f t="shared" si="296"/>
        <v>Moderate</v>
      </c>
      <c r="AA876" t="str">
        <f t="shared" si="297"/>
        <v>201-300</v>
      </c>
      <c r="AB876" t="str">
        <f t="shared" si="298"/>
        <v>101-150</v>
      </c>
      <c r="AC876" t="str">
        <f t="shared" si="299"/>
        <v>WEST</v>
      </c>
      <c r="AD876" t="str">
        <f t="shared" si="300"/>
        <v>Multiple Device</v>
      </c>
      <c r="AE876" t="str">
        <f t="shared" si="301"/>
        <v>51-100</v>
      </c>
      <c r="AF876" s="24" t="str">
        <f t="shared" si="302"/>
        <v>0-1 days</v>
      </c>
      <c r="AG876" t="str">
        <f t="shared" si="303"/>
        <v>501-1000</v>
      </c>
      <c r="AH876" s="30">
        <f t="shared" si="305"/>
        <v>85</v>
      </c>
      <c r="AI876" s="30">
        <f t="shared" si="293"/>
        <v>0.82352941176470584</v>
      </c>
      <c r="AJ876" t="str">
        <f t="shared" si="306"/>
        <v>0-5 hrs</v>
      </c>
      <c r="AK876" t="str">
        <f t="shared" si="312"/>
        <v>Low Engaged</v>
      </c>
    </row>
    <row r="877" spans="1:37" x14ac:dyDescent="0.25">
      <c r="A877">
        <v>8864</v>
      </c>
      <c r="B877" t="s">
        <v>109</v>
      </c>
      <c r="C877" s="1">
        <v>45371</v>
      </c>
      <c r="D877" s="1">
        <v>45625</v>
      </c>
      <c r="E877" s="33">
        <v>11.99</v>
      </c>
      <c r="F877">
        <v>440</v>
      </c>
      <c r="G877" t="s">
        <v>33</v>
      </c>
      <c r="H877">
        <v>4</v>
      </c>
      <c r="I877">
        <v>3</v>
      </c>
      <c r="J877" t="b">
        <v>1</v>
      </c>
      <c r="K877">
        <v>80</v>
      </c>
      <c r="L877">
        <v>143</v>
      </c>
      <c r="M877" t="s">
        <v>44</v>
      </c>
      <c r="N877" t="s">
        <v>64</v>
      </c>
      <c r="O877" t="s">
        <v>34</v>
      </c>
      <c r="P877">
        <v>2</v>
      </c>
      <c r="Q877">
        <v>3.4</v>
      </c>
      <c r="R877" t="b">
        <v>0</v>
      </c>
      <c r="S877" t="s">
        <v>28</v>
      </c>
      <c r="T877">
        <v>4125</v>
      </c>
      <c r="U877" t="s">
        <v>65</v>
      </c>
      <c r="V877" t="s">
        <v>30</v>
      </c>
      <c r="W877" t="s">
        <v>31</v>
      </c>
      <c r="X877" s="10">
        <f t="shared" si="295"/>
        <v>8.9686098654708519E-3</v>
      </c>
      <c r="Y877" s="10" t="str">
        <f t="shared" si="304"/>
        <v>0%-10%</v>
      </c>
      <c r="Z877" t="str">
        <f t="shared" si="296"/>
        <v>Low</v>
      </c>
      <c r="AA877" t="str">
        <f t="shared" si="297"/>
        <v>0-100</v>
      </c>
      <c r="AB877" t="str">
        <f t="shared" si="298"/>
        <v>101-150</v>
      </c>
      <c r="AC877" t="str">
        <f t="shared" si="299"/>
        <v>NORTH</v>
      </c>
      <c r="AD877" t="str">
        <f t="shared" si="300"/>
        <v>Multiple Device</v>
      </c>
      <c r="AE877" t="str">
        <f t="shared" si="301"/>
        <v>401-450</v>
      </c>
      <c r="AF877" s="24" t="str">
        <f t="shared" si="302"/>
        <v>16-20 days</v>
      </c>
      <c r="AG877" t="str">
        <f t="shared" si="303"/>
        <v>4001-4500</v>
      </c>
      <c r="AH877" s="30">
        <f t="shared" si="305"/>
        <v>254</v>
      </c>
      <c r="AI877" s="30">
        <f t="shared" si="293"/>
        <v>1.7322834645669292</v>
      </c>
      <c r="AJ877" t="str">
        <f t="shared" si="306"/>
        <v>0-5 hrs</v>
      </c>
      <c r="AK877" t="str">
        <f t="shared" si="307"/>
        <v>High Enagaged</v>
      </c>
    </row>
    <row r="878" spans="1:37" x14ac:dyDescent="0.25">
      <c r="A878">
        <v>8867</v>
      </c>
      <c r="B878" t="s">
        <v>145</v>
      </c>
      <c r="C878" s="1">
        <v>45080</v>
      </c>
      <c r="D878" s="1">
        <v>45617</v>
      </c>
      <c r="E878" s="33">
        <v>15.99</v>
      </c>
      <c r="F878">
        <v>281</v>
      </c>
      <c r="G878" t="s">
        <v>62</v>
      </c>
      <c r="H878">
        <v>1</v>
      </c>
      <c r="I878">
        <v>2</v>
      </c>
      <c r="J878" t="b">
        <v>1</v>
      </c>
      <c r="K878">
        <v>601</v>
      </c>
      <c r="L878">
        <v>75</v>
      </c>
      <c r="M878" t="s">
        <v>74</v>
      </c>
      <c r="N878" t="s">
        <v>49</v>
      </c>
      <c r="O878" t="s">
        <v>34</v>
      </c>
      <c r="P878">
        <v>92</v>
      </c>
      <c r="Q878">
        <v>4.5</v>
      </c>
      <c r="R878" t="b">
        <v>0</v>
      </c>
      <c r="S878" t="s">
        <v>28</v>
      </c>
      <c r="T878">
        <v>373</v>
      </c>
      <c r="U878" t="s">
        <v>51</v>
      </c>
      <c r="V878" t="s">
        <v>60</v>
      </c>
      <c r="W878" t="s">
        <v>53</v>
      </c>
      <c r="X878" s="10">
        <f t="shared" si="295"/>
        <v>0.13609467455621302</v>
      </c>
      <c r="Y878" s="10" t="str">
        <f t="shared" si="304"/>
        <v>11%-30%</v>
      </c>
      <c r="Z878" t="str">
        <f t="shared" si="296"/>
        <v>Moderate</v>
      </c>
      <c r="AA878" t="str">
        <f t="shared" si="297"/>
        <v>601-700</v>
      </c>
      <c r="AB878" t="str">
        <f t="shared" si="298"/>
        <v>51-100</v>
      </c>
      <c r="AC878" t="str">
        <f t="shared" si="299"/>
        <v>NORTH</v>
      </c>
      <c r="AD878" t="str">
        <f t="shared" si="300"/>
        <v>Single Device</v>
      </c>
      <c r="AE878" t="str">
        <f t="shared" si="301"/>
        <v>251-300</v>
      </c>
      <c r="AF878" s="24" t="str">
        <f t="shared" si="302"/>
        <v>21-30 days</v>
      </c>
      <c r="AG878" t="str">
        <f t="shared" si="303"/>
        <v>0-500</v>
      </c>
      <c r="AH878" s="30">
        <f t="shared" si="305"/>
        <v>537</v>
      </c>
      <c r="AI878" s="30">
        <f t="shared" si="293"/>
        <v>0.52327746741154557</v>
      </c>
      <c r="AJ878" t="str">
        <f t="shared" si="306"/>
        <v>0-5 hrs</v>
      </c>
      <c r="AK878" t="str">
        <f t="shared" ref="AK878:AK879" si="313">IF(F878&gt;400,"High Enagaged",IF(AND(F878&lt;=200,F878&gt;100),"Moderate Enagaged","Low Engaged"))</f>
        <v>Low Engaged</v>
      </c>
    </row>
    <row r="879" spans="1:37" x14ac:dyDescent="0.25">
      <c r="A879">
        <v>8875</v>
      </c>
      <c r="B879" t="s">
        <v>258</v>
      </c>
      <c r="C879" s="1">
        <v>45013</v>
      </c>
      <c r="D879" s="1">
        <v>45643</v>
      </c>
      <c r="E879" s="33">
        <v>15.99</v>
      </c>
      <c r="F879">
        <v>138</v>
      </c>
      <c r="G879" t="s">
        <v>24</v>
      </c>
      <c r="H879">
        <v>5</v>
      </c>
      <c r="I879">
        <v>2</v>
      </c>
      <c r="J879" t="b">
        <v>0</v>
      </c>
      <c r="K879">
        <v>40</v>
      </c>
      <c r="L879">
        <v>166</v>
      </c>
      <c r="M879" t="s">
        <v>44</v>
      </c>
      <c r="N879" t="s">
        <v>64</v>
      </c>
      <c r="O879" t="s">
        <v>67</v>
      </c>
      <c r="P879">
        <v>83</v>
      </c>
      <c r="Q879">
        <v>4.2</v>
      </c>
      <c r="R879" t="b">
        <v>0</v>
      </c>
      <c r="S879" t="s">
        <v>28</v>
      </c>
      <c r="T879">
        <v>4777</v>
      </c>
      <c r="U879" t="s">
        <v>65</v>
      </c>
      <c r="V879" t="s">
        <v>36</v>
      </c>
      <c r="W879" t="s">
        <v>53</v>
      </c>
      <c r="X879" s="10">
        <f t="shared" si="295"/>
        <v>0.40291262135922329</v>
      </c>
      <c r="Y879" s="10" t="str">
        <f t="shared" si="304"/>
        <v>Above 30%</v>
      </c>
      <c r="Z879" t="str">
        <f t="shared" si="296"/>
        <v>High</v>
      </c>
      <c r="AA879" t="str">
        <f t="shared" si="297"/>
        <v>0-100</v>
      </c>
      <c r="AB879" t="str">
        <f t="shared" si="298"/>
        <v>151-200</v>
      </c>
      <c r="AC879" t="str">
        <f t="shared" si="299"/>
        <v>NORTH</v>
      </c>
      <c r="AD879" t="str">
        <f t="shared" si="300"/>
        <v>Multiple Device</v>
      </c>
      <c r="AE879" t="str">
        <f t="shared" si="301"/>
        <v>101-150</v>
      </c>
      <c r="AF879" s="24" t="str">
        <f t="shared" si="302"/>
        <v>0-1 days</v>
      </c>
      <c r="AG879" t="str">
        <f t="shared" si="303"/>
        <v>Above 4500</v>
      </c>
      <c r="AH879" s="30">
        <f t="shared" si="305"/>
        <v>630</v>
      </c>
      <c r="AI879" s="30">
        <f t="shared" si="293"/>
        <v>0.21904761904761905</v>
      </c>
      <c r="AJ879" t="str">
        <f t="shared" si="306"/>
        <v>0-5 hrs</v>
      </c>
      <c r="AK879" t="str">
        <f t="shared" si="313"/>
        <v>Moderate Enagaged</v>
      </c>
    </row>
    <row r="880" spans="1:37" x14ac:dyDescent="0.25">
      <c r="A880">
        <v>8876</v>
      </c>
      <c r="B880" t="s">
        <v>379</v>
      </c>
      <c r="C880" s="1">
        <v>45033</v>
      </c>
      <c r="D880" s="1">
        <v>45619</v>
      </c>
      <c r="E880" s="33">
        <v>11.99</v>
      </c>
      <c r="F880">
        <v>491</v>
      </c>
      <c r="G880" t="s">
        <v>55</v>
      </c>
      <c r="H880">
        <v>2</v>
      </c>
      <c r="I880">
        <v>3</v>
      </c>
      <c r="J880" t="b">
        <v>1</v>
      </c>
      <c r="K880">
        <v>194</v>
      </c>
      <c r="L880">
        <v>187</v>
      </c>
      <c r="M880" t="s">
        <v>48</v>
      </c>
      <c r="N880" t="s">
        <v>26</v>
      </c>
      <c r="O880" t="s">
        <v>67</v>
      </c>
      <c r="P880">
        <v>44</v>
      </c>
      <c r="Q880">
        <v>4.4000000000000004</v>
      </c>
      <c r="R880" t="b">
        <v>1</v>
      </c>
      <c r="S880" t="s">
        <v>28</v>
      </c>
      <c r="T880">
        <v>540</v>
      </c>
      <c r="U880" t="s">
        <v>29</v>
      </c>
      <c r="V880" t="s">
        <v>36</v>
      </c>
      <c r="W880" t="s">
        <v>75</v>
      </c>
      <c r="X880" s="10">
        <f t="shared" si="295"/>
        <v>0.11548556430446194</v>
      </c>
      <c r="Y880" s="10" t="str">
        <f t="shared" si="304"/>
        <v>11%-30%</v>
      </c>
      <c r="Z880" t="str">
        <f t="shared" si="296"/>
        <v>Moderate</v>
      </c>
      <c r="AA880" t="str">
        <f t="shared" si="297"/>
        <v>101-200</v>
      </c>
      <c r="AB880" t="str">
        <f t="shared" si="298"/>
        <v>151-200</v>
      </c>
      <c r="AC880" t="str">
        <f t="shared" si="299"/>
        <v>EAST</v>
      </c>
      <c r="AD880" t="str">
        <f t="shared" si="300"/>
        <v>Multiple Device</v>
      </c>
      <c r="AE880" t="str">
        <f t="shared" si="301"/>
        <v>451-500</v>
      </c>
      <c r="AF880" s="24" t="str">
        <f t="shared" si="302"/>
        <v>More than 30days</v>
      </c>
      <c r="AG880" t="str">
        <f t="shared" si="303"/>
        <v>501-1000</v>
      </c>
      <c r="AH880" s="30">
        <f t="shared" si="305"/>
        <v>586</v>
      </c>
      <c r="AI880" s="30">
        <f t="shared" si="293"/>
        <v>0.83788395904436863</v>
      </c>
      <c r="AJ880" t="str">
        <f t="shared" si="306"/>
        <v>0-5 hrs</v>
      </c>
      <c r="AK880" t="str">
        <f t="shared" si="307"/>
        <v>High Enagaged</v>
      </c>
    </row>
    <row r="881" spans="1:37" x14ac:dyDescent="0.25">
      <c r="A881">
        <v>8878</v>
      </c>
      <c r="B881" t="s">
        <v>155</v>
      </c>
      <c r="C881" s="1">
        <v>45351</v>
      </c>
      <c r="D881" s="1">
        <v>45617</v>
      </c>
      <c r="E881" s="33">
        <v>7.99</v>
      </c>
      <c r="F881">
        <v>337</v>
      </c>
      <c r="G881" t="s">
        <v>62</v>
      </c>
      <c r="H881">
        <v>5</v>
      </c>
      <c r="I881">
        <v>1</v>
      </c>
      <c r="J881" t="b">
        <v>1</v>
      </c>
      <c r="K881">
        <v>429</v>
      </c>
      <c r="L881">
        <v>190</v>
      </c>
      <c r="M881" t="s">
        <v>39</v>
      </c>
      <c r="N881" t="s">
        <v>49</v>
      </c>
      <c r="O881" t="s">
        <v>41</v>
      </c>
      <c r="P881">
        <v>88</v>
      </c>
      <c r="Q881">
        <v>4.8</v>
      </c>
      <c r="R881" t="b">
        <v>0</v>
      </c>
      <c r="S881" t="s">
        <v>28</v>
      </c>
      <c r="T881">
        <v>4884</v>
      </c>
      <c r="U881" t="s">
        <v>29</v>
      </c>
      <c r="V881" t="s">
        <v>30</v>
      </c>
      <c r="W881" t="s">
        <v>75</v>
      </c>
      <c r="X881" s="10">
        <f t="shared" si="295"/>
        <v>0.1421647819063005</v>
      </c>
      <c r="Y881" s="10" t="str">
        <f t="shared" si="304"/>
        <v>11%-30%</v>
      </c>
      <c r="Z881" t="str">
        <f t="shared" si="296"/>
        <v>Moderate</v>
      </c>
      <c r="AA881" t="str">
        <f t="shared" si="297"/>
        <v>401-500</v>
      </c>
      <c r="AB881" t="str">
        <f t="shared" si="298"/>
        <v>151-200</v>
      </c>
      <c r="AC881" t="str">
        <f t="shared" si="299"/>
        <v>WEST</v>
      </c>
      <c r="AD881" t="str">
        <f t="shared" si="300"/>
        <v>Multiple Device</v>
      </c>
      <c r="AE881" t="str">
        <f t="shared" si="301"/>
        <v>301-350</v>
      </c>
      <c r="AF881" s="24" t="str">
        <f t="shared" si="302"/>
        <v>More than 30days</v>
      </c>
      <c r="AG881" t="str">
        <f t="shared" si="303"/>
        <v>Above 4500</v>
      </c>
      <c r="AH881" s="30">
        <f t="shared" si="305"/>
        <v>266</v>
      </c>
      <c r="AI881" s="30">
        <f t="shared" si="293"/>
        <v>1.2669172932330828</v>
      </c>
      <c r="AJ881" t="str">
        <f t="shared" si="306"/>
        <v>0-5 hrs</v>
      </c>
      <c r="AK881" t="str">
        <f t="shared" ref="AK881:AK883" si="314">IF(F881&gt;400,"High Enagaged",IF(AND(F881&lt;=200,F881&gt;100),"Moderate Enagaged","Low Engaged"))</f>
        <v>Low Engaged</v>
      </c>
    </row>
    <row r="882" spans="1:37" x14ac:dyDescent="0.25">
      <c r="A882">
        <v>8881</v>
      </c>
      <c r="B882" t="s">
        <v>178</v>
      </c>
      <c r="C882" s="1">
        <v>45551</v>
      </c>
      <c r="D882" s="1">
        <v>45620</v>
      </c>
      <c r="E882" s="33">
        <v>11.99</v>
      </c>
      <c r="F882">
        <v>197</v>
      </c>
      <c r="G882" t="s">
        <v>33</v>
      </c>
      <c r="H882">
        <v>1</v>
      </c>
      <c r="I882">
        <v>5</v>
      </c>
      <c r="J882" t="b">
        <v>0</v>
      </c>
      <c r="K882">
        <v>292</v>
      </c>
      <c r="L882">
        <v>169</v>
      </c>
      <c r="M882" t="s">
        <v>74</v>
      </c>
      <c r="N882" t="s">
        <v>64</v>
      </c>
      <c r="O882" t="s">
        <v>56</v>
      </c>
      <c r="P882">
        <v>3</v>
      </c>
      <c r="Q882">
        <v>4.5</v>
      </c>
      <c r="R882" t="b">
        <v>0</v>
      </c>
      <c r="S882" t="s">
        <v>28</v>
      </c>
      <c r="T882">
        <v>957</v>
      </c>
      <c r="U882" t="s">
        <v>35</v>
      </c>
      <c r="V882" t="s">
        <v>60</v>
      </c>
      <c r="W882" t="s">
        <v>53</v>
      </c>
      <c r="X882" s="10">
        <f t="shared" si="295"/>
        <v>6.5075921908893707E-3</v>
      </c>
      <c r="Y882" s="10" t="str">
        <f t="shared" si="304"/>
        <v>0%-10%</v>
      </c>
      <c r="Z882" t="str">
        <f t="shared" si="296"/>
        <v>Low</v>
      </c>
      <c r="AA882" t="str">
        <f t="shared" si="297"/>
        <v>201-300</v>
      </c>
      <c r="AB882" t="str">
        <f t="shared" si="298"/>
        <v>151-200</v>
      </c>
      <c r="AC882" t="str">
        <f t="shared" si="299"/>
        <v>NORTH</v>
      </c>
      <c r="AD882" t="str">
        <f t="shared" si="300"/>
        <v>Single Device</v>
      </c>
      <c r="AE882" t="str">
        <f t="shared" si="301"/>
        <v>151-200</v>
      </c>
      <c r="AF882" s="24" t="str">
        <f t="shared" si="302"/>
        <v>More than 30days</v>
      </c>
      <c r="AG882" t="str">
        <f t="shared" si="303"/>
        <v>501-1000</v>
      </c>
      <c r="AH882" s="30">
        <f t="shared" si="305"/>
        <v>69</v>
      </c>
      <c r="AI882" s="30">
        <f t="shared" si="293"/>
        <v>2.8550724637681157</v>
      </c>
      <c r="AJ882" t="str">
        <f t="shared" si="306"/>
        <v>0-5 hrs</v>
      </c>
      <c r="AK882" t="str">
        <f t="shared" si="314"/>
        <v>Moderate Enagaged</v>
      </c>
    </row>
    <row r="883" spans="1:37" x14ac:dyDescent="0.25">
      <c r="A883">
        <v>8888</v>
      </c>
      <c r="B883" t="s">
        <v>213</v>
      </c>
      <c r="C883" s="1">
        <v>45404</v>
      </c>
      <c r="D883" s="1">
        <v>45639</v>
      </c>
      <c r="E883" s="33">
        <v>15.99</v>
      </c>
      <c r="F883">
        <v>14</v>
      </c>
      <c r="G883" t="s">
        <v>55</v>
      </c>
      <c r="H883">
        <v>5</v>
      </c>
      <c r="I883">
        <v>1</v>
      </c>
      <c r="J883" t="b">
        <v>0</v>
      </c>
      <c r="K883">
        <v>617</v>
      </c>
      <c r="L883">
        <v>128</v>
      </c>
      <c r="M883" t="s">
        <v>48</v>
      </c>
      <c r="N883" t="s">
        <v>40</v>
      </c>
      <c r="O883" t="s">
        <v>67</v>
      </c>
      <c r="P883">
        <v>31</v>
      </c>
      <c r="Q883">
        <v>3.5</v>
      </c>
      <c r="R883" t="b">
        <v>0</v>
      </c>
      <c r="S883" t="s">
        <v>28</v>
      </c>
      <c r="T883">
        <v>571</v>
      </c>
      <c r="U883" t="s">
        <v>29</v>
      </c>
      <c r="V883" t="s">
        <v>30</v>
      </c>
      <c r="W883" t="s">
        <v>37</v>
      </c>
      <c r="X883" s="10">
        <f t="shared" si="295"/>
        <v>4.1610738255033558E-2</v>
      </c>
      <c r="Y883" s="10" t="str">
        <f t="shared" si="304"/>
        <v>0%-10%</v>
      </c>
      <c r="Z883" t="str">
        <f t="shared" si="296"/>
        <v>Low</v>
      </c>
      <c r="AA883" t="str">
        <f t="shared" si="297"/>
        <v>601-700</v>
      </c>
      <c r="AB883" t="str">
        <f t="shared" si="298"/>
        <v>101-150</v>
      </c>
      <c r="AC883" t="str">
        <f t="shared" si="299"/>
        <v>EAST</v>
      </c>
      <c r="AD883" t="str">
        <f t="shared" si="300"/>
        <v>Multiple Device</v>
      </c>
      <c r="AE883" t="str">
        <f t="shared" si="301"/>
        <v>0-50</v>
      </c>
      <c r="AF883" s="24" t="str">
        <f t="shared" si="302"/>
        <v>4-6 days</v>
      </c>
      <c r="AG883" t="str">
        <f t="shared" si="303"/>
        <v>501-1000</v>
      </c>
      <c r="AH883" s="30">
        <f t="shared" si="305"/>
        <v>235</v>
      </c>
      <c r="AI883" s="30">
        <f t="shared" si="293"/>
        <v>5.9574468085106386E-2</v>
      </c>
      <c r="AJ883" t="str">
        <f t="shared" si="306"/>
        <v>0-5 hrs</v>
      </c>
      <c r="AK883" t="str">
        <f t="shared" si="314"/>
        <v>Low Engaged</v>
      </c>
    </row>
    <row r="884" spans="1:37" x14ac:dyDescent="0.25">
      <c r="A884">
        <v>8901</v>
      </c>
      <c r="B884" t="s">
        <v>329</v>
      </c>
      <c r="C884" s="1">
        <v>45300</v>
      </c>
      <c r="D884" s="1">
        <v>45625</v>
      </c>
      <c r="E884" s="33">
        <v>11.99</v>
      </c>
      <c r="F884">
        <v>417</v>
      </c>
      <c r="G884" t="s">
        <v>24</v>
      </c>
      <c r="H884">
        <v>5</v>
      </c>
      <c r="I884">
        <v>6</v>
      </c>
      <c r="J884" t="b">
        <v>0</v>
      </c>
      <c r="K884">
        <v>476</v>
      </c>
      <c r="L884">
        <v>37</v>
      </c>
      <c r="M884" t="s">
        <v>25</v>
      </c>
      <c r="N884" t="s">
        <v>64</v>
      </c>
      <c r="O884" t="s">
        <v>27</v>
      </c>
      <c r="P884">
        <v>12</v>
      </c>
      <c r="Q884">
        <v>4.0999999999999996</v>
      </c>
      <c r="R884" t="b">
        <v>1</v>
      </c>
      <c r="S884" t="s">
        <v>28</v>
      </c>
      <c r="T884">
        <v>2444</v>
      </c>
      <c r="U884" t="s">
        <v>65</v>
      </c>
      <c r="V884" t="s">
        <v>68</v>
      </c>
      <c r="W884" t="s">
        <v>53</v>
      </c>
      <c r="X884" s="10">
        <f t="shared" si="295"/>
        <v>2.3391812865497075E-2</v>
      </c>
      <c r="Y884" s="10" t="str">
        <f t="shared" si="304"/>
        <v>0%-10%</v>
      </c>
      <c r="Z884" t="str">
        <f t="shared" si="296"/>
        <v>Low</v>
      </c>
      <c r="AA884" t="str">
        <f t="shared" si="297"/>
        <v>401-500</v>
      </c>
      <c r="AB884" t="str">
        <f t="shared" si="298"/>
        <v>0-50</v>
      </c>
      <c r="AC884" t="str">
        <f t="shared" si="299"/>
        <v>WEST</v>
      </c>
      <c r="AD884" t="str">
        <f t="shared" si="300"/>
        <v>Multiple Device</v>
      </c>
      <c r="AE884" t="str">
        <f t="shared" si="301"/>
        <v>401-450</v>
      </c>
      <c r="AF884" s="24" t="str">
        <f t="shared" si="302"/>
        <v>16-20 days</v>
      </c>
      <c r="AG884" t="str">
        <f t="shared" si="303"/>
        <v>2001-2500</v>
      </c>
      <c r="AH884" s="30">
        <f t="shared" si="305"/>
        <v>325</v>
      </c>
      <c r="AI884" s="30">
        <f t="shared" si="293"/>
        <v>1.283076923076923</v>
      </c>
      <c r="AJ884" t="str">
        <f t="shared" si="306"/>
        <v>0-5 hrs</v>
      </c>
      <c r="AK884" t="str">
        <f t="shared" si="307"/>
        <v>High Enagaged</v>
      </c>
    </row>
    <row r="885" spans="1:37" x14ac:dyDescent="0.25">
      <c r="A885">
        <v>8912</v>
      </c>
      <c r="B885" t="s">
        <v>114</v>
      </c>
      <c r="C885" s="1">
        <v>45540</v>
      </c>
      <c r="D885" s="1">
        <v>45617</v>
      </c>
      <c r="E885" s="33">
        <v>15.99</v>
      </c>
      <c r="F885">
        <v>287</v>
      </c>
      <c r="G885" t="s">
        <v>79</v>
      </c>
      <c r="H885">
        <v>3</v>
      </c>
      <c r="I885">
        <v>6</v>
      </c>
      <c r="J885" t="b">
        <v>0</v>
      </c>
      <c r="K885">
        <v>714</v>
      </c>
      <c r="L885">
        <v>3</v>
      </c>
      <c r="M885" t="s">
        <v>48</v>
      </c>
      <c r="N885" t="s">
        <v>40</v>
      </c>
      <c r="O885" t="s">
        <v>41</v>
      </c>
      <c r="P885">
        <v>45</v>
      </c>
      <c r="Q885">
        <v>4.3</v>
      </c>
      <c r="R885" t="b">
        <v>1</v>
      </c>
      <c r="S885" t="s">
        <v>28</v>
      </c>
      <c r="T885">
        <v>4556</v>
      </c>
      <c r="U885" t="s">
        <v>65</v>
      </c>
      <c r="V885" t="s">
        <v>60</v>
      </c>
      <c r="W885" t="s">
        <v>53</v>
      </c>
      <c r="X885" s="10">
        <f t="shared" si="295"/>
        <v>6.2761506276150625E-2</v>
      </c>
      <c r="Y885" s="10" t="str">
        <f t="shared" si="304"/>
        <v>0%-10%</v>
      </c>
      <c r="Z885" t="str">
        <f t="shared" si="296"/>
        <v>Low</v>
      </c>
      <c r="AA885" t="str">
        <f t="shared" si="297"/>
        <v>701-800</v>
      </c>
      <c r="AB885" t="str">
        <f t="shared" si="298"/>
        <v>0-50</v>
      </c>
      <c r="AC885" t="str">
        <f t="shared" si="299"/>
        <v>EAST</v>
      </c>
      <c r="AD885" t="str">
        <f t="shared" si="300"/>
        <v>Multiple Device</v>
      </c>
      <c r="AE885" t="str">
        <f t="shared" si="301"/>
        <v>251-300</v>
      </c>
      <c r="AF885" s="24" t="str">
        <f t="shared" si="302"/>
        <v>More than 30days</v>
      </c>
      <c r="AG885" t="str">
        <f t="shared" si="303"/>
        <v>Above 4500</v>
      </c>
      <c r="AH885" s="30">
        <f t="shared" si="305"/>
        <v>77</v>
      </c>
      <c r="AI885" s="30">
        <f t="shared" si="293"/>
        <v>3.7272727272727271</v>
      </c>
      <c r="AJ885" t="str">
        <f t="shared" si="306"/>
        <v>0-5 hrs</v>
      </c>
      <c r="AK885" t="str">
        <f t="shared" ref="AK885:AK895" si="315">IF(F885&gt;400,"High Enagaged",IF(AND(F885&lt;=200,F885&gt;100),"Moderate Enagaged","Low Engaged"))</f>
        <v>Low Engaged</v>
      </c>
    </row>
    <row r="886" spans="1:37" x14ac:dyDescent="0.25">
      <c r="A886">
        <v>8923</v>
      </c>
      <c r="B886" t="s">
        <v>124</v>
      </c>
      <c r="C886" s="1">
        <v>45637</v>
      </c>
      <c r="D886" s="1">
        <v>45636</v>
      </c>
      <c r="E886" s="33">
        <v>11.99</v>
      </c>
      <c r="F886">
        <v>100</v>
      </c>
      <c r="G886" t="s">
        <v>79</v>
      </c>
      <c r="H886">
        <v>3</v>
      </c>
      <c r="I886">
        <v>4</v>
      </c>
      <c r="J886" t="b">
        <v>0</v>
      </c>
      <c r="K886">
        <v>417</v>
      </c>
      <c r="L886">
        <v>87</v>
      </c>
      <c r="M886" t="s">
        <v>74</v>
      </c>
      <c r="N886" t="s">
        <v>49</v>
      </c>
      <c r="O886" t="s">
        <v>56</v>
      </c>
      <c r="P886">
        <v>14</v>
      </c>
      <c r="Q886">
        <v>3.4</v>
      </c>
      <c r="R886" t="b">
        <v>0</v>
      </c>
      <c r="S886" t="s">
        <v>28</v>
      </c>
      <c r="T886">
        <v>3183</v>
      </c>
      <c r="U886" t="s">
        <v>51</v>
      </c>
      <c r="V886" t="s">
        <v>30</v>
      </c>
      <c r="W886" t="s">
        <v>75</v>
      </c>
      <c r="X886" s="10">
        <f t="shared" si="295"/>
        <v>2.7777777777777776E-2</v>
      </c>
      <c r="Y886" s="10" t="str">
        <f t="shared" si="304"/>
        <v>0%-10%</v>
      </c>
      <c r="Z886" t="str">
        <f t="shared" si="296"/>
        <v>Low</v>
      </c>
      <c r="AA886" t="str">
        <f t="shared" si="297"/>
        <v>401-500</v>
      </c>
      <c r="AB886" t="str">
        <f t="shared" si="298"/>
        <v>51-100</v>
      </c>
      <c r="AC886" t="str">
        <f t="shared" si="299"/>
        <v>NORTH</v>
      </c>
      <c r="AD886" t="str">
        <f t="shared" si="300"/>
        <v>Multiple Device</v>
      </c>
      <c r="AE886" t="str">
        <f t="shared" si="301"/>
        <v>51-100</v>
      </c>
      <c r="AF886" s="24" t="str">
        <f t="shared" si="302"/>
        <v>7-10 days</v>
      </c>
      <c r="AG886" t="str">
        <f t="shared" si="303"/>
        <v>3001-3500</v>
      </c>
      <c r="AH886" s="30">
        <f t="shared" si="305"/>
        <v>-1</v>
      </c>
      <c r="AI886" s="30">
        <f t="shared" si="293"/>
        <v>100</v>
      </c>
      <c r="AJ886" t="str">
        <f t="shared" si="306"/>
        <v>Above 20 hrs</v>
      </c>
      <c r="AK886" t="str">
        <f t="shared" si="315"/>
        <v>Low Engaged</v>
      </c>
    </row>
    <row r="887" spans="1:37" x14ac:dyDescent="0.25">
      <c r="A887">
        <v>8934</v>
      </c>
      <c r="B887" t="s">
        <v>106</v>
      </c>
      <c r="C887" s="1">
        <v>45010</v>
      </c>
      <c r="D887" s="1">
        <v>45631</v>
      </c>
      <c r="E887" s="33">
        <v>7.99</v>
      </c>
      <c r="F887">
        <v>22</v>
      </c>
      <c r="G887" t="s">
        <v>33</v>
      </c>
      <c r="H887">
        <v>4</v>
      </c>
      <c r="I887">
        <v>3</v>
      </c>
      <c r="J887" t="b">
        <v>0</v>
      </c>
      <c r="K887">
        <v>707</v>
      </c>
      <c r="L887">
        <v>156</v>
      </c>
      <c r="M887" t="s">
        <v>39</v>
      </c>
      <c r="N887" t="s">
        <v>64</v>
      </c>
      <c r="O887" t="s">
        <v>50</v>
      </c>
      <c r="P887">
        <v>99</v>
      </c>
      <c r="Q887">
        <v>3.3</v>
      </c>
      <c r="R887" t="b">
        <v>0</v>
      </c>
      <c r="S887" t="s">
        <v>28</v>
      </c>
      <c r="T887">
        <v>4114</v>
      </c>
      <c r="U887" t="s">
        <v>35</v>
      </c>
      <c r="V887" t="s">
        <v>52</v>
      </c>
      <c r="W887" t="s">
        <v>37</v>
      </c>
      <c r="X887" s="10">
        <f t="shared" si="295"/>
        <v>0.11471610660486674</v>
      </c>
      <c r="Y887" s="10" t="str">
        <f t="shared" si="304"/>
        <v>11%-30%</v>
      </c>
      <c r="Z887" t="str">
        <f t="shared" si="296"/>
        <v>Moderate</v>
      </c>
      <c r="AA887" t="str">
        <f t="shared" si="297"/>
        <v>701-800</v>
      </c>
      <c r="AB887" t="str">
        <f t="shared" si="298"/>
        <v>151-200</v>
      </c>
      <c r="AC887" t="str">
        <f t="shared" si="299"/>
        <v>WEST</v>
      </c>
      <c r="AD887" t="str">
        <f t="shared" si="300"/>
        <v>Multiple Device</v>
      </c>
      <c r="AE887" t="str">
        <f t="shared" si="301"/>
        <v>0-50</v>
      </c>
      <c r="AF887" s="24" t="str">
        <f t="shared" si="302"/>
        <v>11-15 days</v>
      </c>
      <c r="AG887" t="str">
        <f t="shared" si="303"/>
        <v>4001-4500</v>
      </c>
      <c r="AH887" s="30">
        <f t="shared" si="305"/>
        <v>621</v>
      </c>
      <c r="AI887" s="30">
        <f t="shared" si="293"/>
        <v>3.542673107890499E-2</v>
      </c>
      <c r="AJ887" t="str">
        <f t="shared" si="306"/>
        <v>0-5 hrs</v>
      </c>
      <c r="AK887" t="str">
        <f t="shared" si="315"/>
        <v>Low Engaged</v>
      </c>
    </row>
    <row r="888" spans="1:37" x14ac:dyDescent="0.25">
      <c r="A888">
        <v>8946</v>
      </c>
      <c r="B888" t="s">
        <v>270</v>
      </c>
      <c r="C888" s="1">
        <v>45430</v>
      </c>
      <c r="D888" s="1">
        <v>45640</v>
      </c>
      <c r="E888" s="33">
        <v>15.99</v>
      </c>
      <c r="F888">
        <v>277</v>
      </c>
      <c r="G888" t="s">
        <v>79</v>
      </c>
      <c r="H888">
        <v>3</v>
      </c>
      <c r="I888">
        <v>5</v>
      </c>
      <c r="J888" t="b">
        <v>0</v>
      </c>
      <c r="K888">
        <v>959</v>
      </c>
      <c r="L888">
        <v>174</v>
      </c>
      <c r="M888" t="s">
        <v>25</v>
      </c>
      <c r="N888" t="s">
        <v>26</v>
      </c>
      <c r="O888" t="s">
        <v>67</v>
      </c>
      <c r="P888">
        <v>51</v>
      </c>
      <c r="Q888">
        <v>3.4</v>
      </c>
      <c r="R888" t="b">
        <v>1</v>
      </c>
      <c r="S888" t="s">
        <v>28</v>
      </c>
      <c r="T888">
        <v>1876</v>
      </c>
      <c r="U888" t="s">
        <v>29</v>
      </c>
      <c r="V888" t="s">
        <v>36</v>
      </c>
      <c r="W888" t="s">
        <v>31</v>
      </c>
      <c r="X888" s="10">
        <f t="shared" si="295"/>
        <v>4.5013239187996469E-2</v>
      </c>
      <c r="Y888" s="10" t="str">
        <f t="shared" si="304"/>
        <v>0%-10%</v>
      </c>
      <c r="Z888" t="str">
        <f t="shared" si="296"/>
        <v>Low</v>
      </c>
      <c r="AA888" t="str">
        <f t="shared" si="297"/>
        <v>901-1000</v>
      </c>
      <c r="AB888" t="str">
        <f t="shared" si="298"/>
        <v>151-200</v>
      </c>
      <c r="AC888" t="str">
        <f t="shared" si="299"/>
        <v>WEST</v>
      </c>
      <c r="AD888" t="str">
        <f t="shared" si="300"/>
        <v>Multiple Device</v>
      </c>
      <c r="AE888" t="str">
        <f t="shared" si="301"/>
        <v>251-300</v>
      </c>
      <c r="AF888" s="24" t="str">
        <f t="shared" si="302"/>
        <v>4-6 days</v>
      </c>
      <c r="AG888" t="str">
        <f t="shared" si="303"/>
        <v>1501-2000</v>
      </c>
      <c r="AH888" s="30">
        <f t="shared" si="305"/>
        <v>210</v>
      </c>
      <c r="AI888" s="30">
        <f t="shared" si="293"/>
        <v>1.319047619047619</v>
      </c>
      <c r="AJ888" t="str">
        <f t="shared" si="306"/>
        <v>0-5 hrs</v>
      </c>
      <c r="AK888" t="str">
        <f t="shared" si="315"/>
        <v>Low Engaged</v>
      </c>
    </row>
    <row r="889" spans="1:37" x14ac:dyDescent="0.25">
      <c r="A889">
        <v>8952</v>
      </c>
      <c r="B889" t="s">
        <v>123</v>
      </c>
      <c r="C889" s="1">
        <v>44965</v>
      </c>
      <c r="D889" s="1">
        <v>45618</v>
      </c>
      <c r="E889" s="33">
        <v>11.99</v>
      </c>
      <c r="F889">
        <v>216</v>
      </c>
      <c r="G889" t="s">
        <v>79</v>
      </c>
      <c r="H889">
        <v>1</v>
      </c>
      <c r="I889">
        <v>1</v>
      </c>
      <c r="J889" t="b">
        <v>0</v>
      </c>
      <c r="K889">
        <v>872</v>
      </c>
      <c r="L889">
        <v>150</v>
      </c>
      <c r="M889" t="s">
        <v>74</v>
      </c>
      <c r="N889" t="s">
        <v>49</v>
      </c>
      <c r="O889" t="s">
        <v>56</v>
      </c>
      <c r="P889">
        <v>10</v>
      </c>
      <c r="Q889">
        <v>3.8</v>
      </c>
      <c r="R889" t="b">
        <v>1</v>
      </c>
      <c r="S889" t="s">
        <v>28</v>
      </c>
      <c r="T889">
        <v>4037</v>
      </c>
      <c r="U889" t="s">
        <v>65</v>
      </c>
      <c r="V889" t="s">
        <v>52</v>
      </c>
      <c r="W889" t="s">
        <v>31</v>
      </c>
      <c r="X889" s="10">
        <f t="shared" si="295"/>
        <v>9.7847358121330719E-3</v>
      </c>
      <c r="Y889" s="10" t="str">
        <f t="shared" si="304"/>
        <v>0%-10%</v>
      </c>
      <c r="Z889" t="str">
        <f t="shared" si="296"/>
        <v>Low</v>
      </c>
      <c r="AA889" t="str">
        <f t="shared" si="297"/>
        <v>801-900</v>
      </c>
      <c r="AB889" t="str">
        <f t="shared" si="298"/>
        <v>101-150</v>
      </c>
      <c r="AC889" t="str">
        <f t="shared" si="299"/>
        <v>NORTH</v>
      </c>
      <c r="AD889" t="str">
        <f t="shared" si="300"/>
        <v>Single Device</v>
      </c>
      <c r="AE889" t="str">
        <f t="shared" si="301"/>
        <v>201-250</v>
      </c>
      <c r="AF889" s="24" t="str">
        <f t="shared" si="302"/>
        <v>More than 30days</v>
      </c>
      <c r="AG889" t="str">
        <f t="shared" si="303"/>
        <v>4001-4500</v>
      </c>
      <c r="AH889" s="30">
        <f t="shared" si="305"/>
        <v>653</v>
      </c>
      <c r="AI889" s="30">
        <f t="shared" si="293"/>
        <v>0.33078101071975496</v>
      </c>
      <c r="AJ889" t="str">
        <f t="shared" si="306"/>
        <v>0-5 hrs</v>
      </c>
      <c r="AK889" t="str">
        <f t="shared" si="315"/>
        <v>Low Engaged</v>
      </c>
    </row>
    <row r="890" spans="1:37" x14ac:dyDescent="0.25">
      <c r="A890">
        <v>8954</v>
      </c>
      <c r="B890" t="s">
        <v>153</v>
      </c>
      <c r="C890" s="1">
        <v>45243</v>
      </c>
      <c r="D890" s="1">
        <v>45623</v>
      </c>
      <c r="E890" s="33">
        <v>15.99</v>
      </c>
      <c r="F890">
        <v>315</v>
      </c>
      <c r="G890" t="s">
        <v>62</v>
      </c>
      <c r="H890">
        <v>2</v>
      </c>
      <c r="I890">
        <v>1</v>
      </c>
      <c r="J890" t="b">
        <v>1</v>
      </c>
      <c r="K890">
        <v>829</v>
      </c>
      <c r="L890">
        <v>178</v>
      </c>
      <c r="M890" t="s">
        <v>25</v>
      </c>
      <c r="N890" t="s">
        <v>40</v>
      </c>
      <c r="O890" t="s">
        <v>50</v>
      </c>
      <c r="P890">
        <v>53</v>
      </c>
      <c r="Q890">
        <v>3.1</v>
      </c>
      <c r="R890" t="b">
        <v>0</v>
      </c>
      <c r="S890" t="s">
        <v>28</v>
      </c>
      <c r="T890">
        <v>546</v>
      </c>
      <c r="U890" t="s">
        <v>29</v>
      </c>
      <c r="V890" t="s">
        <v>30</v>
      </c>
      <c r="W890" t="s">
        <v>37</v>
      </c>
      <c r="X890" s="10">
        <f t="shared" si="295"/>
        <v>5.2631578947368418E-2</v>
      </c>
      <c r="Y890" s="10" t="str">
        <f t="shared" si="304"/>
        <v>0%-10%</v>
      </c>
      <c r="Z890" t="str">
        <f t="shared" si="296"/>
        <v>Low</v>
      </c>
      <c r="AA890" t="str">
        <f t="shared" si="297"/>
        <v>801-900</v>
      </c>
      <c r="AB890" t="str">
        <f t="shared" si="298"/>
        <v>151-200</v>
      </c>
      <c r="AC890" t="str">
        <f t="shared" si="299"/>
        <v>WEST</v>
      </c>
      <c r="AD890" t="str">
        <f t="shared" si="300"/>
        <v>Multiple Device</v>
      </c>
      <c r="AE890" t="str">
        <f t="shared" si="301"/>
        <v>301-350</v>
      </c>
      <c r="AF890" s="24" t="str">
        <f t="shared" si="302"/>
        <v>21-30 days</v>
      </c>
      <c r="AG890" t="str">
        <f t="shared" si="303"/>
        <v>501-1000</v>
      </c>
      <c r="AH890" s="30">
        <f t="shared" si="305"/>
        <v>380</v>
      </c>
      <c r="AI890" s="30">
        <f t="shared" si="293"/>
        <v>0.82894736842105265</v>
      </c>
      <c r="AJ890" t="str">
        <f t="shared" si="306"/>
        <v>0-5 hrs</v>
      </c>
      <c r="AK890" t="str">
        <f t="shared" si="315"/>
        <v>Low Engaged</v>
      </c>
    </row>
    <row r="891" spans="1:37" x14ac:dyDescent="0.25">
      <c r="A891">
        <v>8960</v>
      </c>
      <c r="B891" t="s">
        <v>352</v>
      </c>
      <c r="C891" s="1">
        <v>45307</v>
      </c>
      <c r="D891" s="1">
        <v>45628</v>
      </c>
      <c r="E891" s="33">
        <v>15.99</v>
      </c>
      <c r="F891">
        <v>278</v>
      </c>
      <c r="G891" t="s">
        <v>79</v>
      </c>
      <c r="H891">
        <v>3</v>
      </c>
      <c r="I891">
        <v>2</v>
      </c>
      <c r="J891" t="b">
        <v>1</v>
      </c>
      <c r="K891">
        <v>382</v>
      </c>
      <c r="L891">
        <v>25</v>
      </c>
      <c r="M891" t="s">
        <v>44</v>
      </c>
      <c r="N891" t="s">
        <v>26</v>
      </c>
      <c r="O891" t="s">
        <v>67</v>
      </c>
      <c r="P891">
        <v>72</v>
      </c>
      <c r="Q891">
        <v>4.4000000000000004</v>
      </c>
      <c r="R891" t="b">
        <v>0</v>
      </c>
      <c r="S891" t="s">
        <v>28</v>
      </c>
      <c r="T891">
        <v>2932</v>
      </c>
      <c r="U891" t="s">
        <v>29</v>
      </c>
      <c r="V891" t="s">
        <v>68</v>
      </c>
      <c r="W891" t="s">
        <v>75</v>
      </c>
      <c r="X891" s="10">
        <f t="shared" si="295"/>
        <v>0.1769041769041769</v>
      </c>
      <c r="Y891" s="10" t="str">
        <f t="shared" si="304"/>
        <v>11%-30%</v>
      </c>
      <c r="Z891" t="str">
        <f t="shared" si="296"/>
        <v>Moderate</v>
      </c>
      <c r="AA891" t="str">
        <f t="shared" si="297"/>
        <v>301-400</v>
      </c>
      <c r="AB891" t="str">
        <f t="shared" si="298"/>
        <v>0-50</v>
      </c>
      <c r="AC891" t="str">
        <f t="shared" si="299"/>
        <v>NORTH</v>
      </c>
      <c r="AD891" t="str">
        <f t="shared" si="300"/>
        <v>Multiple Device</v>
      </c>
      <c r="AE891" t="str">
        <f t="shared" si="301"/>
        <v>251-300</v>
      </c>
      <c r="AF891" s="24" t="str">
        <f t="shared" si="302"/>
        <v>16-20 days</v>
      </c>
      <c r="AG891" t="str">
        <f t="shared" si="303"/>
        <v>2501-3000</v>
      </c>
      <c r="AH891" s="30">
        <f t="shared" si="305"/>
        <v>321</v>
      </c>
      <c r="AI891" s="30">
        <f t="shared" si="293"/>
        <v>0.86604361370716509</v>
      </c>
      <c r="AJ891" t="str">
        <f t="shared" si="306"/>
        <v>0-5 hrs</v>
      </c>
      <c r="AK891" t="str">
        <f t="shared" si="315"/>
        <v>Low Engaged</v>
      </c>
    </row>
    <row r="892" spans="1:37" x14ac:dyDescent="0.25">
      <c r="A892">
        <v>8961</v>
      </c>
      <c r="B892" t="s">
        <v>98</v>
      </c>
      <c r="C892" s="1">
        <v>45116</v>
      </c>
      <c r="D892" s="1">
        <v>45633</v>
      </c>
      <c r="E892" s="33">
        <v>11.99</v>
      </c>
      <c r="F892">
        <v>120</v>
      </c>
      <c r="G892" t="s">
        <v>55</v>
      </c>
      <c r="H892">
        <v>3</v>
      </c>
      <c r="I892">
        <v>6</v>
      </c>
      <c r="J892" t="b">
        <v>0</v>
      </c>
      <c r="K892">
        <v>346</v>
      </c>
      <c r="L892">
        <v>125</v>
      </c>
      <c r="M892" t="s">
        <v>25</v>
      </c>
      <c r="N892" t="s">
        <v>64</v>
      </c>
      <c r="O892" t="s">
        <v>34</v>
      </c>
      <c r="P892">
        <v>25</v>
      </c>
      <c r="Q892">
        <v>4.0999999999999996</v>
      </c>
      <c r="R892" t="b">
        <v>0</v>
      </c>
      <c r="S892" t="s">
        <v>28</v>
      </c>
      <c r="T892">
        <v>4012</v>
      </c>
      <c r="U892" t="s">
        <v>35</v>
      </c>
      <c r="V892" t="s">
        <v>36</v>
      </c>
      <c r="W892" t="s">
        <v>53</v>
      </c>
      <c r="X892" s="10">
        <f t="shared" si="295"/>
        <v>5.3078556263269641E-2</v>
      </c>
      <c r="Y892" s="10" t="str">
        <f t="shared" si="304"/>
        <v>0%-10%</v>
      </c>
      <c r="Z892" t="str">
        <f t="shared" si="296"/>
        <v>Low</v>
      </c>
      <c r="AA892" t="str">
        <f t="shared" si="297"/>
        <v>301-400</v>
      </c>
      <c r="AB892" t="str">
        <f t="shared" si="298"/>
        <v>101-150</v>
      </c>
      <c r="AC892" t="str">
        <f t="shared" si="299"/>
        <v>WEST</v>
      </c>
      <c r="AD892" t="str">
        <f t="shared" si="300"/>
        <v>Multiple Device</v>
      </c>
      <c r="AE892" t="str">
        <f t="shared" si="301"/>
        <v>101-150</v>
      </c>
      <c r="AF892" s="24" t="str">
        <f t="shared" si="302"/>
        <v>11-15 days</v>
      </c>
      <c r="AG892" t="str">
        <f t="shared" si="303"/>
        <v>4001-4500</v>
      </c>
      <c r="AH892" s="30">
        <f t="shared" si="305"/>
        <v>517</v>
      </c>
      <c r="AI892" s="30">
        <f t="shared" si="293"/>
        <v>0.23210831721470018</v>
      </c>
      <c r="AJ892" t="str">
        <f t="shared" si="306"/>
        <v>0-5 hrs</v>
      </c>
      <c r="AK892" t="str">
        <f t="shared" si="315"/>
        <v>Moderate Enagaged</v>
      </c>
    </row>
    <row r="893" spans="1:37" x14ac:dyDescent="0.25">
      <c r="A893">
        <v>8976</v>
      </c>
      <c r="B893" t="s">
        <v>102</v>
      </c>
      <c r="C893" s="1">
        <v>45552</v>
      </c>
      <c r="D893" s="1">
        <v>45638</v>
      </c>
      <c r="E893" s="33">
        <v>7.99</v>
      </c>
      <c r="F893">
        <v>352</v>
      </c>
      <c r="G893" t="s">
        <v>79</v>
      </c>
      <c r="H893">
        <v>4</v>
      </c>
      <c r="I893">
        <v>3</v>
      </c>
      <c r="J893" t="b">
        <v>1</v>
      </c>
      <c r="K893">
        <v>112</v>
      </c>
      <c r="L893">
        <v>106</v>
      </c>
      <c r="M893" t="s">
        <v>74</v>
      </c>
      <c r="N893" t="s">
        <v>49</v>
      </c>
      <c r="O893" t="s">
        <v>67</v>
      </c>
      <c r="P893">
        <v>33</v>
      </c>
      <c r="Q893">
        <v>4.5999999999999996</v>
      </c>
      <c r="R893" t="b">
        <v>1</v>
      </c>
      <c r="S893" t="s">
        <v>28</v>
      </c>
      <c r="T893">
        <v>3432</v>
      </c>
      <c r="U893" t="s">
        <v>65</v>
      </c>
      <c r="V893" t="s">
        <v>60</v>
      </c>
      <c r="W893" t="s">
        <v>75</v>
      </c>
      <c r="X893" s="10">
        <f t="shared" si="295"/>
        <v>0.15137614678899083</v>
      </c>
      <c r="Y893" s="10" t="str">
        <f t="shared" si="304"/>
        <v>11%-30%</v>
      </c>
      <c r="Z893" t="str">
        <f t="shared" si="296"/>
        <v>Moderate</v>
      </c>
      <c r="AA893" t="str">
        <f t="shared" si="297"/>
        <v>101-200</v>
      </c>
      <c r="AB893" t="str">
        <f t="shared" si="298"/>
        <v>101-150</v>
      </c>
      <c r="AC893" t="str">
        <f t="shared" si="299"/>
        <v>NORTH</v>
      </c>
      <c r="AD893" t="str">
        <f t="shared" si="300"/>
        <v>Multiple Device</v>
      </c>
      <c r="AE893" t="str">
        <f t="shared" si="301"/>
        <v>351-400</v>
      </c>
      <c r="AF893" s="24" t="str">
        <f t="shared" si="302"/>
        <v>4-6 days</v>
      </c>
      <c r="AG893" t="str">
        <f t="shared" si="303"/>
        <v>3001-3500</v>
      </c>
      <c r="AH893" s="30">
        <f t="shared" si="305"/>
        <v>86</v>
      </c>
      <c r="AI893" s="30">
        <f t="shared" ref="AI893:AI956" si="316">IFERROR(IF(F893/AH893&gt;0,F893/AH893,-(F893/AH893)),F893-(F893-1))</f>
        <v>4.0930232558139537</v>
      </c>
      <c r="AJ893" t="str">
        <f t="shared" si="306"/>
        <v>0-5 hrs</v>
      </c>
      <c r="AK893" t="str">
        <f t="shared" si="315"/>
        <v>Low Engaged</v>
      </c>
    </row>
    <row r="894" spans="1:37" x14ac:dyDescent="0.25">
      <c r="A894">
        <v>8986</v>
      </c>
      <c r="B894" t="s">
        <v>249</v>
      </c>
      <c r="C894" s="1">
        <v>45627</v>
      </c>
      <c r="D894" s="1">
        <v>45642</v>
      </c>
      <c r="E894" s="33">
        <v>15.99</v>
      </c>
      <c r="F894">
        <v>250</v>
      </c>
      <c r="G894" t="s">
        <v>24</v>
      </c>
      <c r="H894">
        <v>1</v>
      </c>
      <c r="I894">
        <v>2</v>
      </c>
      <c r="J894" t="b">
        <v>1</v>
      </c>
      <c r="K894">
        <v>69</v>
      </c>
      <c r="L894">
        <v>35</v>
      </c>
      <c r="M894" t="s">
        <v>39</v>
      </c>
      <c r="N894" t="s">
        <v>49</v>
      </c>
      <c r="O894" t="s">
        <v>34</v>
      </c>
      <c r="P894">
        <v>13</v>
      </c>
      <c r="Q894">
        <v>3.3</v>
      </c>
      <c r="R894" t="b">
        <v>1</v>
      </c>
      <c r="S894" t="s">
        <v>28</v>
      </c>
      <c r="T894">
        <v>1836</v>
      </c>
      <c r="U894" t="s">
        <v>51</v>
      </c>
      <c r="V894" t="s">
        <v>36</v>
      </c>
      <c r="W894" t="s">
        <v>37</v>
      </c>
      <c r="X894" s="10">
        <f t="shared" si="295"/>
        <v>0.125</v>
      </c>
      <c r="Y894" s="10" t="str">
        <f t="shared" si="304"/>
        <v>11%-30%</v>
      </c>
      <c r="Z894" t="str">
        <f t="shared" si="296"/>
        <v>Moderate</v>
      </c>
      <c r="AA894" t="str">
        <f t="shared" si="297"/>
        <v>0-100</v>
      </c>
      <c r="AB894" t="str">
        <f t="shared" si="298"/>
        <v>0-50</v>
      </c>
      <c r="AC894" t="str">
        <f t="shared" si="299"/>
        <v>WEST</v>
      </c>
      <c r="AD894" t="str">
        <f t="shared" si="300"/>
        <v>Single Device</v>
      </c>
      <c r="AE894" t="str">
        <f t="shared" si="301"/>
        <v>201-250</v>
      </c>
      <c r="AF894" s="24" t="str">
        <f t="shared" si="302"/>
        <v>2-3 days</v>
      </c>
      <c r="AG894" t="str">
        <f t="shared" si="303"/>
        <v>1501-2000</v>
      </c>
      <c r="AH894" s="30">
        <f t="shared" si="305"/>
        <v>15</v>
      </c>
      <c r="AI894" s="30">
        <f t="shared" si="316"/>
        <v>16.666666666666668</v>
      </c>
      <c r="AJ894" t="str">
        <f t="shared" si="306"/>
        <v>15-20 hrs</v>
      </c>
      <c r="AK894" t="str">
        <f t="shared" si="315"/>
        <v>Low Engaged</v>
      </c>
    </row>
    <row r="895" spans="1:37" x14ac:dyDescent="0.25">
      <c r="A895">
        <v>9017</v>
      </c>
      <c r="B895" t="s">
        <v>290</v>
      </c>
      <c r="C895" s="1">
        <v>45487</v>
      </c>
      <c r="D895" s="1">
        <v>45637</v>
      </c>
      <c r="E895" s="33">
        <v>11.99</v>
      </c>
      <c r="F895">
        <v>337</v>
      </c>
      <c r="G895" t="s">
        <v>46</v>
      </c>
      <c r="H895">
        <v>2</v>
      </c>
      <c r="I895">
        <v>2</v>
      </c>
      <c r="J895" t="b">
        <v>1</v>
      </c>
      <c r="K895">
        <v>750</v>
      </c>
      <c r="L895">
        <v>146</v>
      </c>
      <c r="M895" t="s">
        <v>48</v>
      </c>
      <c r="N895" t="s">
        <v>49</v>
      </c>
      <c r="O895" t="s">
        <v>56</v>
      </c>
      <c r="P895">
        <v>100</v>
      </c>
      <c r="Q895">
        <v>4.0999999999999996</v>
      </c>
      <c r="R895" t="b">
        <v>1</v>
      </c>
      <c r="S895" t="s">
        <v>28</v>
      </c>
      <c r="T895">
        <v>3787</v>
      </c>
      <c r="U895" t="s">
        <v>35</v>
      </c>
      <c r="V895" t="s">
        <v>30</v>
      </c>
      <c r="W895" t="s">
        <v>31</v>
      </c>
      <c r="X895" s="10">
        <f t="shared" si="295"/>
        <v>0.11160714285714286</v>
      </c>
      <c r="Y895" s="10" t="str">
        <f t="shared" si="304"/>
        <v>11%-30%</v>
      </c>
      <c r="Z895" t="str">
        <f t="shared" si="296"/>
        <v>Moderate</v>
      </c>
      <c r="AA895" t="str">
        <f t="shared" si="297"/>
        <v>701-800</v>
      </c>
      <c r="AB895" t="str">
        <f t="shared" si="298"/>
        <v>101-150</v>
      </c>
      <c r="AC895" t="str">
        <f t="shared" si="299"/>
        <v>EAST</v>
      </c>
      <c r="AD895" t="str">
        <f t="shared" si="300"/>
        <v>Multiple Device</v>
      </c>
      <c r="AE895" t="str">
        <f t="shared" si="301"/>
        <v>301-350</v>
      </c>
      <c r="AF895" s="24" t="str">
        <f t="shared" si="302"/>
        <v>7-10 days</v>
      </c>
      <c r="AG895" t="str">
        <f t="shared" si="303"/>
        <v>3501-4000</v>
      </c>
      <c r="AH895" s="30">
        <f t="shared" si="305"/>
        <v>150</v>
      </c>
      <c r="AI895" s="30">
        <f t="shared" si="316"/>
        <v>2.2466666666666666</v>
      </c>
      <c r="AJ895" t="str">
        <f t="shared" si="306"/>
        <v>0-5 hrs</v>
      </c>
      <c r="AK895" t="str">
        <f t="shared" si="315"/>
        <v>Low Engaged</v>
      </c>
    </row>
    <row r="896" spans="1:37" x14ac:dyDescent="0.25">
      <c r="A896">
        <v>9020</v>
      </c>
      <c r="B896" t="s">
        <v>115</v>
      </c>
      <c r="C896" s="1">
        <v>44960</v>
      </c>
      <c r="D896" s="1">
        <v>45629</v>
      </c>
      <c r="E896" s="33">
        <v>11.99</v>
      </c>
      <c r="F896">
        <v>455</v>
      </c>
      <c r="G896" t="s">
        <v>55</v>
      </c>
      <c r="H896">
        <v>5</v>
      </c>
      <c r="I896">
        <v>3</v>
      </c>
      <c r="J896" t="b">
        <v>1</v>
      </c>
      <c r="K896">
        <v>112</v>
      </c>
      <c r="L896">
        <v>158</v>
      </c>
      <c r="M896" t="s">
        <v>48</v>
      </c>
      <c r="N896" t="s">
        <v>49</v>
      </c>
      <c r="O896" t="s">
        <v>34</v>
      </c>
      <c r="P896">
        <v>15</v>
      </c>
      <c r="Q896">
        <v>3.9</v>
      </c>
      <c r="R896" t="b">
        <v>1</v>
      </c>
      <c r="S896" t="s">
        <v>28</v>
      </c>
      <c r="T896">
        <v>965</v>
      </c>
      <c r="U896" t="s">
        <v>51</v>
      </c>
      <c r="V896" t="s">
        <v>36</v>
      </c>
      <c r="W896" t="s">
        <v>53</v>
      </c>
      <c r="X896" s="10">
        <f t="shared" si="295"/>
        <v>5.5555555555555552E-2</v>
      </c>
      <c r="Y896" s="10" t="str">
        <f t="shared" si="304"/>
        <v>0%-10%</v>
      </c>
      <c r="Z896" t="str">
        <f t="shared" si="296"/>
        <v>Low</v>
      </c>
      <c r="AA896" t="str">
        <f t="shared" si="297"/>
        <v>101-200</v>
      </c>
      <c r="AB896" t="str">
        <f t="shared" si="298"/>
        <v>151-200</v>
      </c>
      <c r="AC896" t="str">
        <f t="shared" si="299"/>
        <v>EAST</v>
      </c>
      <c r="AD896" t="str">
        <f t="shared" si="300"/>
        <v>Multiple Device</v>
      </c>
      <c r="AE896" t="str">
        <f t="shared" si="301"/>
        <v>451-500</v>
      </c>
      <c r="AF896" s="24" t="str">
        <f t="shared" si="302"/>
        <v>11-15 days</v>
      </c>
      <c r="AG896" t="str">
        <f t="shared" si="303"/>
        <v>501-1000</v>
      </c>
      <c r="AH896" s="30">
        <f t="shared" si="305"/>
        <v>669</v>
      </c>
      <c r="AI896" s="30">
        <f t="shared" si="316"/>
        <v>0.68011958146487295</v>
      </c>
      <c r="AJ896" t="str">
        <f t="shared" si="306"/>
        <v>0-5 hrs</v>
      </c>
      <c r="AK896" t="str">
        <f t="shared" si="307"/>
        <v>High Enagaged</v>
      </c>
    </row>
    <row r="897" spans="1:37" x14ac:dyDescent="0.25">
      <c r="A897">
        <v>9026</v>
      </c>
      <c r="B897" t="s">
        <v>132</v>
      </c>
      <c r="C897" s="1">
        <v>45415</v>
      </c>
      <c r="D897" s="1">
        <v>45618</v>
      </c>
      <c r="E897" s="33">
        <v>11.99</v>
      </c>
      <c r="F897">
        <v>139</v>
      </c>
      <c r="G897" t="s">
        <v>62</v>
      </c>
      <c r="H897">
        <v>1</v>
      </c>
      <c r="I897">
        <v>5</v>
      </c>
      <c r="J897" t="b">
        <v>1</v>
      </c>
      <c r="K897">
        <v>12</v>
      </c>
      <c r="L897">
        <v>9</v>
      </c>
      <c r="M897" t="s">
        <v>44</v>
      </c>
      <c r="N897" t="s">
        <v>49</v>
      </c>
      <c r="O897" t="s">
        <v>50</v>
      </c>
      <c r="P897">
        <v>21</v>
      </c>
      <c r="Q897">
        <v>4.8</v>
      </c>
      <c r="R897" t="b">
        <v>1</v>
      </c>
      <c r="S897" t="s">
        <v>28</v>
      </c>
      <c r="T897">
        <v>2571</v>
      </c>
      <c r="U897" t="s">
        <v>65</v>
      </c>
      <c r="V897" t="s">
        <v>30</v>
      </c>
      <c r="W897" t="s">
        <v>37</v>
      </c>
      <c r="X897" s="10">
        <f t="shared" si="295"/>
        <v>1</v>
      </c>
      <c r="Y897" s="10" t="str">
        <f t="shared" si="304"/>
        <v>Above 30%</v>
      </c>
      <c r="Z897" t="str">
        <f t="shared" si="296"/>
        <v>High</v>
      </c>
      <c r="AA897" t="str">
        <f t="shared" si="297"/>
        <v>0-100</v>
      </c>
      <c r="AB897" t="str">
        <f t="shared" si="298"/>
        <v>0-50</v>
      </c>
      <c r="AC897" t="str">
        <f t="shared" si="299"/>
        <v>NORTH</v>
      </c>
      <c r="AD897" t="str">
        <f t="shared" si="300"/>
        <v>Single Device</v>
      </c>
      <c r="AE897" t="str">
        <f t="shared" si="301"/>
        <v>101-150</v>
      </c>
      <c r="AF897" s="24" t="str">
        <f t="shared" si="302"/>
        <v>More than 30days</v>
      </c>
      <c r="AG897" t="str">
        <f t="shared" si="303"/>
        <v>2501-3000</v>
      </c>
      <c r="AH897" s="30">
        <f t="shared" si="305"/>
        <v>203</v>
      </c>
      <c r="AI897" s="30">
        <f t="shared" si="316"/>
        <v>0.68472906403940892</v>
      </c>
      <c r="AJ897" t="str">
        <f t="shared" si="306"/>
        <v>0-5 hrs</v>
      </c>
      <c r="AK897" t="str">
        <f t="shared" ref="AK897:AK900" si="317">IF(F897&gt;400,"High Enagaged",IF(AND(F897&lt;=200,F897&gt;100),"Moderate Enagaged","Low Engaged"))</f>
        <v>Moderate Enagaged</v>
      </c>
    </row>
    <row r="898" spans="1:37" x14ac:dyDescent="0.25">
      <c r="A898">
        <v>9028</v>
      </c>
      <c r="B898" t="s">
        <v>129</v>
      </c>
      <c r="C898" s="1">
        <v>45266</v>
      </c>
      <c r="D898" s="1">
        <v>45624</v>
      </c>
      <c r="E898" s="33">
        <v>15.99</v>
      </c>
      <c r="F898">
        <v>11</v>
      </c>
      <c r="G898" t="s">
        <v>24</v>
      </c>
      <c r="H898">
        <v>1</v>
      </c>
      <c r="I898">
        <v>4</v>
      </c>
      <c r="J898" t="b">
        <v>0</v>
      </c>
      <c r="K898">
        <v>557</v>
      </c>
      <c r="L898">
        <v>165</v>
      </c>
      <c r="M898" t="s">
        <v>25</v>
      </c>
      <c r="N898" t="s">
        <v>26</v>
      </c>
      <c r="O898" t="s">
        <v>67</v>
      </c>
      <c r="P898">
        <v>11</v>
      </c>
      <c r="Q898">
        <v>4</v>
      </c>
      <c r="R898" t="b">
        <v>1</v>
      </c>
      <c r="S898" t="s">
        <v>28</v>
      </c>
      <c r="T898">
        <v>2941</v>
      </c>
      <c r="U898" t="s">
        <v>29</v>
      </c>
      <c r="V898" t="s">
        <v>36</v>
      </c>
      <c r="W898" t="s">
        <v>31</v>
      </c>
      <c r="X898" s="10">
        <f t="shared" ref="X898:X961" si="318">P898/(K898+L898)</f>
        <v>1.5235457063711912E-2</v>
      </c>
      <c r="Y898" s="10" t="str">
        <f t="shared" si="304"/>
        <v>0%-10%</v>
      </c>
      <c r="Z898" t="str">
        <f t="shared" ref="Z898:Z961" si="319">IF(P898/(K898+L898)&gt;0.3, "High",IF(P898/(K898+L898)&lt;=0.1,"Low","Moderate"))</f>
        <v>Low</v>
      </c>
      <c r="AA898" t="str">
        <f t="shared" ref="AA898:AA961" si="320">IF(K898&gt;900,"901-1000",IF(AND(K898&lt;=900,K898&gt;800),"801-900",IF(AND(K898&lt;=800,K898&gt;700),"701-800",IF(AND(K898&lt;=700,K898&gt;600),"601-700",IF(AND(K898&lt;=600,K898&gt;500),"501-600",IF(AND(K898&lt;=500,K898&gt;400),"401-500",IF(AND(K898&lt;=400,K898&gt;300),"301-400",IF(AND(K898&lt;=300,K898&gt;200),"201-300",IF(AND(K898&lt;=200,K898&gt;100),"101-200","0-100")))))))))</f>
        <v>501-600</v>
      </c>
      <c r="AB898" t="str">
        <f t="shared" ref="AB898:AB961" si="321">IF(L898&gt;200,"Above 200",IF(AND(L898&lt;=200,L898&gt;150),"151-200",IF(AND(L898&lt;=150,L898&gt;100),"101-150",IF(AND(L898&lt;=100,L898&gt;50),"51-100","0-50"))))</f>
        <v>151-200</v>
      </c>
      <c r="AC898" t="str">
        <f t="shared" ref="AC898:AC961" si="322">IF(M898="GERMANY","NORTH",IF(M898="INDIA","EAST",IF(M898="USA","WEST",IF(M898="FRANCE","NORTH",IF(M898="CANADA","WEST",IF(M898="UK","NORTH",IF(M898="AUSTRALIA","SOUTH","")))))))</f>
        <v>WEST</v>
      </c>
      <c r="AD898" t="str">
        <f t="shared" ref="AD898:AD961" si="323">IF(H898=1,"Single Device","Multiple Device")</f>
        <v>Single Device</v>
      </c>
      <c r="AE898" t="str">
        <f t="shared" ref="AE898:AE961" si="324">IF(AND(F898&lt;=500,F898&gt;450),"451-500",IF(AND(F898&lt;=450,F898&gt;400),"401-450",IF(AND(F898&lt;=400,F898&gt;350),"351-400",IF(AND(F898&lt;=350,F898&gt;300),"301-350",IF(AND(F898&lt;=300,F898&gt;250),"251-300",IF(AND(F898&lt;=250,F898&gt;200),"201-250",IF(AND(F898&lt;=200,F898&gt;150),"151-200",IF(AND(F898&lt;=150,F898&gt;100),"101-150",IF(AND(F898&lt;=100,F898&gt;50),"51-100","0-50")))))))))</f>
        <v>0-50</v>
      </c>
      <c r="AF898" s="24" t="str">
        <f t="shared" ref="AF898:AF961" si="325">IF(MAX($D$2:$D$1001)-D898&lt;=1,"0-1 days",IF(AND(MAX($D$2:$D$1001)-D898&gt;1,MAX($D$2:$D$1001)-D898&lt;=3),"2-3 days",IF(AND(MAX($D$2:$D$1001)-D898&gt;3,MAX($D$2:$D$1001)-D898&lt;=6),"4-6 days",IF(AND(MAX($D$2:$D$1001)-D898&gt;6,MAX($D$2:$D$1001)-D898&lt;=10),"7-10 days",IF(AND(MAX($D$2:$D$1001)-D898&gt;10,MAX($D$2:$D$1001)-D898&lt;=15),"11-15 days",IF(AND(MAX($D$2:$D$1001)-D898&gt;15,MAX($D$2:$D$1001)-D898&lt;=20),"16-20 days",IF(AND(MAX($D$2:$D$1001)-D917&gt;20,MAX($D$2:$D$1001)-D898&lt;=30),"21-30 days","More than 30days")))))))</f>
        <v>16-20 days</v>
      </c>
      <c r="AG898" t="str">
        <f t="shared" ref="AG898:AG961" si="326">IF(T898&gt;4500,"Above 4500",IF(AND(T898&lt;=4500,T898&gt;4000),"4001-4500",IF(AND(T898&lt;=4000,T898&gt;3500),"3501-4000",IF(AND(T898&lt;=3500,T898&gt;3000),"3001-3500",IF(AND(T898&lt;=3000,T898&gt;2500),"2501-3000",IF(AND(T898&lt;=2500,T898&gt;2000),"2001-2500",IF(AND(T898&lt;=2000,T898&gt;1500),"1501-2000",IF(AND(T898&lt;=1500,T898&gt;1000),"1001-1500",IF(AND(T898&lt;=1000,T898&gt;500),"501-1000","0-500")))))))))</f>
        <v>2501-3000</v>
      </c>
      <c r="AH898" s="30">
        <f t="shared" si="305"/>
        <v>358</v>
      </c>
      <c r="AI898" s="30">
        <f t="shared" si="316"/>
        <v>3.0726256983240222E-2</v>
      </c>
      <c r="AJ898" t="str">
        <f t="shared" si="306"/>
        <v>0-5 hrs</v>
      </c>
      <c r="AK898" t="str">
        <f t="shared" si="317"/>
        <v>Low Engaged</v>
      </c>
    </row>
    <row r="899" spans="1:37" x14ac:dyDescent="0.25">
      <c r="A899">
        <v>9034</v>
      </c>
      <c r="B899" t="s">
        <v>80</v>
      </c>
      <c r="C899" s="1">
        <v>45189</v>
      </c>
      <c r="D899" s="1">
        <v>45644</v>
      </c>
      <c r="E899" s="33">
        <v>15.99</v>
      </c>
      <c r="F899">
        <v>224</v>
      </c>
      <c r="G899" t="s">
        <v>62</v>
      </c>
      <c r="H899">
        <v>1</v>
      </c>
      <c r="I899">
        <v>5</v>
      </c>
      <c r="J899" t="b">
        <v>1</v>
      </c>
      <c r="K899">
        <v>827</v>
      </c>
      <c r="L899">
        <v>138</v>
      </c>
      <c r="M899" t="s">
        <v>39</v>
      </c>
      <c r="N899" t="s">
        <v>40</v>
      </c>
      <c r="O899" t="s">
        <v>41</v>
      </c>
      <c r="P899">
        <v>11</v>
      </c>
      <c r="Q899">
        <v>4.5</v>
      </c>
      <c r="R899" t="b">
        <v>1</v>
      </c>
      <c r="S899" t="s">
        <v>28</v>
      </c>
      <c r="T899">
        <v>4673</v>
      </c>
      <c r="U899" t="s">
        <v>65</v>
      </c>
      <c r="V899" t="s">
        <v>52</v>
      </c>
      <c r="W899" t="s">
        <v>75</v>
      </c>
      <c r="X899" s="10">
        <f t="shared" si="318"/>
        <v>1.1398963730569948E-2</v>
      </c>
      <c r="Y899" s="10" t="str">
        <f t="shared" ref="Y899:Y962" si="327">IF(P899/(K899+L899)&gt;0.3,"Above 30%",IF(P899/(K899+L899)&lt;=0.1,"0%-10%","11%-30%"))</f>
        <v>0%-10%</v>
      </c>
      <c r="Z899" t="str">
        <f t="shared" si="319"/>
        <v>Low</v>
      </c>
      <c r="AA899" t="str">
        <f t="shared" si="320"/>
        <v>801-900</v>
      </c>
      <c r="AB899" t="str">
        <f t="shared" si="321"/>
        <v>101-150</v>
      </c>
      <c r="AC899" t="str">
        <f t="shared" si="322"/>
        <v>WEST</v>
      </c>
      <c r="AD899" t="str">
        <f t="shared" si="323"/>
        <v>Single Device</v>
      </c>
      <c r="AE899" t="str">
        <f t="shared" si="324"/>
        <v>201-250</v>
      </c>
      <c r="AF899" s="24" t="str">
        <f t="shared" si="325"/>
        <v>0-1 days</v>
      </c>
      <c r="AG899" t="str">
        <f t="shared" si="326"/>
        <v>Above 4500</v>
      </c>
      <c r="AH899" s="30">
        <f t="shared" ref="AH899:AH962" si="328">D899-C899</f>
        <v>455</v>
      </c>
      <c r="AI899" s="30">
        <f t="shared" si="316"/>
        <v>0.49230769230769234</v>
      </c>
      <c r="AJ899" t="str">
        <f t="shared" ref="AJ899:AJ962" si="329">IF(AI899&gt;20,"Above 20 hrs",IF(AND(AI899&lt;=20,AI899&gt;15),"15-20 hrs",IF(AND(AI899&lt;=15,AI899&gt;10),"11-15 hrs",IF(AND(AI899&lt;=10,AI899&gt;5),"6-10 hrs","0-5 hrs"))))</f>
        <v>0-5 hrs</v>
      </c>
      <c r="AK899" t="str">
        <f t="shared" si="317"/>
        <v>Low Engaged</v>
      </c>
    </row>
    <row r="900" spans="1:37" x14ac:dyDescent="0.25">
      <c r="A900">
        <v>9073</v>
      </c>
      <c r="B900" t="s">
        <v>81</v>
      </c>
      <c r="C900" s="1">
        <v>45118</v>
      </c>
      <c r="D900" s="1">
        <v>45635</v>
      </c>
      <c r="E900" s="33">
        <v>15.99</v>
      </c>
      <c r="F900">
        <v>322</v>
      </c>
      <c r="G900" t="s">
        <v>46</v>
      </c>
      <c r="H900">
        <v>3</v>
      </c>
      <c r="I900">
        <v>4</v>
      </c>
      <c r="J900" t="b">
        <v>1</v>
      </c>
      <c r="K900">
        <v>424</v>
      </c>
      <c r="L900">
        <v>74</v>
      </c>
      <c r="M900" t="s">
        <v>59</v>
      </c>
      <c r="N900" t="s">
        <v>49</v>
      </c>
      <c r="O900" t="s">
        <v>67</v>
      </c>
      <c r="P900">
        <v>3</v>
      </c>
      <c r="Q900">
        <v>3</v>
      </c>
      <c r="R900" t="b">
        <v>0</v>
      </c>
      <c r="S900" t="s">
        <v>28</v>
      </c>
      <c r="T900">
        <v>486</v>
      </c>
      <c r="U900" t="s">
        <v>65</v>
      </c>
      <c r="V900" t="s">
        <v>60</v>
      </c>
      <c r="W900" t="s">
        <v>37</v>
      </c>
      <c r="X900" s="10">
        <f t="shared" si="318"/>
        <v>6.024096385542169E-3</v>
      </c>
      <c r="Y900" s="10" t="str">
        <f t="shared" si="327"/>
        <v>0%-10%</v>
      </c>
      <c r="Z900" t="str">
        <f t="shared" si="319"/>
        <v>Low</v>
      </c>
      <c r="AA900" t="str">
        <f t="shared" si="320"/>
        <v>401-500</v>
      </c>
      <c r="AB900" t="str">
        <f t="shared" si="321"/>
        <v>51-100</v>
      </c>
      <c r="AC900" t="str">
        <f t="shared" si="322"/>
        <v>SOUTH</v>
      </c>
      <c r="AD900" t="str">
        <f t="shared" si="323"/>
        <v>Multiple Device</v>
      </c>
      <c r="AE900" t="str">
        <f t="shared" si="324"/>
        <v>301-350</v>
      </c>
      <c r="AF900" s="24" t="str">
        <f t="shared" si="325"/>
        <v>7-10 days</v>
      </c>
      <c r="AG900" t="str">
        <f t="shared" si="326"/>
        <v>0-500</v>
      </c>
      <c r="AH900" s="30">
        <f t="shared" si="328"/>
        <v>517</v>
      </c>
      <c r="AI900" s="30">
        <f t="shared" si="316"/>
        <v>0.62282398452611221</v>
      </c>
      <c r="AJ900" t="str">
        <f t="shared" si="329"/>
        <v>0-5 hrs</v>
      </c>
      <c r="AK900" t="str">
        <f t="shared" si="317"/>
        <v>Low Engaged</v>
      </c>
    </row>
    <row r="901" spans="1:37" x14ac:dyDescent="0.25">
      <c r="A901">
        <v>9113</v>
      </c>
      <c r="B901" t="s">
        <v>152</v>
      </c>
      <c r="C901" s="1">
        <v>45548</v>
      </c>
      <c r="D901" s="1">
        <v>45626</v>
      </c>
      <c r="E901" s="33">
        <v>7.99</v>
      </c>
      <c r="F901">
        <v>466</v>
      </c>
      <c r="G901" t="s">
        <v>62</v>
      </c>
      <c r="H901">
        <v>4</v>
      </c>
      <c r="I901">
        <v>4</v>
      </c>
      <c r="J901" t="b">
        <v>0</v>
      </c>
      <c r="K901">
        <v>785</v>
      </c>
      <c r="L901">
        <v>12</v>
      </c>
      <c r="M901" t="s">
        <v>44</v>
      </c>
      <c r="N901" t="s">
        <v>40</v>
      </c>
      <c r="O901" t="s">
        <v>50</v>
      </c>
      <c r="P901">
        <v>94</v>
      </c>
      <c r="Q901">
        <v>4.9000000000000004</v>
      </c>
      <c r="R901" t="b">
        <v>0</v>
      </c>
      <c r="S901" t="s">
        <v>28</v>
      </c>
      <c r="T901">
        <v>17</v>
      </c>
      <c r="U901" t="s">
        <v>35</v>
      </c>
      <c r="V901" t="s">
        <v>68</v>
      </c>
      <c r="W901" t="s">
        <v>37</v>
      </c>
      <c r="X901" s="10">
        <f t="shared" si="318"/>
        <v>0.11794228356336262</v>
      </c>
      <c r="Y901" s="10" t="str">
        <f t="shared" si="327"/>
        <v>11%-30%</v>
      </c>
      <c r="Z901" t="str">
        <f t="shared" si="319"/>
        <v>Moderate</v>
      </c>
      <c r="AA901" t="str">
        <f t="shared" si="320"/>
        <v>701-800</v>
      </c>
      <c r="AB901" t="str">
        <f t="shared" si="321"/>
        <v>0-50</v>
      </c>
      <c r="AC901" t="str">
        <f t="shared" si="322"/>
        <v>NORTH</v>
      </c>
      <c r="AD901" t="str">
        <f t="shared" si="323"/>
        <v>Multiple Device</v>
      </c>
      <c r="AE901" t="str">
        <f t="shared" si="324"/>
        <v>451-500</v>
      </c>
      <c r="AF901" s="24" t="str">
        <f t="shared" si="325"/>
        <v>16-20 days</v>
      </c>
      <c r="AG901" t="str">
        <f t="shared" si="326"/>
        <v>0-500</v>
      </c>
      <c r="AH901" s="30">
        <f t="shared" si="328"/>
        <v>78</v>
      </c>
      <c r="AI901" s="30">
        <f t="shared" si="316"/>
        <v>5.9743589743589745</v>
      </c>
      <c r="AJ901" t="str">
        <f t="shared" si="329"/>
        <v>6-10 hrs</v>
      </c>
      <c r="AK901" t="str">
        <f t="shared" ref="AK901:AK962" si="330">IF(F901&gt;400,"High Enagaged",IF(AND(T901&lt;=200,T901&gt;100),"Moderate Enagaged","Low Engaged"))</f>
        <v>High Enagaged</v>
      </c>
    </row>
    <row r="902" spans="1:37" x14ac:dyDescent="0.25">
      <c r="A902">
        <v>9115</v>
      </c>
      <c r="B902" t="s">
        <v>72</v>
      </c>
      <c r="C902" s="1">
        <v>45490</v>
      </c>
      <c r="D902" s="1">
        <v>45643</v>
      </c>
      <c r="E902" s="33">
        <v>11.99</v>
      </c>
      <c r="F902">
        <v>34</v>
      </c>
      <c r="G902" t="s">
        <v>62</v>
      </c>
      <c r="H902">
        <v>1</v>
      </c>
      <c r="I902">
        <v>1</v>
      </c>
      <c r="J902" t="b">
        <v>0</v>
      </c>
      <c r="K902">
        <v>80</v>
      </c>
      <c r="L902">
        <v>71</v>
      </c>
      <c r="M902" t="s">
        <v>39</v>
      </c>
      <c r="N902" t="s">
        <v>49</v>
      </c>
      <c r="O902" t="s">
        <v>34</v>
      </c>
      <c r="P902">
        <v>55</v>
      </c>
      <c r="Q902">
        <v>3.6</v>
      </c>
      <c r="R902" t="b">
        <v>0</v>
      </c>
      <c r="S902" t="s">
        <v>28</v>
      </c>
      <c r="T902">
        <v>1172</v>
      </c>
      <c r="U902" t="s">
        <v>57</v>
      </c>
      <c r="V902" t="s">
        <v>60</v>
      </c>
      <c r="W902" t="s">
        <v>31</v>
      </c>
      <c r="X902" s="10">
        <f t="shared" si="318"/>
        <v>0.36423841059602646</v>
      </c>
      <c r="Y902" s="10" t="str">
        <f t="shared" si="327"/>
        <v>Above 30%</v>
      </c>
      <c r="Z902" t="str">
        <f t="shared" si="319"/>
        <v>High</v>
      </c>
      <c r="AA902" t="str">
        <f t="shared" si="320"/>
        <v>0-100</v>
      </c>
      <c r="AB902" t="str">
        <f t="shared" si="321"/>
        <v>51-100</v>
      </c>
      <c r="AC902" t="str">
        <f t="shared" si="322"/>
        <v>WEST</v>
      </c>
      <c r="AD902" t="str">
        <f t="shared" si="323"/>
        <v>Single Device</v>
      </c>
      <c r="AE902" t="str">
        <f t="shared" si="324"/>
        <v>0-50</v>
      </c>
      <c r="AF902" s="24" t="str">
        <f t="shared" si="325"/>
        <v>0-1 days</v>
      </c>
      <c r="AG902" t="str">
        <f t="shared" si="326"/>
        <v>1001-1500</v>
      </c>
      <c r="AH902" s="30">
        <f t="shared" si="328"/>
        <v>153</v>
      </c>
      <c r="AI902" s="30">
        <f t="shared" si="316"/>
        <v>0.22222222222222221</v>
      </c>
      <c r="AJ902" t="str">
        <f t="shared" si="329"/>
        <v>0-5 hrs</v>
      </c>
      <c r="AK902" t="str">
        <f t="shared" ref="AK902:AK917" si="331">IF(F902&gt;400,"High Enagaged",IF(AND(F902&lt;=200,F902&gt;100),"Moderate Enagaged","Low Engaged"))</f>
        <v>Low Engaged</v>
      </c>
    </row>
    <row r="903" spans="1:37" x14ac:dyDescent="0.25">
      <c r="A903">
        <v>9121</v>
      </c>
      <c r="B903" t="s">
        <v>170</v>
      </c>
      <c r="C903" s="1">
        <v>45095</v>
      </c>
      <c r="D903" s="1">
        <v>45638</v>
      </c>
      <c r="E903" s="33">
        <v>7.99</v>
      </c>
      <c r="F903">
        <v>178</v>
      </c>
      <c r="G903" t="s">
        <v>55</v>
      </c>
      <c r="H903">
        <v>1</v>
      </c>
      <c r="I903">
        <v>4</v>
      </c>
      <c r="J903" t="b">
        <v>0</v>
      </c>
      <c r="K903">
        <v>239</v>
      </c>
      <c r="L903">
        <v>126</v>
      </c>
      <c r="M903" t="s">
        <v>39</v>
      </c>
      <c r="N903" t="s">
        <v>64</v>
      </c>
      <c r="O903" t="s">
        <v>56</v>
      </c>
      <c r="P903">
        <v>86</v>
      </c>
      <c r="Q903">
        <v>3.9</v>
      </c>
      <c r="R903" t="b">
        <v>0</v>
      </c>
      <c r="S903" t="s">
        <v>28</v>
      </c>
      <c r="T903">
        <v>4356</v>
      </c>
      <c r="U903" t="s">
        <v>57</v>
      </c>
      <c r="V903" t="s">
        <v>60</v>
      </c>
      <c r="W903" t="s">
        <v>37</v>
      </c>
      <c r="X903" s="10">
        <f t="shared" si="318"/>
        <v>0.23561643835616439</v>
      </c>
      <c r="Y903" s="10" t="str">
        <f t="shared" si="327"/>
        <v>11%-30%</v>
      </c>
      <c r="Z903" t="str">
        <f t="shared" si="319"/>
        <v>Moderate</v>
      </c>
      <c r="AA903" t="str">
        <f t="shared" si="320"/>
        <v>201-300</v>
      </c>
      <c r="AB903" t="str">
        <f t="shared" si="321"/>
        <v>101-150</v>
      </c>
      <c r="AC903" t="str">
        <f t="shared" si="322"/>
        <v>WEST</v>
      </c>
      <c r="AD903" t="str">
        <f t="shared" si="323"/>
        <v>Single Device</v>
      </c>
      <c r="AE903" t="str">
        <f t="shared" si="324"/>
        <v>151-200</v>
      </c>
      <c r="AF903" s="24" t="str">
        <f t="shared" si="325"/>
        <v>4-6 days</v>
      </c>
      <c r="AG903" t="str">
        <f t="shared" si="326"/>
        <v>4001-4500</v>
      </c>
      <c r="AH903" s="30">
        <f t="shared" si="328"/>
        <v>543</v>
      </c>
      <c r="AI903" s="30">
        <f t="shared" si="316"/>
        <v>0.32780847145488029</v>
      </c>
      <c r="AJ903" t="str">
        <f t="shared" si="329"/>
        <v>0-5 hrs</v>
      </c>
      <c r="AK903" t="str">
        <f t="shared" si="331"/>
        <v>Moderate Enagaged</v>
      </c>
    </row>
    <row r="904" spans="1:37" x14ac:dyDescent="0.25">
      <c r="A904">
        <v>9122</v>
      </c>
      <c r="B904" t="s">
        <v>398</v>
      </c>
      <c r="C904" s="1">
        <v>45507</v>
      </c>
      <c r="D904" s="1">
        <v>45637</v>
      </c>
      <c r="E904" s="33">
        <v>15.99</v>
      </c>
      <c r="F904">
        <v>168</v>
      </c>
      <c r="G904" t="s">
        <v>24</v>
      </c>
      <c r="H904">
        <v>3</v>
      </c>
      <c r="I904">
        <v>2</v>
      </c>
      <c r="J904" t="b">
        <v>1</v>
      </c>
      <c r="K904">
        <v>25</v>
      </c>
      <c r="L904">
        <v>171</v>
      </c>
      <c r="M904" t="s">
        <v>74</v>
      </c>
      <c r="N904" t="s">
        <v>26</v>
      </c>
      <c r="O904" t="s">
        <v>27</v>
      </c>
      <c r="P904">
        <v>79</v>
      </c>
      <c r="Q904">
        <v>4</v>
      </c>
      <c r="R904" t="b">
        <v>0</v>
      </c>
      <c r="S904" t="s">
        <v>28</v>
      </c>
      <c r="T904">
        <v>773</v>
      </c>
      <c r="U904" t="s">
        <v>35</v>
      </c>
      <c r="V904" t="s">
        <v>36</v>
      </c>
      <c r="W904" t="s">
        <v>37</v>
      </c>
      <c r="X904" s="10">
        <f t="shared" si="318"/>
        <v>0.40306122448979592</v>
      </c>
      <c r="Y904" s="10" t="str">
        <f t="shared" si="327"/>
        <v>Above 30%</v>
      </c>
      <c r="Z904" t="str">
        <f t="shared" si="319"/>
        <v>High</v>
      </c>
      <c r="AA904" t="str">
        <f t="shared" si="320"/>
        <v>0-100</v>
      </c>
      <c r="AB904" t="str">
        <f t="shared" si="321"/>
        <v>151-200</v>
      </c>
      <c r="AC904" t="str">
        <f t="shared" si="322"/>
        <v>NORTH</v>
      </c>
      <c r="AD904" t="str">
        <f t="shared" si="323"/>
        <v>Multiple Device</v>
      </c>
      <c r="AE904" t="str">
        <f t="shared" si="324"/>
        <v>151-200</v>
      </c>
      <c r="AF904" s="24" t="str">
        <f t="shared" si="325"/>
        <v>7-10 days</v>
      </c>
      <c r="AG904" t="str">
        <f t="shared" si="326"/>
        <v>501-1000</v>
      </c>
      <c r="AH904" s="30">
        <f t="shared" si="328"/>
        <v>130</v>
      </c>
      <c r="AI904" s="30">
        <f t="shared" si="316"/>
        <v>1.2923076923076924</v>
      </c>
      <c r="AJ904" t="str">
        <f t="shared" si="329"/>
        <v>0-5 hrs</v>
      </c>
      <c r="AK904" t="str">
        <f t="shared" si="331"/>
        <v>Moderate Enagaged</v>
      </c>
    </row>
    <row r="905" spans="1:37" x14ac:dyDescent="0.25">
      <c r="A905">
        <v>9131</v>
      </c>
      <c r="B905" t="s">
        <v>145</v>
      </c>
      <c r="C905" s="1">
        <v>45141</v>
      </c>
      <c r="D905" s="1">
        <v>45623</v>
      </c>
      <c r="E905" s="33">
        <v>7.99</v>
      </c>
      <c r="F905">
        <v>127</v>
      </c>
      <c r="G905" t="s">
        <v>43</v>
      </c>
      <c r="H905">
        <v>2</v>
      </c>
      <c r="I905">
        <v>5</v>
      </c>
      <c r="J905" t="b">
        <v>0</v>
      </c>
      <c r="K905">
        <v>482</v>
      </c>
      <c r="L905">
        <v>5</v>
      </c>
      <c r="M905" t="s">
        <v>48</v>
      </c>
      <c r="N905" t="s">
        <v>64</v>
      </c>
      <c r="O905" t="s">
        <v>56</v>
      </c>
      <c r="P905">
        <v>99</v>
      </c>
      <c r="Q905">
        <v>3.6</v>
      </c>
      <c r="R905" t="b">
        <v>0</v>
      </c>
      <c r="S905" t="s">
        <v>28</v>
      </c>
      <c r="T905">
        <v>2867</v>
      </c>
      <c r="U905" t="s">
        <v>35</v>
      </c>
      <c r="V905" t="s">
        <v>36</v>
      </c>
      <c r="W905" t="s">
        <v>75</v>
      </c>
      <c r="X905" s="10">
        <f t="shared" si="318"/>
        <v>0.20328542094455851</v>
      </c>
      <c r="Y905" s="10" t="str">
        <f t="shared" si="327"/>
        <v>11%-30%</v>
      </c>
      <c r="Z905" t="str">
        <f t="shared" si="319"/>
        <v>Moderate</v>
      </c>
      <c r="AA905" t="str">
        <f t="shared" si="320"/>
        <v>401-500</v>
      </c>
      <c r="AB905" t="str">
        <f t="shared" si="321"/>
        <v>0-50</v>
      </c>
      <c r="AC905" t="str">
        <f t="shared" si="322"/>
        <v>EAST</v>
      </c>
      <c r="AD905" t="str">
        <f t="shared" si="323"/>
        <v>Multiple Device</v>
      </c>
      <c r="AE905" t="str">
        <f t="shared" si="324"/>
        <v>101-150</v>
      </c>
      <c r="AF905" s="24" t="str">
        <f t="shared" si="325"/>
        <v>More than 30days</v>
      </c>
      <c r="AG905" t="str">
        <f t="shared" si="326"/>
        <v>2501-3000</v>
      </c>
      <c r="AH905" s="30">
        <f t="shared" si="328"/>
        <v>482</v>
      </c>
      <c r="AI905" s="30">
        <f t="shared" si="316"/>
        <v>0.26348547717842324</v>
      </c>
      <c r="AJ905" t="str">
        <f t="shared" si="329"/>
        <v>0-5 hrs</v>
      </c>
      <c r="AK905" t="str">
        <f t="shared" si="331"/>
        <v>Moderate Enagaged</v>
      </c>
    </row>
    <row r="906" spans="1:37" x14ac:dyDescent="0.25">
      <c r="A906">
        <v>9134</v>
      </c>
      <c r="B906" t="s">
        <v>94</v>
      </c>
      <c r="C906" s="1">
        <v>44952</v>
      </c>
      <c r="D906" s="1">
        <v>45615</v>
      </c>
      <c r="E906" s="33">
        <v>15.99</v>
      </c>
      <c r="F906">
        <v>241</v>
      </c>
      <c r="G906" t="s">
        <v>43</v>
      </c>
      <c r="H906">
        <v>1</v>
      </c>
      <c r="I906">
        <v>5</v>
      </c>
      <c r="J906" t="b">
        <v>1</v>
      </c>
      <c r="K906">
        <v>775</v>
      </c>
      <c r="L906">
        <v>194</v>
      </c>
      <c r="M906" t="s">
        <v>74</v>
      </c>
      <c r="N906" t="s">
        <v>40</v>
      </c>
      <c r="O906" t="s">
        <v>27</v>
      </c>
      <c r="P906">
        <v>94</v>
      </c>
      <c r="Q906">
        <v>3.1</v>
      </c>
      <c r="R906" t="b">
        <v>0</v>
      </c>
      <c r="S906" t="s">
        <v>28</v>
      </c>
      <c r="T906">
        <v>2901</v>
      </c>
      <c r="U906" t="s">
        <v>57</v>
      </c>
      <c r="V906" t="s">
        <v>68</v>
      </c>
      <c r="W906" t="s">
        <v>53</v>
      </c>
      <c r="X906" s="10">
        <f t="shared" si="318"/>
        <v>9.7007223942208468E-2</v>
      </c>
      <c r="Y906" s="10" t="str">
        <f t="shared" si="327"/>
        <v>0%-10%</v>
      </c>
      <c r="Z906" t="str">
        <f t="shared" si="319"/>
        <v>Low</v>
      </c>
      <c r="AA906" t="str">
        <f t="shared" si="320"/>
        <v>701-800</v>
      </c>
      <c r="AB906" t="str">
        <f t="shared" si="321"/>
        <v>151-200</v>
      </c>
      <c r="AC906" t="str">
        <f t="shared" si="322"/>
        <v>NORTH</v>
      </c>
      <c r="AD906" t="str">
        <f t="shared" si="323"/>
        <v>Single Device</v>
      </c>
      <c r="AE906" t="str">
        <f t="shared" si="324"/>
        <v>201-250</v>
      </c>
      <c r="AF906" s="24" t="str">
        <f t="shared" si="325"/>
        <v>21-30 days</v>
      </c>
      <c r="AG906" t="str">
        <f t="shared" si="326"/>
        <v>2501-3000</v>
      </c>
      <c r="AH906" s="30">
        <f t="shared" si="328"/>
        <v>663</v>
      </c>
      <c r="AI906" s="30">
        <f t="shared" si="316"/>
        <v>0.36349924585218701</v>
      </c>
      <c r="AJ906" t="str">
        <f t="shared" si="329"/>
        <v>0-5 hrs</v>
      </c>
      <c r="AK906" t="str">
        <f t="shared" si="331"/>
        <v>Low Engaged</v>
      </c>
    </row>
    <row r="907" spans="1:37" x14ac:dyDescent="0.25">
      <c r="A907">
        <v>9141</v>
      </c>
      <c r="B907" t="s">
        <v>344</v>
      </c>
      <c r="C907" s="1">
        <v>45229</v>
      </c>
      <c r="D907" s="1">
        <v>45621</v>
      </c>
      <c r="E907" s="33">
        <v>7.99</v>
      </c>
      <c r="F907">
        <v>308</v>
      </c>
      <c r="G907" t="s">
        <v>33</v>
      </c>
      <c r="H907">
        <v>1</v>
      </c>
      <c r="I907">
        <v>5</v>
      </c>
      <c r="J907" t="b">
        <v>0</v>
      </c>
      <c r="K907">
        <v>107</v>
      </c>
      <c r="L907">
        <v>87</v>
      </c>
      <c r="M907" t="s">
        <v>39</v>
      </c>
      <c r="N907" t="s">
        <v>64</v>
      </c>
      <c r="O907" t="s">
        <v>67</v>
      </c>
      <c r="P907">
        <v>17</v>
      </c>
      <c r="Q907">
        <v>3.4</v>
      </c>
      <c r="R907" t="b">
        <v>0</v>
      </c>
      <c r="S907" t="s">
        <v>28</v>
      </c>
      <c r="T907">
        <v>4108</v>
      </c>
      <c r="U907" t="s">
        <v>35</v>
      </c>
      <c r="V907" t="s">
        <v>52</v>
      </c>
      <c r="W907" t="s">
        <v>31</v>
      </c>
      <c r="X907" s="10">
        <f t="shared" si="318"/>
        <v>8.7628865979381437E-2</v>
      </c>
      <c r="Y907" s="10" t="str">
        <f t="shared" si="327"/>
        <v>0%-10%</v>
      </c>
      <c r="Z907" t="str">
        <f t="shared" si="319"/>
        <v>Low</v>
      </c>
      <c r="AA907" t="str">
        <f t="shared" si="320"/>
        <v>101-200</v>
      </c>
      <c r="AB907" t="str">
        <f t="shared" si="321"/>
        <v>51-100</v>
      </c>
      <c r="AC907" t="str">
        <f t="shared" si="322"/>
        <v>WEST</v>
      </c>
      <c r="AD907" t="str">
        <f t="shared" si="323"/>
        <v>Single Device</v>
      </c>
      <c r="AE907" t="str">
        <f t="shared" si="324"/>
        <v>301-350</v>
      </c>
      <c r="AF907" s="24" t="str">
        <f t="shared" si="325"/>
        <v>More than 30days</v>
      </c>
      <c r="AG907" t="str">
        <f t="shared" si="326"/>
        <v>4001-4500</v>
      </c>
      <c r="AH907" s="30">
        <f t="shared" si="328"/>
        <v>392</v>
      </c>
      <c r="AI907" s="30">
        <f t="shared" si="316"/>
        <v>0.7857142857142857</v>
      </c>
      <c r="AJ907" t="str">
        <f t="shared" si="329"/>
        <v>0-5 hrs</v>
      </c>
      <c r="AK907" t="str">
        <f t="shared" si="331"/>
        <v>Low Engaged</v>
      </c>
    </row>
    <row r="908" spans="1:37" x14ac:dyDescent="0.25">
      <c r="A908">
        <v>9149</v>
      </c>
      <c r="B908" t="s">
        <v>260</v>
      </c>
      <c r="C908" s="1">
        <v>44931</v>
      </c>
      <c r="D908" s="1">
        <v>45643</v>
      </c>
      <c r="E908" s="33">
        <v>15.99</v>
      </c>
      <c r="F908">
        <v>348</v>
      </c>
      <c r="G908" t="s">
        <v>46</v>
      </c>
      <c r="H908">
        <v>2</v>
      </c>
      <c r="I908">
        <v>6</v>
      </c>
      <c r="J908" t="b">
        <v>1</v>
      </c>
      <c r="K908">
        <v>378</v>
      </c>
      <c r="L908">
        <v>56</v>
      </c>
      <c r="M908" t="s">
        <v>59</v>
      </c>
      <c r="N908" t="s">
        <v>40</v>
      </c>
      <c r="O908" t="s">
        <v>50</v>
      </c>
      <c r="P908">
        <v>9</v>
      </c>
      <c r="Q908">
        <v>4.5</v>
      </c>
      <c r="R908" t="b">
        <v>1</v>
      </c>
      <c r="S908" t="s">
        <v>28</v>
      </c>
      <c r="T908">
        <v>595</v>
      </c>
      <c r="U908" t="s">
        <v>51</v>
      </c>
      <c r="V908" t="s">
        <v>52</v>
      </c>
      <c r="W908" t="s">
        <v>75</v>
      </c>
      <c r="X908" s="10">
        <f t="shared" si="318"/>
        <v>2.0737327188940093E-2</v>
      </c>
      <c r="Y908" s="10" t="str">
        <f t="shared" si="327"/>
        <v>0%-10%</v>
      </c>
      <c r="Z908" t="str">
        <f t="shared" si="319"/>
        <v>Low</v>
      </c>
      <c r="AA908" t="str">
        <f t="shared" si="320"/>
        <v>301-400</v>
      </c>
      <c r="AB908" t="str">
        <f t="shared" si="321"/>
        <v>51-100</v>
      </c>
      <c r="AC908" t="str">
        <f t="shared" si="322"/>
        <v>SOUTH</v>
      </c>
      <c r="AD908" t="str">
        <f t="shared" si="323"/>
        <v>Multiple Device</v>
      </c>
      <c r="AE908" t="str">
        <f t="shared" si="324"/>
        <v>301-350</v>
      </c>
      <c r="AF908" s="24" t="str">
        <f t="shared" si="325"/>
        <v>0-1 days</v>
      </c>
      <c r="AG908" t="str">
        <f t="shared" si="326"/>
        <v>501-1000</v>
      </c>
      <c r="AH908" s="30">
        <f t="shared" si="328"/>
        <v>712</v>
      </c>
      <c r="AI908" s="30">
        <f t="shared" si="316"/>
        <v>0.4887640449438202</v>
      </c>
      <c r="AJ908" t="str">
        <f t="shared" si="329"/>
        <v>0-5 hrs</v>
      </c>
      <c r="AK908" t="str">
        <f t="shared" si="331"/>
        <v>Low Engaged</v>
      </c>
    </row>
    <row r="909" spans="1:37" x14ac:dyDescent="0.25">
      <c r="A909">
        <v>9163</v>
      </c>
      <c r="B909" t="s">
        <v>177</v>
      </c>
      <c r="C909" s="1">
        <v>45020</v>
      </c>
      <c r="D909" s="1">
        <v>45623</v>
      </c>
      <c r="E909" s="33">
        <v>11.99</v>
      </c>
      <c r="F909">
        <v>203</v>
      </c>
      <c r="G909" t="s">
        <v>43</v>
      </c>
      <c r="H909">
        <v>4</v>
      </c>
      <c r="I909">
        <v>4</v>
      </c>
      <c r="J909" t="b">
        <v>1</v>
      </c>
      <c r="K909">
        <v>874</v>
      </c>
      <c r="L909">
        <v>67</v>
      </c>
      <c r="M909" t="s">
        <v>48</v>
      </c>
      <c r="N909" t="s">
        <v>40</v>
      </c>
      <c r="O909" t="s">
        <v>67</v>
      </c>
      <c r="P909">
        <v>94</v>
      </c>
      <c r="Q909">
        <v>3.9</v>
      </c>
      <c r="R909" t="b">
        <v>1</v>
      </c>
      <c r="S909" t="s">
        <v>28</v>
      </c>
      <c r="T909">
        <v>4450</v>
      </c>
      <c r="U909" t="s">
        <v>29</v>
      </c>
      <c r="V909" t="s">
        <v>30</v>
      </c>
      <c r="W909" t="s">
        <v>75</v>
      </c>
      <c r="X909" s="10">
        <f t="shared" si="318"/>
        <v>9.9893730074388953E-2</v>
      </c>
      <c r="Y909" s="10" t="str">
        <f t="shared" si="327"/>
        <v>0%-10%</v>
      </c>
      <c r="Z909" t="str">
        <f t="shared" si="319"/>
        <v>Low</v>
      </c>
      <c r="AA909" t="str">
        <f t="shared" si="320"/>
        <v>801-900</v>
      </c>
      <c r="AB909" t="str">
        <f t="shared" si="321"/>
        <v>51-100</v>
      </c>
      <c r="AC909" t="str">
        <f t="shared" si="322"/>
        <v>EAST</v>
      </c>
      <c r="AD909" t="str">
        <f t="shared" si="323"/>
        <v>Multiple Device</v>
      </c>
      <c r="AE909" t="str">
        <f t="shared" si="324"/>
        <v>201-250</v>
      </c>
      <c r="AF909" s="24" t="str">
        <f t="shared" si="325"/>
        <v>More than 30days</v>
      </c>
      <c r="AG909" t="str">
        <f t="shared" si="326"/>
        <v>4001-4500</v>
      </c>
      <c r="AH909" s="30">
        <f t="shared" si="328"/>
        <v>603</v>
      </c>
      <c r="AI909" s="30">
        <f t="shared" si="316"/>
        <v>0.33665008291873966</v>
      </c>
      <c r="AJ909" t="str">
        <f t="shared" si="329"/>
        <v>0-5 hrs</v>
      </c>
      <c r="AK909" t="str">
        <f t="shared" si="331"/>
        <v>Low Engaged</v>
      </c>
    </row>
    <row r="910" spans="1:37" x14ac:dyDescent="0.25">
      <c r="A910">
        <v>9179</v>
      </c>
      <c r="B910" t="s">
        <v>356</v>
      </c>
      <c r="C910" s="1">
        <v>45637</v>
      </c>
      <c r="D910" s="1">
        <v>45623</v>
      </c>
      <c r="E910" s="33">
        <v>15.99</v>
      </c>
      <c r="F910">
        <v>121</v>
      </c>
      <c r="G910" t="s">
        <v>55</v>
      </c>
      <c r="H910">
        <v>4</v>
      </c>
      <c r="I910">
        <v>5</v>
      </c>
      <c r="J910" t="b">
        <v>1</v>
      </c>
      <c r="K910">
        <v>53</v>
      </c>
      <c r="L910">
        <v>77</v>
      </c>
      <c r="M910" t="s">
        <v>59</v>
      </c>
      <c r="N910" t="s">
        <v>26</v>
      </c>
      <c r="O910" t="s">
        <v>27</v>
      </c>
      <c r="P910">
        <v>54</v>
      </c>
      <c r="Q910">
        <v>3.1</v>
      </c>
      <c r="R910" t="b">
        <v>1</v>
      </c>
      <c r="S910" t="s">
        <v>28</v>
      </c>
      <c r="T910">
        <v>3913</v>
      </c>
      <c r="U910" t="s">
        <v>57</v>
      </c>
      <c r="V910" t="s">
        <v>30</v>
      </c>
      <c r="W910" t="s">
        <v>53</v>
      </c>
      <c r="X910" s="10">
        <f t="shared" si="318"/>
        <v>0.41538461538461541</v>
      </c>
      <c r="Y910" s="10" t="str">
        <f t="shared" si="327"/>
        <v>Above 30%</v>
      </c>
      <c r="Z910" t="str">
        <f t="shared" si="319"/>
        <v>High</v>
      </c>
      <c r="AA910" t="str">
        <f t="shared" si="320"/>
        <v>0-100</v>
      </c>
      <c r="AB910" t="str">
        <f t="shared" si="321"/>
        <v>51-100</v>
      </c>
      <c r="AC910" t="str">
        <f t="shared" si="322"/>
        <v>SOUTH</v>
      </c>
      <c r="AD910" t="str">
        <f t="shared" si="323"/>
        <v>Multiple Device</v>
      </c>
      <c r="AE910" t="str">
        <f t="shared" si="324"/>
        <v>101-150</v>
      </c>
      <c r="AF910" s="24" t="str">
        <f t="shared" si="325"/>
        <v>More than 30days</v>
      </c>
      <c r="AG910" t="str">
        <f t="shared" si="326"/>
        <v>3501-4000</v>
      </c>
      <c r="AH910" s="30">
        <f t="shared" si="328"/>
        <v>-14</v>
      </c>
      <c r="AI910" s="30">
        <f t="shared" si="316"/>
        <v>8.6428571428571423</v>
      </c>
      <c r="AJ910" t="str">
        <f t="shared" si="329"/>
        <v>6-10 hrs</v>
      </c>
      <c r="AK910" t="str">
        <f t="shared" si="331"/>
        <v>Moderate Enagaged</v>
      </c>
    </row>
    <row r="911" spans="1:37" x14ac:dyDescent="0.25">
      <c r="A911">
        <v>9183</v>
      </c>
      <c r="B911" t="s">
        <v>80</v>
      </c>
      <c r="C911" s="1">
        <v>45042</v>
      </c>
      <c r="D911" s="1">
        <v>45635</v>
      </c>
      <c r="E911" s="33">
        <v>15.99</v>
      </c>
      <c r="F911">
        <v>11</v>
      </c>
      <c r="G911" t="s">
        <v>43</v>
      </c>
      <c r="H911">
        <v>1</v>
      </c>
      <c r="I911">
        <v>1</v>
      </c>
      <c r="J911" t="b">
        <v>0</v>
      </c>
      <c r="K911">
        <v>818</v>
      </c>
      <c r="L911">
        <v>45</v>
      </c>
      <c r="M911" t="s">
        <v>63</v>
      </c>
      <c r="N911" t="s">
        <v>26</v>
      </c>
      <c r="O911" t="s">
        <v>50</v>
      </c>
      <c r="P911">
        <v>97</v>
      </c>
      <c r="Q911">
        <v>4.9000000000000004</v>
      </c>
      <c r="R911" t="b">
        <v>0</v>
      </c>
      <c r="S911" t="s">
        <v>28</v>
      </c>
      <c r="T911">
        <v>1429</v>
      </c>
      <c r="U911" t="s">
        <v>35</v>
      </c>
      <c r="V911" t="s">
        <v>52</v>
      </c>
      <c r="W911" t="s">
        <v>75</v>
      </c>
      <c r="X911" s="10">
        <f t="shared" si="318"/>
        <v>0.11239860950173812</v>
      </c>
      <c r="Y911" s="10" t="str">
        <f t="shared" si="327"/>
        <v>11%-30%</v>
      </c>
      <c r="Z911" t="str">
        <f t="shared" si="319"/>
        <v>Moderate</v>
      </c>
      <c r="AA911" t="str">
        <f t="shared" si="320"/>
        <v>801-900</v>
      </c>
      <c r="AB911" t="str">
        <f t="shared" si="321"/>
        <v>0-50</v>
      </c>
      <c r="AC911" t="str">
        <f t="shared" si="322"/>
        <v>NORTH</v>
      </c>
      <c r="AD911" t="str">
        <f t="shared" si="323"/>
        <v>Single Device</v>
      </c>
      <c r="AE911" t="str">
        <f t="shared" si="324"/>
        <v>0-50</v>
      </c>
      <c r="AF911" s="24" t="str">
        <f t="shared" si="325"/>
        <v>7-10 days</v>
      </c>
      <c r="AG911" t="str">
        <f t="shared" si="326"/>
        <v>1001-1500</v>
      </c>
      <c r="AH911" s="30">
        <f t="shared" si="328"/>
        <v>593</v>
      </c>
      <c r="AI911" s="30">
        <f t="shared" si="316"/>
        <v>1.8549747048903879E-2</v>
      </c>
      <c r="AJ911" t="str">
        <f t="shared" si="329"/>
        <v>0-5 hrs</v>
      </c>
      <c r="AK911" t="str">
        <f t="shared" si="331"/>
        <v>Low Engaged</v>
      </c>
    </row>
    <row r="912" spans="1:37" x14ac:dyDescent="0.25">
      <c r="A912">
        <v>9239</v>
      </c>
      <c r="B912" t="s">
        <v>167</v>
      </c>
      <c r="C912" s="1">
        <v>45621</v>
      </c>
      <c r="D912" s="1">
        <v>45617</v>
      </c>
      <c r="E912" s="33">
        <v>15.99</v>
      </c>
      <c r="F912">
        <v>274</v>
      </c>
      <c r="G912" t="s">
        <v>33</v>
      </c>
      <c r="H912">
        <v>5</v>
      </c>
      <c r="I912">
        <v>6</v>
      </c>
      <c r="J912" t="b">
        <v>0</v>
      </c>
      <c r="K912">
        <v>732</v>
      </c>
      <c r="L912">
        <v>105</v>
      </c>
      <c r="M912" t="s">
        <v>44</v>
      </c>
      <c r="N912" t="s">
        <v>26</v>
      </c>
      <c r="O912" t="s">
        <v>27</v>
      </c>
      <c r="P912">
        <v>36</v>
      </c>
      <c r="Q912">
        <v>4.0999999999999996</v>
      </c>
      <c r="R912" t="b">
        <v>1</v>
      </c>
      <c r="S912" t="s">
        <v>28</v>
      </c>
      <c r="T912">
        <v>4194</v>
      </c>
      <c r="U912" t="s">
        <v>51</v>
      </c>
      <c r="V912" t="s">
        <v>60</v>
      </c>
      <c r="W912" t="s">
        <v>37</v>
      </c>
      <c r="X912" s="10">
        <f t="shared" si="318"/>
        <v>4.3010752688172046E-2</v>
      </c>
      <c r="Y912" s="10" t="str">
        <f t="shared" si="327"/>
        <v>0%-10%</v>
      </c>
      <c r="Z912" t="str">
        <f t="shared" si="319"/>
        <v>Low</v>
      </c>
      <c r="AA912" t="str">
        <f t="shared" si="320"/>
        <v>701-800</v>
      </c>
      <c r="AB912" t="str">
        <f t="shared" si="321"/>
        <v>101-150</v>
      </c>
      <c r="AC912" t="str">
        <f t="shared" si="322"/>
        <v>NORTH</v>
      </c>
      <c r="AD912" t="str">
        <f t="shared" si="323"/>
        <v>Multiple Device</v>
      </c>
      <c r="AE912" t="str">
        <f t="shared" si="324"/>
        <v>251-300</v>
      </c>
      <c r="AF912" s="24" t="str">
        <f t="shared" si="325"/>
        <v>21-30 days</v>
      </c>
      <c r="AG912" t="str">
        <f t="shared" si="326"/>
        <v>4001-4500</v>
      </c>
      <c r="AH912" s="30">
        <f t="shared" si="328"/>
        <v>-4</v>
      </c>
      <c r="AI912" s="30">
        <f t="shared" si="316"/>
        <v>68.5</v>
      </c>
      <c r="AJ912" t="str">
        <f t="shared" si="329"/>
        <v>Above 20 hrs</v>
      </c>
      <c r="AK912" t="str">
        <f t="shared" si="331"/>
        <v>Low Engaged</v>
      </c>
    </row>
    <row r="913" spans="1:37" x14ac:dyDescent="0.25">
      <c r="A913">
        <v>9256</v>
      </c>
      <c r="B913" t="s">
        <v>167</v>
      </c>
      <c r="C913" s="1">
        <v>44964</v>
      </c>
      <c r="D913" s="1">
        <v>45618</v>
      </c>
      <c r="E913" s="33">
        <v>7.99</v>
      </c>
      <c r="F913">
        <v>331</v>
      </c>
      <c r="G913" t="s">
        <v>79</v>
      </c>
      <c r="H913">
        <v>5</v>
      </c>
      <c r="I913">
        <v>1</v>
      </c>
      <c r="J913" t="b">
        <v>0</v>
      </c>
      <c r="K913">
        <v>85</v>
      </c>
      <c r="L913">
        <v>117</v>
      </c>
      <c r="M913" t="s">
        <v>74</v>
      </c>
      <c r="N913" t="s">
        <v>49</v>
      </c>
      <c r="O913" t="s">
        <v>67</v>
      </c>
      <c r="P913">
        <v>21</v>
      </c>
      <c r="Q913">
        <v>4.8</v>
      </c>
      <c r="R913" t="b">
        <v>1</v>
      </c>
      <c r="S913" t="s">
        <v>28</v>
      </c>
      <c r="T913">
        <v>1454</v>
      </c>
      <c r="U913" t="s">
        <v>51</v>
      </c>
      <c r="V913" t="s">
        <v>36</v>
      </c>
      <c r="W913" t="s">
        <v>75</v>
      </c>
      <c r="X913" s="10">
        <f t="shared" si="318"/>
        <v>0.10396039603960396</v>
      </c>
      <c r="Y913" s="10" t="str">
        <f t="shared" si="327"/>
        <v>11%-30%</v>
      </c>
      <c r="Z913" t="str">
        <f t="shared" si="319"/>
        <v>Moderate</v>
      </c>
      <c r="AA913" t="str">
        <f t="shared" si="320"/>
        <v>0-100</v>
      </c>
      <c r="AB913" t="str">
        <f t="shared" si="321"/>
        <v>101-150</v>
      </c>
      <c r="AC913" t="str">
        <f t="shared" si="322"/>
        <v>NORTH</v>
      </c>
      <c r="AD913" t="str">
        <f t="shared" si="323"/>
        <v>Multiple Device</v>
      </c>
      <c r="AE913" t="str">
        <f t="shared" si="324"/>
        <v>301-350</v>
      </c>
      <c r="AF913" s="24" t="str">
        <f t="shared" si="325"/>
        <v>More than 30days</v>
      </c>
      <c r="AG913" t="str">
        <f t="shared" si="326"/>
        <v>1001-1500</v>
      </c>
      <c r="AH913" s="30">
        <f t="shared" si="328"/>
        <v>654</v>
      </c>
      <c r="AI913" s="30">
        <f t="shared" si="316"/>
        <v>0.50611620795107037</v>
      </c>
      <c r="AJ913" t="str">
        <f t="shared" si="329"/>
        <v>0-5 hrs</v>
      </c>
      <c r="AK913" t="str">
        <f t="shared" si="331"/>
        <v>Low Engaged</v>
      </c>
    </row>
    <row r="914" spans="1:37" x14ac:dyDescent="0.25">
      <c r="A914">
        <v>9257</v>
      </c>
      <c r="B914" t="s">
        <v>120</v>
      </c>
      <c r="C914" s="1">
        <v>45448</v>
      </c>
      <c r="D914" s="1">
        <v>45625</v>
      </c>
      <c r="E914" s="33">
        <v>7.99</v>
      </c>
      <c r="F914">
        <v>114</v>
      </c>
      <c r="G914" t="s">
        <v>55</v>
      </c>
      <c r="H914">
        <v>1</v>
      </c>
      <c r="I914">
        <v>1</v>
      </c>
      <c r="J914" t="b">
        <v>1</v>
      </c>
      <c r="K914">
        <v>896</v>
      </c>
      <c r="L914">
        <v>9</v>
      </c>
      <c r="M914" t="s">
        <v>59</v>
      </c>
      <c r="N914" t="s">
        <v>40</v>
      </c>
      <c r="O914" t="s">
        <v>41</v>
      </c>
      <c r="P914">
        <v>60</v>
      </c>
      <c r="Q914">
        <v>3.2</v>
      </c>
      <c r="R914" t="b">
        <v>0</v>
      </c>
      <c r="S914" t="s">
        <v>28</v>
      </c>
      <c r="T914">
        <v>2731</v>
      </c>
      <c r="U914" t="s">
        <v>35</v>
      </c>
      <c r="V914" t="s">
        <v>52</v>
      </c>
      <c r="W914" t="s">
        <v>53</v>
      </c>
      <c r="X914" s="10">
        <f t="shared" si="318"/>
        <v>6.6298342541436461E-2</v>
      </c>
      <c r="Y914" s="10" t="str">
        <f t="shared" si="327"/>
        <v>0%-10%</v>
      </c>
      <c r="Z914" t="str">
        <f t="shared" si="319"/>
        <v>Low</v>
      </c>
      <c r="AA914" t="str">
        <f t="shared" si="320"/>
        <v>801-900</v>
      </c>
      <c r="AB914" t="str">
        <f t="shared" si="321"/>
        <v>0-50</v>
      </c>
      <c r="AC914" t="str">
        <f t="shared" si="322"/>
        <v>SOUTH</v>
      </c>
      <c r="AD914" t="str">
        <f t="shared" si="323"/>
        <v>Single Device</v>
      </c>
      <c r="AE914" t="str">
        <f t="shared" si="324"/>
        <v>101-150</v>
      </c>
      <c r="AF914" s="24" t="str">
        <f t="shared" si="325"/>
        <v>16-20 days</v>
      </c>
      <c r="AG914" t="str">
        <f t="shared" si="326"/>
        <v>2501-3000</v>
      </c>
      <c r="AH914" s="30">
        <f t="shared" si="328"/>
        <v>177</v>
      </c>
      <c r="AI914" s="30">
        <f t="shared" si="316"/>
        <v>0.64406779661016944</v>
      </c>
      <c r="AJ914" t="str">
        <f t="shared" si="329"/>
        <v>0-5 hrs</v>
      </c>
      <c r="AK914" t="str">
        <f t="shared" si="331"/>
        <v>Moderate Enagaged</v>
      </c>
    </row>
    <row r="915" spans="1:37" x14ac:dyDescent="0.25">
      <c r="A915">
        <v>9258</v>
      </c>
      <c r="B915" t="s">
        <v>286</v>
      </c>
      <c r="C915" s="1">
        <v>45348</v>
      </c>
      <c r="D915" s="1">
        <v>45632</v>
      </c>
      <c r="E915" s="33">
        <v>15.99</v>
      </c>
      <c r="F915">
        <v>227</v>
      </c>
      <c r="G915" t="s">
        <v>46</v>
      </c>
      <c r="H915">
        <v>2</v>
      </c>
      <c r="I915">
        <v>1</v>
      </c>
      <c r="J915" t="b">
        <v>0</v>
      </c>
      <c r="K915">
        <v>581</v>
      </c>
      <c r="L915">
        <v>146</v>
      </c>
      <c r="M915" t="s">
        <v>63</v>
      </c>
      <c r="N915" t="s">
        <v>26</v>
      </c>
      <c r="O915" t="s">
        <v>50</v>
      </c>
      <c r="P915">
        <v>37</v>
      </c>
      <c r="Q915">
        <v>4.4000000000000004</v>
      </c>
      <c r="R915" t="b">
        <v>0</v>
      </c>
      <c r="S915" t="s">
        <v>28</v>
      </c>
      <c r="T915">
        <v>2488</v>
      </c>
      <c r="U915" t="s">
        <v>29</v>
      </c>
      <c r="V915" t="s">
        <v>52</v>
      </c>
      <c r="W915" t="s">
        <v>37</v>
      </c>
      <c r="X915" s="10">
        <f t="shared" si="318"/>
        <v>5.0894085281980743E-2</v>
      </c>
      <c r="Y915" s="10" t="str">
        <f t="shared" si="327"/>
        <v>0%-10%</v>
      </c>
      <c r="Z915" t="str">
        <f t="shared" si="319"/>
        <v>Low</v>
      </c>
      <c r="AA915" t="str">
        <f t="shared" si="320"/>
        <v>501-600</v>
      </c>
      <c r="AB915" t="str">
        <f t="shared" si="321"/>
        <v>101-150</v>
      </c>
      <c r="AC915" t="str">
        <f t="shared" si="322"/>
        <v>NORTH</v>
      </c>
      <c r="AD915" t="str">
        <f t="shared" si="323"/>
        <v>Multiple Device</v>
      </c>
      <c r="AE915" t="str">
        <f t="shared" si="324"/>
        <v>201-250</v>
      </c>
      <c r="AF915" s="24" t="str">
        <f t="shared" si="325"/>
        <v>11-15 days</v>
      </c>
      <c r="AG915" t="str">
        <f t="shared" si="326"/>
        <v>2001-2500</v>
      </c>
      <c r="AH915" s="30">
        <f t="shared" si="328"/>
        <v>284</v>
      </c>
      <c r="AI915" s="30">
        <f t="shared" si="316"/>
        <v>0.79929577464788737</v>
      </c>
      <c r="AJ915" t="str">
        <f t="shared" si="329"/>
        <v>0-5 hrs</v>
      </c>
      <c r="AK915" t="str">
        <f t="shared" si="331"/>
        <v>Low Engaged</v>
      </c>
    </row>
    <row r="916" spans="1:37" x14ac:dyDescent="0.25">
      <c r="A916">
        <v>9259</v>
      </c>
      <c r="B916" t="s">
        <v>155</v>
      </c>
      <c r="C916" s="1">
        <v>45518</v>
      </c>
      <c r="D916" s="1">
        <v>45633</v>
      </c>
      <c r="E916" s="33">
        <v>11.99</v>
      </c>
      <c r="F916">
        <v>219</v>
      </c>
      <c r="G916" t="s">
        <v>55</v>
      </c>
      <c r="H916">
        <v>4</v>
      </c>
      <c r="I916">
        <v>1</v>
      </c>
      <c r="J916" t="b">
        <v>1</v>
      </c>
      <c r="K916">
        <v>318</v>
      </c>
      <c r="L916">
        <v>37</v>
      </c>
      <c r="M916" t="s">
        <v>74</v>
      </c>
      <c r="N916" t="s">
        <v>64</v>
      </c>
      <c r="O916" t="s">
        <v>50</v>
      </c>
      <c r="P916">
        <v>69</v>
      </c>
      <c r="Q916">
        <v>3.9</v>
      </c>
      <c r="R916" t="b">
        <v>1</v>
      </c>
      <c r="S916" t="s">
        <v>28</v>
      </c>
      <c r="T916">
        <v>1457</v>
      </c>
      <c r="U916" t="s">
        <v>57</v>
      </c>
      <c r="V916" t="s">
        <v>60</v>
      </c>
      <c r="W916" t="s">
        <v>31</v>
      </c>
      <c r="X916" s="10">
        <f t="shared" si="318"/>
        <v>0.19436619718309858</v>
      </c>
      <c r="Y916" s="10" t="str">
        <f t="shared" si="327"/>
        <v>11%-30%</v>
      </c>
      <c r="Z916" t="str">
        <f t="shared" si="319"/>
        <v>Moderate</v>
      </c>
      <c r="AA916" t="str">
        <f t="shared" si="320"/>
        <v>301-400</v>
      </c>
      <c r="AB916" t="str">
        <f t="shared" si="321"/>
        <v>0-50</v>
      </c>
      <c r="AC916" t="str">
        <f t="shared" si="322"/>
        <v>NORTH</v>
      </c>
      <c r="AD916" t="str">
        <f t="shared" si="323"/>
        <v>Multiple Device</v>
      </c>
      <c r="AE916" t="str">
        <f t="shared" si="324"/>
        <v>201-250</v>
      </c>
      <c r="AF916" s="24" t="str">
        <f t="shared" si="325"/>
        <v>11-15 days</v>
      </c>
      <c r="AG916" t="str">
        <f t="shared" si="326"/>
        <v>1001-1500</v>
      </c>
      <c r="AH916" s="30">
        <f t="shared" si="328"/>
        <v>115</v>
      </c>
      <c r="AI916" s="30">
        <f t="shared" si="316"/>
        <v>1.9043478260869566</v>
      </c>
      <c r="AJ916" t="str">
        <f t="shared" si="329"/>
        <v>0-5 hrs</v>
      </c>
      <c r="AK916" t="str">
        <f t="shared" si="331"/>
        <v>Low Engaged</v>
      </c>
    </row>
    <row r="917" spans="1:37" x14ac:dyDescent="0.25">
      <c r="A917">
        <v>9267</v>
      </c>
      <c r="B917" t="s">
        <v>184</v>
      </c>
      <c r="C917" s="1">
        <v>45419</v>
      </c>
      <c r="D917" s="1">
        <v>45620</v>
      </c>
      <c r="E917" s="33">
        <v>15.99</v>
      </c>
      <c r="F917">
        <v>245</v>
      </c>
      <c r="G917" t="s">
        <v>79</v>
      </c>
      <c r="H917">
        <v>3</v>
      </c>
      <c r="I917">
        <v>5</v>
      </c>
      <c r="J917" t="b">
        <v>1</v>
      </c>
      <c r="K917">
        <v>862</v>
      </c>
      <c r="L917">
        <v>129</v>
      </c>
      <c r="M917" t="s">
        <v>48</v>
      </c>
      <c r="N917" t="s">
        <v>40</v>
      </c>
      <c r="O917" t="s">
        <v>41</v>
      </c>
      <c r="P917">
        <v>6</v>
      </c>
      <c r="Q917">
        <v>3.7</v>
      </c>
      <c r="R917" t="b">
        <v>1</v>
      </c>
      <c r="S917" t="s">
        <v>28</v>
      </c>
      <c r="T917">
        <v>2130</v>
      </c>
      <c r="U917" t="s">
        <v>65</v>
      </c>
      <c r="V917" t="s">
        <v>36</v>
      </c>
      <c r="W917" t="s">
        <v>37</v>
      </c>
      <c r="X917" s="10">
        <f t="shared" si="318"/>
        <v>6.0544904137235112E-3</v>
      </c>
      <c r="Y917" s="10" t="str">
        <f t="shared" si="327"/>
        <v>0%-10%</v>
      </c>
      <c r="Z917" t="str">
        <f t="shared" si="319"/>
        <v>Low</v>
      </c>
      <c r="AA917" t="str">
        <f t="shared" si="320"/>
        <v>801-900</v>
      </c>
      <c r="AB917" t="str">
        <f t="shared" si="321"/>
        <v>101-150</v>
      </c>
      <c r="AC917" t="str">
        <f t="shared" si="322"/>
        <v>EAST</v>
      </c>
      <c r="AD917" t="str">
        <f t="shared" si="323"/>
        <v>Multiple Device</v>
      </c>
      <c r="AE917" t="str">
        <f t="shared" si="324"/>
        <v>201-250</v>
      </c>
      <c r="AF917" s="24" t="str">
        <f t="shared" si="325"/>
        <v>More than 30days</v>
      </c>
      <c r="AG917" t="str">
        <f t="shared" si="326"/>
        <v>2001-2500</v>
      </c>
      <c r="AH917" s="30">
        <f t="shared" si="328"/>
        <v>201</v>
      </c>
      <c r="AI917" s="30">
        <f t="shared" si="316"/>
        <v>1.2189054726368158</v>
      </c>
      <c r="AJ917" t="str">
        <f t="shared" si="329"/>
        <v>0-5 hrs</v>
      </c>
      <c r="AK917" t="str">
        <f t="shared" si="331"/>
        <v>Low Engaged</v>
      </c>
    </row>
    <row r="918" spans="1:37" x14ac:dyDescent="0.25">
      <c r="A918">
        <v>9278</v>
      </c>
      <c r="B918" t="s">
        <v>195</v>
      </c>
      <c r="C918" s="1">
        <v>45554</v>
      </c>
      <c r="D918" s="1">
        <v>45640</v>
      </c>
      <c r="E918" s="33">
        <v>7.99</v>
      </c>
      <c r="F918">
        <v>429</v>
      </c>
      <c r="G918" t="s">
        <v>33</v>
      </c>
      <c r="H918">
        <v>5</v>
      </c>
      <c r="I918">
        <v>4</v>
      </c>
      <c r="J918" t="b">
        <v>0</v>
      </c>
      <c r="K918">
        <v>944</v>
      </c>
      <c r="L918">
        <v>165</v>
      </c>
      <c r="M918" t="s">
        <v>74</v>
      </c>
      <c r="N918" t="s">
        <v>26</v>
      </c>
      <c r="O918" t="s">
        <v>67</v>
      </c>
      <c r="P918">
        <v>12</v>
      </c>
      <c r="Q918">
        <v>4.7</v>
      </c>
      <c r="R918" t="b">
        <v>1</v>
      </c>
      <c r="S918" t="s">
        <v>28</v>
      </c>
      <c r="T918">
        <v>2394</v>
      </c>
      <c r="U918" t="s">
        <v>65</v>
      </c>
      <c r="V918" t="s">
        <v>60</v>
      </c>
      <c r="W918" t="s">
        <v>53</v>
      </c>
      <c r="X918" s="10">
        <f t="shared" si="318"/>
        <v>1.0820559062218215E-2</v>
      </c>
      <c r="Y918" s="10" t="str">
        <f t="shared" si="327"/>
        <v>0%-10%</v>
      </c>
      <c r="Z918" t="str">
        <f t="shared" si="319"/>
        <v>Low</v>
      </c>
      <c r="AA918" t="str">
        <f t="shared" si="320"/>
        <v>901-1000</v>
      </c>
      <c r="AB918" t="str">
        <f t="shared" si="321"/>
        <v>151-200</v>
      </c>
      <c r="AC918" t="str">
        <f t="shared" si="322"/>
        <v>NORTH</v>
      </c>
      <c r="AD918" t="str">
        <f t="shared" si="323"/>
        <v>Multiple Device</v>
      </c>
      <c r="AE918" t="str">
        <f t="shared" si="324"/>
        <v>401-450</v>
      </c>
      <c r="AF918" s="24" t="str">
        <f t="shared" si="325"/>
        <v>4-6 days</v>
      </c>
      <c r="AG918" t="str">
        <f t="shared" si="326"/>
        <v>2001-2500</v>
      </c>
      <c r="AH918" s="30">
        <f t="shared" si="328"/>
        <v>86</v>
      </c>
      <c r="AI918" s="30">
        <f t="shared" si="316"/>
        <v>4.9883720930232558</v>
      </c>
      <c r="AJ918" t="str">
        <f t="shared" si="329"/>
        <v>0-5 hrs</v>
      </c>
      <c r="AK918" t="str">
        <f t="shared" si="330"/>
        <v>High Enagaged</v>
      </c>
    </row>
    <row r="919" spans="1:37" x14ac:dyDescent="0.25">
      <c r="A919">
        <v>9290</v>
      </c>
      <c r="B919" t="s">
        <v>290</v>
      </c>
      <c r="C919" s="1">
        <v>45239</v>
      </c>
      <c r="D919" s="1">
        <v>45634</v>
      </c>
      <c r="E919" s="33">
        <v>15.99</v>
      </c>
      <c r="F919">
        <v>168</v>
      </c>
      <c r="G919" t="s">
        <v>24</v>
      </c>
      <c r="H919">
        <v>5</v>
      </c>
      <c r="I919">
        <v>4</v>
      </c>
      <c r="J919" t="b">
        <v>1</v>
      </c>
      <c r="K919">
        <v>304</v>
      </c>
      <c r="L919">
        <v>196</v>
      </c>
      <c r="M919" t="s">
        <v>25</v>
      </c>
      <c r="N919" t="s">
        <v>40</v>
      </c>
      <c r="O919" t="s">
        <v>50</v>
      </c>
      <c r="P919">
        <v>44</v>
      </c>
      <c r="Q919">
        <v>4.0999999999999996</v>
      </c>
      <c r="R919" t="b">
        <v>0</v>
      </c>
      <c r="S919" t="s">
        <v>28</v>
      </c>
      <c r="T919">
        <v>1426</v>
      </c>
      <c r="U919" t="s">
        <v>51</v>
      </c>
      <c r="V919" t="s">
        <v>30</v>
      </c>
      <c r="W919" t="s">
        <v>75</v>
      </c>
      <c r="X919" s="10">
        <f t="shared" si="318"/>
        <v>8.7999999999999995E-2</v>
      </c>
      <c r="Y919" s="10" t="str">
        <f t="shared" si="327"/>
        <v>0%-10%</v>
      </c>
      <c r="Z919" t="str">
        <f t="shared" si="319"/>
        <v>Low</v>
      </c>
      <c r="AA919" t="str">
        <f t="shared" si="320"/>
        <v>301-400</v>
      </c>
      <c r="AB919" t="str">
        <f t="shared" si="321"/>
        <v>151-200</v>
      </c>
      <c r="AC919" t="str">
        <f t="shared" si="322"/>
        <v>WEST</v>
      </c>
      <c r="AD919" t="str">
        <f t="shared" si="323"/>
        <v>Multiple Device</v>
      </c>
      <c r="AE919" t="str">
        <f t="shared" si="324"/>
        <v>151-200</v>
      </c>
      <c r="AF919" s="24" t="str">
        <f t="shared" si="325"/>
        <v>7-10 days</v>
      </c>
      <c r="AG919" t="str">
        <f t="shared" si="326"/>
        <v>1001-1500</v>
      </c>
      <c r="AH919" s="30">
        <f t="shared" si="328"/>
        <v>395</v>
      </c>
      <c r="AI919" s="30">
        <f t="shared" si="316"/>
        <v>0.42531645569620252</v>
      </c>
      <c r="AJ919" t="str">
        <f t="shared" si="329"/>
        <v>0-5 hrs</v>
      </c>
      <c r="AK919" t="str">
        <f t="shared" ref="AK919:AK940" si="332">IF(F919&gt;400,"High Enagaged",IF(AND(F919&lt;=200,F919&gt;100),"Moderate Enagaged","Low Engaged"))</f>
        <v>Moderate Enagaged</v>
      </c>
    </row>
    <row r="920" spans="1:37" x14ac:dyDescent="0.25">
      <c r="A920">
        <v>9294</v>
      </c>
      <c r="B920" t="s">
        <v>303</v>
      </c>
      <c r="C920" s="1">
        <v>44977</v>
      </c>
      <c r="D920" s="1">
        <v>45617</v>
      </c>
      <c r="E920" s="33">
        <v>11.99</v>
      </c>
      <c r="F920">
        <v>352</v>
      </c>
      <c r="G920" t="s">
        <v>55</v>
      </c>
      <c r="H920">
        <v>4</v>
      </c>
      <c r="I920">
        <v>4</v>
      </c>
      <c r="J920" t="b">
        <v>1</v>
      </c>
      <c r="K920">
        <v>358</v>
      </c>
      <c r="L920">
        <v>6</v>
      </c>
      <c r="M920" t="s">
        <v>39</v>
      </c>
      <c r="N920" t="s">
        <v>40</v>
      </c>
      <c r="O920" t="s">
        <v>41</v>
      </c>
      <c r="P920">
        <v>32</v>
      </c>
      <c r="Q920">
        <v>3.8</v>
      </c>
      <c r="R920" t="b">
        <v>0</v>
      </c>
      <c r="S920" t="s">
        <v>28</v>
      </c>
      <c r="T920">
        <v>2218</v>
      </c>
      <c r="U920" t="s">
        <v>29</v>
      </c>
      <c r="V920" t="s">
        <v>36</v>
      </c>
      <c r="W920" t="s">
        <v>37</v>
      </c>
      <c r="X920" s="10">
        <f t="shared" si="318"/>
        <v>8.7912087912087919E-2</v>
      </c>
      <c r="Y920" s="10" t="str">
        <f t="shared" si="327"/>
        <v>0%-10%</v>
      </c>
      <c r="Z920" t="str">
        <f t="shared" si="319"/>
        <v>Low</v>
      </c>
      <c r="AA920" t="str">
        <f t="shared" si="320"/>
        <v>301-400</v>
      </c>
      <c r="AB920" t="str">
        <f t="shared" si="321"/>
        <v>0-50</v>
      </c>
      <c r="AC920" t="str">
        <f t="shared" si="322"/>
        <v>WEST</v>
      </c>
      <c r="AD920" t="str">
        <f t="shared" si="323"/>
        <v>Multiple Device</v>
      </c>
      <c r="AE920" t="str">
        <f t="shared" si="324"/>
        <v>351-400</v>
      </c>
      <c r="AF920" s="24" t="str">
        <f t="shared" si="325"/>
        <v>21-30 days</v>
      </c>
      <c r="AG920" t="str">
        <f t="shared" si="326"/>
        <v>2001-2500</v>
      </c>
      <c r="AH920" s="30">
        <f t="shared" si="328"/>
        <v>640</v>
      </c>
      <c r="AI920" s="30">
        <f t="shared" si="316"/>
        <v>0.55000000000000004</v>
      </c>
      <c r="AJ920" t="str">
        <f t="shared" si="329"/>
        <v>0-5 hrs</v>
      </c>
      <c r="AK920" t="str">
        <f t="shared" si="332"/>
        <v>Low Engaged</v>
      </c>
    </row>
    <row r="921" spans="1:37" x14ac:dyDescent="0.25">
      <c r="A921">
        <v>9298</v>
      </c>
      <c r="B921" t="s">
        <v>118</v>
      </c>
      <c r="C921" s="1">
        <v>45445</v>
      </c>
      <c r="D921" s="1">
        <v>45630</v>
      </c>
      <c r="E921" s="33">
        <v>11.99</v>
      </c>
      <c r="F921">
        <v>276</v>
      </c>
      <c r="G921" t="s">
        <v>62</v>
      </c>
      <c r="H921">
        <v>5</v>
      </c>
      <c r="I921">
        <v>4</v>
      </c>
      <c r="J921" t="b">
        <v>0</v>
      </c>
      <c r="K921">
        <v>389</v>
      </c>
      <c r="L921">
        <v>177</v>
      </c>
      <c r="M921" t="s">
        <v>74</v>
      </c>
      <c r="N921" t="s">
        <v>26</v>
      </c>
      <c r="O921" t="s">
        <v>56</v>
      </c>
      <c r="P921">
        <v>19</v>
      </c>
      <c r="Q921">
        <v>4.3</v>
      </c>
      <c r="R921" t="b">
        <v>0</v>
      </c>
      <c r="S921" t="s">
        <v>28</v>
      </c>
      <c r="T921">
        <v>1099</v>
      </c>
      <c r="U921" t="s">
        <v>65</v>
      </c>
      <c r="V921" t="s">
        <v>68</v>
      </c>
      <c r="W921" t="s">
        <v>37</v>
      </c>
      <c r="X921" s="10">
        <f t="shared" si="318"/>
        <v>3.3568904593639579E-2</v>
      </c>
      <c r="Y921" s="10" t="str">
        <f t="shared" si="327"/>
        <v>0%-10%</v>
      </c>
      <c r="Z921" t="str">
        <f t="shared" si="319"/>
        <v>Low</v>
      </c>
      <c r="AA921" t="str">
        <f t="shared" si="320"/>
        <v>301-400</v>
      </c>
      <c r="AB921" t="str">
        <f t="shared" si="321"/>
        <v>151-200</v>
      </c>
      <c r="AC921" t="str">
        <f t="shared" si="322"/>
        <v>NORTH</v>
      </c>
      <c r="AD921" t="str">
        <f t="shared" si="323"/>
        <v>Multiple Device</v>
      </c>
      <c r="AE921" t="str">
        <f t="shared" si="324"/>
        <v>251-300</v>
      </c>
      <c r="AF921" s="24" t="str">
        <f t="shared" si="325"/>
        <v>11-15 days</v>
      </c>
      <c r="AG921" t="str">
        <f t="shared" si="326"/>
        <v>1001-1500</v>
      </c>
      <c r="AH921" s="30">
        <f t="shared" si="328"/>
        <v>185</v>
      </c>
      <c r="AI921" s="30">
        <f t="shared" si="316"/>
        <v>1.491891891891892</v>
      </c>
      <c r="AJ921" t="str">
        <f t="shared" si="329"/>
        <v>0-5 hrs</v>
      </c>
      <c r="AK921" t="str">
        <f t="shared" si="332"/>
        <v>Low Engaged</v>
      </c>
    </row>
    <row r="922" spans="1:37" x14ac:dyDescent="0.25">
      <c r="A922">
        <v>9308</v>
      </c>
      <c r="B922" t="s">
        <v>72</v>
      </c>
      <c r="C922" s="1">
        <v>45565</v>
      </c>
      <c r="D922" s="1">
        <v>45621</v>
      </c>
      <c r="E922" s="33">
        <v>11.99</v>
      </c>
      <c r="F922">
        <v>64</v>
      </c>
      <c r="G922" t="s">
        <v>46</v>
      </c>
      <c r="H922">
        <v>2</v>
      </c>
      <c r="I922">
        <v>3</v>
      </c>
      <c r="J922" t="b">
        <v>1</v>
      </c>
      <c r="K922">
        <v>221</v>
      </c>
      <c r="L922">
        <v>4</v>
      </c>
      <c r="M922" t="s">
        <v>25</v>
      </c>
      <c r="N922" t="s">
        <v>26</v>
      </c>
      <c r="O922" t="s">
        <v>41</v>
      </c>
      <c r="P922">
        <v>88</v>
      </c>
      <c r="Q922">
        <v>3.7</v>
      </c>
      <c r="R922" t="b">
        <v>1</v>
      </c>
      <c r="S922" t="s">
        <v>28</v>
      </c>
      <c r="T922">
        <v>48</v>
      </c>
      <c r="U922" t="s">
        <v>65</v>
      </c>
      <c r="V922" t="s">
        <v>52</v>
      </c>
      <c r="W922" t="s">
        <v>75</v>
      </c>
      <c r="X922" s="10">
        <f t="shared" si="318"/>
        <v>0.39111111111111113</v>
      </c>
      <c r="Y922" s="10" t="str">
        <f t="shared" si="327"/>
        <v>Above 30%</v>
      </c>
      <c r="Z922" t="str">
        <f t="shared" si="319"/>
        <v>High</v>
      </c>
      <c r="AA922" t="str">
        <f t="shared" si="320"/>
        <v>201-300</v>
      </c>
      <c r="AB922" t="str">
        <f t="shared" si="321"/>
        <v>0-50</v>
      </c>
      <c r="AC922" t="str">
        <f t="shared" si="322"/>
        <v>WEST</v>
      </c>
      <c r="AD922" t="str">
        <f t="shared" si="323"/>
        <v>Multiple Device</v>
      </c>
      <c r="AE922" t="str">
        <f t="shared" si="324"/>
        <v>51-100</v>
      </c>
      <c r="AF922" s="24" t="str">
        <f t="shared" si="325"/>
        <v>21-30 days</v>
      </c>
      <c r="AG922" t="str">
        <f t="shared" si="326"/>
        <v>0-500</v>
      </c>
      <c r="AH922" s="30">
        <f t="shared" si="328"/>
        <v>56</v>
      </c>
      <c r="AI922" s="30">
        <f t="shared" si="316"/>
        <v>1.1428571428571428</v>
      </c>
      <c r="AJ922" t="str">
        <f t="shared" si="329"/>
        <v>0-5 hrs</v>
      </c>
      <c r="AK922" t="str">
        <f t="shared" si="332"/>
        <v>Low Engaged</v>
      </c>
    </row>
    <row r="923" spans="1:37" x14ac:dyDescent="0.25">
      <c r="A923">
        <v>9332</v>
      </c>
      <c r="B923" t="s">
        <v>38</v>
      </c>
      <c r="C923" s="1">
        <v>45075</v>
      </c>
      <c r="D923" s="1">
        <v>45644</v>
      </c>
      <c r="E923" s="33">
        <v>15.99</v>
      </c>
      <c r="F923">
        <v>191</v>
      </c>
      <c r="G923" t="s">
        <v>46</v>
      </c>
      <c r="H923">
        <v>5</v>
      </c>
      <c r="I923">
        <v>1</v>
      </c>
      <c r="J923" t="b">
        <v>0</v>
      </c>
      <c r="K923">
        <v>688</v>
      </c>
      <c r="L923">
        <v>192</v>
      </c>
      <c r="M923" t="s">
        <v>25</v>
      </c>
      <c r="N923" t="s">
        <v>26</v>
      </c>
      <c r="O923" t="s">
        <v>27</v>
      </c>
      <c r="P923">
        <v>71</v>
      </c>
      <c r="Q923">
        <v>4</v>
      </c>
      <c r="R923" t="b">
        <v>0</v>
      </c>
      <c r="S923" t="s">
        <v>28</v>
      </c>
      <c r="T923">
        <v>2610</v>
      </c>
      <c r="U923" t="s">
        <v>51</v>
      </c>
      <c r="V923" t="s">
        <v>52</v>
      </c>
      <c r="W923" t="s">
        <v>53</v>
      </c>
      <c r="X923" s="10">
        <f t="shared" si="318"/>
        <v>8.0681818181818188E-2</v>
      </c>
      <c r="Y923" s="10" t="str">
        <f t="shared" si="327"/>
        <v>0%-10%</v>
      </c>
      <c r="Z923" t="str">
        <f t="shared" si="319"/>
        <v>Low</v>
      </c>
      <c r="AA923" t="str">
        <f t="shared" si="320"/>
        <v>601-700</v>
      </c>
      <c r="AB923" t="str">
        <f t="shared" si="321"/>
        <v>151-200</v>
      </c>
      <c r="AC923" t="str">
        <f t="shared" si="322"/>
        <v>WEST</v>
      </c>
      <c r="AD923" t="str">
        <f t="shared" si="323"/>
        <v>Multiple Device</v>
      </c>
      <c r="AE923" t="str">
        <f t="shared" si="324"/>
        <v>151-200</v>
      </c>
      <c r="AF923" s="24" t="str">
        <f t="shared" si="325"/>
        <v>0-1 days</v>
      </c>
      <c r="AG923" t="str">
        <f t="shared" si="326"/>
        <v>2501-3000</v>
      </c>
      <c r="AH923" s="30">
        <f t="shared" si="328"/>
        <v>569</v>
      </c>
      <c r="AI923" s="30">
        <f t="shared" si="316"/>
        <v>0.33567662565905099</v>
      </c>
      <c r="AJ923" t="str">
        <f t="shared" si="329"/>
        <v>0-5 hrs</v>
      </c>
      <c r="AK923" t="str">
        <f t="shared" si="332"/>
        <v>Moderate Enagaged</v>
      </c>
    </row>
    <row r="924" spans="1:37" x14ac:dyDescent="0.25">
      <c r="A924">
        <v>9333</v>
      </c>
      <c r="B924" t="s">
        <v>353</v>
      </c>
      <c r="C924" s="1">
        <v>45277</v>
      </c>
      <c r="D924" s="1">
        <v>45643</v>
      </c>
      <c r="E924" s="33">
        <v>11.99</v>
      </c>
      <c r="F924">
        <v>23</v>
      </c>
      <c r="G924" t="s">
        <v>62</v>
      </c>
      <c r="H924">
        <v>2</v>
      </c>
      <c r="I924">
        <v>1</v>
      </c>
      <c r="J924" t="b">
        <v>0</v>
      </c>
      <c r="K924">
        <v>544</v>
      </c>
      <c r="L924">
        <v>25</v>
      </c>
      <c r="M924" t="s">
        <v>48</v>
      </c>
      <c r="N924" t="s">
        <v>64</v>
      </c>
      <c r="O924" t="s">
        <v>34</v>
      </c>
      <c r="P924">
        <v>47</v>
      </c>
      <c r="Q924">
        <v>3.6</v>
      </c>
      <c r="R924" t="b">
        <v>0</v>
      </c>
      <c r="S924" t="s">
        <v>28</v>
      </c>
      <c r="T924">
        <v>2761</v>
      </c>
      <c r="U924" t="s">
        <v>57</v>
      </c>
      <c r="V924" t="s">
        <v>36</v>
      </c>
      <c r="W924" t="s">
        <v>37</v>
      </c>
      <c r="X924" s="10">
        <f t="shared" si="318"/>
        <v>8.2601054481546574E-2</v>
      </c>
      <c r="Y924" s="10" t="str">
        <f t="shared" si="327"/>
        <v>0%-10%</v>
      </c>
      <c r="Z924" t="str">
        <f t="shared" si="319"/>
        <v>Low</v>
      </c>
      <c r="AA924" t="str">
        <f t="shared" si="320"/>
        <v>501-600</v>
      </c>
      <c r="AB924" t="str">
        <f t="shared" si="321"/>
        <v>0-50</v>
      </c>
      <c r="AC924" t="str">
        <f t="shared" si="322"/>
        <v>EAST</v>
      </c>
      <c r="AD924" t="str">
        <f t="shared" si="323"/>
        <v>Multiple Device</v>
      </c>
      <c r="AE924" t="str">
        <f t="shared" si="324"/>
        <v>0-50</v>
      </c>
      <c r="AF924" s="24" t="str">
        <f t="shared" si="325"/>
        <v>0-1 days</v>
      </c>
      <c r="AG924" t="str">
        <f t="shared" si="326"/>
        <v>2501-3000</v>
      </c>
      <c r="AH924" s="30">
        <f t="shared" si="328"/>
        <v>366</v>
      </c>
      <c r="AI924" s="30">
        <f t="shared" si="316"/>
        <v>6.2841530054644809E-2</v>
      </c>
      <c r="AJ924" t="str">
        <f t="shared" si="329"/>
        <v>0-5 hrs</v>
      </c>
      <c r="AK924" t="str">
        <f t="shared" si="332"/>
        <v>Low Engaged</v>
      </c>
    </row>
    <row r="925" spans="1:37" x14ac:dyDescent="0.25">
      <c r="A925">
        <v>9353</v>
      </c>
      <c r="B925" t="s">
        <v>157</v>
      </c>
      <c r="C925" s="1">
        <v>45144</v>
      </c>
      <c r="D925" s="1">
        <v>45622</v>
      </c>
      <c r="E925" s="33">
        <v>7.99</v>
      </c>
      <c r="F925">
        <v>397</v>
      </c>
      <c r="G925" t="s">
        <v>46</v>
      </c>
      <c r="H925">
        <v>4</v>
      </c>
      <c r="I925">
        <v>4</v>
      </c>
      <c r="J925" t="b">
        <v>1</v>
      </c>
      <c r="K925">
        <v>63</v>
      </c>
      <c r="L925">
        <v>126</v>
      </c>
      <c r="M925" t="s">
        <v>63</v>
      </c>
      <c r="N925" t="s">
        <v>40</v>
      </c>
      <c r="O925" t="s">
        <v>41</v>
      </c>
      <c r="P925">
        <v>77</v>
      </c>
      <c r="Q925">
        <v>3.9</v>
      </c>
      <c r="R925" t="b">
        <v>1</v>
      </c>
      <c r="S925" t="s">
        <v>28</v>
      </c>
      <c r="T925">
        <v>4719</v>
      </c>
      <c r="U925" t="s">
        <v>29</v>
      </c>
      <c r="V925" t="s">
        <v>36</v>
      </c>
      <c r="W925" t="s">
        <v>75</v>
      </c>
      <c r="X925" s="10">
        <f t="shared" si="318"/>
        <v>0.40740740740740738</v>
      </c>
      <c r="Y925" s="10" t="str">
        <f t="shared" si="327"/>
        <v>Above 30%</v>
      </c>
      <c r="Z925" t="str">
        <f t="shared" si="319"/>
        <v>High</v>
      </c>
      <c r="AA925" t="str">
        <f t="shared" si="320"/>
        <v>0-100</v>
      </c>
      <c r="AB925" t="str">
        <f t="shared" si="321"/>
        <v>101-150</v>
      </c>
      <c r="AC925" t="str">
        <f t="shared" si="322"/>
        <v>NORTH</v>
      </c>
      <c r="AD925" t="str">
        <f t="shared" si="323"/>
        <v>Multiple Device</v>
      </c>
      <c r="AE925" t="str">
        <f t="shared" si="324"/>
        <v>351-400</v>
      </c>
      <c r="AF925" s="24" t="str">
        <f t="shared" si="325"/>
        <v>More than 30days</v>
      </c>
      <c r="AG925" t="str">
        <f t="shared" si="326"/>
        <v>Above 4500</v>
      </c>
      <c r="AH925" s="30">
        <f t="shared" si="328"/>
        <v>478</v>
      </c>
      <c r="AI925" s="30">
        <f t="shared" si="316"/>
        <v>0.83054393305439334</v>
      </c>
      <c r="AJ925" t="str">
        <f t="shared" si="329"/>
        <v>0-5 hrs</v>
      </c>
      <c r="AK925" t="str">
        <f t="shared" si="332"/>
        <v>Low Engaged</v>
      </c>
    </row>
    <row r="926" spans="1:37" x14ac:dyDescent="0.25">
      <c r="A926">
        <v>9354</v>
      </c>
      <c r="B926" t="s">
        <v>261</v>
      </c>
      <c r="C926" s="1">
        <v>45128</v>
      </c>
      <c r="D926" s="1">
        <v>45626</v>
      </c>
      <c r="E926" s="33">
        <v>11.99</v>
      </c>
      <c r="F926">
        <v>133</v>
      </c>
      <c r="G926" t="s">
        <v>24</v>
      </c>
      <c r="H926">
        <v>4</v>
      </c>
      <c r="I926">
        <v>6</v>
      </c>
      <c r="J926" t="b">
        <v>0</v>
      </c>
      <c r="K926">
        <v>469</v>
      </c>
      <c r="L926">
        <v>182</v>
      </c>
      <c r="M926" t="s">
        <v>59</v>
      </c>
      <c r="N926" t="s">
        <v>26</v>
      </c>
      <c r="O926" t="s">
        <v>56</v>
      </c>
      <c r="P926">
        <v>85</v>
      </c>
      <c r="Q926">
        <v>4.4000000000000004</v>
      </c>
      <c r="R926" t="b">
        <v>0</v>
      </c>
      <c r="S926" t="s">
        <v>28</v>
      </c>
      <c r="T926">
        <v>782</v>
      </c>
      <c r="U926" t="s">
        <v>65</v>
      </c>
      <c r="V926" t="s">
        <v>30</v>
      </c>
      <c r="W926" t="s">
        <v>75</v>
      </c>
      <c r="X926" s="10">
        <f t="shared" si="318"/>
        <v>0.13056835637480799</v>
      </c>
      <c r="Y926" s="10" t="str">
        <f t="shared" si="327"/>
        <v>11%-30%</v>
      </c>
      <c r="Z926" t="str">
        <f t="shared" si="319"/>
        <v>Moderate</v>
      </c>
      <c r="AA926" t="str">
        <f t="shared" si="320"/>
        <v>401-500</v>
      </c>
      <c r="AB926" t="str">
        <f t="shared" si="321"/>
        <v>151-200</v>
      </c>
      <c r="AC926" t="str">
        <f t="shared" si="322"/>
        <v>SOUTH</v>
      </c>
      <c r="AD926" t="str">
        <f t="shared" si="323"/>
        <v>Multiple Device</v>
      </c>
      <c r="AE926" t="str">
        <f t="shared" si="324"/>
        <v>101-150</v>
      </c>
      <c r="AF926" s="24" t="str">
        <f t="shared" si="325"/>
        <v>16-20 days</v>
      </c>
      <c r="AG926" t="str">
        <f t="shared" si="326"/>
        <v>501-1000</v>
      </c>
      <c r="AH926" s="30">
        <f t="shared" si="328"/>
        <v>498</v>
      </c>
      <c r="AI926" s="30">
        <f t="shared" si="316"/>
        <v>0.26706827309236947</v>
      </c>
      <c r="AJ926" t="str">
        <f t="shared" si="329"/>
        <v>0-5 hrs</v>
      </c>
      <c r="AK926" t="str">
        <f t="shared" si="332"/>
        <v>Moderate Enagaged</v>
      </c>
    </row>
    <row r="927" spans="1:37" x14ac:dyDescent="0.25">
      <c r="A927">
        <v>9363</v>
      </c>
      <c r="B927" t="s">
        <v>100</v>
      </c>
      <c r="C927" s="1">
        <v>45570</v>
      </c>
      <c r="D927" s="1">
        <v>45619</v>
      </c>
      <c r="E927" s="33">
        <v>11.99</v>
      </c>
      <c r="F927">
        <v>190</v>
      </c>
      <c r="G927" t="s">
        <v>55</v>
      </c>
      <c r="H927">
        <v>2</v>
      </c>
      <c r="I927">
        <v>1</v>
      </c>
      <c r="J927" t="b">
        <v>0</v>
      </c>
      <c r="K927">
        <v>359</v>
      </c>
      <c r="L927">
        <v>192</v>
      </c>
      <c r="M927" t="s">
        <v>63</v>
      </c>
      <c r="N927" t="s">
        <v>26</v>
      </c>
      <c r="O927" t="s">
        <v>56</v>
      </c>
      <c r="P927">
        <v>38</v>
      </c>
      <c r="Q927">
        <v>4.4000000000000004</v>
      </c>
      <c r="R927" t="b">
        <v>1</v>
      </c>
      <c r="S927" t="s">
        <v>28</v>
      </c>
      <c r="T927">
        <v>92</v>
      </c>
      <c r="U927" t="s">
        <v>29</v>
      </c>
      <c r="V927" t="s">
        <v>60</v>
      </c>
      <c r="W927" t="s">
        <v>75</v>
      </c>
      <c r="X927" s="10">
        <f t="shared" si="318"/>
        <v>6.8965517241379309E-2</v>
      </c>
      <c r="Y927" s="10" t="str">
        <f t="shared" si="327"/>
        <v>0%-10%</v>
      </c>
      <c r="Z927" t="str">
        <f t="shared" si="319"/>
        <v>Low</v>
      </c>
      <c r="AA927" t="str">
        <f t="shared" si="320"/>
        <v>301-400</v>
      </c>
      <c r="AB927" t="str">
        <f t="shared" si="321"/>
        <v>151-200</v>
      </c>
      <c r="AC927" t="str">
        <f t="shared" si="322"/>
        <v>NORTH</v>
      </c>
      <c r="AD927" t="str">
        <f t="shared" si="323"/>
        <v>Multiple Device</v>
      </c>
      <c r="AE927" t="str">
        <f t="shared" si="324"/>
        <v>151-200</v>
      </c>
      <c r="AF927" s="24" t="str">
        <f t="shared" si="325"/>
        <v>More than 30days</v>
      </c>
      <c r="AG927" t="str">
        <f t="shared" si="326"/>
        <v>0-500</v>
      </c>
      <c r="AH927" s="30">
        <f t="shared" si="328"/>
        <v>49</v>
      </c>
      <c r="AI927" s="30">
        <f t="shared" si="316"/>
        <v>3.8775510204081631</v>
      </c>
      <c r="AJ927" t="str">
        <f t="shared" si="329"/>
        <v>0-5 hrs</v>
      </c>
      <c r="AK927" t="str">
        <f t="shared" si="332"/>
        <v>Moderate Enagaged</v>
      </c>
    </row>
    <row r="928" spans="1:37" x14ac:dyDescent="0.25">
      <c r="A928">
        <v>9372</v>
      </c>
      <c r="B928" t="s">
        <v>99</v>
      </c>
      <c r="C928" s="1">
        <v>44974</v>
      </c>
      <c r="D928" s="1">
        <v>45630</v>
      </c>
      <c r="E928" s="33">
        <v>7.99</v>
      </c>
      <c r="F928">
        <v>302</v>
      </c>
      <c r="G928" t="s">
        <v>55</v>
      </c>
      <c r="H928">
        <v>1</v>
      </c>
      <c r="I928">
        <v>1</v>
      </c>
      <c r="J928" t="b">
        <v>1</v>
      </c>
      <c r="K928">
        <v>964</v>
      </c>
      <c r="L928">
        <v>165</v>
      </c>
      <c r="M928" t="s">
        <v>74</v>
      </c>
      <c r="N928" t="s">
        <v>64</v>
      </c>
      <c r="O928" t="s">
        <v>56</v>
      </c>
      <c r="P928">
        <v>47</v>
      </c>
      <c r="Q928">
        <v>4.4000000000000004</v>
      </c>
      <c r="R928" t="b">
        <v>0</v>
      </c>
      <c r="S928" t="s">
        <v>28</v>
      </c>
      <c r="T928">
        <v>3552</v>
      </c>
      <c r="U928" t="s">
        <v>51</v>
      </c>
      <c r="V928" t="s">
        <v>68</v>
      </c>
      <c r="W928" t="s">
        <v>37</v>
      </c>
      <c r="X928" s="10">
        <f t="shared" si="318"/>
        <v>4.1629760850310012E-2</v>
      </c>
      <c r="Y928" s="10" t="str">
        <f t="shared" si="327"/>
        <v>0%-10%</v>
      </c>
      <c r="Z928" t="str">
        <f t="shared" si="319"/>
        <v>Low</v>
      </c>
      <c r="AA928" t="str">
        <f t="shared" si="320"/>
        <v>901-1000</v>
      </c>
      <c r="AB928" t="str">
        <f t="shared" si="321"/>
        <v>151-200</v>
      </c>
      <c r="AC928" t="str">
        <f t="shared" si="322"/>
        <v>NORTH</v>
      </c>
      <c r="AD928" t="str">
        <f t="shared" si="323"/>
        <v>Single Device</v>
      </c>
      <c r="AE928" t="str">
        <f t="shared" si="324"/>
        <v>301-350</v>
      </c>
      <c r="AF928" s="24" t="str">
        <f t="shared" si="325"/>
        <v>11-15 days</v>
      </c>
      <c r="AG928" t="str">
        <f t="shared" si="326"/>
        <v>3501-4000</v>
      </c>
      <c r="AH928" s="30">
        <f t="shared" si="328"/>
        <v>656</v>
      </c>
      <c r="AI928" s="30">
        <f t="shared" si="316"/>
        <v>0.46036585365853661</v>
      </c>
      <c r="AJ928" t="str">
        <f t="shared" si="329"/>
        <v>0-5 hrs</v>
      </c>
      <c r="AK928" t="str">
        <f t="shared" si="332"/>
        <v>Low Engaged</v>
      </c>
    </row>
    <row r="929" spans="1:37" x14ac:dyDescent="0.25">
      <c r="A929">
        <v>9374</v>
      </c>
      <c r="B929" t="s">
        <v>146</v>
      </c>
      <c r="C929" s="1">
        <v>45643</v>
      </c>
      <c r="D929" s="1">
        <v>45627</v>
      </c>
      <c r="E929" s="33">
        <v>15.99</v>
      </c>
      <c r="F929">
        <v>301</v>
      </c>
      <c r="G929" t="s">
        <v>24</v>
      </c>
      <c r="H929">
        <v>4</v>
      </c>
      <c r="I929">
        <v>6</v>
      </c>
      <c r="J929" t="b">
        <v>0</v>
      </c>
      <c r="K929">
        <v>619</v>
      </c>
      <c r="L929">
        <v>172</v>
      </c>
      <c r="M929" t="s">
        <v>25</v>
      </c>
      <c r="N929" t="s">
        <v>40</v>
      </c>
      <c r="O929" t="s">
        <v>56</v>
      </c>
      <c r="P929">
        <v>37</v>
      </c>
      <c r="Q929">
        <v>4.2</v>
      </c>
      <c r="R929" t="b">
        <v>1</v>
      </c>
      <c r="S929" t="s">
        <v>28</v>
      </c>
      <c r="T929">
        <v>1153</v>
      </c>
      <c r="U929" t="s">
        <v>65</v>
      </c>
      <c r="V929" t="s">
        <v>60</v>
      </c>
      <c r="W929" t="s">
        <v>37</v>
      </c>
      <c r="X929" s="10">
        <f t="shared" si="318"/>
        <v>4.6776232616940583E-2</v>
      </c>
      <c r="Y929" s="10" t="str">
        <f t="shared" si="327"/>
        <v>0%-10%</v>
      </c>
      <c r="Z929" t="str">
        <f t="shared" si="319"/>
        <v>Low</v>
      </c>
      <c r="AA929" t="str">
        <f t="shared" si="320"/>
        <v>601-700</v>
      </c>
      <c r="AB929" t="str">
        <f t="shared" si="321"/>
        <v>151-200</v>
      </c>
      <c r="AC929" t="str">
        <f t="shared" si="322"/>
        <v>WEST</v>
      </c>
      <c r="AD929" t="str">
        <f t="shared" si="323"/>
        <v>Multiple Device</v>
      </c>
      <c r="AE929" t="str">
        <f t="shared" si="324"/>
        <v>301-350</v>
      </c>
      <c r="AF929" s="24" t="str">
        <f t="shared" si="325"/>
        <v>16-20 days</v>
      </c>
      <c r="AG929" t="str">
        <f t="shared" si="326"/>
        <v>1001-1500</v>
      </c>
      <c r="AH929" s="30">
        <f t="shared" si="328"/>
        <v>-16</v>
      </c>
      <c r="AI929" s="30">
        <f t="shared" si="316"/>
        <v>18.8125</v>
      </c>
      <c r="AJ929" t="str">
        <f t="shared" si="329"/>
        <v>15-20 hrs</v>
      </c>
      <c r="AK929" t="str">
        <f t="shared" si="332"/>
        <v>Low Engaged</v>
      </c>
    </row>
    <row r="930" spans="1:37" x14ac:dyDescent="0.25">
      <c r="A930">
        <v>9385</v>
      </c>
      <c r="B930" t="s">
        <v>135</v>
      </c>
      <c r="C930" s="1">
        <v>45524</v>
      </c>
      <c r="D930" s="1">
        <v>45629</v>
      </c>
      <c r="E930" s="33">
        <v>7.99</v>
      </c>
      <c r="F930">
        <v>200</v>
      </c>
      <c r="G930" t="s">
        <v>33</v>
      </c>
      <c r="H930">
        <v>3</v>
      </c>
      <c r="I930">
        <v>2</v>
      </c>
      <c r="J930" t="b">
        <v>0</v>
      </c>
      <c r="K930">
        <v>453</v>
      </c>
      <c r="L930">
        <v>172</v>
      </c>
      <c r="M930" t="s">
        <v>39</v>
      </c>
      <c r="N930" t="s">
        <v>26</v>
      </c>
      <c r="O930" t="s">
        <v>56</v>
      </c>
      <c r="P930">
        <v>1</v>
      </c>
      <c r="Q930">
        <v>4.4000000000000004</v>
      </c>
      <c r="R930" t="b">
        <v>1</v>
      </c>
      <c r="S930" t="s">
        <v>28</v>
      </c>
      <c r="T930">
        <v>1072</v>
      </c>
      <c r="U930" t="s">
        <v>65</v>
      </c>
      <c r="V930" t="s">
        <v>68</v>
      </c>
      <c r="W930" t="s">
        <v>53</v>
      </c>
      <c r="X930" s="10">
        <f t="shared" si="318"/>
        <v>1.6000000000000001E-3</v>
      </c>
      <c r="Y930" s="10" t="str">
        <f t="shared" si="327"/>
        <v>0%-10%</v>
      </c>
      <c r="Z930" t="str">
        <f t="shared" si="319"/>
        <v>Low</v>
      </c>
      <c r="AA930" t="str">
        <f t="shared" si="320"/>
        <v>401-500</v>
      </c>
      <c r="AB930" t="str">
        <f t="shared" si="321"/>
        <v>151-200</v>
      </c>
      <c r="AC930" t="str">
        <f t="shared" si="322"/>
        <v>WEST</v>
      </c>
      <c r="AD930" t="str">
        <f t="shared" si="323"/>
        <v>Multiple Device</v>
      </c>
      <c r="AE930" t="str">
        <f t="shared" si="324"/>
        <v>151-200</v>
      </c>
      <c r="AF930" s="24" t="str">
        <f t="shared" si="325"/>
        <v>11-15 days</v>
      </c>
      <c r="AG930" t="str">
        <f t="shared" si="326"/>
        <v>1001-1500</v>
      </c>
      <c r="AH930" s="30">
        <f t="shared" si="328"/>
        <v>105</v>
      </c>
      <c r="AI930" s="30">
        <f t="shared" si="316"/>
        <v>1.9047619047619047</v>
      </c>
      <c r="AJ930" t="str">
        <f t="shared" si="329"/>
        <v>0-5 hrs</v>
      </c>
      <c r="AK930" t="str">
        <f t="shared" si="332"/>
        <v>Moderate Enagaged</v>
      </c>
    </row>
    <row r="931" spans="1:37" x14ac:dyDescent="0.25">
      <c r="A931">
        <v>9389</v>
      </c>
      <c r="B931" t="s">
        <v>96</v>
      </c>
      <c r="C931" s="1">
        <v>45568</v>
      </c>
      <c r="D931" s="1">
        <v>45617</v>
      </c>
      <c r="E931" s="33">
        <v>15.99</v>
      </c>
      <c r="F931">
        <v>53</v>
      </c>
      <c r="G931" t="s">
        <v>43</v>
      </c>
      <c r="H931">
        <v>1</v>
      </c>
      <c r="I931">
        <v>2</v>
      </c>
      <c r="J931" t="b">
        <v>0</v>
      </c>
      <c r="K931">
        <v>849</v>
      </c>
      <c r="L931">
        <v>98</v>
      </c>
      <c r="M931" t="s">
        <v>48</v>
      </c>
      <c r="N931" t="s">
        <v>49</v>
      </c>
      <c r="O931" t="s">
        <v>41</v>
      </c>
      <c r="P931">
        <v>14</v>
      </c>
      <c r="Q931">
        <v>3.1</v>
      </c>
      <c r="R931" t="b">
        <v>0</v>
      </c>
      <c r="S931" t="s">
        <v>28</v>
      </c>
      <c r="T931">
        <v>2318</v>
      </c>
      <c r="U931" t="s">
        <v>29</v>
      </c>
      <c r="V931" t="s">
        <v>30</v>
      </c>
      <c r="W931" t="s">
        <v>37</v>
      </c>
      <c r="X931" s="10">
        <f t="shared" si="318"/>
        <v>1.4783526927138331E-2</v>
      </c>
      <c r="Y931" s="10" t="str">
        <f t="shared" si="327"/>
        <v>0%-10%</v>
      </c>
      <c r="Z931" t="str">
        <f t="shared" si="319"/>
        <v>Low</v>
      </c>
      <c r="AA931" t="str">
        <f t="shared" si="320"/>
        <v>801-900</v>
      </c>
      <c r="AB931" t="str">
        <f t="shared" si="321"/>
        <v>51-100</v>
      </c>
      <c r="AC931" t="str">
        <f t="shared" si="322"/>
        <v>EAST</v>
      </c>
      <c r="AD931" t="str">
        <f t="shared" si="323"/>
        <v>Single Device</v>
      </c>
      <c r="AE931" t="str">
        <f t="shared" si="324"/>
        <v>51-100</v>
      </c>
      <c r="AF931" s="24" t="str">
        <f t="shared" si="325"/>
        <v>More than 30days</v>
      </c>
      <c r="AG931" t="str">
        <f t="shared" si="326"/>
        <v>2001-2500</v>
      </c>
      <c r="AH931" s="30">
        <f t="shared" si="328"/>
        <v>49</v>
      </c>
      <c r="AI931" s="30">
        <f t="shared" si="316"/>
        <v>1.0816326530612246</v>
      </c>
      <c r="AJ931" t="str">
        <f t="shared" si="329"/>
        <v>0-5 hrs</v>
      </c>
      <c r="AK931" t="str">
        <f t="shared" si="332"/>
        <v>Low Engaged</v>
      </c>
    </row>
    <row r="932" spans="1:37" x14ac:dyDescent="0.25">
      <c r="A932">
        <v>9398</v>
      </c>
      <c r="B932" t="s">
        <v>151</v>
      </c>
      <c r="C932" s="1">
        <v>45595</v>
      </c>
      <c r="D932" s="1">
        <v>45637</v>
      </c>
      <c r="E932" s="33">
        <v>7.99</v>
      </c>
      <c r="F932">
        <v>83</v>
      </c>
      <c r="G932" t="s">
        <v>62</v>
      </c>
      <c r="H932">
        <v>3</v>
      </c>
      <c r="I932">
        <v>5</v>
      </c>
      <c r="J932" t="b">
        <v>1</v>
      </c>
      <c r="K932">
        <v>148</v>
      </c>
      <c r="L932">
        <v>154</v>
      </c>
      <c r="M932" t="s">
        <v>44</v>
      </c>
      <c r="N932" t="s">
        <v>49</v>
      </c>
      <c r="O932" t="s">
        <v>27</v>
      </c>
      <c r="P932">
        <v>21</v>
      </c>
      <c r="Q932">
        <v>3.1</v>
      </c>
      <c r="R932" t="b">
        <v>0</v>
      </c>
      <c r="S932" t="s">
        <v>28</v>
      </c>
      <c r="T932">
        <v>3206</v>
      </c>
      <c r="U932" t="s">
        <v>51</v>
      </c>
      <c r="V932" t="s">
        <v>60</v>
      </c>
      <c r="W932" t="s">
        <v>31</v>
      </c>
      <c r="X932" s="10">
        <f t="shared" si="318"/>
        <v>6.9536423841059597E-2</v>
      </c>
      <c r="Y932" s="10" t="str">
        <f t="shared" si="327"/>
        <v>0%-10%</v>
      </c>
      <c r="Z932" t="str">
        <f t="shared" si="319"/>
        <v>Low</v>
      </c>
      <c r="AA932" t="str">
        <f t="shared" si="320"/>
        <v>101-200</v>
      </c>
      <c r="AB932" t="str">
        <f t="shared" si="321"/>
        <v>151-200</v>
      </c>
      <c r="AC932" t="str">
        <f t="shared" si="322"/>
        <v>NORTH</v>
      </c>
      <c r="AD932" t="str">
        <f t="shared" si="323"/>
        <v>Multiple Device</v>
      </c>
      <c r="AE932" t="str">
        <f t="shared" si="324"/>
        <v>51-100</v>
      </c>
      <c r="AF932" s="24" t="str">
        <f t="shared" si="325"/>
        <v>7-10 days</v>
      </c>
      <c r="AG932" t="str">
        <f t="shared" si="326"/>
        <v>3001-3500</v>
      </c>
      <c r="AH932" s="30">
        <f t="shared" si="328"/>
        <v>42</v>
      </c>
      <c r="AI932" s="30">
        <f t="shared" si="316"/>
        <v>1.9761904761904763</v>
      </c>
      <c r="AJ932" t="str">
        <f t="shared" si="329"/>
        <v>0-5 hrs</v>
      </c>
      <c r="AK932" t="str">
        <f t="shared" si="332"/>
        <v>Low Engaged</v>
      </c>
    </row>
    <row r="933" spans="1:37" x14ac:dyDescent="0.25">
      <c r="A933">
        <v>9399</v>
      </c>
      <c r="B933" t="s">
        <v>123</v>
      </c>
      <c r="C933" s="1">
        <v>45040</v>
      </c>
      <c r="D933" s="1">
        <v>45624</v>
      </c>
      <c r="E933" s="33">
        <v>7.99</v>
      </c>
      <c r="F933">
        <v>127</v>
      </c>
      <c r="G933" t="s">
        <v>24</v>
      </c>
      <c r="H933">
        <v>2</v>
      </c>
      <c r="I933">
        <v>2</v>
      </c>
      <c r="J933" t="b">
        <v>0</v>
      </c>
      <c r="K933">
        <v>842</v>
      </c>
      <c r="L933">
        <v>24</v>
      </c>
      <c r="M933" t="s">
        <v>39</v>
      </c>
      <c r="N933" t="s">
        <v>64</v>
      </c>
      <c r="O933" t="s">
        <v>50</v>
      </c>
      <c r="P933">
        <v>72</v>
      </c>
      <c r="Q933">
        <v>3.2</v>
      </c>
      <c r="R933" t="b">
        <v>1</v>
      </c>
      <c r="S933" t="s">
        <v>28</v>
      </c>
      <c r="T933">
        <v>4644</v>
      </c>
      <c r="U933" t="s">
        <v>29</v>
      </c>
      <c r="V933" t="s">
        <v>36</v>
      </c>
      <c r="W933" t="s">
        <v>31</v>
      </c>
      <c r="X933" s="10">
        <f t="shared" si="318"/>
        <v>8.3140877598152418E-2</v>
      </c>
      <c r="Y933" s="10" t="str">
        <f t="shared" si="327"/>
        <v>0%-10%</v>
      </c>
      <c r="Z933" t="str">
        <f t="shared" si="319"/>
        <v>Low</v>
      </c>
      <c r="AA933" t="str">
        <f t="shared" si="320"/>
        <v>801-900</v>
      </c>
      <c r="AB933" t="str">
        <f t="shared" si="321"/>
        <v>0-50</v>
      </c>
      <c r="AC933" t="str">
        <f t="shared" si="322"/>
        <v>WEST</v>
      </c>
      <c r="AD933" t="str">
        <f t="shared" si="323"/>
        <v>Multiple Device</v>
      </c>
      <c r="AE933" t="str">
        <f t="shared" si="324"/>
        <v>101-150</v>
      </c>
      <c r="AF933" s="24" t="str">
        <f t="shared" si="325"/>
        <v>16-20 days</v>
      </c>
      <c r="AG933" t="str">
        <f t="shared" si="326"/>
        <v>Above 4500</v>
      </c>
      <c r="AH933" s="30">
        <f t="shared" si="328"/>
        <v>584</v>
      </c>
      <c r="AI933" s="30">
        <f t="shared" si="316"/>
        <v>0.21746575342465754</v>
      </c>
      <c r="AJ933" t="str">
        <f t="shared" si="329"/>
        <v>0-5 hrs</v>
      </c>
      <c r="AK933" t="str">
        <f t="shared" si="332"/>
        <v>Moderate Enagaged</v>
      </c>
    </row>
    <row r="934" spans="1:37" x14ac:dyDescent="0.25">
      <c r="A934">
        <v>9404</v>
      </c>
      <c r="B934" t="s">
        <v>109</v>
      </c>
      <c r="C934" s="1">
        <v>45179</v>
      </c>
      <c r="D934" s="1">
        <v>45629</v>
      </c>
      <c r="E934" s="33">
        <v>15.99</v>
      </c>
      <c r="F934">
        <v>192</v>
      </c>
      <c r="G934" t="s">
        <v>43</v>
      </c>
      <c r="H934">
        <v>1</v>
      </c>
      <c r="I934">
        <v>3</v>
      </c>
      <c r="J934" t="b">
        <v>1</v>
      </c>
      <c r="K934">
        <v>229</v>
      </c>
      <c r="L934">
        <v>54</v>
      </c>
      <c r="M934" t="s">
        <v>63</v>
      </c>
      <c r="N934" t="s">
        <v>26</v>
      </c>
      <c r="O934" t="s">
        <v>50</v>
      </c>
      <c r="P934">
        <v>87</v>
      </c>
      <c r="Q934">
        <v>3.1</v>
      </c>
      <c r="R934" t="b">
        <v>0</v>
      </c>
      <c r="S934" t="s">
        <v>28</v>
      </c>
      <c r="T934">
        <v>3849</v>
      </c>
      <c r="U934" t="s">
        <v>51</v>
      </c>
      <c r="V934" t="s">
        <v>60</v>
      </c>
      <c r="W934" t="s">
        <v>75</v>
      </c>
      <c r="X934" s="10">
        <f t="shared" si="318"/>
        <v>0.30742049469964666</v>
      </c>
      <c r="Y934" s="10" t="str">
        <f t="shared" si="327"/>
        <v>Above 30%</v>
      </c>
      <c r="Z934" t="str">
        <f t="shared" si="319"/>
        <v>High</v>
      </c>
      <c r="AA934" t="str">
        <f t="shared" si="320"/>
        <v>201-300</v>
      </c>
      <c r="AB934" t="str">
        <f t="shared" si="321"/>
        <v>51-100</v>
      </c>
      <c r="AC934" t="str">
        <f t="shared" si="322"/>
        <v>NORTH</v>
      </c>
      <c r="AD934" t="str">
        <f t="shared" si="323"/>
        <v>Single Device</v>
      </c>
      <c r="AE934" t="str">
        <f t="shared" si="324"/>
        <v>151-200</v>
      </c>
      <c r="AF934" s="24" t="str">
        <f t="shared" si="325"/>
        <v>11-15 days</v>
      </c>
      <c r="AG934" t="str">
        <f t="shared" si="326"/>
        <v>3501-4000</v>
      </c>
      <c r="AH934" s="30">
        <f t="shared" si="328"/>
        <v>450</v>
      </c>
      <c r="AI934" s="30">
        <f t="shared" si="316"/>
        <v>0.42666666666666669</v>
      </c>
      <c r="AJ934" t="str">
        <f t="shared" si="329"/>
        <v>0-5 hrs</v>
      </c>
      <c r="AK934" t="str">
        <f t="shared" si="332"/>
        <v>Moderate Enagaged</v>
      </c>
    </row>
    <row r="935" spans="1:37" x14ac:dyDescent="0.25">
      <c r="A935">
        <v>9408</v>
      </c>
      <c r="B935" t="s">
        <v>188</v>
      </c>
      <c r="C935" s="1">
        <v>45058</v>
      </c>
      <c r="D935" s="1">
        <v>45622</v>
      </c>
      <c r="E935" s="33">
        <v>7.99</v>
      </c>
      <c r="F935">
        <v>12</v>
      </c>
      <c r="G935" t="s">
        <v>62</v>
      </c>
      <c r="H935">
        <v>2</v>
      </c>
      <c r="I935">
        <v>3</v>
      </c>
      <c r="J935" t="b">
        <v>1</v>
      </c>
      <c r="K935">
        <v>396</v>
      </c>
      <c r="L935">
        <v>22</v>
      </c>
      <c r="M935" t="s">
        <v>59</v>
      </c>
      <c r="N935" t="s">
        <v>64</v>
      </c>
      <c r="O935" t="s">
        <v>27</v>
      </c>
      <c r="P935">
        <v>70</v>
      </c>
      <c r="Q935">
        <v>3.5</v>
      </c>
      <c r="R935" t="b">
        <v>1</v>
      </c>
      <c r="S935" t="s">
        <v>28</v>
      </c>
      <c r="T935">
        <v>4808</v>
      </c>
      <c r="U935" t="s">
        <v>65</v>
      </c>
      <c r="V935" t="s">
        <v>60</v>
      </c>
      <c r="W935" t="s">
        <v>31</v>
      </c>
      <c r="X935" s="10">
        <f t="shared" si="318"/>
        <v>0.1674641148325359</v>
      </c>
      <c r="Y935" s="10" t="str">
        <f t="shared" si="327"/>
        <v>11%-30%</v>
      </c>
      <c r="Z935" t="str">
        <f t="shared" si="319"/>
        <v>Moderate</v>
      </c>
      <c r="AA935" t="str">
        <f t="shared" si="320"/>
        <v>301-400</v>
      </c>
      <c r="AB935" t="str">
        <f t="shared" si="321"/>
        <v>0-50</v>
      </c>
      <c r="AC935" t="str">
        <f t="shared" si="322"/>
        <v>SOUTH</v>
      </c>
      <c r="AD935" t="str">
        <f t="shared" si="323"/>
        <v>Multiple Device</v>
      </c>
      <c r="AE935" t="str">
        <f t="shared" si="324"/>
        <v>0-50</v>
      </c>
      <c r="AF935" s="24" t="str">
        <f t="shared" si="325"/>
        <v>21-30 days</v>
      </c>
      <c r="AG935" t="str">
        <f t="shared" si="326"/>
        <v>Above 4500</v>
      </c>
      <c r="AH935" s="30">
        <f t="shared" si="328"/>
        <v>564</v>
      </c>
      <c r="AI935" s="30">
        <f t="shared" si="316"/>
        <v>2.1276595744680851E-2</v>
      </c>
      <c r="AJ935" t="str">
        <f t="shared" si="329"/>
        <v>0-5 hrs</v>
      </c>
      <c r="AK935" t="str">
        <f t="shared" si="332"/>
        <v>Low Engaged</v>
      </c>
    </row>
    <row r="936" spans="1:37" x14ac:dyDescent="0.25">
      <c r="A936">
        <v>9413</v>
      </c>
      <c r="B936" t="s">
        <v>93</v>
      </c>
      <c r="C936" s="1">
        <v>45165</v>
      </c>
      <c r="D936" s="1">
        <v>45629</v>
      </c>
      <c r="E936" s="33">
        <v>15.99</v>
      </c>
      <c r="F936">
        <v>115</v>
      </c>
      <c r="G936" t="s">
        <v>43</v>
      </c>
      <c r="H936">
        <v>2</v>
      </c>
      <c r="I936">
        <v>3</v>
      </c>
      <c r="J936" t="b">
        <v>1</v>
      </c>
      <c r="K936">
        <v>741</v>
      </c>
      <c r="L936">
        <v>68</v>
      </c>
      <c r="M936" t="s">
        <v>25</v>
      </c>
      <c r="N936" t="s">
        <v>64</v>
      </c>
      <c r="O936" t="s">
        <v>27</v>
      </c>
      <c r="P936">
        <v>30</v>
      </c>
      <c r="Q936">
        <v>5</v>
      </c>
      <c r="R936" t="b">
        <v>1</v>
      </c>
      <c r="S936" t="s">
        <v>28</v>
      </c>
      <c r="T936">
        <v>1536</v>
      </c>
      <c r="U936" t="s">
        <v>29</v>
      </c>
      <c r="V936" t="s">
        <v>30</v>
      </c>
      <c r="W936" t="s">
        <v>53</v>
      </c>
      <c r="X936" s="10">
        <f t="shared" si="318"/>
        <v>3.7082818294190356E-2</v>
      </c>
      <c r="Y936" s="10" t="str">
        <f t="shared" si="327"/>
        <v>0%-10%</v>
      </c>
      <c r="Z936" t="str">
        <f t="shared" si="319"/>
        <v>Low</v>
      </c>
      <c r="AA936" t="str">
        <f t="shared" si="320"/>
        <v>701-800</v>
      </c>
      <c r="AB936" t="str">
        <f t="shared" si="321"/>
        <v>51-100</v>
      </c>
      <c r="AC936" t="str">
        <f t="shared" si="322"/>
        <v>WEST</v>
      </c>
      <c r="AD936" t="str">
        <f t="shared" si="323"/>
        <v>Multiple Device</v>
      </c>
      <c r="AE936" t="str">
        <f t="shared" si="324"/>
        <v>101-150</v>
      </c>
      <c r="AF936" s="24" t="str">
        <f t="shared" si="325"/>
        <v>11-15 days</v>
      </c>
      <c r="AG936" t="str">
        <f t="shared" si="326"/>
        <v>1501-2000</v>
      </c>
      <c r="AH936" s="30">
        <f t="shared" si="328"/>
        <v>464</v>
      </c>
      <c r="AI936" s="30">
        <f t="shared" si="316"/>
        <v>0.24784482758620691</v>
      </c>
      <c r="AJ936" t="str">
        <f t="shared" si="329"/>
        <v>0-5 hrs</v>
      </c>
      <c r="AK936" t="str">
        <f t="shared" si="332"/>
        <v>Moderate Enagaged</v>
      </c>
    </row>
    <row r="937" spans="1:37" x14ac:dyDescent="0.25">
      <c r="A937">
        <v>9417</v>
      </c>
      <c r="B937" t="s">
        <v>92</v>
      </c>
      <c r="C937" s="1">
        <v>45580</v>
      </c>
      <c r="D937" s="1">
        <v>45624</v>
      </c>
      <c r="E937" s="33">
        <v>11.99</v>
      </c>
      <c r="F937">
        <v>52</v>
      </c>
      <c r="G937" t="s">
        <v>24</v>
      </c>
      <c r="H937">
        <v>4</v>
      </c>
      <c r="I937">
        <v>4</v>
      </c>
      <c r="J937" t="b">
        <v>0</v>
      </c>
      <c r="K937">
        <v>377</v>
      </c>
      <c r="L937">
        <v>135</v>
      </c>
      <c r="M937" t="s">
        <v>44</v>
      </c>
      <c r="N937" t="s">
        <v>49</v>
      </c>
      <c r="O937" t="s">
        <v>50</v>
      </c>
      <c r="P937">
        <v>90</v>
      </c>
      <c r="Q937">
        <v>4.0999999999999996</v>
      </c>
      <c r="R937" t="b">
        <v>1</v>
      </c>
      <c r="S937" t="s">
        <v>28</v>
      </c>
      <c r="T937">
        <v>1972</v>
      </c>
      <c r="U937" t="s">
        <v>51</v>
      </c>
      <c r="V937" t="s">
        <v>36</v>
      </c>
      <c r="W937" t="s">
        <v>37</v>
      </c>
      <c r="X937" s="10">
        <f t="shared" si="318"/>
        <v>0.17578125</v>
      </c>
      <c r="Y937" s="10" t="str">
        <f t="shared" si="327"/>
        <v>11%-30%</v>
      </c>
      <c r="Z937" t="str">
        <f t="shared" si="319"/>
        <v>Moderate</v>
      </c>
      <c r="AA937" t="str">
        <f t="shared" si="320"/>
        <v>301-400</v>
      </c>
      <c r="AB937" t="str">
        <f t="shared" si="321"/>
        <v>101-150</v>
      </c>
      <c r="AC937" t="str">
        <f t="shared" si="322"/>
        <v>NORTH</v>
      </c>
      <c r="AD937" t="str">
        <f t="shared" si="323"/>
        <v>Multiple Device</v>
      </c>
      <c r="AE937" t="str">
        <f t="shared" si="324"/>
        <v>51-100</v>
      </c>
      <c r="AF937" s="24" t="str">
        <f t="shared" si="325"/>
        <v>16-20 days</v>
      </c>
      <c r="AG937" t="str">
        <f t="shared" si="326"/>
        <v>1501-2000</v>
      </c>
      <c r="AH937" s="30">
        <f t="shared" si="328"/>
        <v>44</v>
      </c>
      <c r="AI937" s="30">
        <f t="shared" si="316"/>
        <v>1.1818181818181819</v>
      </c>
      <c r="AJ937" t="str">
        <f t="shared" si="329"/>
        <v>0-5 hrs</v>
      </c>
      <c r="AK937" t="str">
        <f t="shared" si="332"/>
        <v>Low Engaged</v>
      </c>
    </row>
    <row r="938" spans="1:37" x14ac:dyDescent="0.25">
      <c r="A938">
        <v>9418</v>
      </c>
      <c r="B938" t="s">
        <v>265</v>
      </c>
      <c r="C938" s="1">
        <v>45494</v>
      </c>
      <c r="D938" s="1">
        <v>45622</v>
      </c>
      <c r="E938" s="33">
        <v>7.99</v>
      </c>
      <c r="F938">
        <v>128</v>
      </c>
      <c r="G938" t="s">
        <v>24</v>
      </c>
      <c r="H938">
        <v>5</v>
      </c>
      <c r="I938">
        <v>6</v>
      </c>
      <c r="J938" t="b">
        <v>1</v>
      </c>
      <c r="K938">
        <v>481</v>
      </c>
      <c r="L938">
        <v>128</v>
      </c>
      <c r="M938" t="s">
        <v>48</v>
      </c>
      <c r="N938" t="s">
        <v>49</v>
      </c>
      <c r="O938" t="s">
        <v>34</v>
      </c>
      <c r="P938">
        <v>89</v>
      </c>
      <c r="Q938">
        <v>3.3</v>
      </c>
      <c r="R938" t="b">
        <v>1</v>
      </c>
      <c r="S938" t="s">
        <v>28</v>
      </c>
      <c r="T938">
        <v>2002</v>
      </c>
      <c r="U938" t="s">
        <v>65</v>
      </c>
      <c r="V938" t="s">
        <v>52</v>
      </c>
      <c r="W938" t="s">
        <v>53</v>
      </c>
      <c r="X938" s="10">
        <f t="shared" si="318"/>
        <v>0.14614121510673234</v>
      </c>
      <c r="Y938" s="10" t="str">
        <f t="shared" si="327"/>
        <v>11%-30%</v>
      </c>
      <c r="Z938" t="str">
        <f t="shared" si="319"/>
        <v>Moderate</v>
      </c>
      <c r="AA938" t="str">
        <f t="shared" si="320"/>
        <v>401-500</v>
      </c>
      <c r="AB938" t="str">
        <f t="shared" si="321"/>
        <v>101-150</v>
      </c>
      <c r="AC938" t="str">
        <f t="shared" si="322"/>
        <v>EAST</v>
      </c>
      <c r="AD938" t="str">
        <f t="shared" si="323"/>
        <v>Multiple Device</v>
      </c>
      <c r="AE938" t="str">
        <f t="shared" si="324"/>
        <v>101-150</v>
      </c>
      <c r="AF938" s="24" t="str">
        <f t="shared" si="325"/>
        <v>21-30 days</v>
      </c>
      <c r="AG938" t="str">
        <f t="shared" si="326"/>
        <v>2001-2500</v>
      </c>
      <c r="AH938" s="30">
        <f t="shared" si="328"/>
        <v>128</v>
      </c>
      <c r="AI938" s="30">
        <f t="shared" si="316"/>
        <v>1</v>
      </c>
      <c r="AJ938" t="str">
        <f t="shared" si="329"/>
        <v>0-5 hrs</v>
      </c>
      <c r="AK938" t="str">
        <f t="shared" si="332"/>
        <v>Moderate Enagaged</v>
      </c>
    </row>
    <row r="939" spans="1:37" x14ac:dyDescent="0.25">
      <c r="A939">
        <v>9430</v>
      </c>
      <c r="B939" t="s">
        <v>205</v>
      </c>
      <c r="C939" s="1">
        <v>45233</v>
      </c>
      <c r="D939" s="1">
        <v>45617</v>
      </c>
      <c r="E939" s="33">
        <v>7.99</v>
      </c>
      <c r="F939">
        <v>312</v>
      </c>
      <c r="G939" t="s">
        <v>43</v>
      </c>
      <c r="H939">
        <v>4</v>
      </c>
      <c r="I939">
        <v>1</v>
      </c>
      <c r="J939" t="b">
        <v>0</v>
      </c>
      <c r="K939">
        <v>769</v>
      </c>
      <c r="L939">
        <v>140</v>
      </c>
      <c r="M939" t="s">
        <v>44</v>
      </c>
      <c r="N939" t="s">
        <v>40</v>
      </c>
      <c r="O939" t="s">
        <v>41</v>
      </c>
      <c r="P939">
        <v>94</v>
      </c>
      <c r="Q939">
        <v>4.8</v>
      </c>
      <c r="R939" t="b">
        <v>1</v>
      </c>
      <c r="S939" t="s">
        <v>28</v>
      </c>
      <c r="T939">
        <v>3674</v>
      </c>
      <c r="U939" t="s">
        <v>51</v>
      </c>
      <c r="V939" t="s">
        <v>60</v>
      </c>
      <c r="W939" t="s">
        <v>37</v>
      </c>
      <c r="X939" s="10">
        <f t="shared" si="318"/>
        <v>0.1034103410341034</v>
      </c>
      <c r="Y939" s="10" t="str">
        <f t="shared" si="327"/>
        <v>11%-30%</v>
      </c>
      <c r="Z939" t="str">
        <f t="shared" si="319"/>
        <v>Moderate</v>
      </c>
      <c r="AA939" t="str">
        <f t="shared" si="320"/>
        <v>701-800</v>
      </c>
      <c r="AB939" t="str">
        <f t="shared" si="321"/>
        <v>101-150</v>
      </c>
      <c r="AC939" t="str">
        <f t="shared" si="322"/>
        <v>NORTH</v>
      </c>
      <c r="AD939" t="str">
        <f t="shared" si="323"/>
        <v>Multiple Device</v>
      </c>
      <c r="AE939" t="str">
        <f t="shared" si="324"/>
        <v>301-350</v>
      </c>
      <c r="AF939" s="24" t="str">
        <f t="shared" si="325"/>
        <v>More than 30days</v>
      </c>
      <c r="AG939" t="str">
        <f t="shared" si="326"/>
        <v>3501-4000</v>
      </c>
      <c r="AH939" s="30">
        <f t="shared" si="328"/>
        <v>384</v>
      </c>
      <c r="AI939" s="30">
        <f t="shared" si="316"/>
        <v>0.8125</v>
      </c>
      <c r="AJ939" t="str">
        <f t="shared" si="329"/>
        <v>0-5 hrs</v>
      </c>
      <c r="AK939" t="str">
        <f t="shared" si="332"/>
        <v>Low Engaged</v>
      </c>
    </row>
    <row r="940" spans="1:37" x14ac:dyDescent="0.25">
      <c r="A940">
        <v>9439</v>
      </c>
      <c r="B940" t="s">
        <v>361</v>
      </c>
      <c r="C940" s="1">
        <v>45245</v>
      </c>
      <c r="D940" s="1">
        <v>45637</v>
      </c>
      <c r="E940" s="33">
        <v>11.99</v>
      </c>
      <c r="F940">
        <v>360</v>
      </c>
      <c r="G940" t="s">
        <v>43</v>
      </c>
      <c r="H940">
        <v>3</v>
      </c>
      <c r="I940">
        <v>4</v>
      </c>
      <c r="J940" t="b">
        <v>0</v>
      </c>
      <c r="K940">
        <v>295</v>
      </c>
      <c r="L940">
        <v>55</v>
      </c>
      <c r="M940" t="s">
        <v>39</v>
      </c>
      <c r="N940" t="s">
        <v>49</v>
      </c>
      <c r="O940" t="s">
        <v>41</v>
      </c>
      <c r="P940">
        <v>31</v>
      </c>
      <c r="Q940">
        <v>3.7</v>
      </c>
      <c r="R940" t="b">
        <v>0</v>
      </c>
      <c r="S940" t="s">
        <v>28</v>
      </c>
      <c r="T940">
        <v>1984</v>
      </c>
      <c r="U940" t="s">
        <v>65</v>
      </c>
      <c r="V940" t="s">
        <v>36</v>
      </c>
      <c r="W940" t="s">
        <v>37</v>
      </c>
      <c r="X940" s="10">
        <f t="shared" si="318"/>
        <v>8.8571428571428565E-2</v>
      </c>
      <c r="Y940" s="10" t="str">
        <f t="shared" si="327"/>
        <v>0%-10%</v>
      </c>
      <c r="Z940" t="str">
        <f t="shared" si="319"/>
        <v>Low</v>
      </c>
      <c r="AA940" t="str">
        <f t="shared" si="320"/>
        <v>201-300</v>
      </c>
      <c r="AB940" t="str">
        <f t="shared" si="321"/>
        <v>51-100</v>
      </c>
      <c r="AC940" t="str">
        <f t="shared" si="322"/>
        <v>WEST</v>
      </c>
      <c r="AD940" t="str">
        <f t="shared" si="323"/>
        <v>Multiple Device</v>
      </c>
      <c r="AE940" t="str">
        <f t="shared" si="324"/>
        <v>351-400</v>
      </c>
      <c r="AF940" s="24" t="str">
        <f t="shared" si="325"/>
        <v>7-10 days</v>
      </c>
      <c r="AG940" t="str">
        <f t="shared" si="326"/>
        <v>1501-2000</v>
      </c>
      <c r="AH940" s="30">
        <f t="shared" si="328"/>
        <v>392</v>
      </c>
      <c r="AI940" s="30">
        <f t="shared" si="316"/>
        <v>0.91836734693877553</v>
      </c>
      <c r="AJ940" t="str">
        <f t="shared" si="329"/>
        <v>0-5 hrs</v>
      </c>
      <c r="AK940" t="str">
        <f t="shared" si="332"/>
        <v>Low Engaged</v>
      </c>
    </row>
    <row r="941" spans="1:37" x14ac:dyDescent="0.25">
      <c r="A941">
        <v>9469</v>
      </c>
      <c r="B941" t="s">
        <v>80</v>
      </c>
      <c r="C941" s="1">
        <v>45087</v>
      </c>
      <c r="D941" s="1">
        <v>45621</v>
      </c>
      <c r="E941" s="33">
        <v>11.99</v>
      </c>
      <c r="F941">
        <v>451</v>
      </c>
      <c r="G941" t="s">
        <v>43</v>
      </c>
      <c r="H941">
        <v>2</v>
      </c>
      <c r="I941">
        <v>3</v>
      </c>
      <c r="J941" t="b">
        <v>0</v>
      </c>
      <c r="K941">
        <v>59</v>
      </c>
      <c r="L941">
        <v>38</v>
      </c>
      <c r="M941" t="s">
        <v>63</v>
      </c>
      <c r="N941" t="s">
        <v>49</v>
      </c>
      <c r="O941" t="s">
        <v>34</v>
      </c>
      <c r="P941">
        <v>94</v>
      </c>
      <c r="Q941">
        <v>3</v>
      </c>
      <c r="R941" t="b">
        <v>1</v>
      </c>
      <c r="S941" t="s">
        <v>28</v>
      </c>
      <c r="T941">
        <v>2841</v>
      </c>
      <c r="U941" t="s">
        <v>57</v>
      </c>
      <c r="V941" t="s">
        <v>60</v>
      </c>
      <c r="W941" t="s">
        <v>37</v>
      </c>
      <c r="X941" s="10">
        <f t="shared" si="318"/>
        <v>0.96907216494845361</v>
      </c>
      <c r="Y941" s="10" t="str">
        <f t="shared" si="327"/>
        <v>Above 30%</v>
      </c>
      <c r="Z941" t="str">
        <f t="shared" si="319"/>
        <v>High</v>
      </c>
      <c r="AA941" t="str">
        <f t="shared" si="320"/>
        <v>0-100</v>
      </c>
      <c r="AB941" t="str">
        <f t="shared" si="321"/>
        <v>0-50</v>
      </c>
      <c r="AC941" t="str">
        <f t="shared" si="322"/>
        <v>NORTH</v>
      </c>
      <c r="AD941" t="str">
        <f t="shared" si="323"/>
        <v>Multiple Device</v>
      </c>
      <c r="AE941" t="str">
        <f t="shared" si="324"/>
        <v>451-500</v>
      </c>
      <c r="AF941" s="24" t="str">
        <f t="shared" si="325"/>
        <v>21-30 days</v>
      </c>
      <c r="AG941" t="str">
        <f t="shared" si="326"/>
        <v>2501-3000</v>
      </c>
      <c r="AH941" s="30">
        <f t="shared" si="328"/>
        <v>534</v>
      </c>
      <c r="AI941" s="30">
        <f t="shared" si="316"/>
        <v>0.84456928838951306</v>
      </c>
      <c r="AJ941" t="str">
        <f t="shared" si="329"/>
        <v>0-5 hrs</v>
      </c>
      <c r="AK941" t="str">
        <f t="shared" si="330"/>
        <v>High Enagaged</v>
      </c>
    </row>
    <row r="942" spans="1:37" x14ac:dyDescent="0.25">
      <c r="A942">
        <v>9470</v>
      </c>
      <c r="B942" t="s">
        <v>94</v>
      </c>
      <c r="C942" s="1">
        <v>45258</v>
      </c>
      <c r="D942" s="1">
        <v>45641</v>
      </c>
      <c r="E942" s="33">
        <v>7.99</v>
      </c>
      <c r="F942">
        <v>350</v>
      </c>
      <c r="G942" t="s">
        <v>55</v>
      </c>
      <c r="H942">
        <v>3</v>
      </c>
      <c r="I942">
        <v>6</v>
      </c>
      <c r="J942" t="b">
        <v>1</v>
      </c>
      <c r="K942">
        <v>801</v>
      </c>
      <c r="L942">
        <v>156</v>
      </c>
      <c r="M942" t="s">
        <v>74</v>
      </c>
      <c r="N942" t="s">
        <v>49</v>
      </c>
      <c r="O942" t="s">
        <v>41</v>
      </c>
      <c r="P942">
        <v>66</v>
      </c>
      <c r="Q942">
        <v>4.5999999999999996</v>
      </c>
      <c r="R942" t="b">
        <v>1</v>
      </c>
      <c r="S942" t="s">
        <v>28</v>
      </c>
      <c r="T942">
        <v>2580</v>
      </c>
      <c r="U942" t="s">
        <v>51</v>
      </c>
      <c r="V942" t="s">
        <v>52</v>
      </c>
      <c r="W942" t="s">
        <v>31</v>
      </c>
      <c r="X942" s="10">
        <f t="shared" si="318"/>
        <v>6.8965517241379309E-2</v>
      </c>
      <c r="Y942" s="10" t="str">
        <f t="shared" si="327"/>
        <v>0%-10%</v>
      </c>
      <c r="Z942" t="str">
        <f t="shared" si="319"/>
        <v>Low</v>
      </c>
      <c r="AA942" t="str">
        <f t="shared" si="320"/>
        <v>801-900</v>
      </c>
      <c r="AB942" t="str">
        <f t="shared" si="321"/>
        <v>151-200</v>
      </c>
      <c r="AC942" t="str">
        <f t="shared" si="322"/>
        <v>NORTH</v>
      </c>
      <c r="AD942" t="str">
        <f t="shared" si="323"/>
        <v>Multiple Device</v>
      </c>
      <c r="AE942" t="str">
        <f t="shared" si="324"/>
        <v>301-350</v>
      </c>
      <c r="AF942" s="24" t="str">
        <f t="shared" si="325"/>
        <v>2-3 days</v>
      </c>
      <c r="AG942" t="str">
        <f t="shared" si="326"/>
        <v>2501-3000</v>
      </c>
      <c r="AH942" s="30">
        <f t="shared" si="328"/>
        <v>383</v>
      </c>
      <c r="AI942" s="30">
        <f t="shared" si="316"/>
        <v>0.91383812010443866</v>
      </c>
      <c r="AJ942" t="str">
        <f t="shared" si="329"/>
        <v>0-5 hrs</v>
      </c>
      <c r="AK942" t="str">
        <f t="shared" ref="AK942:AK955" si="333">IF(F942&gt;400,"High Enagaged",IF(AND(F942&lt;=200,F942&gt;100),"Moderate Enagaged","Low Engaged"))</f>
        <v>Low Engaged</v>
      </c>
    </row>
    <row r="943" spans="1:37" x14ac:dyDescent="0.25">
      <c r="A943">
        <v>9499</v>
      </c>
      <c r="B943" t="s">
        <v>127</v>
      </c>
      <c r="C943" s="1">
        <v>45033</v>
      </c>
      <c r="D943" s="1">
        <v>45640</v>
      </c>
      <c r="E943" s="33">
        <v>11.99</v>
      </c>
      <c r="F943">
        <v>316</v>
      </c>
      <c r="G943" t="s">
        <v>24</v>
      </c>
      <c r="H943">
        <v>1</v>
      </c>
      <c r="I943">
        <v>3</v>
      </c>
      <c r="J943" t="b">
        <v>0</v>
      </c>
      <c r="K943">
        <v>793</v>
      </c>
      <c r="L943">
        <v>141</v>
      </c>
      <c r="M943" t="s">
        <v>25</v>
      </c>
      <c r="N943" t="s">
        <v>26</v>
      </c>
      <c r="O943" t="s">
        <v>34</v>
      </c>
      <c r="P943">
        <v>28</v>
      </c>
      <c r="Q943">
        <v>3.4</v>
      </c>
      <c r="R943" t="b">
        <v>0</v>
      </c>
      <c r="S943" t="s">
        <v>28</v>
      </c>
      <c r="T943">
        <v>2821</v>
      </c>
      <c r="U943" t="s">
        <v>35</v>
      </c>
      <c r="V943" t="s">
        <v>60</v>
      </c>
      <c r="W943" t="s">
        <v>53</v>
      </c>
      <c r="X943" s="10">
        <f t="shared" si="318"/>
        <v>2.9978586723768737E-2</v>
      </c>
      <c r="Y943" s="10" t="str">
        <f t="shared" si="327"/>
        <v>0%-10%</v>
      </c>
      <c r="Z943" t="str">
        <f t="shared" si="319"/>
        <v>Low</v>
      </c>
      <c r="AA943" t="str">
        <f t="shared" si="320"/>
        <v>701-800</v>
      </c>
      <c r="AB943" t="str">
        <f t="shared" si="321"/>
        <v>101-150</v>
      </c>
      <c r="AC943" t="str">
        <f t="shared" si="322"/>
        <v>WEST</v>
      </c>
      <c r="AD943" t="str">
        <f t="shared" si="323"/>
        <v>Single Device</v>
      </c>
      <c r="AE943" t="str">
        <f t="shared" si="324"/>
        <v>301-350</v>
      </c>
      <c r="AF943" s="24" t="str">
        <f t="shared" si="325"/>
        <v>4-6 days</v>
      </c>
      <c r="AG943" t="str">
        <f t="shared" si="326"/>
        <v>2501-3000</v>
      </c>
      <c r="AH943" s="30">
        <f t="shared" si="328"/>
        <v>607</v>
      </c>
      <c r="AI943" s="30">
        <f t="shared" si="316"/>
        <v>0.52059308072487642</v>
      </c>
      <c r="AJ943" t="str">
        <f t="shared" si="329"/>
        <v>0-5 hrs</v>
      </c>
      <c r="AK943" t="str">
        <f t="shared" si="333"/>
        <v>Low Engaged</v>
      </c>
    </row>
    <row r="944" spans="1:37" x14ac:dyDescent="0.25">
      <c r="A944">
        <v>9500</v>
      </c>
      <c r="B944" t="s">
        <v>385</v>
      </c>
      <c r="C944" s="1">
        <v>45182</v>
      </c>
      <c r="D944" s="1">
        <v>45636</v>
      </c>
      <c r="E944" s="33">
        <v>11.99</v>
      </c>
      <c r="F944">
        <v>147</v>
      </c>
      <c r="G944" t="s">
        <v>46</v>
      </c>
      <c r="H944">
        <v>1</v>
      </c>
      <c r="I944">
        <v>1</v>
      </c>
      <c r="J944" t="b">
        <v>1</v>
      </c>
      <c r="K944">
        <v>780</v>
      </c>
      <c r="L944">
        <v>76</v>
      </c>
      <c r="M944" t="s">
        <v>25</v>
      </c>
      <c r="N944" t="s">
        <v>49</v>
      </c>
      <c r="O944" t="s">
        <v>41</v>
      </c>
      <c r="P944">
        <v>21</v>
      </c>
      <c r="Q944">
        <v>4.4000000000000004</v>
      </c>
      <c r="R944" t="b">
        <v>1</v>
      </c>
      <c r="S944" t="s">
        <v>28</v>
      </c>
      <c r="T944">
        <v>3081</v>
      </c>
      <c r="U944" t="s">
        <v>65</v>
      </c>
      <c r="V944" t="s">
        <v>36</v>
      </c>
      <c r="W944" t="s">
        <v>31</v>
      </c>
      <c r="X944" s="10">
        <f t="shared" si="318"/>
        <v>2.4532710280373831E-2</v>
      </c>
      <c r="Y944" s="10" t="str">
        <f t="shared" si="327"/>
        <v>0%-10%</v>
      </c>
      <c r="Z944" t="str">
        <f t="shared" si="319"/>
        <v>Low</v>
      </c>
      <c r="AA944" t="str">
        <f t="shared" si="320"/>
        <v>701-800</v>
      </c>
      <c r="AB944" t="str">
        <f t="shared" si="321"/>
        <v>51-100</v>
      </c>
      <c r="AC944" t="str">
        <f t="shared" si="322"/>
        <v>WEST</v>
      </c>
      <c r="AD944" t="str">
        <f t="shared" si="323"/>
        <v>Single Device</v>
      </c>
      <c r="AE944" t="str">
        <f t="shared" si="324"/>
        <v>101-150</v>
      </c>
      <c r="AF944" s="24" t="str">
        <f t="shared" si="325"/>
        <v>7-10 days</v>
      </c>
      <c r="AG944" t="str">
        <f t="shared" si="326"/>
        <v>3001-3500</v>
      </c>
      <c r="AH944" s="30">
        <f t="shared" si="328"/>
        <v>454</v>
      </c>
      <c r="AI944" s="30">
        <f t="shared" si="316"/>
        <v>0.32378854625550663</v>
      </c>
      <c r="AJ944" t="str">
        <f t="shared" si="329"/>
        <v>0-5 hrs</v>
      </c>
      <c r="AK944" t="str">
        <f t="shared" si="333"/>
        <v>Moderate Enagaged</v>
      </c>
    </row>
    <row r="945" spans="1:37" x14ac:dyDescent="0.25">
      <c r="A945">
        <v>9503</v>
      </c>
      <c r="B945" t="s">
        <v>104</v>
      </c>
      <c r="C945" s="1">
        <v>45393</v>
      </c>
      <c r="D945" s="1">
        <v>45631</v>
      </c>
      <c r="E945" s="33">
        <v>11.99</v>
      </c>
      <c r="F945">
        <v>307</v>
      </c>
      <c r="G945" t="s">
        <v>46</v>
      </c>
      <c r="H945">
        <v>5</v>
      </c>
      <c r="I945">
        <v>6</v>
      </c>
      <c r="J945" t="b">
        <v>0</v>
      </c>
      <c r="K945">
        <v>857</v>
      </c>
      <c r="L945">
        <v>9</v>
      </c>
      <c r="M945" t="s">
        <v>74</v>
      </c>
      <c r="N945" t="s">
        <v>64</v>
      </c>
      <c r="O945" t="s">
        <v>27</v>
      </c>
      <c r="P945">
        <v>55</v>
      </c>
      <c r="Q945">
        <v>3.2</v>
      </c>
      <c r="R945" t="b">
        <v>1</v>
      </c>
      <c r="S945" t="s">
        <v>28</v>
      </c>
      <c r="T945">
        <v>3626</v>
      </c>
      <c r="U945" t="s">
        <v>57</v>
      </c>
      <c r="V945" t="s">
        <v>30</v>
      </c>
      <c r="W945" t="s">
        <v>31</v>
      </c>
      <c r="X945" s="10">
        <f t="shared" si="318"/>
        <v>6.3510392609699776E-2</v>
      </c>
      <c r="Y945" s="10" t="str">
        <f t="shared" si="327"/>
        <v>0%-10%</v>
      </c>
      <c r="Z945" t="str">
        <f t="shared" si="319"/>
        <v>Low</v>
      </c>
      <c r="AA945" t="str">
        <f t="shared" si="320"/>
        <v>801-900</v>
      </c>
      <c r="AB945" t="str">
        <f t="shared" si="321"/>
        <v>0-50</v>
      </c>
      <c r="AC945" t="str">
        <f t="shared" si="322"/>
        <v>NORTH</v>
      </c>
      <c r="AD945" t="str">
        <f t="shared" si="323"/>
        <v>Multiple Device</v>
      </c>
      <c r="AE945" t="str">
        <f t="shared" si="324"/>
        <v>301-350</v>
      </c>
      <c r="AF945" s="24" t="str">
        <f t="shared" si="325"/>
        <v>11-15 days</v>
      </c>
      <c r="AG945" t="str">
        <f t="shared" si="326"/>
        <v>3501-4000</v>
      </c>
      <c r="AH945" s="30">
        <f t="shared" si="328"/>
        <v>238</v>
      </c>
      <c r="AI945" s="30">
        <f t="shared" si="316"/>
        <v>1.2899159663865547</v>
      </c>
      <c r="AJ945" t="str">
        <f t="shared" si="329"/>
        <v>0-5 hrs</v>
      </c>
      <c r="AK945" t="str">
        <f t="shared" si="333"/>
        <v>Low Engaged</v>
      </c>
    </row>
    <row r="946" spans="1:37" x14ac:dyDescent="0.25">
      <c r="A946">
        <v>9505</v>
      </c>
      <c r="B946" t="s">
        <v>184</v>
      </c>
      <c r="C946" s="1">
        <v>45469</v>
      </c>
      <c r="D946" s="1">
        <v>45630</v>
      </c>
      <c r="E946" s="33">
        <v>15.99</v>
      </c>
      <c r="F946">
        <v>352</v>
      </c>
      <c r="G946" t="s">
        <v>62</v>
      </c>
      <c r="H946">
        <v>4</v>
      </c>
      <c r="I946">
        <v>6</v>
      </c>
      <c r="J946" t="b">
        <v>0</v>
      </c>
      <c r="K946">
        <v>757</v>
      </c>
      <c r="L946">
        <v>13</v>
      </c>
      <c r="M946" t="s">
        <v>74</v>
      </c>
      <c r="N946" t="s">
        <v>40</v>
      </c>
      <c r="O946" t="s">
        <v>27</v>
      </c>
      <c r="P946">
        <v>67</v>
      </c>
      <c r="Q946">
        <v>4.3</v>
      </c>
      <c r="R946" t="b">
        <v>1</v>
      </c>
      <c r="S946" t="s">
        <v>28</v>
      </c>
      <c r="T946">
        <v>3645</v>
      </c>
      <c r="U946" t="s">
        <v>65</v>
      </c>
      <c r="V946" t="s">
        <v>30</v>
      </c>
      <c r="W946" t="s">
        <v>75</v>
      </c>
      <c r="X946" s="10">
        <f t="shared" si="318"/>
        <v>8.7012987012987014E-2</v>
      </c>
      <c r="Y946" s="10" t="str">
        <f t="shared" si="327"/>
        <v>0%-10%</v>
      </c>
      <c r="Z946" t="str">
        <f t="shared" si="319"/>
        <v>Low</v>
      </c>
      <c r="AA946" t="str">
        <f t="shared" si="320"/>
        <v>701-800</v>
      </c>
      <c r="AB946" t="str">
        <f t="shared" si="321"/>
        <v>0-50</v>
      </c>
      <c r="AC946" t="str">
        <f t="shared" si="322"/>
        <v>NORTH</v>
      </c>
      <c r="AD946" t="str">
        <f t="shared" si="323"/>
        <v>Multiple Device</v>
      </c>
      <c r="AE946" t="str">
        <f t="shared" si="324"/>
        <v>351-400</v>
      </c>
      <c r="AF946" s="24" t="str">
        <f t="shared" si="325"/>
        <v>11-15 days</v>
      </c>
      <c r="AG946" t="str">
        <f t="shared" si="326"/>
        <v>3501-4000</v>
      </c>
      <c r="AH946" s="30">
        <f t="shared" si="328"/>
        <v>161</v>
      </c>
      <c r="AI946" s="30">
        <f t="shared" si="316"/>
        <v>2.1863354037267082</v>
      </c>
      <c r="AJ946" t="str">
        <f t="shared" si="329"/>
        <v>0-5 hrs</v>
      </c>
      <c r="AK946" t="str">
        <f t="shared" si="333"/>
        <v>Low Engaged</v>
      </c>
    </row>
    <row r="947" spans="1:37" x14ac:dyDescent="0.25">
      <c r="A947">
        <v>9507</v>
      </c>
      <c r="B947" t="s">
        <v>86</v>
      </c>
      <c r="C947" s="1">
        <v>45096</v>
      </c>
      <c r="D947" s="1">
        <v>45615</v>
      </c>
      <c r="E947" s="33">
        <v>11.99</v>
      </c>
      <c r="F947">
        <v>201</v>
      </c>
      <c r="G947" t="s">
        <v>24</v>
      </c>
      <c r="H947">
        <v>1</v>
      </c>
      <c r="I947">
        <v>6</v>
      </c>
      <c r="J947" t="b">
        <v>1</v>
      </c>
      <c r="K947">
        <v>902</v>
      </c>
      <c r="L947">
        <v>86</v>
      </c>
      <c r="M947" t="s">
        <v>25</v>
      </c>
      <c r="N947" t="s">
        <v>64</v>
      </c>
      <c r="O947" t="s">
        <v>67</v>
      </c>
      <c r="P947">
        <v>69</v>
      </c>
      <c r="Q947">
        <v>4.9000000000000004</v>
      </c>
      <c r="R947" t="b">
        <v>1</v>
      </c>
      <c r="S947" t="s">
        <v>28</v>
      </c>
      <c r="T947">
        <v>1665</v>
      </c>
      <c r="U947" t="s">
        <v>51</v>
      </c>
      <c r="V947" t="s">
        <v>52</v>
      </c>
      <c r="W947" t="s">
        <v>75</v>
      </c>
      <c r="X947" s="10">
        <f t="shared" si="318"/>
        <v>6.983805668016195E-2</v>
      </c>
      <c r="Y947" s="10" t="str">
        <f t="shared" si="327"/>
        <v>0%-10%</v>
      </c>
      <c r="Z947" t="str">
        <f t="shared" si="319"/>
        <v>Low</v>
      </c>
      <c r="AA947" t="str">
        <f t="shared" si="320"/>
        <v>901-1000</v>
      </c>
      <c r="AB947" t="str">
        <f t="shared" si="321"/>
        <v>51-100</v>
      </c>
      <c r="AC947" t="str">
        <f t="shared" si="322"/>
        <v>WEST</v>
      </c>
      <c r="AD947" t="str">
        <f t="shared" si="323"/>
        <v>Single Device</v>
      </c>
      <c r="AE947" t="str">
        <f t="shared" si="324"/>
        <v>201-250</v>
      </c>
      <c r="AF947" s="24" t="str">
        <f t="shared" si="325"/>
        <v>21-30 days</v>
      </c>
      <c r="AG947" t="str">
        <f t="shared" si="326"/>
        <v>1501-2000</v>
      </c>
      <c r="AH947" s="30">
        <f t="shared" si="328"/>
        <v>519</v>
      </c>
      <c r="AI947" s="30">
        <f t="shared" si="316"/>
        <v>0.38728323699421963</v>
      </c>
      <c r="AJ947" t="str">
        <f t="shared" si="329"/>
        <v>0-5 hrs</v>
      </c>
      <c r="AK947" t="str">
        <f t="shared" si="333"/>
        <v>Low Engaged</v>
      </c>
    </row>
    <row r="948" spans="1:37" x14ac:dyDescent="0.25">
      <c r="A948">
        <v>9509</v>
      </c>
      <c r="B948" t="s">
        <v>150</v>
      </c>
      <c r="C948" s="1">
        <v>45501</v>
      </c>
      <c r="D948" s="1">
        <v>45622</v>
      </c>
      <c r="E948" s="33">
        <v>11.99</v>
      </c>
      <c r="F948">
        <v>302</v>
      </c>
      <c r="G948" t="s">
        <v>24</v>
      </c>
      <c r="H948">
        <v>2</v>
      </c>
      <c r="I948">
        <v>2</v>
      </c>
      <c r="J948" t="b">
        <v>0</v>
      </c>
      <c r="K948">
        <v>431</v>
      </c>
      <c r="L948">
        <v>116</v>
      </c>
      <c r="M948" t="s">
        <v>48</v>
      </c>
      <c r="N948" t="s">
        <v>40</v>
      </c>
      <c r="O948" t="s">
        <v>67</v>
      </c>
      <c r="P948">
        <v>15</v>
      </c>
      <c r="Q948">
        <v>3.9</v>
      </c>
      <c r="R948" t="b">
        <v>1</v>
      </c>
      <c r="S948" t="s">
        <v>28</v>
      </c>
      <c r="T948">
        <v>2387</v>
      </c>
      <c r="U948" t="s">
        <v>51</v>
      </c>
      <c r="V948" t="s">
        <v>60</v>
      </c>
      <c r="W948" t="s">
        <v>53</v>
      </c>
      <c r="X948" s="10">
        <f t="shared" si="318"/>
        <v>2.7422303473491772E-2</v>
      </c>
      <c r="Y948" s="10" t="str">
        <f t="shared" si="327"/>
        <v>0%-10%</v>
      </c>
      <c r="Z948" t="str">
        <f t="shared" si="319"/>
        <v>Low</v>
      </c>
      <c r="AA948" t="str">
        <f t="shared" si="320"/>
        <v>401-500</v>
      </c>
      <c r="AB948" t="str">
        <f t="shared" si="321"/>
        <v>101-150</v>
      </c>
      <c r="AC948" t="str">
        <f t="shared" si="322"/>
        <v>EAST</v>
      </c>
      <c r="AD948" t="str">
        <f t="shared" si="323"/>
        <v>Multiple Device</v>
      </c>
      <c r="AE948" t="str">
        <f t="shared" si="324"/>
        <v>301-350</v>
      </c>
      <c r="AF948" s="24" t="str">
        <f t="shared" si="325"/>
        <v>More than 30days</v>
      </c>
      <c r="AG948" t="str">
        <f t="shared" si="326"/>
        <v>2001-2500</v>
      </c>
      <c r="AH948" s="30">
        <f t="shared" si="328"/>
        <v>121</v>
      </c>
      <c r="AI948" s="30">
        <f t="shared" si="316"/>
        <v>2.4958677685950414</v>
      </c>
      <c r="AJ948" t="str">
        <f t="shared" si="329"/>
        <v>0-5 hrs</v>
      </c>
      <c r="AK948" t="str">
        <f t="shared" si="333"/>
        <v>Low Engaged</v>
      </c>
    </row>
    <row r="949" spans="1:37" x14ac:dyDescent="0.25">
      <c r="A949">
        <v>9514</v>
      </c>
      <c r="B949" t="s">
        <v>257</v>
      </c>
      <c r="C949" s="1">
        <v>45083</v>
      </c>
      <c r="D949" s="1">
        <v>45636</v>
      </c>
      <c r="E949" s="33">
        <v>7.99</v>
      </c>
      <c r="F949">
        <v>120</v>
      </c>
      <c r="G949" t="s">
        <v>55</v>
      </c>
      <c r="H949">
        <v>3</v>
      </c>
      <c r="I949">
        <v>3</v>
      </c>
      <c r="J949" t="b">
        <v>1</v>
      </c>
      <c r="K949">
        <v>802</v>
      </c>
      <c r="L949">
        <v>31</v>
      </c>
      <c r="M949" t="s">
        <v>44</v>
      </c>
      <c r="N949" t="s">
        <v>40</v>
      </c>
      <c r="O949" t="s">
        <v>27</v>
      </c>
      <c r="P949">
        <v>16</v>
      </c>
      <c r="Q949">
        <v>4</v>
      </c>
      <c r="R949" t="b">
        <v>1</v>
      </c>
      <c r="S949" t="s">
        <v>28</v>
      </c>
      <c r="T949">
        <v>1522</v>
      </c>
      <c r="U949" t="s">
        <v>57</v>
      </c>
      <c r="V949" t="s">
        <v>36</v>
      </c>
      <c r="W949" t="s">
        <v>37</v>
      </c>
      <c r="X949" s="10">
        <f t="shared" si="318"/>
        <v>1.920768307322929E-2</v>
      </c>
      <c r="Y949" s="10" t="str">
        <f t="shared" si="327"/>
        <v>0%-10%</v>
      </c>
      <c r="Z949" t="str">
        <f t="shared" si="319"/>
        <v>Low</v>
      </c>
      <c r="AA949" t="str">
        <f t="shared" si="320"/>
        <v>801-900</v>
      </c>
      <c r="AB949" t="str">
        <f t="shared" si="321"/>
        <v>0-50</v>
      </c>
      <c r="AC949" t="str">
        <f t="shared" si="322"/>
        <v>NORTH</v>
      </c>
      <c r="AD949" t="str">
        <f t="shared" si="323"/>
        <v>Multiple Device</v>
      </c>
      <c r="AE949" t="str">
        <f t="shared" si="324"/>
        <v>101-150</v>
      </c>
      <c r="AF949" s="24" t="str">
        <f t="shared" si="325"/>
        <v>7-10 days</v>
      </c>
      <c r="AG949" t="str">
        <f t="shared" si="326"/>
        <v>1501-2000</v>
      </c>
      <c r="AH949" s="30">
        <f t="shared" si="328"/>
        <v>553</v>
      </c>
      <c r="AI949" s="30">
        <f t="shared" si="316"/>
        <v>0.21699819168173598</v>
      </c>
      <c r="AJ949" t="str">
        <f t="shared" si="329"/>
        <v>0-5 hrs</v>
      </c>
      <c r="AK949" t="str">
        <f t="shared" si="333"/>
        <v>Moderate Enagaged</v>
      </c>
    </row>
    <row r="950" spans="1:37" x14ac:dyDescent="0.25">
      <c r="A950">
        <v>9520</v>
      </c>
      <c r="B950" t="s">
        <v>246</v>
      </c>
      <c r="C950" s="1">
        <v>45143</v>
      </c>
      <c r="D950" s="1">
        <v>45627</v>
      </c>
      <c r="E950" s="33">
        <v>11.99</v>
      </c>
      <c r="F950">
        <v>272</v>
      </c>
      <c r="G950" t="s">
        <v>79</v>
      </c>
      <c r="H950">
        <v>1</v>
      </c>
      <c r="I950">
        <v>2</v>
      </c>
      <c r="J950" t="b">
        <v>0</v>
      </c>
      <c r="K950">
        <v>520</v>
      </c>
      <c r="L950">
        <v>170</v>
      </c>
      <c r="M950" t="s">
        <v>63</v>
      </c>
      <c r="N950" t="s">
        <v>26</v>
      </c>
      <c r="O950" t="s">
        <v>34</v>
      </c>
      <c r="P950">
        <v>100</v>
      </c>
      <c r="Q950">
        <v>5</v>
      </c>
      <c r="R950" t="b">
        <v>0</v>
      </c>
      <c r="S950" t="s">
        <v>28</v>
      </c>
      <c r="T950">
        <v>260</v>
      </c>
      <c r="U950" t="s">
        <v>65</v>
      </c>
      <c r="V950" t="s">
        <v>68</v>
      </c>
      <c r="W950" t="s">
        <v>53</v>
      </c>
      <c r="X950" s="10">
        <f t="shared" si="318"/>
        <v>0.14492753623188406</v>
      </c>
      <c r="Y950" s="10" t="str">
        <f t="shared" si="327"/>
        <v>11%-30%</v>
      </c>
      <c r="Z950" t="str">
        <f t="shared" si="319"/>
        <v>Moderate</v>
      </c>
      <c r="AA950" t="str">
        <f t="shared" si="320"/>
        <v>501-600</v>
      </c>
      <c r="AB950" t="str">
        <f t="shared" si="321"/>
        <v>151-200</v>
      </c>
      <c r="AC950" t="str">
        <f t="shared" si="322"/>
        <v>NORTH</v>
      </c>
      <c r="AD950" t="str">
        <f t="shared" si="323"/>
        <v>Single Device</v>
      </c>
      <c r="AE950" t="str">
        <f t="shared" si="324"/>
        <v>251-300</v>
      </c>
      <c r="AF950" s="24" t="str">
        <f t="shared" si="325"/>
        <v>16-20 days</v>
      </c>
      <c r="AG950" t="str">
        <f t="shared" si="326"/>
        <v>0-500</v>
      </c>
      <c r="AH950" s="30">
        <f t="shared" si="328"/>
        <v>484</v>
      </c>
      <c r="AI950" s="30">
        <f t="shared" si="316"/>
        <v>0.56198347107438018</v>
      </c>
      <c r="AJ950" t="str">
        <f t="shared" si="329"/>
        <v>0-5 hrs</v>
      </c>
      <c r="AK950" t="str">
        <f t="shared" si="333"/>
        <v>Low Engaged</v>
      </c>
    </row>
    <row r="951" spans="1:37" x14ac:dyDescent="0.25">
      <c r="A951">
        <v>9528</v>
      </c>
      <c r="B951" t="s">
        <v>375</v>
      </c>
      <c r="C951" s="1">
        <v>44973</v>
      </c>
      <c r="D951" s="1">
        <v>45638</v>
      </c>
      <c r="E951" s="33">
        <v>11.99</v>
      </c>
      <c r="F951">
        <v>181</v>
      </c>
      <c r="G951" t="s">
        <v>24</v>
      </c>
      <c r="H951">
        <v>5</v>
      </c>
      <c r="I951">
        <v>5</v>
      </c>
      <c r="J951" t="b">
        <v>0</v>
      </c>
      <c r="K951">
        <v>860</v>
      </c>
      <c r="L951">
        <v>148</v>
      </c>
      <c r="M951" t="s">
        <v>25</v>
      </c>
      <c r="N951" t="s">
        <v>40</v>
      </c>
      <c r="O951" t="s">
        <v>41</v>
      </c>
      <c r="P951">
        <v>3</v>
      </c>
      <c r="Q951">
        <v>4.3</v>
      </c>
      <c r="R951" t="b">
        <v>1</v>
      </c>
      <c r="S951" t="s">
        <v>28</v>
      </c>
      <c r="T951">
        <v>433</v>
      </c>
      <c r="U951" t="s">
        <v>65</v>
      </c>
      <c r="V951" t="s">
        <v>52</v>
      </c>
      <c r="W951" t="s">
        <v>75</v>
      </c>
      <c r="X951" s="10">
        <f t="shared" si="318"/>
        <v>2.976190476190476E-3</v>
      </c>
      <c r="Y951" s="10" t="str">
        <f t="shared" si="327"/>
        <v>0%-10%</v>
      </c>
      <c r="Z951" t="str">
        <f t="shared" si="319"/>
        <v>Low</v>
      </c>
      <c r="AA951" t="str">
        <f t="shared" si="320"/>
        <v>801-900</v>
      </c>
      <c r="AB951" t="str">
        <f t="shared" si="321"/>
        <v>101-150</v>
      </c>
      <c r="AC951" t="str">
        <f t="shared" si="322"/>
        <v>WEST</v>
      </c>
      <c r="AD951" t="str">
        <f t="shared" si="323"/>
        <v>Multiple Device</v>
      </c>
      <c r="AE951" t="str">
        <f t="shared" si="324"/>
        <v>151-200</v>
      </c>
      <c r="AF951" s="24" t="str">
        <f t="shared" si="325"/>
        <v>4-6 days</v>
      </c>
      <c r="AG951" t="str">
        <f t="shared" si="326"/>
        <v>0-500</v>
      </c>
      <c r="AH951" s="30">
        <f t="shared" si="328"/>
        <v>665</v>
      </c>
      <c r="AI951" s="30">
        <f t="shared" si="316"/>
        <v>0.27218045112781952</v>
      </c>
      <c r="AJ951" t="str">
        <f t="shared" si="329"/>
        <v>0-5 hrs</v>
      </c>
      <c r="AK951" t="str">
        <f t="shared" si="333"/>
        <v>Moderate Enagaged</v>
      </c>
    </row>
    <row r="952" spans="1:37" x14ac:dyDescent="0.25">
      <c r="A952">
        <v>9537</v>
      </c>
      <c r="B952" t="s">
        <v>220</v>
      </c>
      <c r="C952" s="1">
        <v>45342</v>
      </c>
      <c r="D952" s="1">
        <v>45616</v>
      </c>
      <c r="E952" s="33">
        <v>11.99</v>
      </c>
      <c r="F952">
        <v>386</v>
      </c>
      <c r="G952" t="s">
        <v>62</v>
      </c>
      <c r="H952">
        <v>3</v>
      </c>
      <c r="I952">
        <v>3</v>
      </c>
      <c r="J952" t="b">
        <v>0</v>
      </c>
      <c r="K952">
        <v>693</v>
      </c>
      <c r="L952">
        <v>61</v>
      </c>
      <c r="M952" t="s">
        <v>44</v>
      </c>
      <c r="N952" t="s">
        <v>64</v>
      </c>
      <c r="O952" t="s">
        <v>27</v>
      </c>
      <c r="P952">
        <v>48</v>
      </c>
      <c r="Q952">
        <v>3.8</v>
      </c>
      <c r="R952" t="b">
        <v>0</v>
      </c>
      <c r="S952" t="s">
        <v>28</v>
      </c>
      <c r="T952">
        <v>4942</v>
      </c>
      <c r="U952" t="s">
        <v>51</v>
      </c>
      <c r="V952" t="s">
        <v>30</v>
      </c>
      <c r="W952" t="s">
        <v>75</v>
      </c>
      <c r="X952" s="10">
        <f t="shared" si="318"/>
        <v>6.3660477453580902E-2</v>
      </c>
      <c r="Y952" s="10" t="str">
        <f t="shared" si="327"/>
        <v>0%-10%</v>
      </c>
      <c r="Z952" t="str">
        <f t="shared" si="319"/>
        <v>Low</v>
      </c>
      <c r="AA952" t="str">
        <f t="shared" si="320"/>
        <v>601-700</v>
      </c>
      <c r="AB952" t="str">
        <f t="shared" si="321"/>
        <v>51-100</v>
      </c>
      <c r="AC952" t="str">
        <f t="shared" si="322"/>
        <v>NORTH</v>
      </c>
      <c r="AD952" t="str">
        <f t="shared" si="323"/>
        <v>Multiple Device</v>
      </c>
      <c r="AE952" t="str">
        <f t="shared" si="324"/>
        <v>351-400</v>
      </c>
      <c r="AF952" s="24" t="str">
        <f t="shared" si="325"/>
        <v>21-30 days</v>
      </c>
      <c r="AG952" t="str">
        <f t="shared" si="326"/>
        <v>Above 4500</v>
      </c>
      <c r="AH952" s="30">
        <f t="shared" si="328"/>
        <v>274</v>
      </c>
      <c r="AI952" s="30">
        <f t="shared" si="316"/>
        <v>1.4087591240875912</v>
      </c>
      <c r="AJ952" t="str">
        <f t="shared" si="329"/>
        <v>0-5 hrs</v>
      </c>
      <c r="AK952" t="str">
        <f t="shared" si="333"/>
        <v>Low Engaged</v>
      </c>
    </row>
    <row r="953" spans="1:37" x14ac:dyDescent="0.25">
      <c r="A953">
        <v>9538</v>
      </c>
      <c r="B953" t="s">
        <v>181</v>
      </c>
      <c r="C953" s="1">
        <v>44951</v>
      </c>
      <c r="D953" s="1">
        <v>45626</v>
      </c>
      <c r="E953" s="33">
        <v>15.99</v>
      </c>
      <c r="F953">
        <v>174</v>
      </c>
      <c r="G953" t="s">
        <v>33</v>
      </c>
      <c r="H953">
        <v>4</v>
      </c>
      <c r="I953">
        <v>3</v>
      </c>
      <c r="J953" t="b">
        <v>0</v>
      </c>
      <c r="K953">
        <v>30</v>
      </c>
      <c r="L953">
        <v>136</v>
      </c>
      <c r="M953" t="s">
        <v>25</v>
      </c>
      <c r="N953" t="s">
        <v>64</v>
      </c>
      <c r="O953" t="s">
        <v>41</v>
      </c>
      <c r="P953">
        <v>4</v>
      </c>
      <c r="Q953">
        <v>3.1</v>
      </c>
      <c r="R953" t="b">
        <v>1</v>
      </c>
      <c r="S953" t="s">
        <v>28</v>
      </c>
      <c r="T953">
        <v>4503</v>
      </c>
      <c r="U953" t="s">
        <v>29</v>
      </c>
      <c r="V953" t="s">
        <v>30</v>
      </c>
      <c r="W953" t="s">
        <v>53</v>
      </c>
      <c r="X953" s="10">
        <f t="shared" si="318"/>
        <v>2.4096385542168676E-2</v>
      </c>
      <c r="Y953" s="10" t="str">
        <f t="shared" si="327"/>
        <v>0%-10%</v>
      </c>
      <c r="Z953" t="str">
        <f t="shared" si="319"/>
        <v>Low</v>
      </c>
      <c r="AA953" t="str">
        <f t="shared" si="320"/>
        <v>0-100</v>
      </c>
      <c r="AB953" t="str">
        <f t="shared" si="321"/>
        <v>101-150</v>
      </c>
      <c r="AC953" t="str">
        <f t="shared" si="322"/>
        <v>WEST</v>
      </c>
      <c r="AD953" t="str">
        <f t="shared" si="323"/>
        <v>Multiple Device</v>
      </c>
      <c r="AE953" t="str">
        <f t="shared" si="324"/>
        <v>151-200</v>
      </c>
      <c r="AF953" s="24" t="str">
        <f t="shared" si="325"/>
        <v>16-20 days</v>
      </c>
      <c r="AG953" t="str">
        <f t="shared" si="326"/>
        <v>Above 4500</v>
      </c>
      <c r="AH953" s="30">
        <f t="shared" si="328"/>
        <v>675</v>
      </c>
      <c r="AI953" s="30">
        <f t="shared" si="316"/>
        <v>0.25777777777777777</v>
      </c>
      <c r="AJ953" t="str">
        <f t="shared" si="329"/>
        <v>0-5 hrs</v>
      </c>
      <c r="AK953" t="str">
        <f t="shared" si="333"/>
        <v>Moderate Enagaged</v>
      </c>
    </row>
    <row r="954" spans="1:37" x14ac:dyDescent="0.25">
      <c r="A954">
        <v>9555</v>
      </c>
      <c r="B954" t="s">
        <v>214</v>
      </c>
      <c r="C954" s="1">
        <v>45506</v>
      </c>
      <c r="D954" s="1">
        <v>45618</v>
      </c>
      <c r="E954" s="33">
        <v>11.99</v>
      </c>
      <c r="F954">
        <v>354</v>
      </c>
      <c r="G954" t="s">
        <v>46</v>
      </c>
      <c r="H954">
        <v>1</v>
      </c>
      <c r="I954">
        <v>1</v>
      </c>
      <c r="J954" t="b">
        <v>1</v>
      </c>
      <c r="K954">
        <v>225</v>
      </c>
      <c r="L954">
        <v>1</v>
      </c>
      <c r="M954" t="s">
        <v>44</v>
      </c>
      <c r="N954" t="s">
        <v>64</v>
      </c>
      <c r="O954" t="s">
        <v>27</v>
      </c>
      <c r="P954">
        <v>83</v>
      </c>
      <c r="Q954">
        <v>4.3</v>
      </c>
      <c r="R954" t="b">
        <v>1</v>
      </c>
      <c r="S954" t="s">
        <v>28</v>
      </c>
      <c r="T954">
        <v>548</v>
      </c>
      <c r="U954" t="s">
        <v>65</v>
      </c>
      <c r="V954" t="s">
        <v>68</v>
      </c>
      <c r="W954" t="s">
        <v>37</v>
      </c>
      <c r="X954" s="10">
        <f t="shared" si="318"/>
        <v>0.36725663716814161</v>
      </c>
      <c r="Y954" s="10" t="str">
        <f t="shared" si="327"/>
        <v>Above 30%</v>
      </c>
      <c r="Z954" t="str">
        <f t="shared" si="319"/>
        <v>High</v>
      </c>
      <c r="AA954" t="str">
        <f t="shared" si="320"/>
        <v>201-300</v>
      </c>
      <c r="AB954" t="str">
        <f t="shared" si="321"/>
        <v>0-50</v>
      </c>
      <c r="AC954" t="str">
        <f t="shared" si="322"/>
        <v>NORTH</v>
      </c>
      <c r="AD954" t="str">
        <f t="shared" si="323"/>
        <v>Single Device</v>
      </c>
      <c r="AE954" t="str">
        <f t="shared" si="324"/>
        <v>351-400</v>
      </c>
      <c r="AF954" s="24" t="str">
        <f t="shared" si="325"/>
        <v>21-30 days</v>
      </c>
      <c r="AG954" t="str">
        <f t="shared" si="326"/>
        <v>501-1000</v>
      </c>
      <c r="AH954" s="30">
        <f t="shared" si="328"/>
        <v>112</v>
      </c>
      <c r="AI954" s="30">
        <f t="shared" si="316"/>
        <v>3.1607142857142856</v>
      </c>
      <c r="AJ954" t="str">
        <f t="shared" si="329"/>
        <v>0-5 hrs</v>
      </c>
      <c r="AK954" t="str">
        <f t="shared" si="333"/>
        <v>Low Engaged</v>
      </c>
    </row>
    <row r="955" spans="1:37" x14ac:dyDescent="0.25">
      <c r="A955">
        <v>9564</v>
      </c>
      <c r="B955" t="s">
        <v>105</v>
      </c>
      <c r="C955" s="1">
        <v>45042</v>
      </c>
      <c r="D955" s="1">
        <v>45630</v>
      </c>
      <c r="E955" s="33">
        <v>15.99</v>
      </c>
      <c r="F955">
        <v>203</v>
      </c>
      <c r="G955" t="s">
        <v>62</v>
      </c>
      <c r="H955">
        <v>5</v>
      </c>
      <c r="I955">
        <v>1</v>
      </c>
      <c r="J955" t="b">
        <v>0</v>
      </c>
      <c r="K955">
        <v>347</v>
      </c>
      <c r="L955">
        <v>18</v>
      </c>
      <c r="M955" t="s">
        <v>59</v>
      </c>
      <c r="N955" t="s">
        <v>64</v>
      </c>
      <c r="O955" t="s">
        <v>50</v>
      </c>
      <c r="P955">
        <v>8</v>
      </c>
      <c r="Q955">
        <v>4.4000000000000004</v>
      </c>
      <c r="R955" t="b">
        <v>1</v>
      </c>
      <c r="S955" t="s">
        <v>28</v>
      </c>
      <c r="T955">
        <v>476</v>
      </c>
      <c r="U955" t="s">
        <v>57</v>
      </c>
      <c r="V955" t="s">
        <v>60</v>
      </c>
      <c r="W955" t="s">
        <v>75</v>
      </c>
      <c r="X955" s="10">
        <f t="shared" si="318"/>
        <v>2.1917808219178082E-2</v>
      </c>
      <c r="Y955" s="10" t="str">
        <f t="shared" si="327"/>
        <v>0%-10%</v>
      </c>
      <c r="Z955" t="str">
        <f t="shared" si="319"/>
        <v>Low</v>
      </c>
      <c r="AA955" t="str">
        <f t="shared" si="320"/>
        <v>301-400</v>
      </c>
      <c r="AB955" t="str">
        <f t="shared" si="321"/>
        <v>0-50</v>
      </c>
      <c r="AC955" t="str">
        <f t="shared" si="322"/>
        <v>SOUTH</v>
      </c>
      <c r="AD955" t="str">
        <f t="shared" si="323"/>
        <v>Multiple Device</v>
      </c>
      <c r="AE955" t="str">
        <f t="shared" si="324"/>
        <v>201-250</v>
      </c>
      <c r="AF955" s="24" t="str">
        <f t="shared" si="325"/>
        <v>11-15 days</v>
      </c>
      <c r="AG955" t="str">
        <f t="shared" si="326"/>
        <v>0-500</v>
      </c>
      <c r="AH955" s="30">
        <f t="shared" si="328"/>
        <v>588</v>
      </c>
      <c r="AI955" s="30">
        <f t="shared" si="316"/>
        <v>0.34523809523809523</v>
      </c>
      <c r="AJ955" t="str">
        <f t="shared" si="329"/>
        <v>0-5 hrs</v>
      </c>
      <c r="AK955" t="str">
        <f t="shared" si="333"/>
        <v>Low Engaged</v>
      </c>
    </row>
    <row r="956" spans="1:37" x14ac:dyDescent="0.25">
      <c r="A956">
        <v>9575</v>
      </c>
      <c r="B956" t="s">
        <v>146</v>
      </c>
      <c r="C956" s="1">
        <v>44982</v>
      </c>
      <c r="D956" s="1">
        <v>45639</v>
      </c>
      <c r="E956" s="33">
        <v>11.99</v>
      </c>
      <c r="F956">
        <v>483</v>
      </c>
      <c r="G956" t="s">
        <v>55</v>
      </c>
      <c r="H956">
        <v>2</v>
      </c>
      <c r="I956">
        <v>6</v>
      </c>
      <c r="J956" t="b">
        <v>0</v>
      </c>
      <c r="K956">
        <v>386</v>
      </c>
      <c r="L956">
        <v>192</v>
      </c>
      <c r="M956" t="s">
        <v>59</v>
      </c>
      <c r="N956" t="s">
        <v>26</v>
      </c>
      <c r="O956" t="s">
        <v>67</v>
      </c>
      <c r="P956">
        <v>95</v>
      </c>
      <c r="Q956">
        <v>4.5999999999999996</v>
      </c>
      <c r="R956" t="b">
        <v>1</v>
      </c>
      <c r="S956" t="s">
        <v>28</v>
      </c>
      <c r="T956">
        <v>4422</v>
      </c>
      <c r="U956" t="s">
        <v>35</v>
      </c>
      <c r="V956" t="s">
        <v>68</v>
      </c>
      <c r="W956" t="s">
        <v>31</v>
      </c>
      <c r="X956" s="10">
        <f t="shared" si="318"/>
        <v>0.16435986159169549</v>
      </c>
      <c r="Y956" s="10" t="str">
        <f t="shared" si="327"/>
        <v>11%-30%</v>
      </c>
      <c r="Z956" t="str">
        <f t="shared" si="319"/>
        <v>Moderate</v>
      </c>
      <c r="AA956" t="str">
        <f t="shared" si="320"/>
        <v>301-400</v>
      </c>
      <c r="AB956" t="str">
        <f t="shared" si="321"/>
        <v>151-200</v>
      </c>
      <c r="AC956" t="str">
        <f t="shared" si="322"/>
        <v>SOUTH</v>
      </c>
      <c r="AD956" t="str">
        <f t="shared" si="323"/>
        <v>Multiple Device</v>
      </c>
      <c r="AE956" t="str">
        <f t="shared" si="324"/>
        <v>451-500</v>
      </c>
      <c r="AF956" s="24" t="str">
        <f t="shared" si="325"/>
        <v>4-6 days</v>
      </c>
      <c r="AG956" t="str">
        <f t="shared" si="326"/>
        <v>4001-4500</v>
      </c>
      <c r="AH956" s="30">
        <f t="shared" si="328"/>
        <v>657</v>
      </c>
      <c r="AI956" s="30">
        <f t="shared" si="316"/>
        <v>0.73515981735159819</v>
      </c>
      <c r="AJ956" t="str">
        <f t="shared" si="329"/>
        <v>0-5 hrs</v>
      </c>
      <c r="AK956" t="str">
        <f t="shared" si="330"/>
        <v>High Enagaged</v>
      </c>
    </row>
    <row r="957" spans="1:37" x14ac:dyDescent="0.25">
      <c r="A957">
        <v>9593</v>
      </c>
      <c r="B957" t="s">
        <v>327</v>
      </c>
      <c r="C957" s="1">
        <v>45211</v>
      </c>
      <c r="D957" s="1">
        <v>45620</v>
      </c>
      <c r="E957" s="33">
        <v>15.99</v>
      </c>
      <c r="F957">
        <v>330</v>
      </c>
      <c r="G957" t="s">
        <v>55</v>
      </c>
      <c r="H957">
        <v>3</v>
      </c>
      <c r="I957">
        <v>1</v>
      </c>
      <c r="J957" t="b">
        <v>1</v>
      </c>
      <c r="K957">
        <v>69</v>
      </c>
      <c r="L957">
        <v>101</v>
      </c>
      <c r="M957" t="s">
        <v>44</v>
      </c>
      <c r="N957" t="s">
        <v>26</v>
      </c>
      <c r="O957" t="s">
        <v>56</v>
      </c>
      <c r="P957">
        <v>38</v>
      </c>
      <c r="Q957">
        <v>3</v>
      </c>
      <c r="R957" t="b">
        <v>1</v>
      </c>
      <c r="S957" t="s">
        <v>28</v>
      </c>
      <c r="T957">
        <v>4990</v>
      </c>
      <c r="U957" t="s">
        <v>35</v>
      </c>
      <c r="V957" t="s">
        <v>68</v>
      </c>
      <c r="W957" t="s">
        <v>37</v>
      </c>
      <c r="X957" s="10">
        <f t="shared" si="318"/>
        <v>0.22352941176470589</v>
      </c>
      <c r="Y957" s="10" t="str">
        <f t="shared" si="327"/>
        <v>11%-30%</v>
      </c>
      <c r="Z957" t="str">
        <f t="shared" si="319"/>
        <v>Moderate</v>
      </c>
      <c r="AA957" t="str">
        <f t="shared" si="320"/>
        <v>0-100</v>
      </c>
      <c r="AB957" t="str">
        <f t="shared" si="321"/>
        <v>101-150</v>
      </c>
      <c r="AC957" t="str">
        <f t="shared" si="322"/>
        <v>NORTH</v>
      </c>
      <c r="AD957" t="str">
        <f t="shared" si="323"/>
        <v>Multiple Device</v>
      </c>
      <c r="AE957" t="str">
        <f t="shared" si="324"/>
        <v>301-350</v>
      </c>
      <c r="AF957" s="24" t="str">
        <f t="shared" si="325"/>
        <v>21-30 days</v>
      </c>
      <c r="AG957" t="str">
        <f t="shared" si="326"/>
        <v>Above 4500</v>
      </c>
      <c r="AH957" s="30">
        <f t="shared" si="328"/>
        <v>409</v>
      </c>
      <c r="AI957" s="30">
        <f t="shared" ref="AI957:AI1001" si="334">IFERROR(IF(F957/AH957&gt;0,F957/AH957,-(F957/AH957)),F957-(F957-1))</f>
        <v>0.8068459657701712</v>
      </c>
      <c r="AJ957" t="str">
        <f t="shared" si="329"/>
        <v>0-5 hrs</v>
      </c>
      <c r="AK957" t="str">
        <f t="shared" ref="AK957:AK958" si="335">IF(F957&gt;400,"High Enagaged",IF(AND(F957&lt;=200,F957&gt;100),"Moderate Enagaged","Low Engaged"))</f>
        <v>Low Engaged</v>
      </c>
    </row>
    <row r="958" spans="1:37" x14ac:dyDescent="0.25">
      <c r="A958">
        <v>9594</v>
      </c>
      <c r="B958" t="s">
        <v>99</v>
      </c>
      <c r="C958" s="1">
        <v>45583</v>
      </c>
      <c r="D958" s="1">
        <v>45629</v>
      </c>
      <c r="E958" s="33">
        <v>7.99</v>
      </c>
      <c r="F958">
        <v>158</v>
      </c>
      <c r="G958" t="s">
        <v>24</v>
      </c>
      <c r="H958">
        <v>2</v>
      </c>
      <c r="I958">
        <v>5</v>
      </c>
      <c r="J958" t="b">
        <v>1</v>
      </c>
      <c r="K958">
        <v>861</v>
      </c>
      <c r="L958">
        <v>125</v>
      </c>
      <c r="M958" t="s">
        <v>74</v>
      </c>
      <c r="N958" t="s">
        <v>49</v>
      </c>
      <c r="O958" t="s">
        <v>56</v>
      </c>
      <c r="P958">
        <v>95</v>
      </c>
      <c r="Q958">
        <v>4.4000000000000004</v>
      </c>
      <c r="R958" t="b">
        <v>1</v>
      </c>
      <c r="S958" t="s">
        <v>28</v>
      </c>
      <c r="T958">
        <v>513</v>
      </c>
      <c r="U958" t="s">
        <v>57</v>
      </c>
      <c r="V958" t="s">
        <v>52</v>
      </c>
      <c r="W958" t="s">
        <v>31</v>
      </c>
      <c r="X958" s="10">
        <f t="shared" si="318"/>
        <v>9.6348884381338748E-2</v>
      </c>
      <c r="Y958" s="10" t="str">
        <f t="shared" si="327"/>
        <v>0%-10%</v>
      </c>
      <c r="Z958" t="str">
        <f t="shared" si="319"/>
        <v>Low</v>
      </c>
      <c r="AA958" t="str">
        <f t="shared" si="320"/>
        <v>801-900</v>
      </c>
      <c r="AB958" t="str">
        <f t="shared" si="321"/>
        <v>101-150</v>
      </c>
      <c r="AC958" t="str">
        <f t="shared" si="322"/>
        <v>NORTH</v>
      </c>
      <c r="AD958" t="str">
        <f t="shared" si="323"/>
        <v>Multiple Device</v>
      </c>
      <c r="AE958" t="str">
        <f t="shared" si="324"/>
        <v>151-200</v>
      </c>
      <c r="AF958" s="24" t="str">
        <f t="shared" si="325"/>
        <v>11-15 days</v>
      </c>
      <c r="AG958" t="str">
        <f t="shared" si="326"/>
        <v>501-1000</v>
      </c>
      <c r="AH958" s="30">
        <f t="shared" si="328"/>
        <v>46</v>
      </c>
      <c r="AI958" s="30">
        <f t="shared" si="334"/>
        <v>3.4347826086956523</v>
      </c>
      <c r="AJ958" t="str">
        <f t="shared" si="329"/>
        <v>0-5 hrs</v>
      </c>
      <c r="AK958" t="str">
        <f t="shared" si="335"/>
        <v>Moderate Enagaged</v>
      </c>
    </row>
    <row r="959" spans="1:37" x14ac:dyDescent="0.25">
      <c r="A959">
        <v>9597</v>
      </c>
      <c r="B959" t="s">
        <v>91</v>
      </c>
      <c r="C959" s="1">
        <v>45632</v>
      </c>
      <c r="D959" s="1">
        <v>45628</v>
      </c>
      <c r="E959" s="33">
        <v>11.99</v>
      </c>
      <c r="F959">
        <v>447</v>
      </c>
      <c r="G959" t="s">
        <v>79</v>
      </c>
      <c r="H959">
        <v>5</v>
      </c>
      <c r="I959">
        <v>5</v>
      </c>
      <c r="J959" t="b">
        <v>0</v>
      </c>
      <c r="K959">
        <v>73</v>
      </c>
      <c r="L959">
        <v>138</v>
      </c>
      <c r="M959" t="s">
        <v>63</v>
      </c>
      <c r="N959" t="s">
        <v>40</v>
      </c>
      <c r="O959" t="s">
        <v>27</v>
      </c>
      <c r="P959">
        <v>84</v>
      </c>
      <c r="Q959">
        <v>4.0999999999999996</v>
      </c>
      <c r="R959" t="b">
        <v>0</v>
      </c>
      <c r="S959" t="s">
        <v>28</v>
      </c>
      <c r="T959">
        <v>784</v>
      </c>
      <c r="U959" t="s">
        <v>29</v>
      </c>
      <c r="V959" t="s">
        <v>36</v>
      </c>
      <c r="W959" t="s">
        <v>75</v>
      </c>
      <c r="X959" s="10">
        <f t="shared" si="318"/>
        <v>0.3981042654028436</v>
      </c>
      <c r="Y959" s="10" t="str">
        <f t="shared" si="327"/>
        <v>Above 30%</v>
      </c>
      <c r="Z959" t="str">
        <f t="shared" si="319"/>
        <v>High</v>
      </c>
      <c r="AA959" t="str">
        <f t="shared" si="320"/>
        <v>0-100</v>
      </c>
      <c r="AB959" t="str">
        <f t="shared" si="321"/>
        <v>101-150</v>
      </c>
      <c r="AC959" t="str">
        <f t="shared" si="322"/>
        <v>NORTH</v>
      </c>
      <c r="AD959" t="str">
        <f t="shared" si="323"/>
        <v>Multiple Device</v>
      </c>
      <c r="AE959" t="str">
        <f t="shared" si="324"/>
        <v>401-450</v>
      </c>
      <c r="AF959" s="24" t="str">
        <f t="shared" si="325"/>
        <v>16-20 days</v>
      </c>
      <c r="AG959" t="str">
        <f t="shared" si="326"/>
        <v>501-1000</v>
      </c>
      <c r="AH959" s="30">
        <f t="shared" si="328"/>
        <v>-4</v>
      </c>
      <c r="AI959" s="30">
        <f t="shared" si="334"/>
        <v>111.75</v>
      </c>
      <c r="AJ959" t="str">
        <f t="shared" si="329"/>
        <v>Above 20 hrs</v>
      </c>
      <c r="AK959" t="str">
        <f t="shared" si="330"/>
        <v>High Enagaged</v>
      </c>
    </row>
    <row r="960" spans="1:37" x14ac:dyDescent="0.25">
      <c r="A960">
        <v>9609</v>
      </c>
      <c r="B960" t="s">
        <v>213</v>
      </c>
      <c r="C960" s="1">
        <v>45172</v>
      </c>
      <c r="D960" s="1">
        <v>45623</v>
      </c>
      <c r="E960" s="33">
        <v>11.99</v>
      </c>
      <c r="F960">
        <v>292</v>
      </c>
      <c r="G960" t="s">
        <v>79</v>
      </c>
      <c r="H960">
        <v>3</v>
      </c>
      <c r="I960">
        <v>4</v>
      </c>
      <c r="J960" t="b">
        <v>1</v>
      </c>
      <c r="K960">
        <v>653</v>
      </c>
      <c r="L960">
        <v>173</v>
      </c>
      <c r="M960" t="s">
        <v>59</v>
      </c>
      <c r="N960" t="s">
        <v>40</v>
      </c>
      <c r="O960" t="s">
        <v>27</v>
      </c>
      <c r="P960">
        <v>8</v>
      </c>
      <c r="Q960">
        <v>3.5</v>
      </c>
      <c r="R960" t="b">
        <v>0</v>
      </c>
      <c r="S960" t="s">
        <v>28</v>
      </c>
      <c r="T960">
        <v>3823</v>
      </c>
      <c r="U960" t="s">
        <v>35</v>
      </c>
      <c r="V960" t="s">
        <v>60</v>
      </c>
      <c r="W960" t="s">
        <v>37</v>
      </c>
      <c r="X960" s="10">
        <f t="shared" si="318"/>
        <v>9.6852300242130755E-3</v>
      </c>
      <c r="Y960" s="10" t="str">
        <f t="shared" si="327"/>
        <v>0%-10%</v>
      </c>
      <c r="Z960" t="str">
        <f t="shared" si="319"/>
        <v>Low</v>
      </c>
      <c r="AA960" t="str">
        <f t="shared" si="320"/>
        <v>601-700</v>
      </c>
      <c r="AB960" t="str">
        <f t="shared" si="321"/>
        <v>151-200</v>
      </c>
      <c r="AC960" t="str">
        <f t="shared" si="322"/>
        <v>SOUTH</v>
      </c>
      <c r="AD960" t="str">
        <f t="shared" si="323"/>
        <v>Multiple Device</v>
      </c>
      <c r="AE960" t="str">
        <f t="shared" si="324"/>
        <v>251-300</v>
      </c>
      <c r="AF960" s="24" t="str">
        <f t="shared" si="325"/>
        <v>21-30 days</v>
      </c>
      <c r="AG960" t="str">
        <f t="shared" si="326"/>
        <v>3501-4000</v>
      </c>
      <c r="AH960" s="30">
        <f t="shared" si="328"/>
        <v>451</v>
      </c>
      <c r="AI960" s="30">
        <f t="shared" si="334"/>
        <v>0.64745011086474502</v>
      </c>
      <c r="AJ960" t="str">
        <f t="shared" si="329"/>
        <v>0-5 hrs</v>
      </c>
      <c r="AK960" t="str">
        <f t="shared" ref="AK960:AK961" si="336">IF(F960&gt;400,"High Enagaged",IF(AND(F960&lt;=200,F960&gt;100),"Moderate Enagaged","Low Engaged"))</f>
        <v>Low Engaged</v>
      </c>
    </row>
    <row r="961" spans="1:37" x14ac:dyDescent="0.25">
      <c r="A961">
        <v>9618</v>
      </c>
      <c r="B961" t="s">
        <v>151</v>
      </c>
      <c r="C961" s="1">
        <v>45613</v>
      </c>
      <c r="D961" s="1">
        <v>45626</v>
      </c>
      <c r="E961" s="33">
        <v>11.99</v>
      </c>
      <c r="F961">
        <v>30</v>
      </c>
      <c r="G961" t="s">
        <v>62</v>
      </c>
      <c r="H961">
        <v>5</v>
      </c>
      <c r="I961">
        <v>4</v>
      </c>
      <c r="J961" t="b">
        <v>1</v>
      </c>
      <c r="K961">
        <v>310</v>
      </c>
      <c r="L961">
        <v>162</v>
      </c>
      <c r="M961" t="s">
        <v>59</v>
      </c>
      <c r="N961" t="s">
        <v>40</v>
      </c>
      <c r="O961" t="s">
        <v>34</v>
      </c>
      <c r="P961">
        <v>30</v>
      </c>
      <c r="Q961">
        <v>3.1</v>
      </c>
      <c r="R961" t="b">
        <v>1</v>
      </c>
      <c r="S961" t="s">
        <v>28</v>
      </c>
      <c r="T961">
        <v>3566</v>
      </c>
      <c r="U961" t="s">
        <v>51</v>
      </c>
      <c r="V961" t="s">
        <v>36</v>
      </c>
      <c r="W961" t="s">
        <v>37</v>
      </c>
      <c r="X961" s="10">
        <f t="shared" si="318"/>
        <v>6.3559322033898302E-2</v>
      </c>
      <c r="Y961" s="10" t="str">
        <f t="shared" si="327"/>
        <v>0%-10%</v>
      </c>
      <c r="Z961" t="str">
        <f t="shared" si="319"/>
        <v>Low</v>
      </c>
      <c r="AA961" t="str">
        <f t="shared" si="320"/>
        <v>301-400</v>
      </c>
      <c r="AB961" t="str">
        <f t="shared" si="321"/>
        <v>151-200</v>
      </c>
      <c r="AC961" t="str">
        <f t="shared" si="322"/>
        <v>SOUTH</v>
      </c>
      <c r="AD961" t="str">
        <f t="shared" si="323"/>
        <v>Multiple Device</v>
      </c>
      <c r="AE961" t="str">
        <f t="shared" si="324"/>
        <v>0-50</v>
      </c>
      <c r="AF961" s="24" t="str">
        <f t="shared" si="325"/>
        <v>16-20 days</v>
      </c>
      <c r="AG961" t="str">
        <f t="shared" si="326"/>
        <v>3501-4000</v>
      </c>
      <c r="AH961" s="30">
        <f t="shared" si="328"/>
        <v>13</v>
      </c>
      <c r="AI961" s="30">
        <f t="shared" si="334"/>
        <v>2.3076923076923075</v>
      </c>
      <c r="AJ961" t="str">
        <f t="shared" si="329"/>
        <v>0-5 hrs</v>
      </c>
      <c r="AK961" t="str">
        <f t="shared" si="336"/>
        <v>Low Engaged</v>
      </c>
    </row>
    <row r="962" spans="1:37" x14ac:dyDescent="0.25">
      <c r="A962">
        <v>9628</v>
      </c>
      <c r="B962" t="s">
        <v>139</v>
      </c>
      <c r="C962" s="1">
        <v>45226</v>
      </c>
      <c r="D962" s="1">
        <v>45637</v>
      </c>
      <c r="E962" s="33">
        <v>7.99</v>
      </c>
      <c r="F962">
        <v>401</v>
      </c>
      <c r="G962" t="s">
        <v>62</v>
      </c>
      <c r="H962">
        <v>5</v>
      </c>
      <c r="I962">
        <v>6</v>
      </c>
      <c r="J962" t="b">
        <v>0</v>
      </c>
      <c r="K962">
        <v>308</v>
      </c>
      <c r="L962">
        <v>103</v>
      </c>
      <c r="M962" t="s">
        <v>25</v>
      </c>
      <c r="N962" t="s">
        <v>49</v>
      </c>
      <c r="O962" t="s">
        <v>41</v>
      </c>
      <c r="P962">
        <v>98</v>
      </c>
      <c r="Q962">
        <v>3.1</v>
      </c>
      <c r="R962" t="b">
        <v>1</v>
      </c>
      <c r="S962" t="s">
        <v>28</v>
      </c>
      <c r="T962">
        <v>1813</v>
      </c>
      <c r="U962" t="s">
        <v>57</v>
      </c>
      <c r="V962" t="s">
        <v>30</v>
      </c>
      <c r="W962" t="s">
        <v>53</v>
      </c>
      <c r="X962" s="10">
        <f t="shared" ref="X962:X1001" si="337">P962/(K962+L962)</f>
        <v>0.23844282238442821</v>
      </c>
      <c r="Y962" s="10" t="str">
        <f t="shared" si="327"/>
        <v>11%-30%</v>
      </c>
      <c r="Z962" t="str">
        <f t="shared" ref="Z962:Z1001" si="338">IF(P962/(K962+L962)&gt;0.3, "High",IF(P962/(K962+L962)&lt;=0.1,"Low","Moderate"))</f>
        <v>Moderate</v>
      </c>
      <c r="AA962" t="str">
        <f t="shared" ref="AA962:AA1001" si="339">IF(K962&gt;900,"901-1000",IF(AND(K962&lt;=900,K962&gt;800),"801-900",IF(AND(K962&lt;=800,K962&gt;700),"701-800",IF(AND(K962&lt;=700,K962&gt;600),"601-700",IF(AND(K962&lt;=600,K962&gt;500),"501-600",IF(AND(K962&lt;=500,K962&gt;400),"401-500",IF(AND(K962&lt;=400,K962&gt;300),"301-400",IF(AND(K962&lt;=300,K962&gt;200),"201-300",IF(AND(K962&lt;=200,K962&gt;100),"101-200","0-100")))))))))</f>
        <v>301-400</v>
      </c>
      <c r="AB962" t="str">
        <f t="shared" ref="AB962:AB1001" si="340">IF(L962&gt;200,"Above 200",IF(AND(L962&lt;=200,L962&gt;150),"151-200",IF(AND(L962&lt;=150,L962&gt;100),"101-150",IF(AND(L962&lt;=100,L962&gt;50),"51-100","0-50"))))</f>
        <v>101-150</v>
      </c>
      <c r="AC962" t="str">
        <f t="shared" ref="AC962:AC1001" si="341">IF(M962="GERMANY","NORTH",IF(M962="INDIA","EAST",IF(M962="USA","WEST",IF(M962="FRANCE","NORTH",IF(M962="CANADA","WEST",IF(M962="UK","NORTH",IF(M962="AUSTRALIA","SOUTH","")))))))</f>
        <v>WEST</v>
      </c>
      <c r="AD962" t="str">
        <f t="shared" ref="AD962:AD1001" si="342">IF(H962=1,"Single Device","Multiple Device")</f>
        <v>Multiple Device</v>
      </c>
      <c r="AE962" t="str">
        <f t="shared" ref="AE962:AE1001" si="343">IF(AND(F962&lt;=500,F962&gt;450),"451-500",IF(AND(F962&lt;=450,F962&gt;400),"401-450",IF(AND(F962&lt;=400,F962&gt;350),"351-400",IF(AND(F962&lt;=350,F962&gt;300),"301-350",IF(AND(F962&lt;=300,F962&gt;250),"251-300",IF(AND(F962&lt;=250,F962&gt;200),"201-250",IF(AND(F962&lt;=200,F962&gt;150),"151-200",IF(AND(F962&lt;=150,F962&gt;100),"101-150",IF(AND(F962&lt;=100,F962&gt;50),"51-100","0-50")))))))))</f>
        <v>401-450</v>
      </c>
      <c r="AF962" s="24" t="str">
        <f t="shared" ref="AF962:AF1001" si="344">IF(MAX($D$2:$D$1001)-D962&lt;=1,"0-1 days",IF(AND(MAX($D$2:$D$1001)-D962&gt;1,MAX($D$2:$D$1001)-D962&lt;=3),"2-3 days",IF(AND(MAX($D$2:$D$1001)-D962&gt;3,MAX($D$2:$D$1001)-D962&lt;=6),"4-6 days",IF(AND(MAX($D$2:$D$1001)-D962&gt;6,MAX($D$2:$D$1001)-D962&lt;=10),"7-10 days",IF(AND(MAX($D$2:$D$1001)-D962&gt;10,MAX($D$2:$D$1001)-D962&lt;=15),"11-15 days",IF(AND(MAX($D$2:$D$1001)-D962&gt;15,MAX($D$2:$D$1001)-D962&lt;=20),"16-20 days",IF(AND(MAX($D$2:$D$1001)-D981&gt;20,MAX($D$2:$D$1001)-D962&lt;=30),"21-30 days","More than 30days")))))))</f>
        <v>7-10 days</v>
      </c>
      <c r="AG962" t="str">
        <f t="shared" ref="AG962:AG1001" si="345">IF(T962&gt;4500,"Above 4500",IF(AND(T962&lt;=4500,T962&gt;4000),"4001-4500",IF(AND(T962&lt;=4000,T962&gt;3500),"3501-4000",IF(AND(T962&lt;=3500,T962&gt;3000),"3001-3500",IF(AND(T962&lt;=3000,T962&gt;2500),"2501-3000",IF(AND(T962&lt;=2500,T962&gt;2000),"2001-2500",IF(AND(T962&lt;=2000,T962&gt;1500),"1501-2000",IF(AND(T962&lt;=1500,T962&gt;1000),"1001-1500",IF(AND(T962&lt;=1000,T962&gt;500),"501-1000","0-500")))))))))</f>
        <v>1501-2000</v>
      </c>
      <c r="AH962" s="30">
        <f t="shared" si="328"/>
        <v>411</v>
      </c>
      <c r="AI962" s="30">
        <f t="shared" si="334"/>
        <v>0.97566909975669103</v>
      </c>
      <c r="AJ962" t="str">
        <f t="shared" si="329"/>
        <v>0-5 hrs</v>
      </c>
      <c r="AK962" t="str">
        <f t="shared" si="330"/>
        <v>High Enagaged</v>
      </c>
    </row>
    <row r="963" spans="1:37" x14ac:dyDescent="0.25">
      <c r="A963">
        <v>9630</v>
      </c>
      <c r="B963" t="s">
        <v>80</v>
      </c>
      <c r="C963" s="1">
        <v>45078</v>
      </c>
      <c r="D963" s="1">
        <v>45622</v>
      </c>
      <c r="E963" s="33">
        <v>7.99</v>
      </c>
      <c r="F963">
        <v>264</v>
      </c>
      <c r="G963" t="s">
        <v>33</v>
      </c>
      <c r="H963">
        <v>5</v>
      </c>
      <c r="I963">
        <v>6</v>
      </c>
      <c r="J963" t="b">
        <v>0</v>
      </c>
      <c r="K963">
        <v>367</v>
      </c>
      <c r="L963">
        <v>163</v>
      </c>
      <c r="M963" t="s">
        <v>63</v>
      </c>
      <c r="N963" t="s">
        <v>64</v>
      </c>
      <c r="O963" t="s">
        <v>67</v>
      </c>
      <c r="P963">
        <v>88</v>
      </c>
      <c r="Q963">
        <v>3.5</v>
      </c>
      <c r="R963" t="b">
        <v>1</v>
      </c>
      <c r="S963" t="s">
        <v>28</v>
      </c>
      <c r="T963">
        <v>2156</v>
      </c>
      <c r="U963" t="s">
        <v>57</v>
      </c>
      <c r="V963" t="s">
        <v>60</v>
      </c>
      <c r="W963" t="s">
        <v>31</v>
      </c>
      <c r="X963" s="10">
        <f t="shared" si="337"/>
        <v>0.16603773584905659</v>
      </c>
      <c r="Y963" s="10" t="str">
        <f t="shared" ref="Y963:Y1001" si="346">IF(P963/(K963+L963)&gt;0.3,"Above 30%",IF(P963/(K963+L963)&lt;=0.1,"0%-10%","11%-30%"))</f>
        <v>11%-30%</v>
      </c>
      <c r="Z963" t="str">
        <f t="shared" si="338"/>
        <v>Moderate</v>
      </c>
      <c r="AA963" t="str">
        <f t="shared" si="339"/>
        <v>301-400</v>
      </c>
      <c r="AB963" t="str">
        <f t="shared" si="340"/>
        <v>151-200</v>
      </c>
      <c r="AC963" t="str">
        <f t="shared" si="341"/>
        <v>NORTH</v>
      </c>
      <c r="AD963" t="str">
        <f t="shared" si="342"/>
        <v>Multiple Device</v>
      </c>
      <c r="AE963" t="str">
        <f t="shared" si="343"/>
        <v>251-300</v>
      </c>
      <c r="AF963" s="24" t="str">
        <f t="shared" si="344"/>
        <v>More than 30days</v>
      </c>
      <c r="AG963" t="str">
        <f t="shared" si="345"/>
        <v>2001-2500</v>
      </c>
      <c r="AH963" s="30">
        <f t="shared" ref="AH963:AH1001" si="347">D963-C963</f>
        <v>544</v>
      </c>
      <c r="AI963" s="30">
        <f t="shared" si="334"/>
        <v>0.48529411764705882</v>
      </c>
      <c r="AJ963" t="str">
        <f t="shared" ref="AJ963:AJ1001" si="348">IF(AI963&gt;20,"Above 20 hrs",IF(AND(AI963&lt;=20,AI963&gt;15),"15-20 hrs",IF(AND(AI963&lt;=15,AI963&gt;10),"11-15 hrs",IF(AND(AI963&lt;=10,AI963&gt;5),"6-10 hrs","0-5 hrs"))))</f>
        <v>0-5 hrs</v>
      </c>
      <c r="AK963" t="str">
        <f>IF(F963&gt;400,"High Enagaged",IF(AND(F963&lt;=200,F963&gt;100),"Moderate Enagaged","Low Engaged"))</f>
        <v>Low Engaged</v>
      </c>
    </row>
    <row r="964" spans="1:37" x14ac:dyDescent="0.25">
      <c r="A964">
        <v>9635</v>
      </c>
      <c r="B964" t="s">
        <v>140</v>
      </c>
      <c r="C964" s="1">
        <v>45278</v>
      </c>
      <c r="D964" s="1">
        <v>45622</v>
      </c>
      <c r="E964" s="33">
        <v>11.99</v>
      </c>
      <c r="F964">
        <v>456</v>
      </c>
      <c r="G964" t="s">
        <v>62</v>
      </c>
      <c r="H964">
        <v>2</v>
      </c>
      <c r="I964">
        <v>5</v>
      </c>
      <c r="J964" t="b">
        <v>0</v>
      </c>
      <c r="K964">
        <v>734</v>
      </c>
      <c r="L964">
        <v>83</v>
      </c>
      <c r="M964" t="s">
        <v>48</v>
      </c>
      <c r="N964" t="s">
        <v>40</v>
      </c>
      <c r="O964" t="s">
        <v>67</v>
      </c>
      <c r="P964">
        <v>87</v>
      </c>
      <c r="Q964">
        <v>3.8</v>
      </c>
      <c r="R964" t="b">
        <v>1</v>
      </c>
      <c r="S964" t="s">
        <v>28</v>
      </c>
      <c r="T964">
        <v>581</v>
      </c>
      <c r="U964" t="s">
        <v>65</v>
      </c>
      <c r="V964" t="s">
        <v>30</v>
      </c>
      <c r="W964" t="s">
        <v>37</v>
      </c>
      <c r="X964" s="10">
        <f t="shared" si="337"/>
        <v>0.10648714810281518</v>
      </c>
      <c r="Y964" s="10" t="str">
        <f t="shared" si="346"/>
        <v>11%-30%</v>
      </c>
      <c r="Z964" t="str">
        <f t="shared" si="338"/>
        <v>Moderate</v>
      </c>
      <c r="AA964" t="str">
        <f t="shared" si="339"/>
        <v>701-800</v>
      </c>
      <c r="AB964" t="str">
        <f t="shared" si="340"/>
        <v>51-100</v>
      </c>
      <c r="AC964" t="str">
        <f t="shared" si="341"/>
        <v>EAST</v>
      </c>
      <c r="AD964" t="str">
        <f t="shared" si="342"/>
        <v>Multiple Device</v>
      </c>
      <c r="AE964" t="str">
        <f t="shared" si="343"/>
        <v>451-500</v>
      </c>
      <c r="AF964" s="24" t="str">
        <f t="shared" si="344"/>
        <v>21-30 days</v>
      </c>
      <c r="AG964" t="str">
        <f t="shared" si="345"/>
        <v>501-1000</v>
      </c>
      <c r="AH964" s="30">
        <f t="shared" si="347"/>
        <v>344</v>
      </c>
      <c r="AI964" s="30">
        <f t="shared" si="334"/>
        <v>1.3255813953488371</v>
      </c>
      <c r="AJ964" t="str">
        <f t="shared" si="348"/>
        <v>0-5 hrs</v>
      </c>
      <c r="AK964" t="str">
        <f t="shared" ref="AK964:AK999" si="349">IF(F964&gt;400,"High Enagaged",IF(AND(T964&lt;=200,T964&gt;100),"Moderate Enagaged","Low Engaged"))</f>
        <v>High Enagaged</v>
      </c>
    </row>
    <row r="965" spans="1:37" x14ac:dyDescent="0.25">
      <c r="A965">
        <v>9644</v>
      </c>
      <c r="B965" t="s">
        <v>82</v>
      </c>
      <c r="C965" s="1">
        <v>45543</v>
      </c>
      <c r="D965" s="1">
        <v>45621</v>
      </c>
      <c r="E965" s="33">
        <v>7.99</v>
      </c>
      <c r="F965">
        <v>294</v>
      </c>
      <c r="G965" t="s">
        <v>62</v>
      </c>
      <c r="H965">
        <v>4</v>
      </c>
      <c r="I965">
        <v>1</v>
      </c>
      <c r="J965" t="b">
        <v>1</v>
      </c>
      <c r="K965">
        <v>453</v>
      </c>
      <c r="L965">
        <v>149</v>
      </c>
      <c r="M965" t="s">
        <v>74</v>
      </c>
      <c r="N965" t="s">
        <v>26</v>
      </c>
      <c r="O965" t="s">
        <v>27</v>
      </c>
      <c r="P965">
        <v>82</v>
      </c>
      <c r="Q965">
        <v>3.9</v>
      </c>
      <c r="R965" t="b">
        <v>1</v>
      </c>
      <c r="S965" t="s">
        <v>28</v>
      </c>
      <c r="T965">
        <v>790</v>
      </c>
      <c r="U965" t="s">
        <v>35</v>
      </c>
      <c r="V965" t="s">
        <v>52</v>
      </c>
      <c r="W965" t="s">
        <v>53</v>
      </c>
      <c r="X965" s="10">
        <f t="shared" si="337"/>
        <v>0.13621262458471761</v>
      </c>
      <c r="Y965" s="10" t="str">
        <f t="shared" si="346"/>
        <v>11%-30%</v>
      </c>
      <c r="Z965" t="str">
        <f t="shared" si="338"/>
        <v>Moderate</v>
      </c>
      <c r="AA965" t="str">
        <f t="shared" si="339"/>
        <v>401-500</v>
      </c>
      <c r="AB965" t="str">
        <f t="shared" si="340"/>
        <v>101-150</v>
      </c>
      <c r="AC965" t="str">
        <f t="shared" si="341"/>
        <v>NORTH</v>
      </c>
      <c r="AD965" t="str">
        <f t="shared" si="342"/>
        <v>Multiple Device</v>
      </c>
      <c r="AE965" t="str">
        <f t="shared" si="343"/>
        <v>251-300</v>
      </c>
      <c r="AF965" s="24" t="str">
        <f t="shared" si="344"/>
        <v>More than 30days</v>
      </c>
      <c r="AG965" t="str">
        <f t="shared" si="345"/>
        <v>501-1000</v>
      </c>
      <c r="AH965" s="30">
        <f t="shared" si="347"/>
        <v>78</v>
      </c>
      <c r="AI965" s="30">
        <f t="shared" si="334"/>
        <v>3.7692307692307692</v>
      </c>
      <c r="AJ965" t="str">
        <f t="shared" si="348"/>
        <v>0-5 hrs</v>
      </c>
      <c r="AK965" t="str">
        <f>IF(F965&gt;400,"High Enagaged",IF(AND(F965&lt;=200,F965&gt;100),"Moderate Enagaged","Low Engaged"))</f>
        <v>Low Engaged</v>
      </c>
    </row>
    <row r="966" spans="1:37" x14ac:dyDescent="0.25">
      <c r="A966">
        <v>9664</v>
      </c>
      <c r="B966" t="s">
        <v>268</v>
      </c>
      <c r="C966" s="1">
        <v>45118</v>
      </c>
      <c r="D966" s="1">
        <v>45618</v>
      </c>
      <c r="E966" s="33">
        <v>11.99</v>
      </c>
      <c r="F966">
        <v>463</v>
      </c>
      <c r="G966" t="s">
        <v>62</v>
      </c>
      <c r="H966">
        <v>5</v>
      </c>
      <c r="I966">
        <v>4</v>
      </c>
      <c r="J966" t="b">
        <v>0</v>
      </c>
      <c r="K966">
        <v>961</v>
      </c>
      <c r="L966">
        <v>9</v>
      </c>
      <c r="M966" t="s">
        <v>44</v>
      </c>
      <c r="N966" t="s">
        <v>64</v>
      </c>
      <c r="O966" t="s">
        <v>50</v>
      </c>
      <c r="P966">
        <v>62</v>
      </c>
      <c r="Q966">
        <v>3.4</v>
      </c>
      <c r="R966" t="b">
        <v>1</v>
      </c>
      <c r="S966" t="s">
        <v>28</v>
      </c>
      <c r="T966">
        <v>3556</v>
      </c>
      <c r="U966" t="s">
        <v>57</v>
      </c>
      <c r="V966" t="s">
        <v>52</v>
      </c>
      <c r="W966" t="s">
        <v>37</v>
      </c>
      <c r="X966" s="10">
        <f t="shared" si="337"/>
        <v>6.3917525773195871E-2</v>
      </c>
      <c r="Y966" s="10" t="str">
        <f t="shared" si="346"/>
        <v>0%-10%</v>
      </c>
      <c r="Z966" t="str">
        <f t="shared" si="338"/>
        <v>Low</v>
      </c>
      <c r="AA966" t="str">
        <f t="shared" si="339"/>
        <v>901-1000</v>
      </c>
      <c r="AB966" t="str">
        <f t="shared" si="340"/>
        <v>0-50</v>
      </c>
      <c r="AC966" t="str">
        <f t="shared" si="341"/>
        <v>NORTH</v>
      </c>
      <c r="AD966" t="str">
        <f t="shared" si="342"/>
        <v>Multiple Device</v>
      </c>
      <c r="AE966" t="str">
        <f t="shared" si="343"/>
        <v>451-500</v>
      </c>
      <c r="AF966" s="24" t="str">
        <f t="shared" si="344"/>
        <v>More than 30days</v>
      </c>
      <c r="AG966" t="str">
        <f t="shared" si="345"/>
        <v>3501-4000</v>
      </c>
      <c r="AH966" s="30">
        <f t="shared" si="347"/>
        <v>500</v>
      </c>
      <c r="AI966" s="30">
        <f t="shared" si="334"/>
        <v>0.92600000000000005</v>
      </c>
      <c r="AJ966" t="str">
        <f t="shared" si="348"/>
        <v>0-5 hrs</v>
      </c>
      <c r="AK966" t="str">
        <f t="shared" si="349"/>
        <v>High Enagaged</v>
      </c>
    </row>
    <row r="967" spans="1:37" x14ac:dyDescent="0.25">
      <c r="A967">
        <v>9688</v>
      </c>
      <c r="B967" t="s">
        <v>316</v>
      </c>
      <c r="C967" s="1">
        <v>45307</v>
      </c>
      <c r="D967" s="1">
        <v>45630</v>
      </c>
      <c r="E967" s="33">
        <v>7.99</v>
      </c>
      <c r="F967">
        <v>56</v>
      </c>
      <c r="G967" t="s">
        <v>62</v>
      </c>
      <c r="H967">
        <v>1</v>
      </c>
      <c r="I967">
        <v>2</v>
      </c>
      <c r="J967" t="b">
        <v>1</v>
      </c>
      <c r="K967">
        <v>280</v>
      </c>
      <c r="L967">
        <v>67</v>
      </c>
      <c r="M967" t="s">
        <v>74</v>
      </c>
      <c r="N967" t="s">
        <v>64</v>
      </c>
      <c r="O967" t="s">
        <v>50</v>
      </c>
      <c r="P967">
        <v>21</v>
      </c>
      <c r="Q967">
        <v>4.5999999999999996</v>
      </c>
      <c r="R967" t="b">
        <v>0</v>
      </c>
      <c r="S967" t="s">
        <v>28</v>
      </c>
      <c r="T967">
        <v>255</v>
      </c>
      <c r="U967" t="s">
        <v>29</v>
      </c>
      <c r="V967" t="s">
        <v>36</v>
      </c>
      <c r="W967" t="s">
        <v>53</v>
      </c>
      <c r="X967" s="10">
        <f t="shared" si="337"/>
        <v>6.0518731988472622E-2</v>
      </c>
      <c r="Y967" s="10" t="str">
        <f t="shared" si="346"/>
        <v>0%-10%</v>
      </c>
      <c r="Z967" t="str">
        <f t="shared" si="338"/>
        <v>Low</v>
      </c>
      <c r="AA967" t="str">
        <f t="shared" si="339"/>
        <v>201-300</v>
      </c>
      <c r="AB967" t="str">
        <f t="shared" si="340"/>
        <v>51-100</v>
      </c>
      <c r="AC967" t="str">
        <f t="shared" si="341"/>
        <v>NORTH</v>
      </c>
      <c r="AD967" t="str">
        <f t="shared" si="342"/>
        <v>Single Device</v>
      </c>
      <c r="AE967" t="str">
        <f t="shared" si="343"/>
        <v>51-100</v>
      </c>
      <c r="AF967" s="24" t="str">
        <f t="shared" si="344"/>
        <v>11-15 days</v>
      </c>
      <c r="AG967" t="str">
        <f t="shared" si="345"/>
        <v>0-500</v>
      </c>
      <c r="AH967" s="30">
        <f t="shared" si="347"/>
        <v>323</v>
      </c>
      <c r="AI967" s="30">
        <f t="shared" si="334"/>
        <v>0.17337461300309598</v>
      </c>
      <c r="AJ967" t="str">
        <f t="shared" si="348"/>
        <v>0-5 hrs</v>
      </c>
      <c r="AK967" t="str">
        <f t="shared" ref="AK967:AK968" si="350">IF(F967&gt;400,"High Enagaged",IF(AND(F967&lt;=200,F967&gt;100),"Moderate Enagaged","Low Engaged"))</f>
        <v>Low Engaged</v>
      </c>
    </row>
    <row r="968" spans="1:37" x14ac:dyDescent="0.25">
      <c r="A968">
        <v>9693</v>
      </c>
      <c r="B968" t="s">
        <v>401</v>
      </c>
      <c r="C968" s="1">
        <v>45379</v>
      </c>
      <c r="D968" s="1">
        <v>45626</v>
      </c>
      <c r="E968" s="33">
        <v>15.99</v>
      </c>
      <c r="F968">
        <v>64</v>
      </c>
      <c r="G968" t="s">
        <v>62</v>
      </c>
      <c r="H968">
        <v>5</v>
      </c>
      <c r="I968">
        <v>1</v>
      </c>
      <c r="J968" t="b">
        <v>0</v>
      </c>
      <c r="K968">
        <v>881</v>
      </c>
      <c r="L968">
        <v>15</v>
      </c>
      <c r="M968" t="s">
        <v>44</v>
      </c>
      <c r="N968" t="s">
        <v>26</v>
      </c>
      <c r="O968" t="s">
        <v>41</v>
      </c>
      <c r="P968">
        <v>22</v>
      </c>
      <c r="Q968">
        <v>3.6</v>
      </c>
      <c r="R968" t="b">
        <v>0</v>
      </c>
      <c r="S968" t="s">
        <v>28</v>
      </c>
      <c r="T968">
        <v>2461</v>
      </c>
      <c r="U968" t="s">
        <v>65</v>
      </c>
      <c r="V968" t="s">
        <v>52</v>
      </c>
      <c r="W968" t="s">
        <v>75</v>
      </c>
      <c r="X968" s="10">
        <f t="shared" si="337"/>
        <v>2.4553571428571428E-2</v>
      </c>
      <c r="Y968" s="10" t="str">
        <f t="shared" si="346"/>
        <v>0%-10%</v>
      </c>
      <c r="Z968" t="str">
        <f t="shared" si="338"/>
        <v>Low</v>
      </c>
      <c r="AA968" t="str">
        <f t="shared" si="339"/>
        <v>801-900</v>
      </c>
      <c r="AB968" t="str">
        <f t="shared" si="340"/>
        <v>0-50</v>
      </c>
      <c r="AC968" t="str">
        <f t="shared" si="341"/>
        <v>NORTH</v>
      </c>
      <c r="AD968" t="str">
        <f t="shared" si="342"/>
        <v>Multiple Device</v>
      </c>
      <c r="AE968" t="str">
        <f t="shared" si="343"/>
        <v>51-100</v>
      </c>
      <c r="AF968" s="24" t="str">
        <f t="shared" si="344"/>
        <v>16-20 days</v>
      </c>
      <c r="AG968" t="str">
        <f t="shared" si="345"/>
        <v>2001-2500</v>
      </c>
      <c r="AH968" s="30">
        <f t="shared" si="347"/>
        <v>247</v>
      </c>
      <c r="AI968" s="30">
        <f t="shared" si="334"/>
        <v>0.25910931174089069</v>
      </c>
      <c r="AJ968" t="str">
        <f t="shared" si="348"/>
        <v>0-5 hrs</v>
      </c>
      <c r="AK968" t="str">
        <f t="shared" si="350"/>
        <v>Low Engaged</v>
      </c>
    </row>
    <row r="969" spans="1:37" x14ac:dyDescent="0.25">
      <c r="A969">
        <v>9695</v>
      </c>
      <c r="B969" t="s">
        <v>152</v>
      </c>
      <c r="C969" s="1">
        <v>45268</v>
      </c>
      <c r="D969" s="1">
        <v>45644</v>
      </c>
      <c r="E969" s="33">
        <v>7.99</v>
      </c>
      <c r="F969">
        <v>452</v>
      </c>
      <c r="G969" t="s">
        <v>46</v>
      </c>
      <c r="H969">
        <v>4</v>
      </c>
      <c r="I969">
        <v>4</v>
      </c>
      <c r="J969" t="b">
        <v>0</v>
      </c>
      <c r="K969">
        <v>338</v>
      </c>
      <c r="L969">
        <v>132</v>
      </c>
      <c r="M969" t="s">
        <v>59</v>
      </c>
      <c r="N969" t="s">
        <v>26</v>
      </c>
      <c r="O969" t="s">
        <v>50</v>
      </c>
      <c r="P969">
        <v>63</v>
      </c>
      <c r="Q969">
        <v>3.3</v>
      </c>
      <c r="R969" t="b">
        <v>0</v>
      </c>
      <c r="S969" t="s">
        <v>28</v>
      </c>
      <c r="T969">
        <v>2523</v>
      </c>
      <c r="U969" t="s">
        <v>29</v>
      </c>
      <c r="V969" t="s">
        <v>52</v>
      </c>
      <c r="W969" t="s">
        <v>31</v>
      </c>
      <c r="X969" s="10">
        <f t="shared" si="337"/>
        <v>0.13404255319148936</v>
      </c>
      <c r="Y969" s="10" t="str">
        <f t="shared" si="346"/>
        <v>11%-30%</v>
      </c>
      <c r="Z969" t="str">
        <f t="shared" si="338"/>
        <v>Moderate</v>
      </c>
      <c r="AA969" t="str">
        <f t="shared" si="339"/>
        <v>301-400</v>
      </c>
      <c r="AB969" t="str">
        <f t="shared" si="340"/>
        <v>101-150</v>
      </c>
      <c r="AC969" t="str">
        <f t="shared" si="341"/>
        <v>SOUTH</v>
      </c>
      <c r="AD969" t="str">
        <f t="shared" si="342"/>
        <v>Multiple Device</v>
      </c>
      <c r="AE969" t="str">
        <f t="shared" si="343"/>
        <v>451-500</v>
      </c>
      <c r="AF969" s="24" t="str">
        <f t="shared" si="344"/>
        <v>0-1 days</v>
      </c>
      <c r="AG969" t="str">
        <f t="shared" si="345"/>
        <v>2501-3000</v>
      </c>
      <c r="AH969" s="30">
        <f t="shared" si="347"/>
        <v>376</v>
      </c>
      <c r="AI969" s="30">
        <f t="shared" si="334"/>
        <v>1.2021276595744681</v>
      </c>
      <c r="AJ969" t="str">
        <f t="shared" si="348"/>
        <v>0-5 hrs</v>
      </c>
      <c r="AK969" t="str">
        <f t="shared" si="349"/>
        <v>High Enagaged</v>
      </c>
    </row>
    <row r="970" spans="1:37" x14ac:dyDescent="0.25">
      <c r="A970">
        <v>9700</v>
      </c>
      <c r="B970" t="s">
        <v>110</v>
      </c>
      <c r="C970" s="1">
        <v>44921</v>
      </c>
      <c r="D970" s="1">
        <v>45626</v>
      </c>
      <c r="E970" s="33">
        <v>15.99</v>
      </c>
      <c r="F970">
        <v>272</v>
      </c>
      <c r="G970" t="s">
        <v>46</v>
      </c>
      <c r="H970">
        <v>5</v>
      </c>
      <c r="I970">
        <v>1</v>
      </c>
      <c r="J970" t="b">
        <v>0</v>
      </c>
      <c r="K970">
        <v>201</v>
      </c>
      <c r="L970">
        <v>122</v>
      </c>
      <c r="M970" t="s">
        <v>48</v>
      </c>
      <c r="N970" t="s">
        <v>64</v>
      </c>
      <c r="O970" t="s">
        <v>56</v>
      </c>
      <c r="P970">
        <v>94</v>
      </c>
      <c r="Q970">
        <v>4.5999999999999996</v>
      </c>
      <c r="R970" t="b">
        <v>1</v>
      </c>
      <c r="S970" t="s">
        <v>28</v>
      </c>
      <c r="T970">
        <v>4674</v>
      </c>
      <c r="U970" t="s">
        <v>57</v>
      </c>
      <c r="V970" t="s">
        <v>60</v>
      </c>
      <c r="W970" t="s">
        <v>75</v>
      </c>
      <c r="X970" s="10">
        <f t="shared" si="337"/>
        <v>0.29102167182662536</v>
      </c>
      <c r="Y970" s="10" t="str">
        <f t="shared" si="346"/>
        <v>11%-30%</v>
      </c>
      <c r="Z970" t="str">
        <f t="shared" si="338"/>
        <v>Moderate</v>
      </c>
      <c r="AA970" t="str">
        <f t="shared" si="339"/>
        <v>201-300</v>
      </c>
      <c r="AB970" t="str">
        <f t="shared" si="340"/>
        <v>101-150</v>
      </c>
      <c r="AC970" t="str">
        <f t="shared" si="341"/>
        <v>EAST</v>
      </c>
      <c r="AD970" t="str">
        <f t="shared" si="342"/>
        <v>Multiple Device</v>
      </c>
      <c r="AE970" t="str">
        <f t="shared" si="343"/>
        <v>251-300</v>
      </c>
      <c r="AF970" s="24" t="str">
        <f t="shared" si="344"/>
        <v>16-20 days</v>
      </c>
      <c r="AG970" t="str">
        <f t="shared" si="345"/>
        <v>Above 4500</v>
      </c>
      <c r="AH970" s="30">
        <f t="shared" si="347"/>
        <v>705</v>
      </c>
      <c r="AI970" s="30">
        <f t="shared" si="334"/>
        <v>0.38581560283687943</v>
      </c>
      <c r="AJ970" t="str">
        <f t="shared" si="348"/>
        <v>0-5 hrs</v>
      </c>
      <c r="AK970" t="str">
        <f t="shared" ref="AK970:AK971" si="351">IF(F970&gt;400,"High Enagaged",IF(AND(F970&lt;=200,F970&gt;100),"Moderate Enagaged","Low Engaged"))</f>
        <v>Low Engaged</v>
      </c>
    </row>
    <row r="971" spans="1:37" x14ac:dyDescent="0.25">
      <c r="A971">
        <v>9701</v>
      </c>
      <c r="B971" t="s">
        <v>319</v>
      </c>
      <c r="C971" s="1">
        <v>45002</v>
      </c>
      <c r="D971" s="1">
        <v>45622</v>
      </c>
      <c r="E971" s="33">
        <v>7.99</v>
      </c>
      <c r="F971">
        <v>376</v>
      </c>
      <c r="G971" t="s">
        <v>43</v>
      </c>
      <c r="H971">
        <v>3</v>
      </c>
      <c r="I971">
        <v>6</v>
      </c>
      <c r="J971" t="b">
        <v>0</v>
      </c>
      <c r="K971">
        <v>727</v>
      </c>
      <c r="L971">
        <v>13</v>
      </c>
      <c r="M971" t="s">
        <v>44</v>
      </c>
      <c r="N971" t="s">
        <v>64</v>
      </c>
      <c r="O971" t="s">
        <v>34</v>
      </c>
      <c r="P971">
        <v>5</v>
      </c>
      <c r="Q971">
        <v>3.4</v>
      </c>
      <c r="R971" t="b">
        <v>0</v>
      </c>
      <c r="S971" t="s">
        <v>28</v>
      </c>
      <c r="T971">
        <v>4378</v>
      </c>
      <c r="U971" t="s">
        <v>35</v>
      </c>
      <c r="V971" t="s">
        <v>36</v>
      </c>
      <c r="W971" t="s">
        <v>53</v>
      </c>
      <c r="X971" s="10">
        <f t="shared" si="337"/>
        <v>6.7567567567567571E-3</v>
      </c>
      <c r="Y971" s="10" t="str">
        <f t="shared" si="346"/>
        <v>0%-10%</v>
      </c>
      <c r="Z971" t="str">
        <f t="shared" si="338"/>
        <v>Low</v>
      </c>
      <c r="AA971" t="str">
        <f t="shared" si="339"/>
        <v>701-800</v>
      </c>
      <c r="AB971" t="str">
        <f t="shared" si="340"/>
        <v>0-50</v>
      </c>
      <c r="AC971" t="str">
        <f t="shared" si="341"/>
        <v>NORTH</v>
      </c>
      <c r="AD971" t="str">
        <f t="shared" si="342"/>
        <v>Multiple Device</v>
      </c>
      <c r="AE971" t="str">
        <f t="shared" si="343"/>
        <v>351-400</v>
      </c>
      <c r="AF971" s="24" t="str">
        <f t="shared" si="344"/>
        <v>More than 30days</v>
      </c>
      <c r="AG971" t="str">
        <f t="shared" si="345"/>
        <v>4001-4500</v>
      </c>
      <c r="AH971" s="30">
        <f t="shared" si="347"/>
        <v>620</v>
      </c>
      <c r="AI971" s="30">
        <f t="shared" si="334"/>
        <v>0.6064516129032258</v>
      </c>
      <c r="AJ971" t="str">
        <f t="shared" si="348"/>
        <v>0-5 hrs</v>
      </c>
      <c r="AK971" t="str">
        <f t="shared" si="351"/>
        <v>Low Engaged</v>
      </c>
    </row>
    <row r="972" spans="1:37" x14ac:dyDescent="0.25">
      <c r="A972">
        <v>9703</v>
      </c>
      <c r="B972" t="s">
        <v>82</v>
      </c>
      <c r="C972" s="1">
        <v>45351</v>
      </c>
      <c r="D972" s="1">
        <v>45638</v>
      </c>
      <c r="E972" s="33">
        <v>11.99</v>
      </c>
      <c r="F972">
        <v>410</v>
      </c>
      <c r="G972" t="s">
        <v>43</v>
      </c>
      <c r="H972">
        <v>3</v>
      </c>
      <c r="I972">
        <v>5</v>
      </c>
      <c r="J972" t="b">
        <v>0</v>
      </c>
      <c r="K972">
        <v>826</v>
      </c>
      <c r="L972">
        <v>182</v>
      </c>
      <c r="M972" t="s">
        <v>44</v>
      </c>
      <c r="N972" t="s">
        <v>64</v>
      </c>
      <c r="O972" t="s">
        <v>56</v>
      </c>
      <c r="P972">
        <v>69</v>
      </c>
      <c r="Q972">
        <v>4.2</v>
      </c>
      <c r="R972" t="b">
        <v>0</v>
      </c>
      <c r="S972" t="s">
        <v>28</v>
      </c>
      <c r="T972">
        <v>3441</v>
      </c>
      <c r="U972" t="s">
        <v>29</v>
      </c>
      <c r="V972" t="s">
        <v>30</v>
      </c>
      <c r="W972" t="s">
        <v>37</v>
      </c>
      <c r="X972" s="10">
        <f t="shared" si="337"/>
        <v>6.8452380952380959E-2</v>
      </c>
      <c r="Y972" s="10" t="str">
        <f t="shared" si="346"/>
        <v>0%-10%</v>
      </c>
      <c r="Z972" t="str">
        <f t="shared" si="338"/>
        <v>Low</v>
      </c>
      <c r="AA972" t="str">
        <f t="shared" si="339"/>
        <v>801-900</v>
      </c>
      <c r="AB972" t="str">
        <f t="shared" si="340"/>
        <v>151-200</v>
      </c>
      <c r="AC972" t="str">
        <f t="shared" si="341"/>
        <v>NORTH</v>
      </c>
      <c r="AD972" t="str">
        <f t="shared" si="342"/>
        <v>Multiple Device</v>
      </c>
      <c r="AE972" t="str">
        <f t="shared" si="343"/>
        <v>401-450</v>
      </c>
      <c r="AF972" s="24" t="str">
        <f t="shared" si="344"/>
        <v>4-6 days</v>
      </c>
      <c r="AG972" t="str">
        <f t="shared" si="345"/>
        <v>3001-3500</v>
      </c>
      <c r="AH972" s="30">
        <f t="shared" si="347"/>
        <v>287</v>
      </c>
      <c r="AI972" s="30">
        <f t="shared" si="334"/>
        <v>1.4285714285714286</v>
      </c>
      <c r="AJ972" t="str">
        <f t="shared" si="348"/>
        <v>0-5 hrs</v>
      </c>
      <c r="AK972" t="str">
        <f t="shared" si="349"/>
        <v>High Enagaged</v>
      </c>
    </row>
    <row r="973" spans="1:37" x14ac:dyDescent="0.25">
      <c r="A973">
        <v>9710</v>
      </c>
      <c r="B973" t="s">
        <v>78</v>
      </c>
      <c r="C973" s="1">
        <v>45079</v>
      </c>
      <c r="D973" s="1">
        <v>45623</v>
      </c>
      <c r="E973" s="33">
        <v>7.99</v>
      </c>
      <c r="F973">
        <v>441</v>
      </c>
      <c r="G973" t="s">
        <v>79</v>
      </c>
      <c r="H973">
        <v>1</v>
      </c>
      <c r="I973">
        <v>5</v>
      </c>
      <c r="J973" t="b">
        <v>0</v>
      </c>
      <c r="K973">
        <v>228</v>
      </c>
      <c r="L973">
        <v>39</v>
      </c>
      <c r="M973" t="s">
        <v>63</v>
      </c>
      <c r="N973" t="s">
        <v>26</v>
      </c>
      <c r="O973" t="s">
        <v>41</v>
      </c>
      <c r="P973">
        <v>50</v>
      </c>
      <c r="Q973">
        <v>3.1</v>
      </c>
      <c r="R973" t="b">
        <v>1</v>
      </c>
      <c r="S973" t="s">
        <v>28</v>
      </c>
      <c r="T973">
        <v>1159</v>
      </c>
      <c r="U973" t="s">
        <v>35</v>
      </c>
      <c r="V973" t="s">
        <v>30</v>
      </c>
      <c r="W973" t="s">
        <v>53</v>
      </c>
      <c r="X973" s="10">
        <f t="shared" si="337"/>
        <v>0.18726591760299627</v>
      </c>
      <c r="Y973" s="10" t="str">
        <f t="shared" si="346"/>
        <v>11%-30%</v>
      </c>
      <c r="Z973" t="str">
        <f t="shared" si="338"/>
        <v>Moderate</v>
      </c>
      <c r="AA973" t="str">
        <f t="shared" si="339"/>
        <v>201-300</v>
      </c>
      <c r="AB973" t="str">
        <f t="shared" si="340"/>
        <v>0-50</v>
      </c>
      <c r="AC973" t="str">
        <f t="shared" si="341"/>
        <v>NORTH</v>
      </c>
      <c r="AD973" t="str">
        <f t="shared" si="342"/>
        <v>Single Device</v>
      </c>
      <c r="AE973" t="str">
        <f t="shared" si="343"/>
        <v>401-450</v>
      </c>
      <c r="AF973" s="24" t="str">
        <f t="shared" si="344"/>
        <v>More than 30days</v>
      </c>
      <c r="AG973" t="str">
        <f t="shared" si="345"/>
        <v>1001-1500</v>
      </c>
      <c r="AH973" s="30">
        <f t="shared" si="347"/>
        <v>544</v>
      </c>
      <c r="AI973" s="30">
        <f t="shared" si="334"/>
        <v>0.81066176470588236</v>
      </c>
      <c r="AJ973" t="str">
        <f t="shared" si="348"/>
        <v>0-5 hrs</v>
      </c>
      <c r="AK973" t="str">
        <f t="shared" si="349"/>
        <v>High Enagaged</v>
      </c>
    </row>
    <row r="974" spans="1:37" x14ac:dyDescent="0.25">
      <c r="A974">
        <v>9734</v>
      </c>
      <c r="B974" t="s">
        <v>86</v>
      </c>
      <c r="C974" s="1">
        <v>45620</v>
      </c>
      <c r="D974" s="1">
        <v>45640</v>
      </c>
      <c r="E974" s="33">
        <v>15.99</v>
      </c>
      <c r="F974">
        <v>217</v>
      </c>
      <c r="G974" t="s">
        <v>24</v>
      </c>
      <c r="H974">
        <v>2</v>
      </c>
      <c r="I974">
        <v>2</v>
      </c>
      <c r="J974" t="b">
        <v>1</v>
      </c>
      <c r="K974">
        <v>872</v>
      </c>
      <c r="L974">
        <v>8</v>
      </c>
      <c r="M974" t="s">
        <v>39</v>
      </c>
      <c r="N974" t="s">
        <v>64</v>
      </c>
      <c r="O974" t="s">
        <v>67</v>
      </c>
      <c r="P974">
        <v>51</v>
      </c>
      <c r="Q974">
        <v>3.6</v>
      </c>
      <c r="R974" t="b">
        <v>1</v>
      </c>
      <c r="S974" t="s">
        <v>28</v>
      </c>
      <c r="T974">
        <v>4928</v>
      </c>
      <c r="U974" t="s">
        <v>57</v>
      </c>
      <c r="V974" t="s">
        <v>30</v>
      </c>
      <c r="W974" t="s">
        <v>31</v>
      </c>
      <c r="X974" s="10">
        <f t="shared" si="337"/>
        <v>5.7954545454545453E-2</v>
      </c>
      <c r="Y974" s="10" t="str">
        <f t="shared" si="346"/>
        <v>0%-10%</v>
      </c>
      <c r="Z974" t="str">
        <f t="shared" si="338"/>
        <v>Low</v>
      </c>
      <c r="AA974" t="str">
        <f t="shared" si="339"/>
        <v>801-900</v>
      </c>
      <c r="AB974" t="str">
        <f t="shared" si="340"/>
        <v>0-50</v>
      </c>
      <c r="AC974" t="str">
        <f t="shared" si="341"/>
        <v>WEST</v>
      </c>
      <c r="AD974" t="str">
        <f t="shared" si="342"/>
        <v>Multiple Device</v>
      </c>
      <c r="AE974" t="str">
        <f t="shared" si="343"/>
        <v>201-250</v>
      </c>
      <c r="AF974" s="24" t="str">
        <f t="shared" si="344"/>
        <v>4-6 days</v>
      </c>
      <c r="AG974" t="str">
        <f t="shared" si="345"/>
        <v>Above 4500</v>
      </c>
      <c r="AH974" s="30">
        <f t="shared" si="347"/>
        <v>20</v>
      </c>
      <c r="AI974" s="30">
        <f t="shared" si="334"/>
        <v>10.85</v>
      </c>
      <c r="AJ974" t="str">
        <f t="shared" si="348"/>
        <v>11-15 hrs</v>
      </c>
      <c r="AK974" t="str">
        <f t="shared" ref="AK974:AK979" si="352">IF(F974&gt;400,"High Enagaged",IF(AND(F974&lt;=200,F974&gt;100),"Moderate Enagaged","Low Engaged"))</f>
        <v>Low Engaged</v>
      </c>
    </row>
    <row r="975" spans="1:37" x14ac:dyDescent="0.25">
      <c r="A975">
        <v>9748</v>
      </c>
      <c r="B975" t="s">
        <v>202</v>
      </c>
      <c r="C975" s="1">
        <v>45272</v>
      </c>
      <c r="D975" s="1">
        <v>45633</v>
      </c>
      <c r="E975" s="33">
        <v>15.99</v>
      </c>
      <c r="F975">
        <v>264</v>
      </c>
      <c r="G975" t="s">
        <v>79</v>
      </c>
      <c r="H975">
        <v>2</v>
      </c>
      <c r="I975">
        <v>6</v>
      </c>
      <c r="J975" t="b">
        <v>0</v>
      </c>
      <c r="K975">
        <v>474</v>
      </c>
      <c r="L975">
        <v>10</v>
      </c>
      <c r="M975" t="s">
        <v>25</v>
      </c>
      <c r="N975" t="s">
        <v>64</v>
      </c>
      <c r="O975" t="s">
        <v>34</v>
      </c>
      <c r="P975">
        <v>18</v>
      </c>
      <c r="Q975">
        <v>4.7</v>
      </c>
      <c r="R975" t="b">
        <v>1</v>
      </c>
      <c r="S975" t="s">
        <v>28</v>
      </c>
      <c r="T975">
        <v>4070</v>
      </c>
      <c r="U975" t="s">
        <v>29</v>
      </c>
      <c r="V975" t="s">
        <v>30</v>
      </c>
      <c r="W975" t="s">
        <v>53</v>
      </c>
      <c r="X975" s="10">
        <f t="shared" si="337"/>
        <v>3.71900826446281E-2</v>
      </c>
      <c r="Y975" s="10" t="str">
        <f t="shared" si="346"/>
        <v>0%-10%</v>
      </c>
      <c r="Z975" t="str">
        <f t="shared" si="338"/>
        <v>Low</v>
      </c>
      <c r="AA975" t="str">
        <f t="shared" si="339"/>
        <v>401-500</v>
      </c>
      <c r="AB975" t="str">
        <f t="shared" si="340"/>
        <v>0-50</v>
      </c>
      <c r="AC975" t="str">
        <f t="shared" si="341"/>
        <v>WEST</v>
      </c>
      <c r="AD975" t="str">
        <f t="shared" si="342"/>
        <v>Multiple Device</v>
      </c>
      <c r="AE975" t="str">
        <f t="shared" si="343"/>
        <v>251-300</v>
      </c>
      <c r="AF975" s="24" t="str">
        <f t="shared" si="344"/>
        <v>11-15 days</v>
      </c>
      <c r="AG975" t="str">
        <f t="shared" si="345"/>
        <v>4001-4500</v>
      </c>
      <c r="AH975" s="30">
        <f t="shared" si="347"/>
        <v>361</v>
      </c>
      <c r="AI975" s="30">
        <f t="shared" si="334"/>
        <v>0.73130193905817176</v>
      </c>
      <c r="AJ975" t="str">
        <f t="shared" si="348"/>
        <v>0-5 hrs</v>
      </c>
      <c r="AK975" t="str">
        <f t="shared" si="352"/>
        <v>Low Engaged</v>
      </c>
    </row>
    <row r="976" spans="1:37" x14ac:dyDescent="0.25">
      <c r="A976">
        <v>9770</v>
      </c>
      <c r="B976" t="s">
        <v>146</v>
      </c>
      <c r="C976" s="1">
        <v>45227</v>
      </c>
      <c r="D976" s="1">
        <v>45620</v>
      </c>
      <c r="E976" s="33">
        <v>7.99</v>
      </c>
      <c r="F976">
        <v>327</v>
      </c>
      <c r="G976" t="s">
        <v>79</v>
      </c>
      <c r="H976">
        <v>4</v>
      </c>
      <c r="I976">
        <v>3</v>
      </c>
      <c r="J976" t="b">
        <v>0</v>
      </c>
      <c r="K976">
        <v>451</v>
      </c>
      <c r="L976">
        <v>108</v>
      </c>
      <c r="M976" t="s">
        <v>44</v>
      </c>
      <c r="N976" t="s">
        <v>26</v>
      </c>
      <c r="O976" t="s">
        <v>50</v>
      </c>
      <c r="P976">
        <v>91</v>
      </c>
      <c r="Q976">
        <v>3.2</v>
      </c>
      <c r="R976" t="b">
        <v>1</v>
      </c>
      <c r="S976" t="s">
        <v>28</v>
      </c>
      <c r="T976">
        <v>4131</v>
      </c>
      <c r="U976" t="s">
        <v>51</v>
      </c>
      <c r="V976" t="s">
        <v>36</v>
      </c>
      <c r="W976" t="s">
        <v>37</v>
      </c>
      <c r="X976" s="10">
        <f t="shared" si="337"/>
        <v>0.16279069767441862</v>
      </c>
      <c r="Y976" s="10" t="str">
        <f t="shared" si="346"/>
        <v>11%-30%</v>
      </c>
      <c r="Z976" t="str">
        <f t="shared" si="338"/>
        <v>Moderate</v>
      </c>
      <c r="AA976" t="str">
        <f t="shared" si="339"/>
        <v>401-500</v>
      </c>
      <c r="AB976" t="str">
        <f t="shared" si="340"/>
        <v>101-150</v>
      </c>
      <c r="AC976" t="str">
        <f t="shared" si="341"/>
        <v>NORTH</v>
      </c>
      <c r="AD976" t="str">
        <f t="shared" si="342"/>
        <v>Multiple Device</v>
      </c>
      <c r="AE976" t="str">
        <f t="shared" si="343"/>
        <v>301-350</v>
      </c>
      <c r="AF976" s="24" t="str">
        <f t="shared" si="344"/>
        <v>21-30 days</v>
      </c>
      <c r="AG976" t="str">
        <f t="shared" si="345"/>
        <v>4001-4500</v>
      </c>
      <c r="AH976" s="30">
        <f t="shared" si="347"/>
        <v>393</v>
      </c>
      <c r="AI976" s="30">
        <f t="shared" si="334"/>
        <v>0.83206106870229013</v>
      </c>
      <c r="AJ976" t="str">
        <f t="shared" si="348"/>
        <v>0-5 hrs</v>
      </c>
      <c r="AK976" t="str">
        <f t="shared" si="352"/>
        <v>Low Engaged</v>
      </c>
    </row>
    <row r="977" spans="1:37" x14ac:dyDescent="0.25">
      <c r="A977">
        <v>9785</v>
      </c>
      <c r="B977" t="s">
        <v>168</v>
      </c>
      <c r="C977" s="1">
        <v>45295</v>
      </c>
      <c r="D977" s="1">
        <v>45644</v>
      </c>
      <c r="E977" s="33">
        <v>11.99</v>
      </c>
      <c r="F977">
        <v>54</v>
      </c>
      <c r="G977" t="s">
        <v>24</v>
      </c>
      <c r="H977">
        <v>5</v>
      </c>
      <c r="I977">
        <v>4</v>
      </c>
      <c r="J977" t="b">
        <v>0</v>
      </c>
      <c r="K977">
        <v>659</v>
      </c>
      <c r="L977">
        <v>2</v>
      </c>
      <c r="M977" t="s">
        <v>63</v>
      </c>
      <c r="N977" t="s">
        <v>26</v>
      </c>
      <c r="O977" t="s">
        <v>41</v>
      </c>
      <c r="P977">
        <v>82</v>
      </c>
      <c r="Q977">
        <v>4.3</v>
      </c>
      <c r="R977" t="b">
        <v>1</v>
      </c>
      <c r="S977" t="s">
        <v>28</v>
      </c>
      <c r="T977">
        <v>2557</v>
      </c>
      <c r="U977" t="s">
        <v>35</v>
      </c>
      <c r="V977" t="s">
        <v>30</v>
      </c>
      <c r="W977" t="s">
        <v>53</v>
      </c>
      <c r="X977" s="10">
        <f t="shared" si="337"/>
        <v>0.12405446293494705</v>
      </c>
      <c r="Y977" s="10" t="str">
        <f t="shared" si="346"/>
        <v>11%-30%</v>
      </c>
      <c r="Z977" t="str">
        <f t="shared" si="338"/>
        <v>Moderate</v>
      </c>
      <c r="AA977" t="str">
        <f t="shared" si="339"/>
        <v>601-700</v>
      </c>
      <c r="AB977" t="str">
        <f t="shared" si="340"/>
        <v>0-50</v>
      </c>
      <c r="AC977" t="str">
        <f t="shared" si="341"/>
        <v>NORTH</v>
      </c>
      <c r="AD977" t="str">
        <f t="shared" si="342"/>
        <v>Multiple Device</v>
      </c>
      <c r="AE977" t="str">
        <f t="shared" si="343"/>
        <v>51-100</v>
      </c>
      <c r="AF977" s="24" t="str">
        <f t="shared" si="344"/>
        <v>0-1 days</v>
      </c>
      <c r="AG977" t="str">
        <f t="shared" si="345"/>
        <v>2501-3000</v>
      </c>
      <c r="AH977" s="30">
        <f t="shared" si="347"/>
        <v>349</v>
      </c>
      <c r="AI977" s="30">
        <f t="shared" si="334"/>
        <v>0.15472779369627507</v>
      </c>
      <c r="AJ977" t="str">
        <f t="shared" si="348"/>
        <v>0-5 hrs</v>
      </c>
      <c r="AK977" t="str">
        <f t="shared" si="352"/>
        <v>Low Engaged</v>
      </c>
    </row>
    <row r="978" spans="1:37" x14ac:dyDescent="0.25">
      <c r="A978">
        <v>9800</v>
      </c>
      <c r="B978" t="s">
        <v>269</v>
      </c>
      <c r="C978" s="1">
        <v>44926</v>
      </c>
      <c r="D978" s="1">
        <v>45631</v>
      </c>
      <c r="E978" s="33">
        <v>15.99</v>
      </c>
      <c r="F978">
        <v>123</v>
      </c>
      <c r="G978" t="s">
        <v>55</v>
      </c>
      <c r="H978">
        <v>1</v>
      </c>
      <c r="I978">
        <v>1</v>
      </c>
      <c r="J978" t="b">
        <v>1</v>
      </c>
      <c r="K978">
        <v>841</v>
      </c>
      <c r="L978">
        <v>45</v>
      </c>
      <c r="M978" t="s">
        <v>44</v>
      </c>
      <c r="N978" t="s">
        <v>26</v>
      </c>
      <c r="O978" t="s">
        <v>27</v>
      </c>
      <c r="P978">
        <v>76</v>
      </c>
      <c r="Q978">
        <v>4.3</v>
      </c>
      <c r="R978" t="b">
        <v>1</v>
      </c>
      <c r="S978" t="s">
        <v>28</v>
      </c>
      <c r="T978">
        <v>3983</v>
      </c>
      <c r="U978" t="s">
        <v>29</v>
      </c>
      <c r="V978" t="s">
        <v>30</v>
      </c>
      <c r="W978" t="s">
        <v>31</v>
      </c>
      <c r="X978" s="10">
        <f t="shared" si="337"/>
        <v>8.5778781038374718E-2</v>
      </c>
      <c r="Y978" s="10" t="str">
        <f t="shared" si="346"/>
        <v>0%-10%</v>
      </c>
      <c r="Z978" t="str">
        <f t="shared" si="338"/>
        <v>Low</v>
      </c>
      <c r="AA978" t="str">
        <f t="shared" si="339"/>
        <v>801-900</v>
      </c>
      <c r="AB978" t="str">
        <f t="shared" si="340"/>
        <v>0-50</v>
      </c>
      <c r="AC978" t="str">
        <f t="shared" si="341"/>
        <v>NORTH</v>
      </c>
      <c r="AD978" t="str">
        <f t="shared" si="342"/>
        <v>Single Device</v>
      </c>
      <c r="AE978" t="str">
        <f t="shared" si="343"/>
        <v>101-150</v>
      </c>
      <c r="AF978" s="24" t="str">
        <f t="shared" si="344"/>
        <v>11-15 days</v>
      </c>
      <c r="AG978" t="str">
        <f t="shared" si="345"/>
        <v>3501-4000</v>
      </c>
      <c r="AH978" s="30">
        <f t="shared" si="347"/>
        <v>705</v>
      </c>
      <c r="AI978" s="30">
        <f t="shared" si="334"/>
        <v>0.17446808510638298</v>
      </c>
      <c r="AJ978" t="str">
        <f t="shared" si="348"/>
        <v>0-5 hrs</v>
      </c>
      <c r="AK978" t="str">
        <f t="shared" si="352"/>
        <v>Moderate Enagaged</v>
      </c>
    </row>
    <row r="979" spans="1:37" x14ac:dyDescent="0.25">
      <c r="A979">
        <v>9803</v>
      </c>
      <c r="B979" t="s">
        <v>246</v>
      </c>
      <c r="C979" s="1">
        <v>45487</v>
      </c>
      <c r="D979" s="1">
        <v>45619</v>
      </c>
      <c r="E979" s="33">
        <v>11.99</v>
      </c>
      <c r="F979">
        <v>318</v>
      </c>
      <c r="G979" t="s">
        <v>33</v>
      </c>
      <c r="H979">
        <v>2</v>
      </c>
      <c r="I979">
        <v>1</v>
      </c>
      <c r="J979" t="b">
        <v>0</v>
      </c>
      <c r="K979">
        <v>376</v>
      </c>
      <c r="L979">
        <v>44</v>
      </c>
      <c r="M979" t="s">
        <v>25</v>
      </c>
      <c r="N979" t="s">
        <v>64</v>
      </c>
      <c r="O979" t="s">
        <v>41</v>
      </c>
      <c r="P979">
        <v>42</v>
      </c>
      <c r="Q979">
        <v>3.9</v>
      </c>
      <c r="R979" t="b">
        <v>0</v>
      </c>
      <c r="S979" t="s">
        <v>28</v>
      </c>
      <c r="T979">
        <v>3078</v>
      </c>
      <c r="U979" t="s">
        <v>65</v>
      </c>
      <c r="V979" t="s">
        <v>36</v>
      </c>
      <c r="W979" t="s">
        <v>53</v>
      </c>
      <c r="X979" s="10">
        <f t="shared" si="337"/>
        <v>0.1</v>
      </c>
      <c r="Y979" s="10" t="str">
        <f t="shared" si="346"/>
        <v>0%-10%</v>
      </c>
      <c r="Z979" t="str">
        <f t="shared" si="338"/>
        <v>Low</v>
      </c>
      <c r="AA979" t="str">
        <f t="shared" si="339"/>
        <v>301-400</v>
      </c>
      <c r="AB979" t="str">
        <f t="shared" si="340"/>
        <v>0-50</v>
      </c>
      <c r="AC979" t="str">
        <f t="shared" si="341"/>
        <v>WEST</v>
      </c>
      <c r="AD979" t="str">
        <f t="shared" si="342"/>
        <v>Multiple Device</v>
      </c>
      <c r="AE979" t="str">
        <f t="shared" si="343"/>
        <v>301-350</v>
      </c>
      <c r="AF979" s="24" t="str">
        <f t="shared" si="344"/>
        <v>More than 30days</v>
      </c>
      <c r="AG979" t="str">
        <f t="shared" si="345"/>
        <v>3001-3500</v>
      </c>
      <c r="AH979" s="30">
        <f t="shared" si="347"/>
        <v>132</v>
      </c>
      <c r="AI979" s="30">
        <f t="shared" si="334"/>
        <v>2.4090909090909092</v>
      </c>
      <c r="AJ979" t="str">
        <f t="shared" si="348"/>
        <v>0-5 hrs</v>
      </c>
      <c r="AK979" t="str">
        <f t="shared" si="352"/>
        <v>Low Engaged</v>
      </c>
    </row>
    <row r="980" spans="1:37" x14ac:dyDescent="0.25">
      <c r="A980">
        <v>9814</v>
      </c>
      <c r="B980" t="s">
        <v>185</v>
      </c>
      <c r="C980" s="1">
        <v>45515</v>
      </c>
      <c r="D980" s="1">
        <v>45623</v>
      </c>
      <c r="E980" s="33">
        <v>11.99</v>
      </c>
      <c r="F980">
        <v>413</v>
      </c>
      <c r="G980" t="s">
        <v>62</v>
      </c>
      <c r="H980">
        <v>1</v>
      </c>
      <c r="I980">
        <v>6</v>
      </c>
      <c r="J980" t="b">
        <v>1</v>
      </c>
      <c r="K980">
        <v>330</v>
      </c>
      <c r="L980">
        <v>63</v>
      </c>
      <c r="M980" t="s">
        <v>25</v>
      </c>
      <c r="N980" t="s">
        <v>26</v>
      </c>
      <c r="O980" t="s">
        <v>67</v>
      </c>
      <c r="P980">
        <v>50</v>
      </c>
      <c r="Q980">
        <v>4.0999999999999996</v>
      </c>
      <c r="R980" t="b">
        <v>1</v>
      </c>
      <c r="S980" t="s">
        <v>28</v>
      </c>
      <c r="T980">
        <v>1416</v>
      </c>
      <c r="U980" t="s">
        <v>51</v>
      </c>
      <c r="V980" t="s">
        <v>60</v>
      </c>
      <c r="W980" t="s">
        <v>31</v>
      </c>
      <c r="X980" s="10">
        <f t="shared" si="337"/>
        <v>0.1272264631043257</v>
      </c>
      <c r="Y980" s="10" t="str">
        <f t="shared" si="346"/>
        <v>11%-30%</v>
      </c>
      <c r="Z980" t="str">
        <f t="shared" si="338"/>
        <v>Moderate</v>
      </c>
      <c r="AA980" t="str">
        <f t="shared" si="339"/>
        <v>301-400</v>
      </c>
      <c r="AB980" t="str">
        <f t="shared" si="340"/>
        <v>51-100</v>
      </c>
      <c r="AC980" t="str">
        <f t="shared" si="341"/>
        <v>WEST</v>
      </c>
      <c r="AD980" t="str">
        <f t="shared" si="342"/>
        <v>Single Device</v>
      </c>
      <c r="AE980" t="str">
        <f t="shared" si="343"/>
        <v>401-450</v>
      </c>
      <c r="AF980" s="24" t="str">
        <f t="shared" si="344"/>
        <v>More than 30days</v>
      </c>
      <c r="AG980" t="str">
        <f t="shared" si="345"/>
        <v>1001-1500</v>
      </c>
      <c r="AH980" s="30">
        <f t="shared" si="347"/>
        <v>108</v>
      </c>
      <c r="AI980" s="30">
        <f t="shared" si="334"/>
        <v>3.824074074074074</v>
      </c>
      <c r="AJ980" t="str">
        <f t="shared" si="348"/>
        <v>0-5 hrs</v>
      </c>
      <c r="AK980" t="str">
        <f t="shared" si="349"/>
        <v>High Enagaged</v>
      </c>
    </row>
    <row r="981" spans="1:37" x14ac:dyDescent="0.25">
      <c r="A981">
        <v>9820</v>
      </c>
      <c r="B981" t="s">
        <v>108</v>
      </c>
      <c r="C981" s="1">
        <v>45586</v>
      </c>
      <c r="D981" s="1">
        <v>45623</v>
      </c>
      <c r="E981" s="33">
        <v>7.99</v>
      </c>
      <c r="F981">
        <v>40</v>
      </c>
      <c r="G981" t="s">
        <v>46</v>
      </c>
      <c r="H981">
        <v>2</v>
      </c>
      <c r="I981">
        <v>1</v>
      </c>
      <c r="J981" t="b">
        <v>1</v>
      </c>
      <c r="K981">
        <v>92</v>
      </c>
      <c r="L981">
        <v>184</v>
      </c>
      <c r="M981" t="s">
        <v>44</v>
      </c>
      <c r="N981" t="s">
        <v>49</v>
      </c>
      <c r="O981" t="s">
        <v>41</v>
      </c>
      <c r="P981">
        <v>66</v>
      </c>
      <c r="Q981">
        <v>4.0999999999999996</v>
      </c>
      <c r="R981" t="b">
        <v>1</v>
      </c>
      <c r="S981" t="s">
        <v>28</v>
      </c>
      <c r="T981">
        <v>4377</v>
      </c>
      <c r="U981" t="s">
        <v>51</v>
      </c>
      <c r="V981" t="s">
        <v>36</v>
      </c>
      <c r="W981" t="s">
        <v>75</v>
      </c>
      <c r="X981" s="10">
        <f t="shared" si="337"/>
        <v>0.2391304347826087</v>
      </c>
      <c r="Y981" s="10" t="str">
        <f t="shared" si="346"/>
        <v>11%-30%</v>
      </c>
      <c r="Z981" t="str">
        <f t="shared" si="338"/>
        <v>Moderate</v>
      </c>
      <c r="AA981" t="str">
        <f t="shared" si="339"/>
        <v>0-100</v>
      </c>
      <c r="AB981" t="str">
        <f t="shared" si="340"/>
        <v>151-200</v>
      </c>
      <c r="AC981" t="str">
        <f t="shared" si="341"/>
        <v>NORTH</v>
      </c>
      <c r="AD981" t="str">
        <f t="shared" si="342"/>
        <v>Multiple Device</v>
      </c>
      <c r="AE981" t="str">
        <f t="shared" si="343"/>
        <v>0-50</v>
      </c>
      <c r="AF981" s="24" t="str">
        <f t="shared" si="344"/>
        <v>More than 30days</v>
      </c>
      <c r="AG981" t="str">
        <f t="shared" si="345"/>
        <v>4001-4500</v>
      </c>
      <c r="AH981" s="30">
        <f t="shared" si="347"/>
        <v>37</v>
      </c>
      <c r="AI981" s="30">
        <f t="shared" si="334"/>
        <v>1.0810810810810811</v>
      </c>
      <c r="AJ981" t="str">
        <f t="shared" si="348"/>
        <v>0-5 hrs</v>
      </c>
      <c r="AK981" t="str">
        <f t="shared" ref="AK981:AK993" si="353">IF(F981&gt;400,"High Enagaged",IF(AND(F981&lt;=200,F981&gt;100),"Moderate Enagaged","Low Engaged"))</f>
        <v>Low Engaged</v>
      </c>
    </row>
    <row r="982" spans="1:37" x14ac:dyDescent="0.25">
      <c r="A982">
        <v>9822</v>
      </c>
      <c r="B982" t="s">
        <v>140</v>
      </c>
      <c r="C982" s="1">
        <v>45100</v>
      </c>
      <c r="D982" s="1">
        <v>45639</v>
      </c>
      <c r="E982" s="33">
        <v>7.99</v>
      </c>
      <c r="F982">
        <v>276</v>
      </c>
      <c r="G982" t="s">
        <v>62</v>
      </c>
      <c r="H982">
        <v>4</v>
      </c>
      <c r="I982">
        <v>1</v>
      </c>
      <c r="J982" t="b">
        <v>1</v>
      </c>
      <c r="K982">
        <v>348</v>
      </c>
      <c r="L982">
        <v>13</v>
      </c>
      <c r="M982" t="s">
        <v>48</v>
      </c>
      <c r="N982" t="s">
        <v>64</v>
      </c>
      <c r="O982" t="s">
        <v>34</v>
      </c>
      <c r="P982">
        <v>34</v>
      </c>
      <c r="Q982">
        <v>4.7</v>
      </c>
      <c r="R982" t="b">
        <v>0</v>
      </c>
      <c r="S982" t="s">
        <v>28</v>
      </c>
      <c r="T982">
        <v>3178</v>
      </c>
      <c r="U982" t="s">
        <v>51</v>
      </c>
      <c r="V982" t="s">
        <v>68</v>
      </c>
      <c r="W982" t="s">
        <v>75</v>
      </c>
      <c r="X982" s="10">
        <f t="shared" si="337"/>
        <v>9.4182825484764546E-2</v>
      </c>
      <c r="Y982" s="10" t="str">
        <f t="shared" si="346"/>
        <v>0%-10%</v>
      </c>
      <c r="Z982" t="str">
        <f t="shared" si="338"/>
        <v>Low</v>
      </c>
      <c r="AA982" t="str">
        <f t="shared" si="339"/>
        <v>301-400</v>
      </c>
      <c r="AB982" t="str">
        <f t="shared" si="340"/>
        <v>0-50</v>
      </c>
      <c r="AC982" t="str">
        <f t="shared" si="341"/>
        <v>EAST</v>
      </c>
      <c r="AD982" t="str">
        <f t="shared" si="342"/>
        <v>Multiple Device</v>
      </c>
      <c r="AE982" t="str">
        <f t="shared" si="343"/>
        <v>251-300</v>
      </c>
      <c r="AF982" s="24" t="str">
        <f t="shared" si="344"/>
        <v>4-6 days</v>
      </c>
      <c r="AG982" t="str">
        <f t="shared" si="345"/>
        <v>3001-3500</v>
      </c>
      <c r="AH982" s="30">
        <f t="shared" si="347"/>
        <v>539</v>
      </c>
      <c r="AI982" s="30">
        <f t="shared" si="334"/>
        <v>0.51205936920222639</v>
      </c>
      <c r="AJ982" t="str">
        <f t="shared" si="348"/>
        <v>0-5 hrs</v>
      </c>
      <c r="AK982" t="str">
        <f t="shared" si="353"/>
        <v>Low Engaged</v>
      </c>
    </row>
    <row r="983" spans="1:37" x14ac:dyDescent="0.25">
      <c r="A983">
        <v>9832</v>
      </c>
      <c r="B983" t="s">
        <v>197</v>
      </c>
      <c r="C983" s="1">
        <v>44916</v>
      </c>
      <c r="D983" s="1">
        <v>45617</v>
      </c>
      <c r="E983" s="33">
        <v>7.99</v>
      </c>
      <c r="F983">
        <v>380</v>
      </c>
      <c r="G983" t="s">
        <v>33</v>
      </c>
      <c r="H983">
        <v>2</v>
      </c>
      <c r="I983">
        <v>5</v>
      </c>
      <c r="J983" t="b">
        <v>1</v>
      </c>
      <c r="K983">
        <v>820</v>
      </c>
      <c r="L983">
        <v>17</v>
      </c>
      <c r="M983" t="s">
        <v>59</v>
      </c>
      <c r="N983" t="s">
        <v>26</v>
      </c>
      <c r="O983" t="s">
        <v>67</v>
      </c>
      <c r="P983">
        <v>93</v>
      </c>
      <c r="Q983">
        <v>3</v>
      </c>
      <c r="R983" t="b">
        <v>0</v>
      </c>
      <c r="S983" t="s">
        <v>28</v>
      </c>
      <c r="T983">
        <v>4565</v>
      </c>
      <c r="U983" t="s">
        <v>57</v>
      </c>
      <c r="V983" t="s">
        <v>36</v>
      </c>
      <c r="W983" t="s">
        <v>37</v>
      </c>
      <c r="X983" s="10">
        <f t="shared" si="337"/>
        <v>0.1111111111111111</v>
      </c>
      <c r="Y983" s="10" t="str">
        <f t="shared" si="346"/>
        <v>11%-30%</v>
      </c>
      <c r="Z983" t="str">
        <f t="shared" si="338"/>
        <v>Moderate</v>
      </c>
      <c r="AA983" t="str">
        <f t="shared" si="339"/>
        <v>801-900</v>
      </c>
      <c r="AB983" t="str">
        <f t="shared" si="340"/>
        <v>0-50</v>
      </c>
      <c r="AC983" t="str">
        <f t="shared" si="341"/>
        <v>SOUTH</v>
      </c>
      <c r="AD983" t="str">
        <f t="shared" si="342"/>
        <v>Multiple Device</v>
      </c>
      <c r="AE983" t="str">
        <f t="shared" si="343"/>
        <v>351-400</v>
      </c>
      <c r="AF983" s="24" t="str">
        <f t="shared" si="344"/>
        <v>21-30 days</v>
      </c>
      <c r="AG983" t="str">
        <f t="shared" si="345"/>
        <v>Above 4500</v>
      </c>
      <c r="AH983" s="30">
        <f t="shared" si="347"/>
        <v>701</v>
      </c>
      <c r="AI983" s="30">
        <f t="shared" si="334"/>
        <v>0.54208273894436521</v>
      </c>
      <c r="AJ983" t="str">
        <f t="shared" si="348"/>
        <v>0-5 hrs</v>
      </c>
      <c r="AK983" t="str">
        <f t="shared" si="353"/>
        <v>Low Engaged</v>
      </c>
    </row>
    <row r="984" spans="1:37" x14ac:dyDescent="0.25">
      <c r="A984">
        <v>9846</v>
      </c>
      <c r="B984" t="s">
        <v>93</v>
      </c>
      <c r="C984" s="1">
        <v>44970</v>
      </c>
      <c r="D984" s="1">
        <v>45639</v>
      </c>
      <c r="E984" s="33">
        <v>7.99</v>
      </c>
      <c r="F984">
        <v>366</v>
      </c>
      <c r="G984" t="s">
        <v>33</v>
      </c>
      <c r="H984">
        <v>4</v>
      </c>
      <c r="I984">
        <v>5</v>
      </c>
      <c r="J984" t="b">
        <v>0</v>
      </c>
      <c r="K984">
        <v>631</v>
      </c>
      <c r="L984">
        <v>56</v>
      </c>
      <c r="M984" t="s">
        <v>74</v>
      </c>
      <c r="N984" t="s">
        <v>26</v>
      </c>
      <c r="O984" t="s">
        <v>50</v>
      </c>
      <c r="P984">
        <v>35</v>
      </c>
      <c r="Q984">
        <v>4.0999999999999996</v>
      </c>
      <c r="R984" t="b">
        <v>0</v>
      </c>
      <c r="S984" t="s">
        <v>28</v>
      </c>
      <c r="T984">
        <v>4308</v>
      </c>
      <c r="U984" t="s">
        <v>35</v>
      </c>
      <c r="V984" t="s">
        <v>30</v>
      </c>
      <c r="W984" t="s">
        <v>31</v>
      </c>
      <c r="X984" s="10">
        <f t="shared" si="337"/>
        <v>5.0946142649199416E-2</v>
      </c>
      <c r="Y984" s="10" t="str">
        <f t="shared" si="346"/>
        <v>0%-10%</v>
      </c>
      <c r="Z984" t="str">
        <f t="shared" si="338"/>
        <v>Low</v>
      </c>
      <c r="AA984" t="str">
        <f t="shared" si="339"/>
        <v>601-700</v>
      </c>
      <c r="AB984" t="str">
        <f t="shared" si="340"/>
        <v>51-100</v>
      </c>
      <c r="AC984" t="str">
        <f t="shared" si="341"/>
        <v>NORTH</v>
      </c>
      <c r="AD984" t="str">
        <f t="shared" si="342"/>
        <v>Multiple Device</v>
      </c>
      <c r="AE984" t="str">
        <f t="shared" si="343"/>
        <v>351-400</v>
      </c>
      <c r="AF984" s="24" t="str">
        <f t="shared" si="344"/>
        <v>4-6 days</v>
      </c>
      <c r="AG984" t="str">
        <f t="shared" si="345"/>
        <v>4001-4500</v>
      </c>
      <c r="AH984" s="30">
        <f t="shared" si="347"/>
        <v>669</v>
      </c>
      <c r="AI984" s="30">
        <f t="shared" si="334"/>
        <v>0.547085201793722</v>
      </c>
      <c r="AJ984" t="str">
        <f t="shared" si="348"/>
        <v>0-5 hrs</v>
      </c>
      <c r="AK984" t="str">
        <f t="shared" si="353"/>
        <v>Low Engaged</v>
      </c>
    </row>
    <row r="985" spans="1:37" x14ac:dyDescent="0.25">
      <c r="A985">
        <v>9857</v>
      </c>
      <c r="B985" t="s">
        <v>159</v>
      </c>
      <c r="C985" s="1">
        <v>45195</v>
      </c>
      <c r="D985" s="1">
        <v>45628</v>
      </c>
      <c r="E985" s="33">
        <v>7.99</v>
      </c>
      <c r="F985">
        <v>145</v>
      </c>
      <c r="G985" t="s">
        <v>24</v>
      </c>
      <c r="H985">
        <v>2</v>
      </c>
      <c r="I985">
        <v>5</v>
      </c>
      <c r="J985" t="b">
        <v>0</v>
      </c>
      <c r="K985">
        <v>882</v>
      </c>
      <c r="L985">
        <v>23</v>
      </c>
      <c r="M985" t="s">
        <v>63</v>
      </c>
      <c r="N985" t="s">
        <v>64</v>
      </c>
      <c r="O985" t="s">
        <v>67</v>
      </c>
      <c r="P985">
        <v>79</v>
      </c>
      <c r="Q985">
        <v>5</v>
      </c>
      <c r="R985" t="b">
        <v>1</v>
      </c>
      <c r="S985" t="s">
        <v>28</v>
      </c>
      <c r="T985">
        <v>905</v>
      </c>
      <c r="U985" t="s">
        <v>51</v>
      </c>
      <c r="V985" t="s">
        <v>60</v>
      </c>
      <c r="W985" t="s">
        <v>53</v>
      </c>
      <c r="X985" s="10">
        <f t="shared" si="337"/>
        <v>8.7292817679558016E-2</v>
      </c>
      <c r="Y985" s="10" t="str">
        <f t="shared" si="346"/>
        <v>0%-10%</v>
      </c>
      <c r="Z985" t="str">
        <f t="shared" si="338"/>
        <v>Low</v>
      </c>
      <c r="AA985" t="str">
        <f t="shared" si="339"/>
        <v>801-900</v>
      </c>
      <c r="AB985" t="str">
        <f t="shared" si="340"/>
        <v>0-50</v>
      </c>
      <c r="AC985" t="str">
        <f t="shared" si="341"/>
        <v>NORTH</v>
      </c>
      <c r="AD985" t="str">
        <f t="shared" si="342"/>
        <v>Multiple Device</v>
      </c>
      <c r="AE985" t="str">
        <f t="shared" si="343"/>
        <v>101-150</v>
      </c>
      <c r="AF985" s="24" t="str">
        <f t="shared" si="344"/>
        <v>16-20 days</v>
      </c>
      <c r="AG985" t="str">
        <f t="shared" si="345"/>
        <v>501-1000</v>
      </c>
      <c r="AH985" s="30">
        <f t="shared" si="347"/>
        <v>433</v>
      </c>
      <c r="AI985" s="30">
        <f t="shared" si="334"/>
        <v>0.3348729792147806</v>
      </c>
      <c r="AJ985" t="str">
        <f t="shared" si="348"/>
        <v>0-5 hrs</v>
      </c>
      <c r="AK985" t="str">
        <f t="shared" si="353"/>
        <v>Moderate Enagaged</v>
      </c>
    </row>
    <row r="986" spans="1:37" x14ac:dyDescent="0.25">
      <c r="A986">
        <v>9861</v>
      </c>
      <c r="B986" t="s">
        <v>100</v>
      </c>
      <c r="C986" s="1">
        <v>45267</v>
      </c>
      <c r="D986" s="1">
        <v>45642</v>
      </c>
      <c r="E986" s="33">
        <v>15.99</v>
      </c>
      <c r="F986">
        <v>359</v>
      </c>
      <c r="G986" t="s">
        <v>62</v>
      </c>
      <c r="H986">
        <v>3</v>
      </c>
      <c r="I986">
        <v>1</v>
      </c>
      <c r="J986" t="b">
        <v>0</v>
      </c>
      <c r="K986">
        <v>265</v>
      </c>
      <c r="L986">
        <v>34</v>
      </c>
      <c r="M986" t="s">
        <v>59</v>
      </c>
      <c r="N986" t="s">
        <v>49</v>
      </c>
      <c r="O986" t="s">
        <v>56</v>
      </c>
      <c r="P986">
        <v>64</v>
      </c>
      <c r="Q986">
        <v>4.9000000000000004</v>
      </c>
      <c r="R986" t="b">
        <v>1</v>
      </c>
      <c r="S986" t="s">
        <v>28</v>
      </c>
      <c r="T986">
        <v>3308</v>
      </c>
      <c r="U986" t="s">
        <v>29</v>
      </c>
      <c r="V986" t="s">
        <v>36</v>
      </c>
      <c r="W986" t="s">
        <v>53</v>
      </c>
      <c r="X986" s="10">
        <f t="shared" si="337"/>
        <v>0.21404682274247491</v>
      </c>
      <c r="Y986" s="10" t="str">
        <f t="shared" si="346"/>
        <v>11%-30%</v>
      </c>
      <c r="Z986" t="str">
        <f t="shared" si="338"/>
        <v>Moderate</v>
      </c>
      <c r="AA986" t="str">
        <f t="shared" si="339"/>
        <v>201-300</v>
      </c>
      <c r="AB986" t="str">
        <f t="shared" si="340"/>
        <v>0-50</v>
      </c>
      <c r="AC986" t="str">
        <f t="shared" si="341"/>
        <v>SOUTH</v>
      </c>
      <c r="AD986" t="str">
        <f t="shared" si="342"/>
        <v>Multiple Device</v>
      </c>
      <c r="AE986" t="str">
        <f t="shared" si="343"/>
        <v>351-400</v>
      </c>
      <c r="AF986" s="24" t="str">
        <f t="shared" si="344"/>
        <v>2-3 days</v>
      </c>
      <c r="AG986" t="str">
        <f t="shared" si="345"/>
        <v>3001-3500</v>
      </c>
      <c r="AH986" s="30">
        <f t="shared" si="347"/>
        <v>375</v>
      </c>
      <c r="AI986" s="30">
        <f t="shared" si="334"/>
        <v>0.95733333333333337</v>
      </c>
      <c r="AJ986" t="str">
        <f t="shared" si="348"/>
        <v>0-5 hrs</v>
      </c>
      <c r="AK986" t="str">
        <f t="shared" si="353"/>
        <v>Low Engaged</v>
      </c>
    </row>
    <row r="987" spans="1:37" x14ac:dyDescent="0.25">
      <c r="A987">
        <v>9866</v>
      </c>
      <c r="B987" t="s">
        <v>99</v>
      </c>
      <c r="C987" s="1">
        <v>45485</v>
      </c>
      <c r="D987" s="1">
        <v>45643</v>
      </c>
      <c r="E987" s="33">
        <v>11.99</v>
      </c>
      <c r="F987">
        <v>208</v>
      </c>
      <c r="G987" t="s">
        <v>33</v>
      </c>
      <c r="H987">
        <v>1</v>
      </c>
      <c r="I987">
        <v>1</v>
      </c>
      <c r="J987" t="b">
        <v>0</v>
      </c>
      <c r="K987">
        <v>466</v>
      </c>
      <c r="L987">
        <v>174</v>
      </c>
      <c r="M987" t="s">
        <v>25</v>
      </c>
      <c r="N987" t="s">
        <v>49</v>
      </c>
      <c r="O987" t="s">
        <v>56</v>
      </c>
      <c r="P987">
        <v>51</v>
      </c>
      <c r="Q987">
        <v>4</v>
      </c>
      <c r="R987" t="b">
        <v>1</v>
      </c>
      <c r="S987" t="s">
        <v>28</v>
      </c>
      <c r="T987">
        <v>3817</v>
      </c>
      <c r="U987" t="s">
        <v>29</v>
      </c>
      <c r="V987" t="s">
        <v>30</v>
      </c>
      <c r="W987" t="s">
        <v>37</v>
      </c>
      <c r="X987" s="10">
        <f t="shared" si="337"/>
        <v>7.9687499999999994E-2</v>
      </c>
      <c r="Y987" s="10" t="str">
        <f t="shared" si="346"/>
        <v>0%-10%</v>
      </c>
      <c r="Z987" t="str">
        <f t="shared" si="338"/>
        <v>Low</v>
      </c>
      <c r="AA987" t="str">
        <f t="shared" si="339"/>
        <v>401-500</v>
      </c>
      <c r="AB987" t="str">
        <f t="shared" si="340"/>
        <v>151-200</v>
      </c>
      <c r="AC987" t="str">
        <f t="shared" si="341"/>
        <v>WEST</v>
      </c>
      <c r="AD987" t="str">
        <f t="shared" si="342"/>
        <v>Single Device</v>
      </c>
      <c r="AE987" t="str">
        <f t="shared" si="343"/>
        <v>201-250</v>
      </c>
      <c r="AF987" s="24" t="str">
        <f t="shared" si="344"/>
        <v>0-1 days</v>
      </c>
      <c r="AG987" t="str">
        <f t="shared" si="345"/>
        <v>3501-4000</v>
      </c>
      <c r="AH987" s="30">
        <f t="shared" si="347"/>
        <v>158</v>
      </c>
      <c r="AI987" s="30">
        <f t="shared" si="334"/>
        <v>1.3164556962025316</v>
      </c>
      <c r="AJ987" t="str">
        <f t="shared" si="348"/>
        <v>0-5 hrs</v>
      </c>
      <c r="AK987" t="str">
        <f t="shared" si="353"/>
        <v>Low Engaged</v>
      </c>
    </row>
    <row r="988" spans="1:37" x14ac:dyDescent="0.25">
      <c r="A988">
        <v>9879</v>
      </c>
      <c r="B988" t="s">
        <v>102</v>
      </c>
      <c r="C988" s="1">
        <v>44959</v>
      </c>
      <c r="D988" s="1">
        <v>45630</v>
      </c>
      <c r="E988" s="33">
        <v>7.99</v>
      </c>
      <c r="F988">
        <v>217</v>
      </c>
      <c r="G988" t="s">
        <v>55</v>
      </c>
      <c r="H988">
        <v>3</v>
      </c>
      <c r="I988">
        <v>3</v>
      </c>
      <c r="J988" t="b">
        <v>0</v>
      </c>
      <c r="K988">
        <v>377</v>
      </c>
      <c r="L988">
        <v>136</v>
      </c>
      <c r="M988" t="s">
        <v>39</v>
      </c>
      <c r="N988" t="s">
        <v>26</v>
      </c>
      <c r="O988" t="s">
        <v>41</v>
      </c>
      <c r="P988">
        <v>8</v>
      </c>
      <c r="Q988">
        <v>4.2</v>
      </c>
      <c r="R988" t="b">
        <v>1</v>
      </c>
      <c r="S988" t="s">
        <v>28</v>
      </c>
      <c r="T988">
        <v>4327</v>
      </c>
      <c r="U988" t="s">
        <v>65</v>
      </c>
      <c r="V988" t="s">
        <v>36</v>
      </c>
      <c r="W988" t="s">
        <v>31</v>
      </c>
      <c r="X988" s="10">
        <f t="shared" si="337"/>
        <v>1.5594541910331383E-2</v>
      </c>
      <c r="Y988" s="10" t="str">
        <f t="shared" si="346"/>
        <v>0%-10%</v>
      </c>
      <c r="Z988" t="str">
        <f t="shared" si="338"/>
        <v>Low</v>
      </c>
      <c r="AA988" t="str">
        <f t="shared" si="339"/>
        <v>301-400</v>
      </c>
      <c r="AB988" t="str">
        <f t="shared" si="340"/>
        <v>101-150</v>
      </c>
      <c r="AC988" t="str">
        <f t="shared" si="341"/>
        <v>WEST</v>
      </c>
      <c r="AD988" t="str">
        <f t="shared" si="342"/>
        <v>Multiple Device</v>
      </c>
      <c r="AE988" t="str">
        <f t="shared" si="343"/>
        <v>201-250</v>
      </c>
      <c r="AF988" s="24" t="str">
        <f t="shared" si="344"/>
        <v>11-15 days</v>
      </c>
      <c r="AG988" t="str">
        <f t="shared" si="345"/>
        <v>4001-4500</v>
      </c>
      <c r="AH988" s="30">
        <f t="shared" si="347"/>
        <v>671</v>
      </c>
      <c r="AI988" s="30">
        <f t="shared" si="334"/>
        <v>0.32339791356184799</v>
      </c>
      <c r="AJ988" t="str">
        <f t="shared" si="348"/>
        <v>0-5 hrs</v>
      </c>
      <c r="AK988" t="str">
        <f t="shared" si="353"/>
        <v>Low Engaged</v>
      </c>
    </row>
    <row r="989" spans="1:37" x14ac:dyDescent="0.25">
      <c r="A989">
        <v>9908</v>
      </c>
      <c r="B989" t="s">
        <v>346</v>
      </c>
      <c r="C989" s="1">
        <v>44929</v>
      </c>
      <c r="D989" s="1">
        <v>45630</v>
      </c>
      <c r="E989" s="33">
        <v>11.99</v>
      </c>
      <c r="F989">
        <v>390</v>
      </c>
      <c r="G989" t="s">
        <v>79</v>
      </c>
      <c r="H989">
        <v>3</v>
      </c>
      <c r="I989">
        <v>1</v>
      </c>
      <c r="J989" t="b">
        <v>0</v>
      </c>
      <c r="K989">
        <v>256</v>
      </c>
      <c r="L989">
        <v>183</v>
      </c>
      <c r="M989" t="s">
        <v>63</v>
      </c>
      <c r="N989" t="s">
        <v>49</v>
      </c>
      <c r="O989" t="s">
        <v>34</v>
      </c>
      <c r="P989">
        <v>89</v>
      </c>
      <c r="Q989">
        <v>3.2</v>
      </c>
      <c r="R989" t="b">
        <v>1</v>
      </c>
      <c r="S989" t="s">
        <v>28</v>
      </c>
      <c r="T989">
        <v>1180</v>
      </c>
      <c r="U989" t="s">
        <v>51</v>
      </c>
      <c r="V989" t="s">
        <v>60</v>
      </c>
      <c r="W989" t="s">
        <v>37</v>
      </c>
      <c r="X989" s="10">
        <f t="shared" si="337"/>
        <v>0.20273348519362186</v>
      </c>
      <c r="Y989" s="10" t="str">
        <f t="shared" si="346"/>
        <v>11%-30%</v>
      </c>
      <c r="Z989" t="str">
        <f t="shared" si="338"/>
        <v>Moderate</v>
      </c>
      <c r="AA989" t="str">
        <f t="shared" si="339"/>
        <v>201-300</v>
      </c>
      <c r="AB989" t="str">
        <f t="shared" si="340"/>
        <v>151-200</v>
      </c>
      <c r="AC989" t="str">
        <f t="shared" si="341"/>
        <v>NORTH</v>
      </c>
      <c r="AD989" t="str">
        <f t="shared" si="342"/>
        <v>Multiple Device</v>
      </c>
      <c r="AE989" t="str">
        <f t="shared" si="343"/>
        <v>351-400</v>
      </c>
      <c r="AF989" s="24" t="str">
        <f t="shared" si="344"/>
        <v>11-15 days</v>
      </c>
      <c r="AG989" t="str">
        <f t="shared" si="345"/>
        <v>1001-1500</v>
      </c>
      <c r="AH989" s="30">
        <f t="shared" si="347"/>
        <v>701</v>
      </c>
      <c r="AI989" s="30">
        <f t="shared" si="334"/>
        <v>0.55634807417974319</v>
      </c>
      <c r="AJ989" t="str">
        <f t="shared" si="348"/>
        <v>0-5 hrs</v>
      </c>
      <c r="AK989" t="str">
        <f t="shared" si="353"/>
        <v>Low Engaged</v>
      </c>
    </row>
    <row r="990" spans="1:37" x14ac:dyDescent="0.25">
      <c r="A990">
        <v>9914</v>
      </c>
      <c r="B990" t="s">
        <v>132</v>
      </c>
      <c r="C990" s="1">
        <v>45216</v>
      </c>
      <c r="D990" s="1">
        <v>45634</v>
      </c>
      <c r="E990" s="33">
        <v>11.99</v>
      </c>
      <c r="F990">
        <v>44</v>
      </c>
      <c r="G990" t="s">
        <v>62</v>
      </c>
      <c r="H990">
        <v>2</v>
      </c>
      <c r="I990">
        <v>1</v>
      </c>
      <c r="J990" t="b">
        <v>1</v>
      </c>
      <c r="K990">
        <v>897</v>
      </c>
      <c r="L990">
        <v>62</v>
      </c>
      <c r="M990" t="s">
        <v>63</v>
      </c>
      <c r="N990" t="s">
        <v>26</v>
      </c>
      <c r="O990" t="s">
        <v>56</v>
      </c>
      <c r="P990">
        <v>18</v>
      </c>
      <c r="Q990">
        <v>4.4000000000000004</v>
      </c>
      <c r="R990" t="b">
        <v>0</v>
      </c>
      <c r="S990" t="s">
        <v>28</v>
      </c>
      <c r="T990">
        <v>1065</v>
      </c>
      <c r="U990" t="s">
        <v>29</v>
      </c>
      <c r="V990" t="s">
        <v>30</v>
      </c>
      <c r="W990" t="s">
        <v>75</v>
      </c>
      <c r="X990" s="10">
        <f t="shared" si="337"/>
        <v>1.8769551616266946E-2</v>
      </c>
      <c r="Y990" s="10" t="str">
        <f t="shared" si="346"/>
        <v>0%-10%</v>
      </c>
      <c r="Z990" t="str">
        <f t="shared" si="338"/>
        <v>Low</v>
      </c>
      <c r="AA990" t="str">
        <f t="shared" si="339"/>
        <v>801-900</v>
      </c>
      <c r="AB990" t="str">
        <f t="shared" si="340"/>
        <v>51-100</v>
      </c>
      <c r="AC990" t="str">
        <f t="shared" si="341"/>
        <v>NORTH</v>
      </c>
      <c r="AD990" t="str">
        <f t="shared" si="342"/>
        <v>Multiple Device</v>
      </c>
      <c r="AE990" t="str">
        <f t="shared" si="343"/>
        <v>0-50</v>
      </c>
      <c r="AF990" s="24" t="str">
        <f t="shared" si="344"/>
        <v>7-10 days</v>
      </c>
      <c r="AG990" t="str">
        <f t="shared" si="345"/>
        <v>1001-1500</v>
      </c>
      <c r="AH990" s="30">
        <f t="shared" si="347"/>
        <v>418</v>
      </c>
      <c r="AI990" s="30">
        <f t="shared" si="334"/>
        <v>0.10526315789473684</v>
      </c>
      <c r="AJ990" t="str">
        <f t="shared" si="348"/>
        <v>0-5 hrs</v>
      </c>
      <c r="AK990" t="str">
        <f t="shared" si="353"/>
        <v>Low Engaged</v>
      </c>
    </row>
    <row r="991" spans="1:37" x14ac:dyDescent="0.25">
      <c r="A991">
        <v>9916</v>
      </c>
      <c r="B991" t="s">
        <v>299</v>
      </c>
      <c r="C991" s="1">
        <v>45350</v>
      </c>
      <c r="D991" s="1">
        <v>45617</v>
      </c>
      <c r="E991" s="33">
        <v>7.99</v>
      </c>
      <c r="F991">
        <v>227</v>
      </c>
      <c r="G991" t="s">
        <v>62</v>
      </c>
      <c r="H991">
        <v>5</v>
      </c>
      <c r="I991">
        <v>2</v>
      </c>
      <c r="J991" t="b">
        <v>1</v>
      </c>
      <c r="K991">
        <v>969</v>
      </c>
      <c r="L991">
        <v>175</v>
      </c>
      <c r="M991" t="s">
        <v>44</v>
      </c>
      <c r="N991" t="s">
        <v>49</v>
      </c>
      <c r="O991" t="s">
        <v>50</v>
      </c>
      <c r="P991">
        <v>11</v>
      </c>
      <c r="Q991">
        <v>5</v>
      </c>
      <c r="R991" t="b">
        <v>0</v>
      </c>
      <c r="S991" t="s">
        <v>28</v>
      </c>
      <c r="T991">
        <v>4510</v>
      </c>
      <c r="U991" t="s">
        <v>51</v>
      </c>
      <c r="V991" t="s">
        <v>30</v>
      </c>
      <c r="W991" t="s">
        <v>37</v>
      </c>
      <c r="X991" s="10">
        <f t="shared" si="337"/>
        <v>9.6153846153846159E-3</v>
      </c>
      <c r="Y991" s="10" t="str">
        <f t="shared" si="346"/>
        <v>0%-10%</v>
      </c>
      <c r="Z991" t="str">
        <f t="shared" si="338"/>
        <v>Low</v>
      </c>
      <c r="AA991" t="str">
        <f t="shared" si="339"/>
        <v>901-1000</v>
      </c>
      <c r="AB991" t="str">
        <f t="shared" si="340"/>
        <v>151-200</v>
      </c>
      <c r="AC991" t="str">
        <f t="shared" si="341"/>
        <v>NORTH</v>
      </c>
      <c r="AD991" t="str">
        <f t="shared" si="342"/>
        <v>Multiple Device</v>
      </c>
      <c r="AE991" t="str">
        <f t="shared" si="343"/>
        <v>201-250</v>
      </c>
      <c r="AF991" s="24" t="str">
        <f t="shared" si="344"/>
        <v>21-30 days</v>
      </c>
      <c r="AG991" t="str">
        <f t="shared" si="345"/>
        <v>Above 4500</v>
      </c>
      <c r="AH991" s="30">
        <f t="shared" si="347"/>
        <v>267</v>
      </c>
      <c r="AI991" s="30">
        <f t="shared" si="334"/>
        <v>0.85018726591760296</v>
      </c>
      <c r="AJ991" t="str">
        <f t="shared" si="348"/>
        <v>0-5 hrs</v>
      </c>
      <c r="AK991" t="str">
        <f t="shared" si="353"/>
        <v>Low Engaged</v>
      </c>
    </row>
    <row r="992" spans="1:37" x14ac:dyDescent="0.25">
      <c r="A992">
        <v>9918</v>
      </c>
      <c r="B992" t="s">
        <v>153</v>
      </c>
      <c r="C992" s="1">
        <v>45426</v>
      </c>
      <c r="D992" s="1">
        <v>45638</v>
      </c>
      <c r="E992" s="33">
        <v>11.99</v>
      </c>
      <c r="F992">
        <v>144</v>
      </c>
      <c r="G992" t="s">
        <v>46</v>
      </c>
      <c r="H992">
        <v>5</v>
      </c>
      <c r="I992">
        <v>6</v>
      </c>
      <c r="J992" t="b">
        <v>0</v>
      </c>
      <c r="K992">
        <v>235</v>
      </c>
      <c r="L992">
        <v>88</v>
      </c>
      <c r="M992" t="s">
        <v>48</v>
      </c>
      <c r="N992" t="s">
        <v>26</v>
      </c>
      <c r="O992" t="s">
        <v>27</v>
      </c>
      <c r="P992">
        <v>18</v>
      </c>
      <c r="Q992">
        <v>3.1</v>
      </c>
      <c r="R992" t="b">
        <v>1</v>
      </c>
      <c r="S992" t="s">
        <v>28</v>
      </c>
      <c r="T992">
        <v>3455</v>
      </c>
      <c r="U992" t="s">
        <v>57</v>
      </c>
      <c r="V992" t="s">
        <v>52</v>
      </c>
      <c r="W992" t="s">
        <v>53</v>
      </c>
      <c r="X992" s="10">
        <f t="shared" si="337"/>
        <v>5.5727554179566562E-2</v>
      </c>
      <c r="Y992" s="10" t="str">
        <f t="shared" si="346"/>
        <v>0%-10%</v>
      </c>
      <c r="Z992" t="str">
        <f t="shared" si="338"/>
        <v>Low</v>
      </c>
      <c r="AA992" t="str">
        <f t="shared" si="339"/>
        <v>201-300</v>
      </c>
      <c r="AB992" t="str">
        <f t="shared" si="340"/>
        <v>51-100</v>
      </c>
      <c r="AC992" t="str">
        <f t="shared" si="341"/>
        <v>EAST</v>
      </c>
      <c r="AD992" t="str">
        <f t="shared" si="342"/>
        <v>Multiple Device</v>
      </c>
      <c r="AE992" t="str">
        <f t="shared" si="343"/>
        <v>101-150</v>
      </c>
      <c r="AF992" s="24" t="str">
        <f t="shared" si="344"/>
        <v>4-6 days</v>
      </c>
      <c r="AG992" t="str">
        <f t="shared" si="345"/>
        <v>3001-3500</v>
      </c>
      <c r="AH992" s="30">
        <f t="shared" si="347"/>
        <v>212</v>
      </c>
      <c r="AI992" s="30">
        <f t="shared" si="334"/>
        <v>0.67924528301886788</v>
      </c>
      <c r="AJ992" t="str">
        <f t="shared" si="348"/>
        <v>0-5 hrs</v>
      </c>
      <c r="AK992" t="str">
        <f t="shared" si="353"/>
        <v>Moderate Enagaged</v>
      </c>
    </row>
    <row r="993" spans="1:37" x14ac:dyDescent="0.25">
      <c r="A993">
        <v>9934</v>
      </c>
      <c r="B993" t="s">
        <v>310</v>
      </c>
      <c r="C993" s="1">
        <v>45288</v>
      </c>
      <c r="D993" s="1">
        <v>45642</v>
      </c>
      <c r="E993" s="33">
        <v>15.99</v>
      </c>
      <c r="F993">
        <v>50</v>
      </c>
      <c r="G993" t="s">
        <v>33</v>
      </c>
      <c r="H993">
        <v>2</v>
      </c>
      <c r="I993">
        <v>6</v>
      </c>
      <c r="J993" t="b">
        <v>1</v>
      </c>
      <c r="K993">
        <v>159</v>
      </c>
      <c r="L993">
        <v>131</v>
      </c>
      <c r="M993" t="s">
        <v>59</v>
      </c>
      <c r="N993" t="s">
        <v>40</v>
      </c>
      <c r="O993" t="s">
        <v>41</v>
      </c>
      <c r="P993">
        <v>49</v>
      </c>
      <c r="Q993">
        <v>3.8</v>
      </c>
      <c r="R993" t="b">
        <v>0</v>
      </c>
      <c r="S993" t="s">
        <v>28</v>
      </c>
      <c r="T993">
        <v>388</v>
      </c>
      <c r="U993" t="s">
        <v>35</v>
      </c>
      <c r="V993" t="s">
        <v>36</v>
      </c>
      <c r="W993" t="s">
        <v>75</v>
      </c>
      <c r="X993" s="10">
        <f t="shared" si="337"/>
        <v>0.16896551724137931</v>
      </c>
      <c r="Y993" s="10" t="str">
        <f t="shared" si="346"/>
        <v>11%-30%</v>
      </c>
      <c r="Z993" t="str">
        <f t="shared" si="338"/>
        <v>Moderate</v>
      </c>
      <c r="AA993" t="str">
        <f t="shared" si="339"/>
        <v>101-200</v>
      </c>
      <c r="AB993" t="str">
        <f t="shared" si="340"/>
        <v>101-150</v>
      </c>
      <c r="AC993" t="str">
        <f t="shared" si="341"/>
        <v>SOUTH</v>
      </c>
      <c r="AD993" t="str">
        <f t="shared" si="342"/>
        <v>Multiple Device</v>
      </c>
      <c r="AE993" t="str">
        <f t="shared" si="343"/>
        <v>0-50</v>
      </c>
      <c r="AF993" s="24" t="str">
        <f t="shared" si="344"/>
        <v>2-3 days</v>
      </c>
      <c r="AG993" t="str">
        <f t="shared" si="345"/>
        <v>0-500</v>
      </c>
      <c r="AH993" s="30">
        <f t="shared" si="347"/>
        <v>354</v>
      </c>
      <c r="AI993" s="30">
        <f t="shared" si="334"/>
        <v>0.14124293785310735</v>
      </c>
      <c r="AJ993" t="str">
        <f t="shared" si="348"/>
        <v>0-5 hrs</v>
      </c>
      <c r="AK993" t="str">
        <f t="shared" si="353"/>
        <v>Low Engaged</v>
      </c>
    </row>
    <row r="994" spans="1:37" x14ac:dyDescent="0.25">
      <c r="A994">
        <v>9936</v>
      </c>
      <c r="B994" t="s">
        <v>104</v>
      </c>
      <c r="C994" s="1">
        <v>45057</v>
      </c>
      <c r="D994" s="1">
        <v>45643</v>
      </c>
      <c r="E994" s="33">
        <v>7.99</v>
      </c>
      <c r="F994">
        <v>484</v>
      </c>
      <c r="G994" t="s">
        <v>24</v>
      </c>
      <c r="H994">
        <v>1</v>
      </c>
      <c r="I994">
        <v>6</v>
      </c>
      <c r="J994" t="b">
        <v>1</v>
      </c>
      <c r="K994">
        <v>570</v>
      </c>
      <c r="L994">
        <v>18</v>
      </c>
      <c r="M994" t="s">
        <v>63</v>
      </c>
      <c r="N994" t="s">
        <v>49</v>
      </c>
      <c r="O994" t="s">
        <v>27</v>
      </c>
      <c r="P994">
        <v>5</v>
      </c>
      <c r="Q994">
        <v>4.5999999999999996</v>
      </c>
      <c r="R994" t="b">
        <v>1</v>
      </c>
      <c r="S994" t="s">
        <v>28</v>
      </c>
      <c r="T994">
        <v>1821</v>
      </c>
      <c r="U994" t="s">
        <v>29</v>
      </c>
      <c r="V994" t="s">
        <v>36</v>
      </c>
      <c r="W994" t="s">
        <v>53</v>
      </c>
      <c r="X994" s="10">
        <f t="shared" si="337"/>
        <v>8.5034013605442185E-3</v>
      </c>
      <c r="Y994" s="10" t="str">
        <f t="shared" si="346"/>
        <v>0%-10%</v>
      </c>
      <c r="Z994" t="str">
        <f t="shared" si="338"/>
        <v>Low</v>
      </c>
      <c r="AA994" t="str">
        <f t="shared" si="339"/>
        <v>501-600</v>
      </c>
      <c r="AB994" t="str">
        <f t="shared" si="340"/>
        <v>0-50</v>
      </c>
      <c r="AC994" t="str">
        <f t="shared" si="341"/>
        <v>NORTH</v>
      </c>
      <c r="AD994" t="str">
        <f t="shared" si="342"/>
        <v>Single Device</v>
      </c>
      <c r="AE994" t="str">
        <f t="shared" si="343"/>
        <v>451-500</v>
      </c>
      <c r="AF994" s="24" t="str">
        <f t="shared" si="344"/>
        <v>0-1 days</v>
      </c>
      <c r="AG994" t="str">
        <f t="shared" si="345"/>
        <v>1501-2000</v>
      </c>
      <c r="AH994" s="30">
        <f t="shared" si="347"/>
        <v>586</v>
      </c>
      <c r="AI994" s="30">
        <f t="shared" si="334"/>
        <v>0.82593856655290099</v>
      </c>
      <c r="AJ994" t="str">
        <f t="shared" si="348"/>
        <v>0-5 hrs</v>
      </c>
      <c r="AK994" t="str">
        <f t="shared" si="349"/>
        <v>High Enagaged</v>
      </c>
    </row>
    <row r="995" spans="1:37" x14ac:dyDescent="0.25">
      <c r="A995">
        <v>9942</v>
      </c>
      <c r="B995" t="s">
        <v>109</v>
      </c>
      <c r="C995" s="1">
        <v>45142</v>
      </c>
      <c r="D995" s="1">
        <v>45616</v>
      </c>
      <c r="E995" s="33">
        <v>15.99</v>
      </c>
      <c r="F995">
        <v>418</v>
      </c>
      <c r="G995" t="s">
        <v>46</v>
      </c>
      <c r="H995">
        <v>1</v>
      </c>
      <c r="I995">
        <v>5</v>
      </c>
      <c r="J995" t="b">
        <v>1</v>
      </c>
      <c r="K995">
        <v>260</v>
      </c>
      <c r="L995">
        <v>161</v>
      </c>
      <c r="M995" t="s">
        <v>39</v>
      </c>
      <c r="N995" t="s">
        <v>64</v>
      </c>
      <c r="O995" t="s">
        <v>56</v>
      </c>
      <c r="P995">
        <v>49</v>
      </c>
      <c r="Q995">
        <v>3.6</v>
      </c>
      <c r="R995" t="b">
        <v>1</v>
      </c>
      <c r="S995" t="s">
        <v>28</v>
      </c>
      <c r="T995">
        <v>2871</v>
      </c>
      <c r="U995" t="s">
        <v>51</v>
      </c>
      <c r="V995" t="s">
        <v>36</v>
      </c>
      <c r="W995" t="s">
        <v>31</v>
      </c>
      <c r="X995" s="10">
        <f t="shared" si="337"/>
        <v>0.1163895486935867</v>
      </c>
      <c r="Y995" s="10" t="str">
        <f t="shared" si="346"/>
        <v>11%-30%</v>
      </c>
      <c r="Z995" t="str">
        <f t="shared" si="338"/>
        <v>Moderate</v>
      </c>
      <c r="AA995" t="str">
        <f t="shared" si="339"/>
        <v>201-300</v>
      </c>
      <c r="AB995" t="str">
        <f t="shared" si="340"/>
        <v>151-200</v>
      </c>
      <c r="AC995" t="str">
        <f t="shared" si="341"/>
        <v>WEST</v>
      </c>
      <c r="AD995" t="str">
        <f t="shared" si="342"/>
        <v>Single Device</v>
      </c>
      <c r="AE995" t="str">
        <f t="shared" si="343"/>
        <v>401-450</v>
      </c>
      <c r="AF995" s="24" t="str">
        <f t="shared" si="344"/>
        <v>21-30 days</v>
      </c>
      <c r="AG995" t="str">
        <f t="shared" si="345"/>
        <v>2501-3000</v>
      </c>
      <c r="AH995" s="30">
        <f t="shared" si="347"/>
        <v>474</v>
      </c>
      <c r="AI995" s="30">
        <f t="shared" si="334"/>
        <v>0.88185654008438819</v>
      </c>
      <c r="AJ995" t="str">
        <f t="shared" si="348"/>
        <v>0-5 hrs</v>
      </c>
      <c r="AK995" t="str">
        <f t="shared" si="349"/>
        <v>High Enagaged</v>
      </c>
    </row>
    <row r="996" spans="1:37" x14ac:dyDescent="0.25">
      <c r="A996">
        <v>9957</v>
      </c>
      <c r="B996" t="s">
        <v>220</v>
      </c>
      <c r="C996" s="1">
        <v>45238</v>
      </c>
      <c r="D996" s="1">
        <v>45639</v>
      </c>
      <c r="E996" s="33">
        <v>15.99</v>
      </c>
      <c r="F996">
        <v>433</v>
      </c>
      <c r="G996" t="s">
        <v>46</v>
      </c>
      <c r="H996">
        <v>2</v>
      </c>
      <c r="I996">
        <v>6</v>
      </c>
      <c r="J996" t="b">
        <v>1</v>
      </c>
      <c r="K996">
        <v>1000</v>
      </c>
      <c r="L996">
        <v>48</v>
      </c>
      <c r="M996" t="s">
        <v>74</v>
      </c>
      <c r="N996" t="s">
        <v>40</v>
      </c>
      <c r="O996" t="s">
        <v>50</v>
      </c>
      <c r="P996">
        <v>92</v>
      </c>
      <c r="Q996">
        <v>3.7</v>
      </c>
      <c r="R996" t="b">
        <v>0</v>
      </c>
      <c r="S996" t="s">
        <v>28</v>
      </c>
      <c r="T996">
        <v>1037</v>
      </c>
      <c r="U996" t="s">
        <v>65</v>
      </c>
      <c r="V996" t="s">
        <v>68</v>
      </c>
      <c r="W996" t="s">
        <v>31</v>
      </c>
      <c r="X996" s="10">
        <f t="shared" si="337"/>
        <v>8.7786259541984726E-2</v>
      </c>
      <c r="Y996" s="10" t="str">
        <f t="shared" si="346"/>
        <v>0%-10%</v>
      </c>
      <c r="Z996" t="str">
        <f t="shared" si="338"/>
        <v>Low</v>
      </c>
      <c r="AA996" t="str">
        <f t="shared" si="339"/>
        <v>901-1000</v>
      </c>
      <c r="AB996" t="str">
        <f t="shared" si="340"/>
        <v>0-50</v>
      </c>
      <c r="AC996" t="str">
        <f t="shared" si="341"/>
        <v>NORTH</v>
      </c>
      <c r="AD996" t="str">
        <f t="shared" si="342"/>
        <v>Multiple Device</v>
      </c>
      <c r="AE996" t="str">
        <f t="shared" si="343"/>
        <v>401-450</v>
      </c>
      <c r="AF996" s="24" t="str">
        <f t="shared" si="344"/>
        <v>4-6 days</v>
      </c>
      <c r="AG996" t="str">
        <f t="shared" si="345"/>
        <v>1001-1500</v>
      </c>
      <c r="AH996" s="30">
        <f t="shared" si="347"/>
        <v>401</v>
      </c>
      <c r="AI996" s="30">
        <f t="shared" si="334"/>
        <v>1.0798004987531171</v>
      </c>
      <c r="AJ996" t="str">
        <f t="shared" si="348"/>
        <v>0-5 hrs</v>
      </c>
      <c r="AK996" t="str">
        <f t="shared" si="349"/>
        <v>High Enagaged</v>
      </c>
    </row>
    <row r="997" spans="1:37" x14ac:dyDescent="0.25">
      <c r="A997">
        <v>9959</v>
      </c>
      <c r="B997" t="s">
        <v>172</v>
      </c>
      <c r="C997" s="1">
        <v>45546</v>
      </c>
      <c r="D997" s="1">
        <v>45636</v>
      </c>
      <c r="E997" s="33">
        <v>15.99</v>
      </c>
      <c r="F997">
        <v>454</v>
      </c>
      <c r="G997" t="s">
        <v>24</v>
      </c>
      <c r="H997">
        <v>5</v>
      </c>
      <c r="I997">
        <v>6</v>
      </c>
      <c r="J997" t="b">
        <v>1</v>
      </c>
      <c r="K997">
        <v>938</v>
      </c>
      <c r="L997">
        <v>75</v>
      </c>
      <c r="M997" t="s">
        <v>63</v>
      </c>
      <c r="N997" t="s">
        <v>40</v>
      </c>
      <c r="O997" t="s">
        <v>34</v>
      </c>
      <c r="P997">
        <v>51</v>
      </c>
      <c r="Q997">
        <v>3.1</v>
      </c>
      <c r="R997" t="b">
        <v>0</v>
      </c>
      <c r="S997" t="s">
        <v>28</v>
      </c>
      <c r="T997">
        <v>1961</v>
      </c>
      <c r="U997" t="s">
        <v>51</v>
      </c>
      <c r="V997" t="s">
        <v>36</v>
      </c>
      <c r="W997" t="s">
        <v>75</v>
      </c>
      <c r="X997" s="10">
        <f t="shared" si="337"/>
        <v>5.0345508390918066E-2</v>
      </c>
      <c r="Y997" s="10" t="str">
        <f t="shared" si="346"/>
        <v>0%-10%</v>
      </c>
      <c r="Z997" t="str">
        <f t="shared" si="338"/>
        <v>Low</v>
      </c>
      <c r="AA997" t="str">
        <f t="shared" si="339"/>
        <v>901-1000</v>
      </c>
      <c r="AB997" t="str">
        <f t="shared" si="340"/>
        <v>51-100</v>
      </c>
      <c r="AC997" t="str">
        <f t="shared" si="341"/>
        <v>NORTH</v>
      </c>
      <c r="AD997" t="str">
        <f t="shared" si="342"/>
        <v>Multiple Device</v>
      </c>
      <c r="AE997" t="str">
        <f t="shared" si="343"/>
        <v>451-500</v>
      </c>
      <c r="AF997" s="24" t="str">
        <f t="shared" si="344"/>
        <v>7-10 days</v>
      </c>
      <c r="AG997" t="str">
        <f t="shared" si="345"/>
        <v>1501-2000</v>
      </c>
      <c r="AH997" s="30">
        <f t="shared" si="347"/>
        <v>90</v>
      </c>
      <c r="AI997" s="30">
        <f t="shared" si="334"/>
        <v>5.0444444444444443</v>
      </c>
      <c r="AJ997" t="str">
        <f t="shared" si="348"/>
        <v>6-10 hrs</v>
      </c>
      <c r="AK997" t="str">
        <f t="shared" si="349"/>
        <v>High Enagaged</v>
      </c>
    </row>
    <row r="998" spans="1:37" x14ac:dyDescent="0.25">
      <c r="A998">
        <v>9966</v>
      </c>
      <c r="B998" t="s">
        <v>72</v>
      </c>
      <c r="C998" s="1">
        <v>45550</v>
      </c>
      <c r="D998" s="1">
        <v>45626</v>
      </c>
      <c r="E998" s="33">
        <v>7.99</v>
      </c>
      <c r="F998">
        <v>451</v>
      </c>
      <c r="G998" t="s">
        <v>46</v>
      </c>
      <c r="H998">
        <v>3</v>
      </c>
      <c r="I998">
        <v>1</v>
      </c>
      <c r="J998" t="b">
        <v>0</v>
      </c>
      <c r="K998">
        <v>995</v>
      </c>
      <c r="L998">
        <v>164</v>
      </c>
      <c r="M998" t="s">
        <v>44</v>
      </c>
      <c r="N998" t="s">
        <v>64</v>
      </c>
      <c r="O998" t="s">
        <v>56</v>
      </c>
      <c r="P998">
        <v>62</v>
      </c>
      <c r="Q998">
        <v>3</v>
      </c>
      <c r="R998" t="b">
        <v>1</v>
      </c>
      <c r="S998" t="s">
        <v>28</v>
      </c>
      <c r="T998">
        <v>3788</v>
      </c>
      <c r="U998" t="s">
        <v>29</v>
      </c>
      <c r="V998" t="s">
        <v>52</v>
      </c>
      <c r="W998" t="s">
        <v>31</v>
      </c>
      <c r="X998" s="10">
        <f t="shared" si="337"/>
        <v>5.3494391716997408E-2</v>
      </c>
      <c r="Y998" s="10" t="str">
        <f t="shared" si="346"/>
        <v>0%-10%</v>
      </c>
      <c r="Z998" t="str">
        <f t="shared" si="338"/>
        <v>Low</v>
      </c>
      <c r="AA998" t="str">
        <f t="shared" si="339"/>
        <v>901-1000</v>
      </c>
      <c r="AB998" t="str">
        <f t="shared" si="340"/>
        <v>151-200</v>
      </c>
      <c r="AC998" t="str">
        <f t="shared" si="341"/>
        <v>NORTH</v>
      </c>
      <c r="AD998" t="str">
        <f t="shared" si="342"/>
        <v>Multiple Device</v>
      </c>
      <c r="AE998" t="str">
        <f t="shared" si="343"/>
        <v>451-500</v>
      </c>
      <c r="AF998" s="24" t="str">
        <f t="shared" si="344"/>
        <v>16-20 days</v>
      </c>
      <c r="AG998" t="str">
        <f t="shared" si="345"/>
        <v>3501-4000</v>
      </c>
      <c r="AH998" s="30">
        <f t="shared" si="347"/>
        <v>76</v>
      </c>
      <c r="AI998" s="30">
        <f t="shared" si="334"/>
        <v>5.9342105263157894</v>
      </c>
      <c r="AJ998" t="str">
        <f t="shared" si="348"/>
        <v>6-10 hrs</v>
      </c>
      <c r="AK998" t="str">
        <f t="shared" si="349"/>
        <v>High Enagaged</v>
      </c>
    </row>
    <row r="999" spans="1:37" x14ac:dyDescent="0.25">
      <c r="A999">
        <v>9973</v>
      </c>
      <c r="B999" t="s">
        <v>146</v>
      </c>
      <c r="C999" s="1">
        <v>45030</v>
      </c>
      <c r="D999" s="1">
        <v>45641</v>
      </c>
      <c r="E999" s="33">
        <v>11.99</v>
      </c>
      <c r="F999">
        <v>410</v>
      </c>
      <c r="G999" t="s">
        <v>79</v>
      </c>
      <c r="H999">
        <v>4</v>
      </c>
      <c r="I999">
        <v>4</v>
      </c>
      <c r="J999" t="b">
        <v>0</v>
      </c>
      <c r="K999">
        <v>513</v>
      </c>
      <c r="L999">
        <v>52</v>
      </c>
      <c r="M999" t="s">
        <v>39</v>
      </c>
      <c r="N999" t="s">
        <v>40</v>
      </c>
      <c r="O999" t="s">
        <v>67</v>
      </c>
      <c r="P999">
        <v>19</v>
      </c>
      <c r="Q999">
        <v>4.7</v>
      </c>
      <c r="R999" t="b">
        <v>0</v>
      </c>
      <c r="S999" t="s">
        <v>28</v>
      </c>
      <c r="T999">
        <v>3578</v>
      </c>
      <c r="U999" t="s">
        <v>51</v>
      </c>
      <c r="V999" t="s">
        <v>36</v>
      </c>
      <c r="W999" t="s">
        <v>31</v>
      </c>
      <c r="X999" s="10">
        <f t="shared" si="337"/>
        <v>3.3628318584070796E-2</v>
      </c>
      <c r="Y999" s="10" t="str">
        <f t="shared" si="346"/>
        <v>0%-10%</v>
      </c>
      <c r="Z999" t="str">
        <f t="shared" si="338"/>
        <v>Low</v>
      </c>
      <c r="AA999" t="str">
        <f t="shared" si="339"/>
        <v>501-600</v>
      </c>
      <c r="AB999" t="str">
        <f t="shared" si="340"/>
        <v>51-100</v>
      </c>
      <c r="AC999" t="str">
        <f t="shared" si="341"/>
        <v>WEST</v>
      </c>
      <c r="AD999" t="str">
        <f t="shared" si="342"/>
        <v>Multiple Device</v>
      </c>
      <c r="AE999" t="str">
        <f t="shared" si="343"/>
        <v>401-450</v>
      </c>
      <c r="AF999" s="24" t="str">
        <f t="shared" si="344"/>
        <v>2-3 days</v>
      </c>
      <c r="AG999" t="str">
        <f t="shared" si="345"/>
        <v>3501-4000</v>
      </c>
      <c r="AH999" s="30">
        <f t="shared" si="347"/>
        <v>611</v>
      </c>
      <c r="AI999" s="30">
        <f t="shared" si="334"/>
        <v>0.67103109656301141</v>
      </c>
      <c r="AJ999" t="str">
        <f t="shared" si="348"/>
        <v>0-5 hrs</v>
      </c>
      <c r="AK999" t="str">
        <f t="shared" si="349"/>
        <v>High Enagaged</v>
      </c>
    </row>
    <row r="1000" spans="1:37" x14ac:dyDescent="0.25">
      <c r="A1000">
        <v>9990</v>
      </c>
      <c r="B1000" t="s">
        <v>358</v>
      </c>
      <c r="C1000" s="1">
        <v>45316</v>
      </c>
      <c r="D1000" s="1">
        <v>45631</v>
      </c>
      <c r="E1000" s="33">
        <v>15.99</v>
      </c>
      <c r="F1000">
        <v>379</v>
      </c>
      <c r="G1000" t="s">
        <v>46</v>
      </c>
      <c r="H1000">
        <v>4</v>
      </c>
      <c r="I1000">
        <v>5</v>
      </c>
      <c r="J1000" t="b">
        <v>1</v>
      </c>
      <c r="K1000">
        <v>726</v>
      </c>
      <c r="L1000">
        <v>103</v>
      </c>
      <c r="M1000" t="s">
        <v>63</v>
      </c>
      <c r="N1000" t="s">
        <v>26</v>
      </c>
      <c r="O1000" t="s">
        <v>41</v>
      </c>
      <c r="P1000">
        <v>39</v>
      </c>
      <c r="Q1000">
        <v>3.5</v>
      </c>
      <c r="R1000" t="b">
        <v>1</v>
      </c>
      <c r="S1000" t="s">
        <v>28</v>
      </c>
      <c r="T1000">
        <v>4177</v>
      </c>
      <c r="U1000" t="s">
        <v>35</v>
      </c>
      <c r="V1000" t="s">
        <v>52</v>
      </c>
      <c r="W1000" t="s">
        <v>31</v>
      </c>
      <c r="X1000" s="10">
        <f t="shared" si="337"/>
        <v>4.7044632086851626E-2</v>
      </c>
      <c r="Y1000" s="10" t="str">
        <f t="shared" si="346"/>
        <v>0%-10%</v>
      </c>
      <c r="Z1000" t="str">
        <f t="shared" si="338"/>
        <v>Low</v>
      </c>
      <c r="AA1000" t="str">
        <f t="shared" si="339"/>
        <v>701-800</v>
      </c>
      <c r="AB1000" t="str">
        <f t="shared" si="340"/>
        <v>101-150</v>
      </c>
      <c r="AC1000" t="str">
        <f t="shared" si="341"/>
        <v>NORTH</v>
      </c>
      <c r="AD1000" t="str">
        <f t="shared" si="342"/>
        <v>Multiple Device</v>
      </c>
      <c r="AE1000" t="str">
        <f t="shared" si="343"/>
        <v>351-400</v>
      </c>
      <c r="AF1000" s="24" t="str">
        <f t="shared" si="344"/>
        <v>11-15 days</v>
      </c>
      <c r="AG1000" t="str">
        <f t="shared" si="345"/>
        <v>4001-4500</v>
      </c>
      <c r="AH1000" s="30">
        <f t="shared" si="347"/>
        <v>315</v>
      </c>
      <c r="AI1000" s="30">
        <f t="shared" si="334"/>
        <v>1.2031746031746031</v>
      </c>
      <c r="AJ1000" t="str">
        <f t="shared" si="348"/>
        <v>0-5 hrs</v>
      </c>
      <c r="AK1000" t="str">
        <f t="shared" ref="AK1000:AK1007" si="354">IF(F1000&gt;400,"High Enagaged",IF(AND(F1000&lt;=200,F1000&gt;100),"Moderate Enagaged","Low Engaged"))</f>
        <v>Low Engaged</v>
      </c>
    </row>
    <row r="1001" spans="1:37" x14ac:dyDescent="0.25">
      <c r="A1001">
        <v>9996</v>
      </c>
      <c r="B1001" t="s">
        <v>296</v>
      </c>
      <c r="C1001" s="1">
        <v>45494</v>
      </c>
      <c r="D1001" s="1">
        <v>45635</v>
      </c>
      <c r="E1001" s="33">
        <v>7.99</v>
      </c>
      <c r="F1001">
        <v>358</v>
      </c>
      <c r="G1001" t="s">
        <v>62</v>
      </c>
      <c r="H1001">
        <v>3</v>
      </c>
      <c r="I1001">
        <v>2</v>
      </c>
      <c r="J1001" t="b">
        <v>1</v>
      </c>
      <c r="K1001">
        <v>512</v>
      </c>
      <c r="L1001">
        <v>153</v>
      </c>
      <c r="M1001" t="s">
        <v>44</v>
      </c>
      <c r="N1001" t="s">
        <v>49</v>
      </c>
      <c r="O1001" t="s">
        <v>27</v>
      </c>
      <c r="P1001">
        <v>70</v>
      </c>
      <c r="Q1001">
        <v>3.3</v>
      </c>
      <c r="R1001" t="b">
        <v>1</v>
      </c>
      <c r="S1001" t="s">
        <v>28</v>
      </c>
      <c r="T1001">
        <v>947</v>
      </c>
      <c r="U1001" t="s">
        <v>51</v>
      </c>
      <c r="V1001" t="s">
        <v>52</v>
      </c>
      <c r="W1001" t="s">
        <v>31</v>
      </c>
      <c r="X1001" s="10">
        <f t="shared" si="337"/>
        <v>0.10526315789473684</v>
      </c>
      <c r="Y1001" s="10" t="str">
        <f t="shared" si="346"/>
        <v>11%-30%</v>
      </c>
      <c r="Z1001" t="str">
        <f t="shared" si="338"/>
        <v>Moderate</v>
      </c>
      <c r="AA1001" t="str">
        <f t="shared" si="339"/>
        <v>501-600</v>
      </c>
      <c r="AB1001" t="str">
        <f t="shared" si="340"/>
        <v>151-200</v>
      </c>
      <c r="AC1001" t="str">
        <f t="shared" si="341"/>
        <v>NORTH</v>
      </c>
      <c r="AD1001" t="str">
        <f t="shared" si="342"/>
        <v>Multiple Device</v>
      </c>
      <c r="AE1001" t="str">
        <f t="shared" si="343"/>
        <v>351-400</v>
      </c>
      <c r="AF1001" s="24" t="str">
        <f t="shared" si="344"/>
        <v>7-10 days</v>
      </c>
      <c r="AG1001" t="str">
        <f t="shared" si="345"/>
        <v>501-1000</v>
      </c>
      <c r="AH1001" s="30">
        <f t="shared" si="347"/>
        <v>141</v>
      </c>
      <c r="AI1001" s="30">
        <f t="shared" si="334"/>
        <v>2.5390070921985815</v>
      </c>
      <c r="AJ1001" t="str">
        <f t="shared" si="348"/>
        <v>0-5 hrs</v>
      </c>
      <c r="AK1001" t="str">
        <f t="shared" si="354"/>
        <v>Low Engaged</v>
      </c>
    </row>
    <row r="1002" spans="1:37" x14ac:dyDescent="0.25">
      <c r="AK1002" t="str">
        <f t="shared" si="354"/>
        <v>Low Engaged</v>
      </c>
    </row>
    <row r="1003" spans="1:37" x14ac:dyDescent="0.25">
      <c r="AK1003" t="str">
        <f t="shared" si="354"/>
        <v>Low Engaged</v>
      </c>
    </row>
    <row r="1004" spans="1:37" x14ac:dyDescent="0.25">
      <c r="AK1004" t="str">
        <f t="shared" si="354"/>
        <v>Low Engaged</v>
      </c>
    </row>
    <row r="1005" spans="1:37" x14ac:dyDescent="0.25">
      <c r="AK1005" t="str">
        <f t="shared" si="354"/>
        <v>Low Engaged</v>
      </c>
    </row>
    <row r="1006" spans="1:37" x14ac:dyDescent="0.25">
      <c r="AK1006" t="str">
        <f t="shared" si="354"/>
        <v>Low Engaged</v>
      </c>
    </row>
    <row r="1007" spans="1:37" x14ac:dyDescent="0.25">
      <c r="K1007" t="s">
        <v>490</v>
      </c>
      <c r="AK1007" t="str">
        <f t="shared" si="354"/>
        <v>Low Engaged</v>
      </c>
    </row>
  </sheetData>
  <autoFilter ref="A1:AK1007" xr:uid="{92DAA747-A613-4215-AA89-0EEED1C3CF6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72CE4-8436-49D6-B964-CC0543A9FE74}">
  <sheetPr codeName="Sheet3"/>
  <dimension ref="A1:R120"/>
  <sheetViews>
    <sheetView showGridLines="0" topLeftCell="C36" zoomScaleNormal="100" workbookViewId="0">
      <selection activeCell="G120" sqref="G120"/>
    </sheetView>
  </sheetViews>
  <sheetFormatPr defaultRowHeight="15" x14ac:dyDescent="0.25"/>
  <cols>
    <col min="1" max="1" width="6.140625" customWidth="1"/>
    <col min="2" max="3" width="27.140625" customWidth="1"/>
    <col min="4" max="4" width="19" customWidth="1"/>
    <col min="5" max="5" width="16.7109375" customWidth="1"/>
    <col min="6" max="7" width="11.140625" customWidth="1"/>
    <col min="8" max="8" width="1.28515625" customWidth="1"/>
    <col min="9" max="9" width="3.85546875" customWidth="1"/>
    <col min="10" max="10" width="21.85546875" customWidth="1"/>
    <col min="11" max="11" width="16.140625" bestFit="1" customWidth="1"/>
    <col min="12" max="12" width="15.140625" bestFit="1" customWidth="1"/>
    <col min="13" max="13" width="11.28515625" bestFit="1" customWidth="1"/>
    <col min="15" max="16" width="11.5703125" customWidth="1"/>
    <col min="17" max="17" width="2.42578125" customWidth="1"/>
    <col min="18" max="18" width="1.140625" customWidth="1"/>
  </cols>
  <sheetData>
    <row r="1" spans="1:18" ht="21" x14ac:dyDescent="0.35">
      <c r="A1" s="41" t="s">
        <v>431</v>
      </c>
      <c r="B1" s="41"/>
      <c r="C1" s="41"/>
      <c r="D1" s="41"/>
      <c r="E1" s="41"/>
      <c r="F1" s="41"/>
      <c r="G1" s="41"/>
      <c r="H1" s="41"/>
      <c r="I1" s="41"/>
      <c r="J1" s="41"/>
      <c r="K1" s="41"/>
      <c r="L1" s="41"/>
      <c r="M1" s="41"/>
      <c r="N1" s="41"/>
      <c r="O1" s="41"/>
      <c r="P1" s="41"/>
      <c r="Q1" s="41"/>
      <c r="R1" s="11"/>
    </row>
    <row r="2" spans="1:18" ht="5.25" customHeight="1" x14ac:dyDescent="0.25">
      <c r="A2" s="42"/>
      <c r="B2" s="42"/>
      <c r="C2" s="42"/>
      <c r="D2" s="42"/>
      <c r="E2" s="42"/>
      <c r="F2" s="42"/>
      <c r="G2" s="42"/>
      <c r="H2" s="42"/>
      <c r="I2" s="42"/>
      <c r="J2" s="42"/>
      <c r="K2" s="42"/>
      <c r="L2" s="42"/>
      <c r="M2" s="42"/>
      <c r="N2" s="42"/>
      <c r="O2" s="42"/>
      <c r="P2" s="42"/>
      <c r="Q2" s="42"/>
      <c r="R2" s="42"/>
    </row>
    <row r="3" spans="1:18" x14ac:dyDescent="0.25">
      <c r="B3" s="14" t="s">
        <v>402</v>
      </c>
      <c r="C3" s="14"/>
      <c r="D3" s="15"/>
      <c r="E3" s="15"/>
      <c r="F3" s="15"/>
      <c r="G3" s="15"/>
      <c r="H3" s="11"/>
      <c r="J3" s="14" t="s">
        <v>407</v>
      </c>
      <c r="K3" s="14"/>
      <c r="R3" s="11"/>
    </row>
    <row r="4" spans="1:18" x14ac:dyDescent="0.25">
      <c r="B4" s="16" t="s">
        <v>405</v>
      </c>
      <c r="C4" s="16" t="s">
        <v>406</v>
      </c>
      <c r="H4" s="11"/>
      <c r="J4" s="16" t="s">
        <v>405</v>
      </c>
      <c r="K4" s="16" t="s">
        <v>408</v>
      </c>
      <c r="R4" s="11"/>
    </row>
    <row r="5" spans="1:18" x14ac:dyDescent="0.25">
      <c r="B5" s="3">
        <v>7.99</v>
      </c>
      <c r="C5" s="3">
        <f>SUMIF(streaming_service_data!$E$2:$E$1001,Pivot!B5,streaming_service_data!$E$2:$E$1001)</f>
        <v>2580.7699999999877</v>
      </c>
      <c r="H5" s="11"/>
      <c r="J5" s="3">
        <v>7.99</v>
      </c>
      <c r="K5" s="3">
        <f>COUNTIF(streaming_service_data!$E$2:$E$1001,Pivot!J5)</f>
        <v>323</v>
      </c>
      <c r="R5" s="11"/>
    </row>
    <row r="6" spans="1:18" x14ac:dyDescent="0.25">
      <c r="B6" s="3">
        <v>11.99</v>
      </c>
      <c r="C6" s="3">
        <f>SUMIF(streaming_service_data!$E$2:$E$1001,Pivot!B6,streaming_service_data!$E$2:$E$1001)</f>
        <v>4136.5499999999638</v>
      </c>
      <c r="H6" s="11"/>
      <c r="J6" s="3">
        <v>11.99</v>
      </c>
      <c r="K6" s="3">
        <f>COUNTIF(streaming_service_data!$E$2:$E$1001,Pivot!J6)</f>
        <v>345</v>
      </c>
      <c r="R6" s="11"/>
    </row>
    <row r="7" spans="1:18" x14ac:dyDescent="0.25">
      <c r="B7" s="3">
        <v>15.99</v>
      </c>
      <c r="C7" s="3">
        <f>SUMIF(streaming_service_data!$E$2:$E$1001,Pivot!B7,streaming_service_data!$E$2:$E$1001)</f>
        <v>5308.6799999999566</v>
      </c>
      <c r="H7" s="11"/>
      <c r="J7" s="3">
        <v>15.99</v>
      </c>
      <c r="K7" s="3">
        <f>COUNTIF(streaming_service_data!$E$2:$E$1001,Pivot!J7)</f>
        <v>332</v>
      </c>
      <c r="R7" s="11"/>
    </row>
    <row r="8" spans="1:18" x14ac:dyDescent="0.25">
      <c r="B8" s="16" t="s">
        <v>403</v>
      </c>
      <c r="C8" s="29">
        <f>SUM(C5:C7)</f>
        <v>12025.999999999909</v>
      </c>
      <c r="H8" s="11"/>
      <c r="J8" s="16" t="s">
        <v>403</v>
      </c>
      <c r="K8" s="16">
        <f>SUM(K5:K7)</f>
        <v>1000</v>
      </c>
      <c r="R8" s="11"/>
    </row>
    <row r="9" spans="1:18" x14ac:dyDescent="0.25">
      <c r="H9" s="11"/>
      <c r="R9" s="11"/>
    </row>
    <row r="10" spans="1:18" ht="5.25" customHeight="1" x14ac:dyDescent="0.25">
      <c r="A10" s="42"/>
      <c r="B10" s="42"/>
      <c r="C10" s="42"/>
      <c r="D10" s="42"/>
      <c r="E10" s="42"/>
      <c r="F10" s="42"/>
      <c r="G10" s="42"/>
      <c r="H10" s="42"/>
      <c r="I10" s="42"/>
      <c r="J10" s="42"/>
      <c r="K10" s="42"/>
      <c r="L10" s="42"/>
      <c r="M10" s="42"/>
      <c r="N10" s="42"/>
      <c r="O10" s="42"/>
      <c r="P10" s="42"/>
      <c r="Q10" s="42"/>
      <c r="R10" s="42"/>
    </row>
    <row r="11" spans="1:18" ht="21" x14ac:dyDescent="0.35">
      <c r="A11" s="41" t="s">
        <v>433</v>
      </c>
      <c r="B11" s="41"/>
      <c r="C11" s="41"/>
      <c r="D11" s="41"/>
      <c r="E11" s="41"/>
      <c r="F11" s="41"/>
      <c r="G11" s="41"/>
      <c r="H11" s="41"/>
      <c r="I11" s="41"/>
      <c r="J11" s="41"/>
      <c r="K11" s="41"/>
      <c r="L11" s="41"/>
      <c r="M11" s="41"/>
      <c r="N11" s="41"/>
      <c r="O11" s="41"/>
      <c r="P11" s="41"/>
      <c r="Q11" s="41"/>
      <c r="R11" s="11"/>
    </row>
    <row r="12" spans="1:18" ht="4.5" customHeight="1" x14ac:dyDescent="0.25">
      <c r="A12" s="42"/>
      <c r="B12" s="42"/>
      <c r="C12" s="42"/>
      <c r="D12" s="42"/>
      <c r="E12" s="42"/>
      <c r="F12" s="42"/>
      <c r="G12" s="42"/>
      <c r="H12" s="42"/>
      <c r="I12" s="42"/>
      <c r="J12" s="42"/>
      <c r="K12" s="42"/>
      <c r="L12" s="42"/>
      <c r="M12" s="42"/>
      <c r="N12" s="42"/>
      <c r="O12" s="42"/>
      <c r="P12" s="42"/>
      <c r="Q12" s="42"/>
      <c r="R12" s="42"/>
    </row>
    <row r="13" spans="1:18" x14ac:dyDescent="0.25">
      <c r="B13" s="14" t="s">
        <v>409</v>
      </c>
      <c r="C13" s="14"/>
      <c r="H13" s="11"/>
      <c r="J13" s="46" t="s">
        <v>410</v>
      </c>
      <c r="K13" s="46"/>
      <c r="L13" s="46"/>
      <c r="M13" s="46"/>
      <c r="N13" s="46"/>
      <c r="O13" s="46"/>
      <c r="P13" s="13"/>
      <c r="R13" s="11"/>
    </row>
    <row r="14" spans="1:18" x14ac:dyDescent="0.25">
      <c r="B14" s="7" t="s">
        <v>492</v>
      </c>
      <c r="C14" s="7" t="s">
        <v>404</v>
      </c>
      <c r="H14" s="11"/>
      <c r="J14" s="61" t="s">
        <v>430</v>
      </c>
      <c r="K14" s="43" t="s">
        <v>11</v>
      </c>
      <c r="L14" s="44"/>
      <c r="M14" s="44"/>
      <c r="N14" s="44"/>
      <c r="O14" s="45"/>
      <c r="R14" s="11"/>
    </row>
    <row r="15" spans="1:18" x14ac:dyDescent="0.25">
      <c r="B15" s="3" t="s">
        <v>499</v>
      </c>
      <c r="C15" s="3">
        <v>919</v>
      </c>
      <c r="H15" s="11"/>
      <c r="J15" s="62"/>
      <c r="K15" s="6" t="s">
        <v>412</v>
      </c>
      <c r="L15" s="7" t="s">
        <v>418</v>
      </c>
      <c r="M15" s="7" t="s">
        <v>419</v>
      </c>
      <c r="N15" s="7" t="s">
        <v>417</v>
      </c>
      <c r="O15" s="7" t="s">
        <v>403</v>
      </c>
      <c r="R15" s="11"/>
    </row>
    <row r="16" spans="1:18" x14ac:dyDescent="0.25">
      <c r="B16" s="3" t="s">
        <v>502</v>
      </c>
      <c r="C16" s="3">
        <v>39</v>
      </c>
      <c r="H16" s="11"/>
      <c r="J16" s="3" t="s">
        <v>426</v>
      </c>
      <c r="K16" s="4">
        <v>24</v>
      </c>
      <c r="L16" s="3">
        <v>18</v>
      </c>
      <c r="M16" s="3">
        <v>20</v>
      </c>
      <c r="N16" s="3">
        <v>21</v>
      </c>
      <c r="O16" s="3">
        <v>83</v>
      </c>
      <c r="R16" s="11"/>
    </row>
    <row r="17" spans="2:18" x14ac:dyDescent="0.25">
      <c r="B17" s="3" t="s">
        <v>500</v>
      </c>
      <c r="C17" s="3">
        <v>7</v>
      </c>
      <c r="H17" s="11"/>
      <c r="J17" s="3" t="s">
        <v>423</v>
      </c>
      <c r="K17" s="3">
        <v>20</v>
      </c>
      <c r="L17" s="3">
        <v>19</v>
      </c>
      <c r="M17" s="3">
        <v>30</v>
      </c>
      <c r="N17" s="3">
        <v>20</v>
      </c>
      <c r="O17" s="3">
        <v>89</v>
      </c>
      <c r="R17" s="11"/>
    </row>
    <row r="18" spans="2:18" x14ac:dyDescent="0.25">
      <c r="B18" s="3" t="s">
        <v>501</v>
      </c>
      <c r="C18" s="3">
        <v>9</v>
      </c>
      <c r="H18" s="11"/>
      <c r="J18" s="3" t="s">
        <v>422</v>
      </c>
      <c r="K18" s="3">
        <v>29</v>
      </c>
      <c r="L18" s="3">
        <v>23</v>
      </c>
      <c r="M18" s="3">
        <v>20</v>
      </c>
      <c r="N18" s="3">
        <v>21</v>
      </c>
      <c r="O18" s="3">
        <v>93</v>
      </c>
      <c r="R18" s="11"/>
    </row>
    <row r="19" spans="2:18" x14ac:dyDescent="0.25">
      <c r="B19" s="3" t="s">
        <v>503</v>
      </c>
      <c r="C19" s="3">
        <v>26</v>
      </c>
      <c r="H19" s="11"/>
      <c r="J19" s="3" t="s">
        <v>420</v>
      </c>
      <c r="K19" s="3">
        <v>37</v>
      </c>
      <c r="L19" s="3">
        <v>18</v>
      </c>
      <c r="M19" s="3">
        <v>28</v>
      </c>
      <c r="N19" s="3">
        <v>32</v>
      </c>
      <c r="O19" s="3">
        <v>115</v>
      </c>
      <c r="R19" s="11"/>
    </row>
    <row r="20" spans="2:18" x14ac:dyDescent="0.25">
      <c r="B20" s="7" t="s">
        <v>403</v>
      </c>
      <c r="C20" s="7">
        <f>SUM(C10:C19)</f>
        <v>1000</v>
      </c>
      <c r="H20" s="11"/>
      <c r="J20" s="3" t="s">
        <v>425</v>
      </c>
      <c r="K20" s="3">
        <v>26</v>
      </c>
      <c r="L20" s="3">
        <v>23</v>
      </c>
      <c r="M20" s="3">
        <v>37</v>
      </c>
      <c r="N20" s="3">
        <v>24</v>
      </c>
      <c r="O20" s="3">
        <v>110</v>
      </c>
      <c r="R20" s="11"/>
    </row>
    <row r="21" spans="2:18" x14ac:dyDescent="0.25">
      <c r="H21" s="11"/>
      <c r="J21" s="3" t="s">
        <v>428</v>
      </c>
      <c r="K21" s="3">
        <v>19</v>
      </c>
      <c r="L21" s="3">
        <v>17</v>
      </c>
      <c r="M21" s="3">
        <v>32</v>
      </c>
      <c r="N21" s="3">
        <v>30</v>
      </c>
      <c r="O21" s="3">
        <v>98</v>
      </c>
      <c r="R21" s="11"/>
    </row>
    <row r="22" spans="2:18" x14ac:dyDescent="0.25">
      <c r="H22" s="11"/>
      <c r="J22" s="3" t="s">
        <v>429</v>
      </c>
      <c r="K22" s="3">
        <v>16</v>
      </c>
      <c r="L22" s="3">
        <v>33</v>
      </c>
      <c r="M22" s="3">
        <v>16</v>
      </c>
      <c r="N22" s="3">
        <v>21</v>
      </c>
      <c r="O22" s="3">
        <v>86</v>
      </c>
      <c r="R22" s="11"/>
    </row>
    <row r="23" spans="2:18" x14ac:dyDescent="0.25">
      <c r="B23" s="8" t="s">
        <v>414</v>
      </c>
      <c r="C23" s="5">
        <f>AVERAGE(streaming_service_data!F2:F1001)</f>
        <v>254.51599999999999</v>
      </c>
      <c r="H23" s="11"/>
      <c r="J23" s="3" t="s">
        <v>424</v>
      </c>
      <c r="K23" s="3">
        <v>33</v>
      </c>
      <c r="L23" s="3">
        <v>32</v>
      </c>
      <c r="M23" s="3">
        <v>30</v>
      </c>
      <c r="N23" s="3">
        <v>20</v>
      </c>
      <c r="O23" s="3">
        <v>115</v>
      </c>
      <c r="R23" s="11"/>
    </row>
    <row r="24" spans="2:18" x14ac:dyDescent="0.25">
      <c r="H24" s="11"/>
      <c r="J24" s="3" t="s">
        <v>421</v>
      </c>
      <c r="K24" s="3">
        <v>36</v>
      </c>
      <c r="L24" s="3">
        <v>24</v>
      </c>
      <c r="M24" s="3">
        <v>28</v>
      </c>
      <c r="N24" s="3">
        <v>26</v>
      </c>
      <c r="O24" s="3">
        <v>114</v>
      </c>
      <c r="R24" s="11"/>
    </row>
    <row r="25" spans="2:18" x14ac:dyDescent="0.25">
      <c r="H25" s="11"/>
      <c r="J25" s="3" t="s">
        <v>427</v>
      </c>
      <c r="K25" s="3">
        <v>23</v>
      </c>
      <c r="L25" s="3">
        <v>21</v>
      </c>
      <c r="M25" s="3">
        <v>20</v>
      </c>
      <c r="N25" s="3">
        <v>33</v>
      </c>
      <c r="O25" s="3">
        <v>97</v>
      </c>
      <c r="R25" s="11"/>
    </row>
    <row r="26" spans="2:18" x14ac:dyDescent="0.25">
      <c r="H26" s="11"/>
      <c r="J26" s="7" t="s">
        <v>403</v>
      </c>
      <c r="K26" s="7">
        <v>263</v>
      </c>
      <c r="L26" s="7">
        <v>228</v>
      </c>
      <c r="M26" s="7">
        <v>261</v>
      </c>
      <c r="N26" s="7">
        <v>248</v>
      </c>
      <c r="O26" s="7">
        <v>1000</v>
      </c>
      <c r="R26" s="11"/>
    </row>
    <row r="27" spans="2:18" x14ac:dyDescent="0.25">
      <c r="H27" s="11"/>
      <c r="R27" s="11"/>
    </row>
    <row r="28" spans="2:18" x14ac:dyDescent="0.25">
      <c r="B28" s="14" t="s">
        <v>444</v>
      </c>
      <c r="C28" s="14"/>
      <c r="D28" s="9"/>
      <c r="H28" s="11"/>
      <c r="R28" s="11"/>
    </row>
    <row r="29" spans="2:18" ht="30" x14ac:dyDescent="0.25">
      <c r="B29" s="34" t="s">
        <v>432</v>
      </c>
      <c r="C29" s="34" t="s">
        <v>434</v>
      </c>
      <c r="D29" s="34" t="s">
        <v>442</v>
      </c>
      <c r="H29" s="11"/>
      <c r="R29" s="11"/>
    </row>
    <row r="30" spans="2:18" x14ac:dyDescent="0.25">
      <c r="B30" s="3" t="s">
        <v>435</v>
      </c>
      <c r="C30" s="3" t="s">
        <v>439</v>
      </c>
      <c r="D30" s="3">
        <f>COUNTIF(streaming_service_data!$Z$2:$Z$1001,Pivot!B30)</f>
        <v>74</v>
      </c>
      <c r="E30" s="9"/>
      <c r="F30" s="9"/>
      <c r="G30" s="9"/>
      <c r="H30" s="11"/>
      <c r="R30" s="11"/>
    </row>
    <row r="31" spans="2:18" s="18" customFormat="1" x14ac:dyDescent="0.25">
      <c r="B31" s="3" t="s">
        <v>437</v>
      </c>
      <c r="C31" s="3" t="s">
        <v>441</v>
      </c>
      <c r="D31" s="3">
        <f>COUNTIF(streaming_service_data!$Z$2:$Z$1001,Pivot!B31)</f>
        <v>332</v>
      </c>
      <c r="H31" s="19"/>
      <c r="R31" s="19"/>
    </row>
    <row r="32" spans="2:18" x14ac:dyDescent="0.25">
      <c r="B32" s="3" t="s">
        <v>436</v>
      </c>
      <c r="C32" s="3" t="s">
        <v>440</v>
      </c>
      <c r="D32" s="3">
        <f>COUNTIF(streaming_service_data!$Z$2:$Z$1001,Pivot!B32)</f>
        <v>594</v>
      </c>
      <c r="H32" s="11"/>
      <c r="R32" s="11"/>
    </row>
    <row r="33" spans="1:18" x14ac:dyDescent="0.25">
      <c r="B33" s="7" t="s">
        <v>403</v>
      </c>
      <c r="C33" s="7"/>
      <c r="D33" s="7">
        <f>SUM(D30:D32)</f>
        <v>1000</v>
      </c>
      <c r="H33" s="11"/>
      <c r="R33" s="11"/>
    </row>
    <row r="34" spans="1:18" x14ac:dyDescent="0.25">
      <c r="H34" s="11"/>
      <c r="R34" s="11"/>
    </row>
    <row r="35" spans="1:18" ht="30" x14ac:dyDescent="0.25">
      <c r="B35" s="34" t="s">
        <v>444</v>
      </c>
      <c r="C35" s="38">
        <f>CORREL(streaming_service_data!P:P,streaming_service_data!F:F)</f>
        <v>-2.6283128380287114E-2</v>
      </c>
      <c r="H35" s="11"/>
      <c r="R35" s="11"/>
    </row>
    <row r="36" spans="1:18" x14ac:dyDescent="0.25">
      <c r="H36" s="11"/>
      <c r="R36" s="11"/>
    </row>
    <row r="37" spans="1:18" x14ac:dyDescent="0.25">
      <c r="H37" s="11"/>
      <c r="R37" s="11"/>
    </row>
    <row r="38" spans="1:18" x14ac:dyDescent="0.25">
      <c r="H38" s="11"/>
      <c r="R38" s="11"/>
    </row>
    <row r="39" spans="1:18" ht="6" customHeight="1" x14ac:dyDescent="0.25">
      <c r="A39" s="42"/>
      <c r="B39" s="42"/>
      <c r="C39" s="42"/>
      <c r="D39" s="42"/>
      <c r="E39" s="42"/>
      <c r="F39" s="42"/>
      <c r="G39" s="42"/>
      <c r="H39" s="42"/>
      <c r="I39" s="42"/>
      <c r="J39" s="42"/>
      <c r="K39" s="42"/>
      <c r="L39" s="42"/>
      <c r="M39" s="42"/>
      <c r="N39" s="42"/>
      <c r="O39" s="42"/>
      <c r="P39" s="42"/>
      <c r="Q39" s="42"/>
      <c r="R39" s="42"/>
    </row>
    <row r="40" spans="1:18" ht="21" x14ac:dyDescent="0.35">
      <c r="A40" s="41" t="s">
        <v>443</v>
      </c>
      <c r="B40" s="41"/>
      <c r="C40" s="41"/>
      <c r="D40" s="41"/>
      <c r="E40" s="41"/>
      <c r="F40" s="41"/>
      <c r="G40" s="41"/>
      <c r="H40" s="41"/>
      <c r="I40" s="41"/>
      <c r="J40" s="41"/>
      <c r="K40" s="41"/>
      <c r="L40" s="41"/>
      <c r="M40" s="41"/>
      <c r="N40" s="41"/>
      <c r="O40" s="41"/>
      <c r="P40" s="41"/>
      <c r="Q40" s="41"/>
      <c r="R40" s="11"/>
    </row>
    <row r="41" spans="1:18" ht="6" customHeight="1" x14ac:dyDescent="0.25">
      <c r="A41" s="42"/>
      <c r="B41" s="42"/>
      <c r="C41" s="42"/>
      <c r="D41" s="42"/>
      <c r="E41" s="42"/>
      <c r="F41" s="42"/>
      <c r="G41" s="42"/>
      <c r="H41" s="42"/>
      <c r="I41" s="42"/>
      <c r="J41" s="42"/>
      <c r="K41" s="42"/>
      <c r="L41" s="42"/>
      <c r="M41" s="42"/>
      <c r="N41" s="42"/>
      <c r="O41" s="42"/>
      <c r="P41" s="42"/>
      <c r="Q41" s="42"/>
      <c r="R41" s="42"/>
    </row>
    <row r="42" spans="1:18" ht="15.75" customHeight="1" x14ac:dyDescent="0.35">
      <c r="C42" s="12"/>
      <c r="D42" s="12"/>
      <c r="E42" s="12"/>
      <c r="F42" s="12"/>
      <c r="G42" s="12"/>
      <c r="H42" s="20"/>
      <c r="I42" s="12"/>
      <c r="J42" s="46" t="s">
        <v>445</v>
      </c>
      <c r="K42" s="46"/>
      <c r="L42" s="46"/>
      <c r="M42" s="46"/>
      <c r="N42" s="46"/>
      <c r="O42" s="46"/>
      <c r="P42" s="46"/>
      <c r="R42" s="11"/>
    </row>
    <row r="43" spans="1:18" x14ac:dyDescent="0.25">
      <c r="B43" s="9" t="s">
        <v>446</v>
      </c>
      <c r="H43" s="11"/>
      <c r="J43" s="48" t="s">
        <v>6</v>
      </c>
      <c r="K43" s="47" t="s">
        <v>21</v>
      </c>
      <c r="L43" s="47"/>
      <c r="M43" s="47"/>
      <c r="N43" s="47"/>
      <c r="O43" s="47"/>
      <c r="P43" s="48" t="s">
        <v>403</v>
      </c>
      <c r="R43" s="11"/>
    </row>
    <row r="44" spans="1:18" x14ac:dyDescent="0.25">
      <c r="B44" s="46" t="s">
        <v>452</v>
      </c>
      <c r="C44" s="46"/>
      <c r="H44" s="11"/>
      <c r="J44" s="49"/>
      <c r="K44" s="17" t="s">
        <v>52</v>
      </c>
      <c r="L44" s="17" t="s">
        <v>36</v>
      </c>
      <c r="M44" s="17" t="s">
        <v>30</v>
      </c>
      <c r="N44" s="17" t="s">
        <v>60</v>
      </c>
      <c r="O44" s="17" t="s">
        <v>68</v>
      </c>
      <c r="P44" s="49"/>
      <c r="R44" s="11"/>
    </row>
    <row r="45" spans="1:18" x14ac:dyDescent="0.25">
      <c r="B45" s="17" t="s">
        <v>447</v>
      </c>
      <c r="C45" s="17" t="s">
        <v>413</v>
      </c>
      <c r="H45" s="11"/>
      <c r="J45" s="3" t="s">
        <v>55</v>
      </c>
      <c r="K45" s="3">
        <v>23</v>
      </c>
      <c r="L45" s="3">
        <v>36</v>
      </c>
      <c r="M45" s="3">
        <v>34</v>
      </c>
      <c r="N45" s="3">
        <v>32</v>
      </c>
      <c r="O45" s="3">
        <v>32</v>
      </c>
      <c r="P45" s="3">
        <v>157</v>
      </c>
      <c r="R45" s="11"/>
    </row>
    <row r="46" spans="1:18" x14ac:dyDescent="0.25">
      <c r="B46" s="3" t="s">
        <v>448</v>
      </c>
      <c r="C46" s="3">
        <v>810</v>
      </c>
      <c r="H46" s="11"/>
      <c r="J46" s="3" t="s">
        <v>24</v>
      </c>
      <c r="K46" s="3">
        <v>26</v>
      </c>
      <c r="L46" s="3">
        <v>33</v>
      </c>
      <c r="M46" s="3">
        <v>32</v>
      </c>
      <c r="N46" s="3">
        <v>34</v>
      </c>
      <c r="O46" s="3">
        <v>25</v>
      </c>
      <c r="P46" s="3">
        <v>150</v>
      </c>
      <c r="R46" s="11"/>
    </row>
    <row r="47" spans="1:18" x14ac:dyDescent="0.25">
      <c r="B47" s="3" t="s">
        <v>449</v>
      </c>
      <c r="C47" s="3">
        <v>190</v>
      </c>
      <c r="H47" s="11"/>
      <c r="J47" s="3" t="s">
        <v>79</v>
      </c>
      <c r="K47" s="3">
        <v>24</v>
      </c>
      <c r="L47" s="3">
        <v>27</v>
      </c>
      <c r="M47" s="3">
        <v>32</v>
      </c>
      <c r="N47" s="3">
        <v>36</v>
      </c>
      <c r="O47" s="3">
        <v>27</v>
      </c>
      <c r="P47" s="3">
        <v>146</v>
      </c>
      <c r="R47" s="11"/>
    </row>
    <row r="48" spans="1:18" x14ac:dyDescent="0.25">
      <c r="B48" s="17" t="s">
        <v>403</v>
      </c>
      <c r="C48" s="17">
        <v>1000</v>
      </c>
      <c r="H48" s="11"/>
      <c r="J48" s="3" t="s">
        <v>62</v>
      </c>
      <c r="K48" s="3">
        <v>23</v>
      </c>
      <c r="L48" s="3">
        <v>29</v>
      </c>
      <c r="M48" s="3">
        <v>29</v>
      </c>
      <c r="N48" s="3">
        <v>26</v>
      </c>
      <c r="O48" s="3">
        <v>39</v>
      </c>
      <c r="P48" s="3">
        <v>146</v>
      </c>
      <c r="R48" s="11"/>
    </row>
    <row r="49" spans="2:18" x14ac:dyDescent="0.25">
      <c r="H49" s="11"/>
      <c r="J49" s="3" t="s">
        <v>33</v>
      </c>
      <c r="K49" s="3">
        <v>25</v>
      </c>
      <c r="L49" s="3">
        <v>31</v>
      </c>
      <c r="M49" s="3">
        <v>27</v>
      </c>
      <c r="N49" s="3">
        <v>31</v>
      </c>
      <c r="O49" s="3">
        <v>28</v>
      </c>
      <c r="P49" s="3">
        <v>142</v>
      </c>
      <c r="R49" s="11"/>
    </row>
    <row r="50" spans="2:18" x14ac:dyDescent="0.25">
      <c r="B50" s="46" t="s">
        <v>450</v>
      </c>
      <c r="C50" s="46"/>
      <c r="H50" s="11"/>
      <c r="J50" s="3" t="s">
        <v>46</v>
      </c>
      <c r="K50" s="3">
        <v>36</v>
      </c>
      <c r="L50" s="3">
        <v>21</v>
      </c>
      <c r="M50" s="3">
        <v>22</v>
      </c>
      <c r="N50" s="3">
        <v>22</v>
      </c>
      <c r="O50" s="3">
        <v>29</v>
      </c>
      <c r="P50" s="3">
        <v>130</v>
      </c>
      <c r="R50" s="11"/>
    </row>
    <row r="51" spans="2:18" x14ac:dyDescent="0.25">
      <c r="B51" s="17" t="s">
        <v>20</v>
      </c>
      <c r="C51" s="21" t="s">
        <v>413</v>
      </c>
      <c r="H51" s="11"/>
      <c r="J51" s="3" t="s">
        <v>43</v>
      </c>
      <c r="K51" s="3">
        <v>23</v>
      </c>
      <c r="L51" s="3">
        <v>23</v>
      </c>
      <c r="M51" s="3">
        <v>31</v>
      </c>
      <c r="N51" s="3">
        <v>27</v>
      </c>
      <c r="O51" s="3">
        <v>25</v>
      </c>
      <c r="P51" s="3">
        <v>129</v>
      </c>
      <c r="R51" s="11"/>
    </row>
    <row r="52" spans="2:18" x14ac:dyDescent="0.25">
      <c r="B52" s="3" t="s">
        <v>65</v>
      </c>
      <c r="C52" s="22">
        <v>215</v>
      </c>
      <c r="H52" s="11"/>
      <c r="J52" s="17" t="s">
        <v>403</v>
      </c>
      <c r="K52" s="17">
        <v>180</v>
      </c>
      <c r="L52" s="17">
        <v>200</v>
      </c>
      <c r="M52" s="17">
        <v>207</v>
      </c>
      <c r="N52" s="17">
        <v>208</v>
      </c>
      <c r="O52" s="17">
        <v>205</v>
      </c>
      <c r="P52" s="17">
        <v>1000</v>
      </c>
      <c r="R52" s="11"/>
    </row>
    <row r="53" spans="2:18" x14ac:dyDescent="0.25">
      <c r="B53" s="3" t="s">
        <v>29</v>
      </c>
      <c r="C53" s="22">
        <v>209</v>
      </c>
      <c r="H53" s="11"/>
      <c r="J53" s="35"/>
      <c r="K53" s="35"/>
      <c r="L53" s="35"/>
      <c r="M53" s="35"/>
      <c r="N53" s="35"/>
      <c r="O53" s="35"/>
      <c r="P53" s="35"/>
      <c r="R53" s="11"/>
    </row>
    <row r="54" spans="2:18" x14ac:dyDescent="0.25">
      <c r="B54" s="3" t="s">
        <v>51</v>
      </c>
      <c r="C54" s="22">
        <v>209</v>
      </c>
      <c r="H54" s="11"/>
      <c r="R54" s="11"/>
    </row>
    <row r="55" spans="2:18" x14ac:dyDescent="0.25">
      <c r="B55" s="3" t="s">
        <v>35</v>
      </c>
      <c r="C55" s="22">
        <v>189</v>
      </c>
      <c r="H55" s="11"/>
      <c r="R55" s="11"/>
    </row>
    <row r="56" spans="2:18" x14ac:dyDescent="0.25">
      <c r="B56" s="3" t="s">
        <v>57</v>
      </c>
      <c r="C56" s="22">
        <v>178</v>
      </c>
      <c r="H56" s="11"/>
      <c r="R56" s="11"/>
    </row>
    <row r="57" spans="2:18" x14ac:dyDescent="0.25">
      <c r="B57" s="17" t="s">
        <v>403</v>
      </c>
      <c r="C57" s="21">
        <v>1000</v>
      </c>
      <c r="H57" s="11"/>
      <c r="R57" s="11"/>
    </row>
    <row r="58" spans="2:18" x14ac:dyDescent="0.25">
      <c r="H58" s="11"/>
      <c r="R58" s="11"/>
    </row>
    <row r="59" spans="2:18" x14ac:dyDescent="0.25">
      <c r="H59" s="11"/>
      <c r="R59" s="11"/>
    </row>
    <row r="60" spans="2:18" x14ac:dyDescent="0.25">
      <c r="B60" s="9" t="s">
        <v>451</v>
      </c>
      <c r="H60" s="11"/>
      <c r="R60" s="11"/>
    </row>
    <row r="61" spans="2:18" x14ac:dyDescent="0.25">
      <c r="B61" s="17" t="s">
        <v>22</v>
      </c>
      <c r="C61" s="17" t="s">
        <v>413</v>
      </c>
      <c r="H61" s="11"/>
      <c r="R61" s="11"/>
    </row>
    <row r="62" spans="2:18" x14ac:dyDescent="0.25">
      <c r="B62" s="3" t="s">
        <v>31</v>
      </c>
      <c r="C62" s="3">
        <v>271</v>
      </c>
      <c r="H62" s="11"/>
      <c r="R62" s="11"/>
    </row>
    <row r="63" spans="2:18" x14ac:dyDescent="0.25">
      <c r="B63" s="3" t="s">
        <v>37</v>
      </c>
      <c r="C63" s="3">
        <v>256</v>
      </c>
      <c r="H63" s="11"/>
      <c r="R63" s="11"/>
    </row>
    <row r="64" spans="2:18" x14ac:dyDescent="0.25">
      <c r="B64" s="3" t="s">
        <v>75</v>
      </c>
      <c r="C64" s="3">
        <v>251</v>
      </c>
      <c r="H64" s="11"/>
      <c r="R64" s="11"/>
    </row>
    <row r="65" spans="1:18" x14ac:dyDescent="0.25">
      <c r="B65" s="3" t="s">
        <v>53</v>
      </c>
      <c r="C65" s="3">
        <v>222</v>
      </c>
      <c r="H65" s="11"/>
      <c r="R65" s="11"/>
    </row>
    <row r="66" spans="1:18" x14ac:dyDescent="0.25">
      <c r="B66" s="17" t="s">
        <v>403</v>
      </c>
      <c r="C66" s="17">
        <v>1000</v>
      </c>
      <c r="H66" s="11"/>
      <c r="R66" s="11"/>
    </row>
    <row r="67" spans="1:18" x14ac:dyDescent="0.25">
      <c r="H67" s="11"/>
      <c r="R67" s="11"/>
    </row>
    <row r="68" spans="1:18" ht="6.75" customHeight="1" x14ac:dyDescent="0.25">
      <c r="A68" s="42"/>
      <c r="B68" s="42"/>
      <c r="C68" s="42"/>
      <c r="D68" s="42"/>
      <c r="E68" s="42"/>
      <c r="F68" s="42"/>
      <c r="G68" s="42"/>
      <c r="H68" s="42"/>
      <c r="I68" s="42"/>
      <c r="J68" s="42"/>
      <c r="K68" s="42"/>
      <c r="L68" s="42"/>
      <c r="M68" s="42"/>
      <c r="N68" s="42"/>
      <c r="O68" s="42"/>
      <c r="P68" s="42"/>
      <c r="Q68" s="42"/>
      <c r="R68" s="42"/>
    </row>
    <row r="69" spans="1:18" ht="21" x14ac:dyDescent="0.35">
      <c r="A69" s="41" t="s">
        <v>453</v>
      </c>
      <c r="B69" s="41"/>
      <c r="C69" s="41"/>
      <c r="D69" s="41"/>
      <c r="E69" s="41"/>
      <c r="F69" s="41"/>
      <c r="G69" s="41"/>
      <c r="H69" s="41"/>
      <c r="I69" s="41"/>
      <c r="J69" s="41"/>
      <c r="K69" s="41"/>
      <c r="L69" s="41"/>
      <c r="M69" s="41"/>
      <c r="N69" s="41"/>
      <c r="O69" s="41"/>
      <c r="P69" s="41"/>
      <c r="Q69" s="41"/>
      <c r="R69" s="11"/>
    </row>
    <row r="70" spans="1:18" ht="6.75" customHeight="1" x14ac:dyDescent="0.25">
      <c r="A70" s="42"/>
      <c r="B70" s="42"/>
      <c r="C70" s="42"/>
      <c r="D70" s="42"/>
      <c r="E70" s="42"/>
      <c r="F70" s="42"/>
      <c r="G70" s="42"/>
      <c r="H70" s="42"/>
      <c r="I70" s="42"/>
      <c r="J70" s="42"/>
      <c r="K70" s="42"/>
      <c r="L70" s="42"/>
      <c r="M70" s="42"/>
      <c r="N70" s="42"/>
      <c r="O70" s="42"/>
      <c r="P70" s="42"/>
      <c r="Q70" s="42"/>
      <c r="R70" s="42"/>
    </row>
    <row r="71" spans="1:18" x14ac:dyDescent="0.25">
      <c r="H71" s="11"/>
      <c r="J71" t="s">
        <v>491</v>
      </c>
      <c r="R71" s="11"/>
    </row>
    <row r="72" spans="1:18" x14ac:dyDescent="0.25">
      <c r="B72" s="46" t="s">
        <v>477</v>
      </c>
      <c r="C72" s="46"/>
      <c r="H72" s="11"/>
      <c r="J72" s="46" t="s">
        <v>479</v>
      </c>
      <c r="K72" s="46"/>
      <c r="L72" s="46"/>
      <c r="M72" s="46"/>
      <c r="R72" s="11"/>
    </row>
    <row r="73" spans="1:18" x14ac:dyDescent="0.25">
      <c r="B73" s="23" t="s">
        <v>18</v>
      </c>
      <c r="C73" s="23" t="s">
        <v>413</v>
      </c>
      <c r="H73" s="11"/>
      <c r="J73" s="23" t="s">
        <v>466</v>
      </c>
      <c r="K73" s="23" t="s">
        <v>475</v>
      </c>
      <c r="L73" s="23" t="s">
        <v>476</v>
      </c>
      <c r="M73" s="23" t="s">
        <v>403</v>
      </c>
      <c r="R73" s="11"/>
    </row>
    <row r="74" spans="1:18" x14ac:dyDescent="0.25">
      <c r="B74" s="3" t="s">
        <v>28</v>
      </c>
      <c r="C74" s="3">
        <f>COUNTIF(streaming_service_data!$S$2:$S$1001,B74)</f>
        <v>1000</v>
      </c>
      <c r="H74" s="11"/>
      <c r="J74" s="3" t="s">
        <v>467</v>
      </c>
      <c r="K74" s="3">
        <v>35</v>
      </c>
      <c r="L74" s="3">
        <v>33</v>
      </c>
      <c r="M74" s="3">
        <v>68</v>
      </c>
      <c r="R74" s="11"/>
    </row>
    <row r="75" spans="1:18" x14ac:dyDescent="0.25">
      <c r="B75" s="3" t="s">
        <v>454</v>
      </c>
      <c r="C75" s="3">
        <f>COUNTIF(streaming_service_data!$S$2:$S$1001,B75)</f>
        <v>0</v>
      </c>
      <c r="H75" s="11"/>
      <c r="J75" s="3" t="s">
        <v>471</v>
      </c>
      <c r="K75" s="3">
        <v>34</v>
      </c>
      <c r="L75" s="3">
        <v>32</v>
      </c>
      <c r="M75" s="3">
        <v>66</v>
      </c>
      <c r="R75" s="11"/>
    </row>
    <row r="76" spans="1:18" x14ac:dyDescent="0.25">
      <c r="B76" s="23" t="s">
        <v>403</v>
      </c>
      <c r="C76" s="23">
        <v>1000</v>
      </c>
      <c r="H76" s="11"/>
      <c r="J76" s="3" t="s">
        <v>472</v>
      </c>
      <c r="K76" s="3">
        <v>61</v>
      </c>
      <c r="L76" s="3">
        <v>40</v>
      </c>
      <c r="M76" s="3">
        <v>101</v>
      </c>
      <c r="R76" s="11"/>
    </row>
    <row r="77" spans="1:18" x14ac:dyDescent="0.25">
      <c r="H77" s="11"/>
      <c r="J77" s="3" t="s">
        <v>473</v>
      </c>
      <c r="K77" s="3">
        <v>66</v>
      </c>
      <c r="L77" s="3">
        <v>62</v>
      </c>
      <c r="M77" s="3">
        <v>128</v>
      </c>
      <c r="R77" s="11"/>
    </row>
    <row r="78" spans="1:18" x14ac:dyDescent="0.25">
      <c r="B78" s="46" t="s">
        <v>478</v>
      </c>
      <c r="C78" s="46"/>
      <c r="H78" s="11"/>
      <c r="J78" s="3" t="s">
        <v>468</v>
      </c>
      <c r="K78" s="3">
        <v>73</v>
      </c>
      <c r="L78" s="3">
        <v>73</v>
      </c>
      <c r="M78" s="3">
        <v>146</v>
      </c>
      <c r="R78" s="11"/>
    </row>
    <row r="79" spans="1:18" x14ac:dyDescent="0.25">
      <c r="B79" s="36" t="s">
        <v>455</v>
      </c>
      <c r="C79" s="36" t="s">
        <v>413</v>
      </c>
      <c r="H79" s="11"/>
      <c r="J79" s="3" t="s">
        <v>469</v>
      </c>
      <c r="K79" s="3">
        <v>84</v>
      </c>
      <c r="L79" s="3">
        <v>100</v>
      </c>
      <c r="M79" s="3">
        <v>184</v>
      </c>
      <c r="R79" s="11"/>
    </row>
    <row r="80" spans="1:18" x14ac:dyDescent="0.25">
      <c r="B80" s="37" t="s">
        <v>456</v>
      </c>
      <c r="C80" s="37">
        <v>108</v>
      </c>
      <c r="H80" s="11"/>
      <c r="J80" s="3" t="s">
        <v>470</v>
      </c>
      <c r="K80" s="3">
        <v>49</v>
      </c>
      <c r="L80" s="3">
        <v>59</v>
      </c>
      <c r="M80" s="3">
        <v>108</v>
      </c>
      <c r="R80" s="11"/>
    </row>
    <row r="81" spans="1:18" x14ac:dyDescent="0.25">
      <c r="B81" s="37" t="s">
        <v>464</v>
      </c>
      <c r="C81" s="37">
        <v>99</v>
      </c>
      <c r="H81" s="11"/>
      <c r="J81" s="3" t="s">
        <v>474</v>
      </c>
      <c r="K81" s="3">
        <v>99</v>
      </c>
      <c r="L81" s="3">
        <v>100</v>
      </c>
      <c r="M81" s="3">
        <v>199</v>
      </c>
      <c r="R81" s="11"/>
    </row>
    <row r="82" spans="1:18" x14ac:dyDescent="0.25">
      <c r="B82" s="37" t="s">
        <v>457</v>
      </c>
      <c r="C82" s="37">
        <v>104</v>
      </c>
      <c r="H82" s="11"/>
      <c r="J82" s="23" t="s">
        <v>403</v>
      </c>
      <c r="K82" s="23">
        <v>501</v>
      </c>
      <c r="L82" s="23">
        <v>499</v>
      </c>
      <c r="M82" s="23">
        <v>1000</v>
      </c>
      <c r="R82" s="11"/>
    </row>
    <row r="83" spans="1:18" x14ac:dyDescent="0.25">
      <c r="B83" s="37" t="s">
        <v>458</v>
      </c>
      <c r="C83" s="37">
        <v>111</v>
      </c>
      <c r="H83" s="11"/>
      <c r="R83" s="11"/>
    </row>
    <row r="84" spans="1:18" x14ac:dyDescent="0.25">
      <c r="B84" s="37" t="s">
        <v>459</v>
      </c>
      <c r="C84" s="37">
        <v>87</v>
      </c>
      <c r="H84" s="11"/>
      <c r="R84" s="11"/>
    </row>
    <row r="85" spans="1:18" x14ac:dyDescent="0.25">
      <c r="B85" s="37" t="s">
        <v>460</v>
      </c>
      <c r="C85" s="37">
        <v>109</v>
      </c>
      <c r="H85" s="11"/>
      <c r="R85" s="11"/>
    </row>
    <row r="86" spans="1:18" x14ac:dyDescent="0.25">
      <c r="B86" s="37" t="s">
        <v>461</v>
      </c>
      <c r="C86" s="37">
        <v>96</v>
      </c>
      <c r="H86" s="11"/>
      <c r="R86" s="11"/>
    </row>
    <row r="87" spans="1:18" x14ac:dyDescent="0.25">
      <c r="B87" s="37" t="s">
        <v>462</v>
      </c>
      <c r="C87" s="37">
        <v>95</v>
      </c>
      <c r="H87" s="11"/>
      <c r="R87" s="11"/>
    </row>
    <row r="88" spans="1:18" x14ac:dyDescent="0.25">
      <c r="B88" s="37" t="s">
        <v>463</v>
      </c>
      <c r="C88" s="37">
        <v>97</v>
      </c>
      <c r="H88" s="11"/>
      <c r="R88" s="11"/>
    </row>
    <row r="89" spans="1:18" x14ac:dyDescent="0.25">
      <c r="B89" s="37" t="s">
        <v>465</v>
      </c>
      <c r="C89" s="37">
        <v>94</v>
      </c>
      <c r="H89" s="11"/>
      <c r="R89" s="11"/>
    </row>
    <row r="90" spans="1:18" x14ac:dyDescent="0.25">
      <c r="B90" s="23" t="s">
        <v>403</v>
      </c>
      <c r="C90" s="23">
        <v>1000</v>
      </c>
      <c r="H90" s="11"/>
      <c r="R90" s="11"/>
    </row>
    <row r="91" spans="1:18" x14ac:dyDescent="0.25">
      <c r="H91" s="11"/>
      <c r="R91" s="11"/>
    </row>
    <row r="92" spans="1:18" ht="18" customHeight="1" x14ac:dyDescent="0.25">
      <c r="H92" s="11"/>
      <c r="R92" s="11"/>
    </row>
    <row r="93" spans="1:18" ht="7.5" customHeight="1" x14ac:dyDescent="0.25">
      <c r="A93" s="42"/>
      <c r="B93" s="42"/>
      <c r="C93" s="42"/>
      <c r="D93" s="42"/>
      <c r="E93" s="42"/>
      <c r="F93" s="42"/>
      <c r="G93" s="42"/>
      <c r="H93" s="42"/>
      <c r="I93" s="42"/>
      <c r="J93" s="42"/>
      <c r="K93" s="42"/>
      <c r="L93" s="42"/>
      <c r="M93" s="42"/>
      <c r="N93" s="42"/>
      <c r="O93" s="42"/>
      <c r="P93" s="42"/>
      <c r="Q93" s="11"/>
      <c r="R93" s="11"/>
    </row>
    <row r="94" spans="1:18" ht="21.75" customHeight="1" x14ac:dyDescent="0.35">
      <c r="A94" s="41" t="s">
        <v>505</v>
      </c>
      <c r="B94" s="60"/>
      <c r="C94" s="60"/>
      <c r="D94" s="60"/>
      <c r="E94" s="60"/>
      <c r="F94" s="60"/>
      <c r="G94" s="60"/>
      <c r="H94" s="60"/>
      <c r="I94" s="60"/>
      <c r="J94" s="60"/>
      <c r="K94" s="60"/>
      <c r="L94" s="60"/>
      <c r="M94" s="60"/>
      <c r="N94" s="60"/>
      <c r="O94" s="60"/>
      <c r="P94" s="60"/>
      <c r="Q94" s="60"/>
      <c r="R94" s="11"/>
    </row>
    <row r="95" spans="1:18" ht="6.75" customHeight="1" x14ac:dyDescent="0.25">
      <c r="A95" s="42"/>
      <c r="B95" s="42"/>
      <c r="C95" s="42"/>
      <c r="D95" s="42"/>
      <c r="E95" s="42"/>
      <c r="F95" s="42"/>
      <c r="G95" s="42"/>
      <c r="H95" s="42"/>
      <c r="I95" s="42"/>
      <c r="J95" s="42"/>
      <c r="K95" s="42"/>
      <c r="L95" s="42"/>
      <c r="M95" s="42"/>
      <c r="N95" s="42"/>
      <c r="O95" s="42"/>
      <c r="P95" s="42"/>
      <c r="Q95" s="42"/>
      <c r="R95" s="11"/>
    </row>
    <row r="96" spans="1:18" x14ac:dyDescent="0.25">
      <c r="H96" s="11"/>
      <c r="R96" s="11"/>
    </row>
    <row r="97" spans="2:18" x14ac:dyDescent="0.25">
      <c r="B97" s="9" t="s">
        <v>487</v>
      </c>
      <c r="H97" s="11"/>
      <c r="J97" s="9" t="s">
        <v>481</v>
      </c>
      <c r="R97" s="11"/>
    </row>
    <row r="98" spans="2:18" x14ac:dyDescent="0.25">
      <c r="B98" s="63" t="s">
        <v>12</v>
      </c>
      <c r="C98" s="63" t="s">
        <v>4</v>
      </c>
      <c r="D98" s="63"/>
      <c r="E98" s="63"/>
      <c r="F98" s="63"/>
      <c r="H98" s="11"/>
      <c r="J98" s="64" t="s">
        <v>12</v>
      </c>
      <c r="K98" s="63" t="s">
        <v>13</v>
      </c>
      <c r="L98" s="63"/>
      <c r="M98" s="63"/>
      <c r="N98" s="63"/>
      <c r="O98" s="63"/>
      <c r="R98" s="11"/>
    </row>
    <row r="99" spans="2:18" x14ac:dyDescent="0.25">
      <c r="B99" s="63"/>
      <c r="C99" s="25">
        <v>7.99</v>
      </c>
      <c r="D99" s="25">
        <v>11.99</v>
      </c>
      <c r="E99" s="25">
        <v>15.99</v>
      </c>
      <c r="F99" s="25" t="s">
        <v>403</v>
      </c>
      <c r="H99" s="11"/>
      <c r="J99" s="64"/>
      <c r="K99" s="25" t="s">
        <v>49</v>
      </c>
      <c r="L99" s="25" t="s">
        <v>64</v>
      </c>
      <c r="M99" s="25" t="s">
        <v>40</v>
      </c>
      <c r="N99" s="25" t="s">
        <v>26</v>
      </c>
      <c r="O99" s="25" t="s">
        <v>403</v>
      </c>
      <c r="R99" s="11"/>
    </row>
    <row r="100" spans="2:18" x14ac:dyDescent="0.25">
      <c r="B100" s="3" t="s">
        <v>25</v>
      </c>
      <c r="C100" s="3">
        <v>53</v>
      </c>
      <c r="D100" s="3">
        <v>53</v>
      </c>
      <c r="E100" s="3">
        <v>52</v>
      </c>
      <c r="F100" s="3">
        <v>158</v>
      </c>
      <c r="H100" s="11"/>
      <c r="J100" s="3" t="s">
        <v>25</v>
      </c>
      <c r="K100" s="3">
        <v>44</v>
      </c>
      <c r="L100" s="3">
        <v>40</v>
      </c>
      <c r="M100" s="3">
        <v>31</v>
      </c>
      <c r="N100" s="3">
        <v>43</v>
      </c>
      <c r="O100" s="3">
        <v>158</v>
      </c>
      <c r="R100" s="11"/>
    </row>
    <row r="101" spans="2:18" x14ac:dyDescent="0.25">
      <c r="B101" s="3" t="s">
        <v>74</v>
      </c>
      <c r="C101" s="3">
        <v>54</v>
      </c>
      <c r="D101" s="3">
        <v>50</v>
      </c>
      <c r="E101" s="3">
        <v>47</v>
      </c>
      <c r="F101" s="3">
        <v>151</v>
      </c>
      <c r="H101" s="11"/>
      <c r="J101" s="3" t="s">
        <v>74</v>
      </c>
      <c r="K101" s="3">
        <v>39</v>
      </c>
      <c r="L101" s="3">
        <v>41</v>
      </c>
      <c r="M101" s="3">
        <v>31</v>
      </c>
      <c r="N101" s="3">
        <v>40</v>
      </c>
      <c r="O101" s="3">
        <v>151</v>
      </c>
      <c r="R101" s="11"/>
    </row>
    <row r="102" spans="2:18" x14ac:dyDescent="0.25">
      <c r="B102" s="3" t="s">
        <v>44</v>
      </c>
      <c r="C102" s="3">
        <v>48</v>
      </c>
      <c r="D102" s="3">
        <v>52</v>
      </c>
      <c r="E102" s="3">
        <v>50</v>
      </c>
      <c r="F102" s="3">
        <v>150</v>
      </c>
      <c r="H102" s="11"/>
      <c r="J102" s="3" t="s">
        <v>44</v>
      </c>
      <c r="K102" s="3">
        <v>33</v>
      </c>
      <c r="L102" s="3">
        <v>38</v>
      </c>
      <c r="M102" s="3">
        <v>31</v>
      </c>
      <c r="N102" s="3">
        <v>48</v>
      </c>
      <c r="O102" s="3">
        <v>150</v>
      </c>
      <c r="R102" s="11"/>
    </row>
    <row r="103" spans="2:18" x14ac:dyDescent="0.25">
      <c r="B103" s="3" t="s">
        <v>63</v>
      </c>
      <c r="C103" s="3">
        <v>49</v>
      </c>
      <c r="D103" s="3">
        <v>51</v>
      </c>
      <c r="E103" s="3">
        <v>46</v>
      </c>
      <c r="F103" s="3">
        <v>146</v>
      </c>
      <c r="H103" s="11"/>
      <c r="J103" s="3" t="s">
        <v>63</v>
      </c>
      <c r="K103" s="3">
        <v>31</v>
      </c>
      <c r="L103" s="3">
        <v>35</v>
      </c>
      <c r="M103" s="3">
        <v>43</v>
      </c>
      <c r="N103" s="3">
        <v>37</v>
      </c>
      <c r="O103" s="3">
        <v>146</v>
      </c>
      <c r="R103" s="11"/>
    </row>
    <row r="104" spans="2:18" x14ac:dyDescent="0.25">
      <c r="B104" s="3" t="s">
        <v>59</v>
      </c>
      <c r="C104" s="3">
        <v>39</v>
      </c>
      <c r="D104" s="3">
        <v>50</v>
      </c>
      <c r="E104" s="3">
        <v>51</v>
      </c>
      <c r="F104" s="3">
        <v>140</v>
      </c>
      <c r="H104" s="11"/>
      <c r="J104" s="3" t="s">
        <v>59</v>
      </c>
      <c r="K104" s="3">
        <v>22</v>
      </c>
      <c r="L104" s="3">
        <v>44</v>
      </c>
      <c r="M104" s="3">
        <v>38</v>
      </c>
      <c r="N104" s="3">
        <v>36</v>
      </c>
      <c r="O104" s="3">
        <v>140</v>
      </c>
      <c r="R104" s="11"/>
    </row>
    <row r="105" spans="2:18" x14ac:dyDescent="0.25">
      <c r="B105" s="3" t="s">
        <v>39</v>
      </c>
      <c r="C105" s="3">
        <v>46</v>
      </c>
      <c r="D105" s="3">
        <v>44</v>
      </c>
      <c r="E105" s="3">
        <v>49</v>
      </c>
      <c r="F105" s="3">
        <v>139</v>
      </c>
      <c r="H105" s="11"/>
      <c r="J105" s="3" t="s">
        <v>39</v>
      </c>
      <c r="K105" s="3">
        <v>34</v>
      </c>
      <c r="L105" s="3">
        <v>27</v>
      </c>
      <c r="M105" s="3">
        <v>36</v>
      </c>
      <c r="N105" s="3">
        <v>42</v>
      </c>
      <c r="O105" s="3">
        <v>139</v>
      </c>
      <c r="R105" s="11"/>
    </row>
    <row r="106" spans="2:18" x14ac:dyDescent="0.25">
      <c r="B106" s="3" t="s">
        <v>48</v>
      </c>
      <c r="C106" s="3">
        <v>34</v>
      </c>
      <c r="D106" s="3">
        <v>45</v>
      </c>
      <c r="E106" s="3">
        <v>37</v>
      </c>
      <c r="F106" s="3">
        <v>116</v>
      </c>
      <c r="H106" s="11"/>
      <c r="J106" s="3" t="s">
        <v>48</v>
      </c>
      <c r="K106" s="3">
        <v>25</v>
      </c>
      <c r="L106" s="3">
        <v>29</v>
      </c>
      <c r="M106" s="3">
        <v>39</v>
      </c>
      <c r="N106" s="3">
        <v>23</v>
      </c>
      <c r="O106" s="3">
        <v>116</v>
      </c>
      <c r="R106" s="11"/>
    </row>
    <row r="107" spans="2:18" x14ac:dyDescent="0.25">
      <c r="B107" s="25" t="s">
        <v>403</v>
      </c>
      <c r="C107" s="25">
        <v>323</v>
      </c>
      <c r="D107" s="25">
        <v>345</v>
      </c>
      <c r="E107" s="25">
        <v>332</v>
      </c>
      <c r="F107" s="25">
        <v>1000</v>
      </c>
      <c r="H107" s="11"/>
      <c r="J107" s="25" t="s">
        <v>403</v>
      </c>
      <c r="K107" s="25">
        <v>228</v>
      </c>
      <c r="L107" s="25">
        <v>254</v>
      </c>
      <c r="M107" s="25">
        <v>249</v>
      </c>
      <c r="N107" s="25">
        <v>269</v>
      </c>
      <c r="O107" s="25">
        <v>1000</v>
      </c>
      <c r="R107" s="11"/>
    </row>
    <row r="108" spans="2:18" x14ac:dyDescent="0.25">
      <c r="H108" s="11"/>
      <c r="R108" s="11"/>
    </row>
    <row r="109" spans="2:18" x14ac:dyDescent="0.25">
      <c r="B109" s="15" t="s">
        <v>498</v>
      </c>
      <c r="H109" s="11"/>
      <c r="J109" s="9" t="s">
        <v>480</v>
      </c>
      <c r="R109" s="11"/>
    </row>
    <row r="110" spans="2:18" x14ac:dyDescent="0.25">
      <c r="B110" s="58" t="s">
        <v>14</v>
      </c>
      <c r="C110" s="55" t="s">
        <v>493</v>
      </c>
      <c r="D110" s="56"/>
      <c r="E110" s="56"/>
      <c r="F110" s="57"/>
      <c r="H110" s="11"/>
      <c r="J110" s="53" t="s">
        <v>482</v>
      </c>
      <c r="K110" s="50" t="s">
        <v>13</v>
      </c>
      <c r="L110" s="51"/>
      <c r="M110" s="51"/>
      <c r="N110" s="51"/>
      <c r="O110" s="52"/>
      <c r="R110" s="11"/>
    </row>
    <row r="111" spans="2:18" x14ac:dyDescent="0.25">
      <c r="B111" s="59"/>
      <c r="C111" s="32" t="s">
        <v>496</v>
      </c>
      <c r="D111" s="32" t="s">
        <v>497</v>
      </c>
      <c r="E111" s="32" t="s">
        <v>495</v>
      </c>
      <c r="F111" s="32" t="s">
        <v>403</v>
      </c>
      <c r="H111" s="11"/>
      <c r="J111" s="54"/>
      <c r="K111" s="25" t="s">
        <v>49</v>
      </c>
      <c r="L111" s="25" t="s">
        <v>64</v>
      </c>
      <c r="M111" s="25" t="s">
        <v>40</v>
      </c>
      <c r="N111" s="25" t="s">
        <v>26</v>
      </c>
      <c r="O111" s="25" t="s">
        <v>403</v>
      </c>
      <c r="R111" s="11"/>
    </row>
    <row r="112" spans="2:18" x14ac:dyDescent="0.25">
      <c r="B112" s="3" t="s">
        <v>41</v>
      </c>
      <c r="C112" s="3">
        <v>112</v>
      </c>
      <c r="D112" s="3">
        <v>38</v>
      </c>
      <c r="E112" s="3">
        <v>29</v>
      </c>
      <c r="F112" s="3">
        <v>179</v>
      </c>
      <c r="H112" s="11"/>
      <c r="J112" s="3" t="s">
        <v>484</v>
      </c>
      <c r="K112" s="3">
        <v>103</v>
      </c>
      <c r="L112" s="3">
        <v>114</v>
      </c>
      <c r="M112" s="3">
        <v>105</v>
      </c>
      <c r="N112" s="3">
        <v>125</v>
      </c>
      <c r="O112" s="3">
        <v>447</v>
      </c>
      <c r="R112" s="11"/>
    </row>
    <row r="113" spans="1:18" x14ac:dyDescent="0.25">
      <c r="B113" s="3" t="s">
        <v>67</v>
      </c>
      <c r="C113" s="3">
        <v>93</v>
      </c>
      <c r="D113" s="3">
        <v>39</v>
      </c>
      <c r="E113" s="3">
        <v>39</v>
      </c>
      <c r="F113" s="3">
        <v>171</v>
      </c>
      <c r="H113" s="11"/>
      <c r="J113" s="3" t="s">
        <v>486</v>
      </c>
      <c r="K113" s="3">
        <v>78</v>
      </c>
      <c r="L113" s="3">
        <v>67</v>
      </c>
      <c r="M113" s="3">
        <v>67</v>
      </c>
      <c r="N113" s="3">
        <v>85</v>
      </c>
      <c r="O113" s="3">
        <v>297</v>
      </c>
      <c r="R113" s="11"/>
    </row>
    <row r="114" spans="1:18" x14ac:dyDescent="0.25">
      <c r="B114" s="3" t="s">
        <v>56</v>
      </c>
      <c r="C114" s="3">
        <v>87</v>
      </c>
      <c r="D114" s="3">
        <v>46</v>
      </c>
      <c r="E114" s="3">
        <v>35</v>
      </c>
      <c r="F114" s="3">
        <v>168</v>
      </c>
      <c r="H114" s="11"/>
      <c r="J114" s="3" t="s">
        <v>485</v>
      </c>
      <c r="K114" s="3">
        <v>22</v>
      </c>
      <c r="L114" s="3">
        <v>44</v>
      </c>
      <c r="M114" s="3">
        <v>38</v>
      </c>
      <c r="N114" s="3">
        <v>36</v>
      </c>
      <c r="O114" s="3">
        <v>140</v>
      </c>
      <c r="R114" s="11"/>
    </row>
    <row r="115" spans="1:18" x14ac:dyDescent="0.25">
      <c r="B115" s="3" t="s">
        <v>34</v>
      </c>
      <c r="C115" s="3">
        <v>97</v>
      </c>
      <c r="D115" s="3">
        <v>38</v>
      </c>
      <c r="E115" s="3">
        <v>32</v>
      </c>
      <c r="F115" s="3">
        <v>167</v>
      </c>
      <c r="H115" s="11"/>
      <c r="J115" s="3" t="s">
        <v>483</v>
      </c>
      <c r="K115" s="3">
        <v>25</v>
      </c>
      <c r="L115" s="3">
        <v>29</v>
      </c>
      <c r="M115" s="3">
        <v>39</v>
      </c>
      <c r="N115" s="3">
        <v>23</v>
      </c>
      <c r="O115" s="3">
        <v>116</v>
      </c>
      <c r="R115" s="11"/>
    </row>
    <row r="116" spans="1:18" x14ac:dyDescent="0.25">
      <c r="B116" s="3" t="s">
        <v>27</v>
      </c>
      <c r="C116" s="3">
        <v>101</v>
      </c>
      <c r="D116" s="3">
        <v>35</v>
      </c>
      <c r="E116" s="3">
        <v>26</v>
      </c>
      <c r="F116" s="3">
        <v>162</v>
      </c>
      <c r="H116" s="11"/>
      <c r="J116" s="25" t="s">
        <v>403</v>
      </c>
      <c r="K116" s="25">
        <v>228</v>
      </c>
      <c r="L116" s="25">
        <v>254</v>
      </c>
      <c r="M116" s="25">
        <v>249</v>
      </c>
      <c r="N116" s="25">
        <v>269</v>
      </c>
      <c r="O116" s="25">
        <v>1000</v>
      </c>
      <c r="R116" s="11"/>
    </row>
    <row r="117" spans="1:18" x14ac:dyDescent="0.25">
      <c r="B117" s="3" t="s">
        <v>50</v>
      </c>
      <c r="C117" s="3">
        <v>88</v>
      </c>
      <c r="D117" s="3">
        <v>29</v>
      </c>
      <c r="E117" s="3">
        <v>36</v>
      </c>
      <c r="F117" s="3">
        <v>153</v>
      </c>
      <c r="H117" s="11"/>
      <c r="R117" s="11"/>
    </row>
    <row r="118" spans="1:18" x14ac:dyDescent="0.25">
      <c r="B118" s="25" t="s">
        <v>403</v>
      </c>
      <c r="C118" s="25">
        <v>578</v>
      </c>
      <c r="D118" s="25">
        <v>225</v>
      </c>
      <c r="E118" s="25">
        <v>197</v>
      </c>
      <c r="F118" s="25">
        <v>1000</v>
      </c>
      <c r="H118" s="11"/>
      <c r="R118" s="11"/>
    </row>
    <row r="119" spans="1:18" x14ac:dyDescent="0.25">
      <c r="H119" s="11"/>
      <c r="R119" s="11"/>
    </row>
    <row r="120" spans="1:18" ht="7.5" customHeight="1" x14ac:dyDescent="0.25">
      <c r="A120" s="11"/>
      <c r="B120" s="11"/>
      <c r="C120" s="11"/>
      <c r="D120" s="11"/>
      <c r="E120" s="11"/>
      <c r="F120" s="11"/>
      <c r="G120" s="11"/>
      <c r="H120" s="11"/>
      <c r="I120" s="11"/>
      <c r="J120" s="11"/>
      <c r="K120" s="11"/>
      <c r="L120" s="11"/>
      <c r="M120" s="11"/>
      <c r="N120" s="11"/>
      <c r="O120" s="11"/>
      <c r="P120" s="11"/>
      <c r="Q120" s="11"/>
      <c r="R120" s="11"/>
    </row>
  </sheetData>
  <sortState xmlns:xlrd2="http://schemas.microsoft.com/office/spreadsheetml/2017/richdata2" ref="B112:F117">
    <sortCondition descending="1" ref="F112:F117"/>
  </sortState>
  <mergeCells count="34">
    <mergeCell ref="J14:J15"/>
    <mergeCell ref="C98:F98"/>
    <mergeCell ref="B98:B99"/>
    <mergeCell ref="K98:O98"/>
    <mergeCell ref="J98:J99"/>
    <mergeCell ref="J42:P42"/>
    <mergeCell ref="K110:O110"/>
    <mergeCell ref="J110:J111"/>
    <mergeCell ref="C110:F110"/>
    <mergeCell ref="B110:B111"/>
    <mergeCell ref="P43:P44"/>
    <mergeCell ref="A94:Q94"/>
    <mergeCell ref="A95:Q95"/>
    <mergeCell ref="A93:P93"/>
    <mergeCell ref="J72:M72"/>
    <mergeCell ref="B72:C72"/>
    <mergeCell ref="B78:C78"/>
    <mergeCell ref="A70:R70"/>
    <mergeCell ref="A1:Q1"/>
    <mergeCell ref="A11:Q11"/>
    <mergeCell ref="A40:Q40"/>
    <mergeCell ref="A69:Q69"/>
    <mergeCell ref="A10:R10"/>
    <mergeCell ref="A2:R2"/>
    <mergeCell ref="A12:R12"/>
    <mergeCell ref="A39:R39"/>
    <mergeCell ref="A41:R41"/>
    <mergeCell ref="A68:R68"/>
    <mergeCell ref="K14:O14"/>
    <mergeCell ref="J13:O13"/>
    <mergeCell ref="B50:C50"/>
    <mergeCell ref="B44:C44"/>
    <mergeCell ref="K43:O43"/>
    <mergeCell ref="J43:J44"/>
  </mergeCells>
  <pageMargins left="0.7" right="0.7" top="0.75" bottom="0.75" header="0.3" footer="0.3"/>
  <pageSetup scale="64"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D0AE2-CCA8-48BB-BA88-9134346F2468}">
  <dimension ref="E1"/>
  <sheetViews>
    <sheetView showGridLines="0" tabSelected="1" topLeftCell="A61" zoomScaleNormal="100" workbookViewId="0">
      <selection activeCell="O131" sqref="O131"/>
    </sheetView>
  </sheetViews>
  <sheetFormatPr defaultRowHeight="15" x14ac:dyDescent="0.25"/>
  <cols>
    <col min="1" max="3" width="9.140625" style="39"/>
    <col min="4" max="4" width="2.85546875" style="39" customWidth="1"/>
    <col min="5" max="9" width="9.140625" style="39"/>
    <col min="10" max="10" width="8.7109375" style="39" customWidth="1"/>
    <col min="11" max="12" width="9.140625" style="39"/>
    <col min="13" max="13" width="4.7109375" style="39" customWidth="1"/>
    <col min="14" max="20" width="9.140625" style="39"/>
    <col min="21" max="21" width="8.140625" style="39" customWidth="1"/>
    <col min="22" max="16384" width="9.140625" style="39"/>
  </cols>
  <sheetData>
    <row r="1" spans="5:5" x14ac:dyDescent="0.25">
      <c r="E1" s="40"/>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Sheet2</vt:lpstr>
      <vt:lpstr>streaming_service_data</vt:lpstr>
      <vt:lpstr>Pivot</vt:lpstr>
      <vt:lpstr>Dashboard</vt:lpstr>
      <vt:lpstr>Pivot!Print_Area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Amar Singh</dc:creator>
  <cp:lastModifiedBy>Amar Singh</cp:lastModifiedBy>
  <dcterms:created xsi:type="dcterms:W3CDTF">2025-07-18T16:09:30Z</dcterms:created>
  <dcterms:modified xsi:type="dcterms:W3CDTF">2025-08-03T17:25:29Z</dcterms:modified>
</cp:coreProperties>
</file>