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vells\Desktop\"/>
    </mc:Choice>
  </mc:AlternateContent>
  <bookViews>
    <workbookView xWindow="0" yWindow="0" windowWidth="20490" windowHeight="9045" tabRatio="947" activeTab="13"/>
  </bookViews>
  <sheets>
    <sheet name="Fans-Perf" sheetId="45" r:id="rId1"/>
    <sheet name="Fans-Mkt Share" sheetId="46" r:id="rId2"/>
    <sheet name="City_Performance" sheetId="62" r:id="rId3"/>
    <sheet name="Network" sheetId="60" r:id="rId4"/>
    <sheet name="Fans-Townwise DNM" sheetId="47" r:id="rId5"/>
    <sheet name="Distributor App Plan" sheetId="63" r:id="rId6"/>
    <sheet name="Fans-CPwise Plan" sheetId="48" r:id="rId7"/>
    <sheet name="Fans Month Wise Projection" sheetId="54" r:id="rId8"/>
    <sheet name="Fans-Segment Wise" sheetId="49" r:id="rId9"/>
    <sheet name="Fans-Modelwise Qty Proj CF" sheetId="50" r:id="rId10"/>
    <sheet name="Targeted Customer" sheetId="55" r:id="rId11"/>
    <sheet name="Projects Executed" sheetId="57" r:id="rId12"/>
    <sheet name="Manpower" sheetId="59" r:id="rId13"/>
    <sheet name="Fans-Sales Promotion" sheetId="53" r:id="rId14"/>
  </sheets>
  <calcPr calcId="152511"/>
</workbook>
</file>

<file path=xl/calcChain.xml><?xml version="1.0" encoding="utf-8"?>
<calcChain xmlns="http://schemas.openxmlformats.org/spreadsheetml/2006/main">
  <c r="N6" i="48" l="1"/>
  <c r="N7" i="48"/>
  <c r="N8" i="48"/>
  <c r="N9" i="48"/>
  <c r="N10" i="48"/>
  <c r="N11" i="48"/>
  <c r="N12" i="48"/>
  <c r="N13" i="48"/>
  <c r="N14" i="48"/>
  <c r="N5" i="48"/>
  <c r="K26" i="48"/>
  <c r="D30" i="47"/>
  <c r="C30" i="47"/>
  <c r="U19" i="46"/>
  <c r="U20" i="46"/>
  <c r="U21" i="46"/>
  <c r="U22" i="46"/>
  <c r="U23" i="46"/>
  <c r="U24" i="46"/>
  <c r="U25" i="46"/>
  <c r="U26" i="46"/>
  <c r="U27" i="46"/>
  <c r="U28" i="46"/>
  <c r="U29" i="46"/>
  <c r="U30" i="46"/>
  <c r="U31" i="46"/>
  <c r="U18" i="46"/>
  <c r="F30" i="47" l="1"/>
  <c r="E13" i="62"/>
  <c r="X6" i="45" l="1"/>
  <c r="H26" i="48"/>
  <c r="J6" i="48"/>
  <c r="J7" i="48"/>
  <c r="J8" i="48"/>
  <c r="J9" i="48"/>
  <c r="J10" i="48"/>
  <c r="J11" i="48"/>
  <c r="J12" i="48"/>
  <c r="J13" i="48"/>
  <c r="J14" i="48"/>
  <c r="J5" i="48"/>
  <c r="J15" i="48"/>
  <c r="K11" i="45"/>
  <c r="W7" i="45"/>
  <c r="V7" i="45"/>
  <c r="W6" i="45"/>
  <c r="V6" i="45"/>
  <c r="I26" i="48" l="1"/>
  <c r="E86" i="50" l="1"/>
  <c r="E71" i="50"/>
  <c r="D71" i="50"/>
  <c r="E56" i="50"/>
  <c r="D56" i="50"/>
  <c r="E47" i="50"/>
  <c r="D47" i="50"/>
  <c r="E39" i="50"/>
  <c r="D39" i="50"/>
  <c r="E31" i="50"/>
  <c r="D31" i="50"/>
  <c r="E26" i="50"/>
  <c r="D26" i="50"/>
  <c r="E21" i="50"/>
  <c r="D21" i="50"/>
  <c r="E13" i="50"/>
  <c r="D13" i="50"/>
  <c r="D86" i="50"/>
  <c r="D87" i="50" l="1"/>
  <c r="E87" i="50"/>
  <c r="E58" i="50"/>
  <c r="D58" i="50"/>
  <c r="E32" i="50"/>
  <c r="D32" i="50"/>
  <c r="D16" i="49"/>
  <c r="H8" i="49" s="1"/>
  <c r="C16" i="49"/>
  <c r="G5" i="49" s="1"/>
  <c r="J16" i="48"/>
  <c r="J17" i="48"/>
  <c r="J18" i="48"/>
  <c r="J19" i="48"/>
  <c r="J20" i="48"/>
  <c r="J21" i="48"/>
  <c r="J22" i="48"/>
  <c r="J23" i="48"/>
  <c r="J24" i="48"/>
  <c r="J25" i="48"/>
  <c r="J26" i="48"/>
  <c r="E28" i="62"/>
  <c r="E23" i="62"/>
  <c r="E22" i="62"/>
  <c r="E21" i="62"/>
  <c r="E20" i="62"/>
  <c r="E18" i="62"/>
  <c r="E16" i="62"/>
  <c r="E15" i="62"/>
  <c r="E14" i="62"/>
  <c r="E12" i="62"/>
  <c r="E11" i="62"/>
  <c r="E10" i="62"/>
  <c r="E9" i="62"/>
  <c r="E8" i="62"/>
  <c r="A9" i="62"/>
  <c r="A10" i="62" s="1"/>
  <c r="A11" i="62" s="1"/>
  <c r="A12" i="62" s="1"/>
  <c r="A13" i="62" s="1"/>
  <c r="A14" i="62" s="1"/>
  <c r="A15" i="62" s="1"/>
  <c r="A16" i="62" s="1"/>
  <c r="A17" i="62" s="1"/>
  <c r="A18" i="62" s="1"/>
  <c r="A19" i="62" s="1"/>
  <c r="A20" i="62" s="1"/>
  <c r="A21" i="62" s="1"/>
  <c r="A22" i="62" s="1"/>
  <c r="A23" i="62" s="1"/>
  <c r="E7" i="62"/>
  <c r="H7" i="49" l="1"/>
  <c r="H11" i="49"/>
  <c r="H15" i="49"/>
  <c r="H14" i="49"/>
  <c r="H10" i="49"/>
  <c r="H6" i="49"/>
  <c r="H5" i="49"/>
  <c r="H13" i="49"/>
  <c r="H9" i="49"/>
  <c r="H16" i="49"/>
  <c r="H12" i="49"/>
  <c r="E88" i="50"/>
  <c r="D88" i="50"/>
  <c r="G16" i="49"/>
  <c r="G14" i="49"/>
  <c r="G10" i="49"/>
  <c r="G8" i="49"/>
  <c r="G6" i="49"/>
  <c r="G12" i="49"/>
  <c r="G15" i="49"/>
  <c r="G13" i="49"/>
  <c r="G11" i="49"/>
  <c r="G9" i="49"/>
  <c r="G7" i="49"/>
  <c r="L16" i="49" l="1"/>
  <c r="N8" i="49" s="1"/>
  <c r="AK7" i="60" l="1"/>
  <c r="AJ7" i="60"/>
  <c r="AI7" i="60"/>
  <c r="AH7" i="60"/>
  <c r="AG7" i="60"/>
  <c r="AF7" i="60"/>
  <c r="N14" i="49" l="1"/>
  <c r="N15" i="49"/>
  <c r="Z10" i="45"/>
  <c r="Z9" i="45"/>
  <c r="Z8" i="45"/>
  <c r="Z7" i="45"/>
  <c r="Z6" i="45"/>
  <c r="L19" i="46"/>
  <c r="N7" i="46" s="1"/>
  <c r="K19" i="46"/>
  <c r="M9" i="46" s="1"/>
  <c r="M15" i="46" l="1"/>
  <c r="M10" i="46"/>
  <c r="M11" i="46"/>
  <c r="M5" i="46"/>
  <c r="M14" i="46"/>
  <c r="M8" i="46"/>
  <c r="M16" i="46"/>
  <c r="M6" i="46"/>
  <c r="M18" i="46"/>
  <c r="M12" i="46"/>
  <c r="M7" i="46"/>
  <c r="N14" i="46"/>
  <c r="N6" i="46"/>
  <c r="N17" i="46"/>
  <c r="N9" i="46"/>
  <c r="N8" i="46"/>
  <c r="N18" i="46"/>
  <c r="N10" i="46"/>
  <c r="N13" i="46"/>
  <c r="N16" i="46"/>
  <c r="N12" i="46"/>
  <c r="M17" i="46"/>
  <c r="M13" i="46"/>
  <c r="N5" i="46"/>
  <c r="N15" i="46"/>
  <c r="N11" i="46"/>
  <c r="S5" i="54"/>
  <c r="O5" i="54"/>
  <c r="K5" i="54"/>
  <c r="G5" i="54"/>
  <c r="C5" i="54" l="1"/>
  <c r="I30" i="47"/>
  <c r="L30" i="47"/>
  <c r="M26" i="48"/>
  <c r="L26" i="48"/>
  <c r="N12" i="49"/>
  <c r="K16" i="49"/>
  <c r="M13" i="49" s="1"/>
  <c r="F16" i="49"/>
  <c r="E16" i="49"/>
  <c r="N16" i="49"/>
  <c r="N13" i="49"/>
  <c r="N10" i="49"/>
  <c r="M9" i="49"/>
  <c r="N7" i="49"/>
  <c r="N6" i="49"/>
  <c r="M6" i="49"/>
  <c r="M5" i="49"/>
  <c r="M16" i="49" l="1"/>
  <c r="M11" i="49"/>
  <c r="M8" i="49"/>
  <c r="M14" i="49"/>
  <c r="M15" i="49"/>
  <c r="J13" i="49"/>
  <c r="J8" i="49"/>
  <c r="I11" i="49"/>
  <c r="I8" i="49"/>
  <c r="I13" i="49"/>
  <c r="J7" i="49"/>
  <c r="J11" i="49"/>
  <c r="J5" i="49"/>
  <c r="J10" i="49"/>
  <c r="J6" i="49"/>
  <c r="J16" i="49"/>
  <c r="J15" i="49"/>
  <c r="J14" i="49"/>
  <c r="J9" i="49"/>
  <c r="J12" i="49"/>
  <c r="I16" i="49"/>
  <c r="I14" i="49"/>
  <c r="I15" i="49"/>
  <c r="I9" i="49"/>
  <c r="I6" i="49"/>
  <c r="N5" i="49"/>
  <c r="N11" i="49"/>
  <c r="I7" i="49"/>
  <c r="I10" i="49"/>
  <c r="I12" i="49"/>
  <c r="N9" i="49"/>
  <c r="M7" i="49"/>
  <c r="M10" i="49"/>
  <c r="M12" i="49"/>
  <c r="N25" i="48"/>
  <c r="N24" i="48"/>
  <c r="N23" i="48"/>
  <c r="N22" i="48"/>
  <c r="N21" i="48"/>
  <c r="N20" i="48"/>
  <c r="N19" i="48"/>
  <c r="N18" i="48"/>
  <c r="N17" i="48"/>
  <c r="N16" i="48"/>
  <c r="N15" i="48"/>
  <c r="N26" i="48" l="1"/>
  <c r="I5" i="49"/>
  <c r="X7" i="45"/>
  <c r="X8" i="45"/>
  <c r="X9" i="45"/>
  <c r="X10" i="45"/>
  <c r="W11" i="45"/>
  <c r="V11" i="45"/>
  <c r="U11" i="45"/>
  <c r="T11" i="45"/>
  <c r="S11" i="45"/>
  <c r="R11" i="45"/>
  <c r="Q11" i="45"/>
  <c r="P11" i="45"/>
  <c r="O11" i="45"/>
  <c r="N11" i="45"/>
  <c r="M11" i="45"/>
  <c r="L11" i="45"/>
  <c r="J11" i="45"/>
  <c r="I11" i="45"/>
  <c r="H11" i="45"/>
  <c r="G11" i="45"/>
  <c r="F11" i="45"/>
  <c r="E11" i="45"/>
  <c r="D11" i="45"/>
  <c r="P30" i="47"/>
  <c r="O30" i="47"/>
  <c r="M30" i="47"/>
  <c r="K30" i="47"/>
  <c r="J30" i="47"/>
  <c r="H30" i="47"/>
  <c r="G30" i="47"/>
  <c r="E30" i="47"/>
  <c r="H19" i="46"/>
  <c r="J11" i="46" s="1"/>
  <c r="G19" i="46"/>
  <c r="D19" i="46"/>
  <c r="F11" i="46" s="1"/>
  <c r="C19" i="46"/>
  <c r="E11" i="46" l="1"/>
  <c r="E5" i="46"/>
  <c r="Z11" i="45"/>
  <c r="F6" i="46"/>
  <c r="F10" i="46"/>
  <c r="F15" i="46"/>
  <c r="F16" i="46"/>
  <c r="F13" i="46"/>
  <c r="F17" i="46"/>
  <c r="F7" i="46"/>
  <c r="F12" i="46"/>
  <c r="F8" i="46"/>
  <c r="F5" i="46"/>
  <c r="F9" i="46"/>
  <c r="F14" i="46"/>
  <c r="F18" i="46"/>
  <c r="I14" i="46"/>
  <c r="J5" i="46"/>
  <c r="J7" i="46"/>
  <c r="J9" i="46"/>
  <c r="J12" i="46"/>
  <c r="J14" i="46"/>
  <c r="J16" i="46"/>
  <c r="J18" i="46"/>
  <c r="J6" i="46"/>
  <c r="J8" i="46"/>
  <c r="J10" i="46"/>
  <c r="J13" i="46"/>
  <c r="J15" i="46"/>
  <c r="J17" i="46"/>
  <c r="I8" i="46"/>
  <c r="I16" i="46"/>
  <c r="I13" i="46"/>
  <c r="I6" i="46"/>
  <c r="I10" i="46"/>
  <c r="I5" i="46"/>
  <c r="I9" i="46"/>
  <c r="I7" i="46"/>
  <c r="I12" i="46"/>
  <c r="I15" i="46"/>
  <c r="E6" i="46"/>
  <c r="E7" i="46"/>
  <c r="E10" i="46"/>
  <c r="E15" i="46"/>
  <c r="E9" i="46"/>
  <c r="E16" i="46"/>
  <c r="E8" i="46"/>
  <c r="E12" i="46"/>
  <c r="E13" i="46"/>
  <c r="E14" i="46"/>
  <c r="E17" i="46"/>
  <c r="E18" i="46"/>
  <c r="I17" i="46"/>
  <c r="I11" i="46"/>
  <c r="X11" i="45"/>
  <c r="I18" i="46"/>
</calcChain>
</file>

<file path=xl/sharedStrings.xml><?xml version="1.0" encoding="utf-8"?>
<sst xmlns="http://schemas.openxmlformats.org/spreadsheetml/2006/main" count="685" uniqueCount="394">
  <si>
    <t>BRANCH TOTAL</t>
  </si>
  <si>
    <t>Target</t>
  </si>
  <si>
    <t>CP NAME</t>
  </si>
  <si>
    <t>CP CODE</t>
  </si>
  <si>
    <t>TOTAL</t>
  </si>
  <si>
    <t>ANCHOR</t>
  </si>
  <si>
    <t>POLYCAB</t>
  </si>
  <si>
    <t>FINOLEX</t>
  </si>
  <si>
    <t>Branch :</t>
  </si>
  <si>
    <t>Q1</t>
  </si>
  <si>
    <t>Q2</t>
  </si>
  <si>
    <t>Q3</t>
  </si>
  <si>
    <t>Q4</t>
  </si>
  <si>
    <t>Achievement</t>
  </si>
  <si>
    <t>Qty</t>
  </si>
  <si>
    <t>Value (Lac Rs)</t>
  </si>
  <si>
    <t>STATE :</t>
  </si>
  <si>
    <t>BRAND</t>
  </si>
  <si>
    <t>Volume Mkt Shr</t>
  </si>
  <si>
    <t>Value Mkt Shr</t>
  </si>
  <si>
    <t>CROMPTON</t>
  </si>
  <si>
    <t>ORIENT</t>
  </si>
  <si>
    <t>USHA</t>
  </si>
  <si>
    <t>HAVELLS</t>
  </si>
  <si>
    <t>BAJAJ</t>
  </si>
  <si>
    <t>KHAITAN</t>
  </si>
  <si>
    <t>V GUARD</t>
  </si>
  <si>
    <t>LUMINOUS</t>
  </si>
  <si>
    <t>SURYA</t>
  </si>
  <si>
    <t>RR</t>
  </si>
  <si>
    <t>TOWN</t>
  </si>
  <si>
    <t>POP (Lac nos)</t>
  </si>
  <si>
    <t>FINOLEX SALES (Lac Rs)</t>
  </si>
  <si>
    <t>FINOLEX NETWORK</t>
  </si>
  <si>
    <t>All important towns to be listed. Include all towns with existing CPs &amp; all class 1 towns (above 1 lac population)</t>
  </si>
  <si>
    <t>Sales Exec Name</t>
  </si>
  <si>
    <t>PERSON RESPONSIBLE</t>
  </si>
  <si>
    <t>EXPECTED SALES FROM EXISTING NETWORK</t>
  </si>
  <si>
    <t>EXPECTED SALES FROM NEW APPOINTMENTS</t>
  </si>
  <si>
    <t>PRESENT</t>
  </si>
  <si>
    <t>PLANNED ADDITIONS</t>
  </si>
  <si>
    <t>SALES EXEC NAME</t>
  </si>
  <si>
    <t>All Figures in Value</t>
  </si>
  <si>
    <t>List the CPs in the Descending Order of their Current Sales</t>
  </si>
  <si>
    <t>SEGMENT</t>
  </si>
  <si>
    <t>Value</t>
  </si>
  <si>
    <t>ALL FANS</t>
  </si>
  <si>
    <t>Value in Lac Rupees</t>
  </si>
  <si>
    <t>MODEL</t>
  </si>
  <si>
    <t>Flynetic</t>
  </si>
  <si>
    <t>Captiva 50</t>
  </si>
  <si>
    <t>Ecosport</t>
  </si>
  <si>
    <t>Stunprise</t>
  </si>
  <si>
    <t>TABLE</t>
  </si>
  <si>
    <t xml:space="preserve">Jubita </t>
  </si>
  <si>
    <t>Finspeed</t>
  </si>
  <si>
    <t>Table Total</t>
  </si>
  <si>
    <t>PEDESTAL</t>
  </si>
  <si>
    <t>Pedestal Total</t>
  </si>
  <si>
    <t>WALL</t>
  </si>
  <si>
    <t>Finspeed (16")</t>
  </si>
  <si>
    <t>Finspeed (12")</t>
  </si>
  <si>
    <t>Wall Total</t>
  </si>
  <si>
    <t>Hummingbird</t>
  </si>
  <si>
    <t>TPW TOTAL</t>
  </si>
  <si>
    <t>PLASTIC</t>
  </si>
  <si>
    <t>4" FF Co Axial</t>
  </si>
  <si>
    <t>6" FF Co Axial</t>
  </si>
  <si>
    <t>Plastic Exh Tot</t>
  </si>
  <si>
    <t>METAL</t>
  </si>
  <si>
    <t>6" Smash HS</t>
  </si>
  <si>
    <t>9" Smash HS</t>
  </si>
  <si>
    <t>9" Smash</t>
  </si>
  <si>
    <t>12" Smash</t>
  </si>
  <si>
    <t>9" Gladiator</t>
  </si>
  <si>
    <t>12" Gladiator</t>
  </si>
  <si>
    <t>Metal Exh Tot</t>
  </si>
  <si>
    <t>EXHAUST TOT</t>
  </si>
  <si>
    <t>SALES PROMOTION ACTIVITIES</t>
  </si>
  <si>
    <t>YOU MAY SUGGEST</t>
  </si>
  <si>
    <t>2017-18</t>
  </si>
  <si>
    <t>POLAR</t>
  </si>
  <si>
    <t>Area / Territory</t>
  </si>
  <si>
    <t>DLR</t>
  </si>
  <si>
    <t>TABLE FAN</t>
  </si>
  <si>
    <t>PEDESTAL FAN</t>
  </si>
  <si>
    <t>WALL FAN</t>
  </si>
  <si>
    <t>EXHAUST FAN PLASTIC</t>
  </si>
  <si>
    <t>EXHAUST FAN METAL</t>
  </si>
  <si>
    <t>Turismo</t>
  </si>
  <si>
    <t>Mustodon</t>
  </si>
  <si>
    <t>Wiggle</t>
  </si>
  <si>
    <t>Blowin</t>
  </si>
  <si>
    <t>Velikan</t>
  </si>
  <si>
    <t>Diazo</t>
  </si>
  <si>
    <t>Cupid Anti Dust</t>
  </si>
  <si>
    <t>Quomodo</t>
  </si>
  <si>
    <t>Jingle</t>
  </si>
  <si>
    <t>Jubita</t>
  </si>
  <si>
    <t>Widdly</t>
  </si>
  <si>
    <t>Cassandra</t>
  </si>
  <si>
    <t>Krayer</t>
  </si>
  <si>
    <t>Ecosport Deco</t>
  </si>
  <si>
    <t>Telica</t>
  </si>
  <si>
    <t>Torrence</t>
  </si>
  <si>
    <t>Hyve HS</t>
  </si>
  <si>
    <t>Krayer HS</t>
  </si>
  <si>
    <t>Krayer NS</t>
  </si>
  <si>
    <t>HyveNS</t>
  </si>
  <si>
    <t>Torrence Farrata</t>
  </si>
  <si>
    <t>Hyve HS - 16"</t>
  </si>
  <si>
    <t>Hyve HS - 12"</t>
  </si>
  <si>
    <t>Hyve NS</t>
  </si>
  <si>
    <t>Hyve NS - 16"</t>
  </si>
  <si>
    <t>4" FF Axial Nuvo</t>
  </si>
  <si>
    <t>6" FF Axial Nuvo</t>
  </si>
  <si>
    <t>6" Finfresh White</t>
  </si>
  <si>
    <t>8" Finfresh White</t>
  </si>
  <si>
    <t>10" Finfresh White</t>
  </si>
  <si>
    <t>6" Finfresh Black</t>
  </si>
  <si>
    <t>8" Finfresh Black</t>
  </si>
  <si>
    <t>10" Finfresh Black</t>
  </si>
  <si>
    <t>12" x 1400 HD</t>
  </si>
  <si>
    <t>18" x 1400 HD</t>
  </si>
  <si>
    <t>15" x 1400 HD</t>
  </si>
  <si>
    <t>24" x 900 HD</t>
  </si>
  <si>
    <t>MONTH WISE VALUE TARGETS (Lac Rs)</t>
  </si>
  <si>
    <t>QTY     (Lac Nos)</t>
  </si>
  <si>
    <t>VALUE (Lac Rs)</t>
  </si>
  <si>
    <t>APR</t>
  </si>
  <si>
    <t>MAY</t>
  </si>
  <si>
    <t>JUN</t>
  </si>
  <si>
    <t>QTR 1</t>
  </si>
  <si>
    <t>JUL</t>
  </si>
  <si>
    <t>AUG</t>
  </si>
  <si>
    <t>SEP</t>
  </si>
  <si>
    <t>QTR 2</t>
  </si>
  <si>
    <t>OCT</t>
  </si>
  <si>
    <t>NOV</t>
  </si>
  <si>
    <t>DEC</t>
  </si>
  <si>
    <t>QTR 3</t>
  </si>
  <si>
    <t>JAN</t>
  </si>
  <si>
    <t>FEB</t>
  </si>
  <si>
    <t>MAR</t>
  </si>
  <si>
    <t>QTR 4</t>
  </si>
  <si>
    <t>* All values in Lacs</t>
  </si>
  <si>
    <t>No.</t>
  </si>
  <si>
    <t>CP / Distributor Name</t>
  </si>
  <si>
    <t>Annual potential for FANS (Rs Lakh)</t>
  </si>
  <si>
    <t>Strategy to Convert</t>
  </si>
  <si>
    <t>Product Manager / Executive</t>
  </si>
  <si>
    <t>Town</t>
  </si>
  <si>
    <t>Name of Site</t>
  </si>
  <si>
    <t>Builder / Group / Firm Name</t>
  </si>
  <si>
    <t>Value T.O. ( In Lacs )</t>
  </si>
  <si>
    <t>SALES CONTRIBUTION ( IN LACS )</t>
  </si>
  <si>
    <t>GOLY</t>
  </si>
  <si>
    <t xml:space="preserve">% Achvmnt </t>
  </si>
  <si>
    <t>TARGET MONTH FOR APPT</t>
  </si>
  <si>
    <t>HEAVY DUTY EXHAUST</t>
  </si>
  <si>
    <t>BRANCH</t>
  </si>
  <si>
    <t>Value ( In LACS )</t>
  </si>
  <si>
    <t>Current Brands</t>
  </si>
  <si>
    <t>MKT SIZE in Qty  (Nos / annum)</t>
  </si>
  <si>
    <t>Achvmnt ( Value )</t>
  </si>
  <si>
    <t>MONTH/YEAR OF APPT</t>
  </si>
  <si>
    <t>* We require here a wish list of top 20 CP's/Distributor of your BRANCH whom you would want to target for Finolex Fans this year.</t>
  </si>
  <si>
    <t>2018-19</t>
  </si>
  <si>
    <t>2019-20 Expected</t>
  </si>
  <si>
    <t>PROJ 19-20</t>
  </si>
  <si>
    <t>CURRENT NETWORK</t>
  </si>
  <si>
    <t>APPOINTMENT PLAN 2019-20</t>
  </si>
  <si>
    <t>Region</t>
  </si>
  <si>
    <t>Branch</t>
  </si>
  <si>
    <t>FY 18-19 Targets</t>
  </si>
  <si>
    <t>CP</t>
  </si>
  <si>
    <t>DIST</t>
  </si>
  <si>
    <t>Ach</t>
  </si>
  <si>
    <t>Total -2018-19</t>
  </si>
  <si>
    <t>Dealer</t>
  </si>
  <si>
    <t>Distributor</t>
  </si>
  <si>
    <t>Dist</t>
  </si>
  <si>
    <t>2019-20 PROJECTION ( IN LACS )</t>
  </si>
  <si>
    <t>TOTAL EXP 2019-20</t>
  </si>
  <si>
    <t>2019-20 TARGET</t>
  </si>
  <si>
    <t>CEILING FAN DECORATIVE</t>
  </si>
  <si>
    <t>CEILING FAN STANDARD</t>
  </si>
  <si>
    <t>CEILING FAN ECONOMY</t>
  </si>
  <si>
    <t>OTHER FAN</t>
  </si>
  <si>
    <t>18-19 SALE ( nos )</t>
  </si>
  <si>
    <t>19-20 PROJ ( Nos )</t>
  </si>
  <si>
    <t xml:space="preserve">CEILING FAN PREMIUM </t>
  </si>
  <si>
    <t>* Note : Mention projects where Fans were supplied in FY 18 -19</t>
  </si>
  <si>
    <t>Fan + WH Sale (Lac Rs)</t>
  </si>
  <si>
    <t>PM</t>
  </si>
  <si>
    <t>SE</t>
  </si>
  <si>
    <t>LASM</t>
  </si>
  <si>
    <t>Total</t>
  </si>
  <si>
    <t>19-20 Tgt</t>
  </si>
  <si>
    <t>Current Strength</t>
  </si>
  <si>
    <t xml:space="preserve">18-19 </t>
  </si>
  <si>
    <t xml:space="preserve">Branch Performance </t>
  </si>
  <si>
    <t>ASC - 2019</t>
  </si>
  <si>
    <t>Performance on Network Development</t>
  </si>
  <si>
    <t xml:space="preserve">PLAN -2019-20 </t>
  </si>
  <si>
    <t xml:space="preserve">BRANCH : </t>
  </si>
  <si>
    <t>Period :</t>
  </si>
  <si>
    <t>Apr 2018 - March 2019</t>
  </si>
  <si>
    <t>Achmt in Rs. Lakh</t>
  </si>
  <si>
    <t>Sales Achievement</t>
  </si>
  <si>
    <t>Sr No.</t>
  </si>
  <si>
    <t>City Name</t>
  </si>
  <si>
    <t>Year 2017-18</t>
  </si>
  <si>
    <t>Year 2018-19</t>
  </si>
  <si>
    <t>% Growth / Degrowth</t>
  </si>
  <si>
    <t>Action Plan for 2019-20</t>
  </si>
  <si>
    <t>Should consider all major towns under the jurisdiction of the branch.</t>
  </si>
  <si>
    <t>PERFORMANCE IN MAJOR CITIES / TOWNS</t>
  </si>
  <si>
    <t>DISTRIBUTOR APPOINTMENT CALENDER</t>
  </si>
  <si>
    <t>ASC 2019</t>
  </si>
  <si>
    <t>Branch wise-Distributor Appointment Calander</t>
  </si>
  <si>
    <t>Sl No</t>
  </si>
  <si>
    <t>District Name</t>
  </si>
  <si>
    <t>Distributor Location</t>
  </si>
  <si>
    <t>No of Distributor Planned</t>
  </si>
  <si>
    <t>Expected Retail O/L</t>
  </si>
  <si>
    <t>Rollout Date</t>
  </si>
  <si>
    <t>Other than Tier 1 City pls consider the distance of 50 to 60 Km radius for every distributor.</t>
  </si>
  <si>
    <t>Minimum 300 outlets to be given to the distributor to workout the Turnover and ROI.</t>
  </si>
  <si>
    <t>If the distance is more than 60 Kms and then that location can be attached to other nearest distributor whose location is closer irrespective the different district.</t>
  </si>
  <si>
    <t>Sales Contribution in Column O &amp; P are in relation to the Figures mentioned in Column F</t>
  </si>
  <si>
    <t>Only those CPs who have got some billing done in 2018-19 to mentioned in current strength G &amp; H</t>
  </si>
  <si>
    <t>Sales Executive Name</t>
  </si>
  <si>
    <t>DEALER NETWORK ( in Nos )</t>
  </si>
  <si>
    <t xml:space="preserve">FY 17-18 </t>
  </si>
  <si>
    <t>FY 18-19</t>
  </si>
  <si>
    <t>FY 19-20 PROJ</t>
  </si>
  <si>
    <t>% CONT 2018-19</t>
  </si>
  <si>
    <t>% CONT 2017-18</t>
  </si>
  <si>
    <t>% CONT 19-20</t>
  </si>
  <si>
    <t>Premium</t>
  </si>
  <si>
    <t>Agnor</t>
  </si>
  <si>
    <t>SMASH</t>
  </si>
  <si>
    <t>Crossley</t>
  </si>
  <si>
    <t>Others</t>
  </si>
  <si>
    <t>6" Blowin White</t>
  </si>
  <si>
    <t>8" Blowin White</t>
  </si>
  <si>
    <t>6" BarneyHS</t>
  </si>
  <si>
    <t>9" Barney HS</t>
  </si>
  <si>
    <t>9" Barney</t>
  </si>
  <si>
    <t>12" Barney</t>
  </si>
  <si>
    <t>Sales Person Name</t>
  </si>
  <si>
    <t>Premium Total</t>
  </si>
  <si>
    <t>Decorative</t>
  </si>
  <si>
    <t>Decorative Total</t>
  </si>
  <si>
    <t>Standard</t>
  </si>
  <si>
    <t>Standard Total</t>
  </si>
  <si>
    <t>Economy</t>
  </si>
  <si>
    <t>Economy Total</t>
  </si>
  <si>
    <t>Ceiling Total</t>
  </si>
  <si>
    <t>Total FANS</t>
  </si>
  <si>
    <t>Dist / CP</t>
  </si>
  <si>
    <t>2017-18 SALES ( LACS )</t>
  </si>
  <si>
    <t>2018-19 SALES ( IN LACS )</t>
  </si>
  <si>
    <t>Current Sanction</t>
  </si>
  <si>
    <t>MAJOR TARGETED CP / DISTRIBUTOR FOR FAN - 2019-20</t>
  </si>
  <si>
    <t>Location</t>
  </si>
  <si>
    <t>Growth</t>
  </si>
  <si>
    <t>Hubli</t>
  </si>
  <si>
    <t>Belgaum</t>
  </si>
  <si>
    <t>Chitradurga</t>
  </si>
  <si>
    <t>Davangere</t>
  </si>
  <si>
    <t>Bijapur</t>
  </si>
  <si>
    <t>Gulbarga</t>
  </si>
  <si>
    <t>Raichur</t>
  </si>
  <si>
    <t>Bellary</t>
  </si>
  <si>
    <t>Dharwad</t>
  </si>
  <si>
    <t>Vinayak killekar</t>
  </si>
  <si>
    <t>Sirsi</t>
  </si>
  <si>
    <t>Kumta</t>
  </si>
  <si>
    <t>Bhatkal</t>
  </si>
  <si>
    <t>Karwar</t>
  </si>
  <si>
    <t xml:space="preserve">Yellapur </t>
  </si>
  <si>
    <t>Shimoga</t>
  </si>
  <si>
    <t>NARSIM RAO</t>
  </si>
  <si>
    <t>VINAYAK KILLEKAR</t>
  </si>
  <si>
    <t>RAICHUR</t>
  </si>
  <si>
    <t>HUBLI</t>
  </si>
  <si>
    <t>Mudhol</t>
  </si>
  <si>
    <t>Kampli</t>
  </si>
  <si>
    <t>Gokak</t>
  </si>
  <si>
    <t>April</t>
  </si>
  <si>
    <t>May</t>
  </si>
  <si>
    <t>JYOTHI ENTERPRISES</t>
  </si>
  <si>
    <t>CHITRADURGA</t>
  </si>
  <si>
    <t>GULBARGA</t>
  </si>
  <si>
    <t>SHREE BHAVANI SALES CORPORATIO</t>
  </si>
  <si>
    <t>SHRI SIDDESHWAR ENGINEERING CO</t>
  </si>
  <si>
    <t>BIJAPUR</t>
  </si>
  <si>
    <t>SHREE SIDDHALINGESHWAR AGENCIES</t>
  </si>
  <si>
    <t>DHARWAD</t>
  </si>
  <si>
    <t>YANNI PRABHAKAR SETTY</t>
  </si>
  <si>
    <t>KAMPLI</t>
  </si>
  <si>
    <t>SRI MATAJI ELECTRONICS</t>
  </si>
  <si>
    <t>BALLARI</t>
  </si>
  <si>
    <t>Micro Electricals Micro electricals</t>
  </si>
  <si>
    <t>SHRI BASAVESHWAR ELECTRICALS</t>
  </si>
  <si>
    <t>GOKAK</t>
  </si>
  <si>
    <t>DAVANGERE</t>
  </si>
  <si>
    <t>AMBIKA APPLIANCES PRIVATE LIMITED P</t>
  </si>
  <si>
    <t>MAA HINGLAJ TRADERS</t>
  </si>
  <si>
    <t>MUDHOL</t>
  </si>
  <si>
    <t>Shree  Gayatridevi Distributor 1st,</t>
  </si>
  <si>
    <t>BHARAT TRADING CORP</t>
  </si>
  <si>
    <t>SM ENTERPRISES</t>
  </si>
  <si>
    <t xml:space="preserve">TECHNIC ENTERPRISES </t>
  </si>
  <si>
    <t>SHEKAR ELECTRICALS</t>
  </si>
  <si>
    <t>BHARAT ELECTRICALS</t>
  </si>
  <si>
    <t>1015778</t>
  </si>
  <si>
    <t>1015937</t>
  </si>
  <si>
    <t>BHUPALELECTRICALS</t>
  </si>
  <si>
    <t>1015907</t>
  </si>
  <si>
    <t>1014072</t>
  </si>
  <si>
    <t>1012905</t>
  </si>
  <si>
    <t xml:space="preserve">VINAYAK KILLEKAR </t>
  </si>
  <si>
    <t>NARSIMRAO</t>
  </si>
  <si>
    <t>BAGALKOT</t>
  </si>
  <si>
    <t>BELGAUM</t>
  </si>
  <si>
    <t>1014584</t>
  </si>
  <si>
    <t>1014937</t>
  </si>
  <si>
    <t>5085</t>
  </si>
  <si>
    <t>1009831</t>
  </si>
  <si>
    <t>SHIMOGA</t>
  </si>
  <si>
    <t>RAJKAMAL TRADERS</t>
  </si>
  <si>
    <t>NANDI TRADERS</t>
  </si>
  <si>
    <t xml:space="preserve">VINU ENTERPRISES </t>
  </si>
  <si>
    <t xml:space="preserve">GENJI ELECTRICALS </t>
  </si>
  <si>
    <t>VISHAL ELECTRICAL</t>
  </si>
  <si>
    <t>GANGAVATI</t>
  </si>
  <si>
    <t>PRABHAKAR TRADING CORP</t>
  </si>
  <si>
    <t>BALRANGA ELE</t>
  </si>
  <si>
    <t>CG, BAJ</t>
  </si>
  <si>
    <t>CG</t>
  </si>
  <si>
    <t>40L</t>
  </si>
  <si>
    <t>HAVL,CG,BAJ,GM</t>
  </si>
  <si>
    <t>25L</t>
  </si>
  <si>
    <t>15L</t>
  </si>
  <si>
    <t xml:space="preserve">MANJUNATH LIGHT HOUSE </t>
  </si>
  <si>
    <t>HOSPET</t>
  </si>
  <si>
    <t>V-GUD,</t>
  </si>
  <si>
    <t>LAXMI VENKATESHWAR ELEC</t>
  </si>
  <si>
    <t xml:space="preserve">CG, ANCH, USHA </t>
  </si>
  <si>
    <t>CG, ANCH, USHA G31</t>
  </si>
  <si>
    <t>BHATKAL</t>
  </si>
  <si>
    <t>BELGAUM,</t>
  </si>
  <si>
    <t>MANGESH ELECTRICAL</t>
  </si>
  <si>
    <t>THE TOTAGARS COOP SO</t>
  </si>
  <si>
    <t>SIRSI</t>
  </si>
  <si>
    <t>RAJPUTANA ELE</t>
  </si>
  <si>
    <t>NAFEEES ELECTRICAL</t>
  </si>
  <si>
    <t>KARWAR</t>
  </si>
  <si>
    <t>ANCH, HAV, USHA</t>
  </si>
  <si>
    <t>HAV, USHA</t>
  </si>
  <si>
    <t>CG, USHA</t>
  </si>
  <si>
    <t>ANCH,RR,CG</t>
  </si>
  <si>
    <t>ORIENT,STD,CG</t>
  </si>
  <si>
    <t>USHA,BAJ</t>
  </si>
  <si>
    <t>CG,HAV</t>
  </si>
  <si>
    <t>KUMTA</t>
  </si>
  <si>
    <t>GADAG</t>
  </si>
  <si>
    <t>Haveri/Rannebennur</t>
  </si>
  <si>
    <t>Gadag</t>
  </si>
  <si>
    <t xml:space="preserve">Gangavati </t>
  </si>
  <si>
    <t>Hospet</t>
  </si>
  <si>
    <t xml:space="preserve">Secondary retail coverage </t>
  </si>
  <si>
    <t>Activate old CP n improve service</t>
  </si>
  <si>
    <t>Activate old CP, expand network</t>
  </si>
  <si>
    <t>Support present CP for distribution</t>
  </si>
  <si>
    <t xml:space="preserve">Improve on service </t>
  </si>
  <si>
    <t>Appoint new Cp</t>
  </si>
  <si>
    <t>Expand distribution network</t>
  </si>
  <si>
    <t xml:space="preserve">Cp appointment </t>
  </si>
  <si>
    <t>Activate old CP</t>
  </si>
  <si>
    <t>APRIL</t>
  </si>
  <si>
    <t>JULY</t>
  </si>
  <si>
    <t>JUNE</t>
  </si>
  <si>
    <t xml:space="preserve">JUNE </t>
  </si>
  <si>
    <t xml:space="preserve">VINAYAK </t>
  </si>
  <si>
    <t>HARIHAR</t>
  </si>
  <si>
    <t>HAVERI</t>
  </si>
  <si>
    <t>BHADRAVATI</t>
  </si>
  <si>
    <t>RANNEBENUR</t>
  </si>
  <si>
    <t>SALE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</si>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</sst>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</font>
    <font>
      <b/>
      <u/>
      <sz val="18"/>
      <name val="Arial"/>
      <family val="2"/>
    </font>
    <font>
      <b/>
      <u/>
      <sz val="26"/>
      <name val="Arial"/>
      <family val="2"/>
    </font>
    <font>
      <u/>
      <sz val="36"/>
      <name val="Arial"/>
      <family val="2"/>
    </font>
    <font>
      <b/>
      <sz val="36"/>
      <name val="Arial"/>
      <family val="2"/>
    </font>
    <font>
      <sz val="36"/>
      <name val="Arial"/>
      <family val="2"/>
    </font>
    <font>
      <u/>
      <sz val="18"/>
      <name val="Arial"/>
      <family val="2"/>
    </font>
    <font>
      <b/>
      <u/>
      <sz val="16"/>
      <name val="Arial"/>
      <family val="2"/>
    </font>
    <font>
      <b/>
      <sz val="16"/>
      <color theme="1"/>
      <name val="Calibri"/>
      <family val="2"/>
      <scheme val="minor"/>
    </font>
    <font>
      <sz val="14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name val="Times New Roman"/>
      <family val="1"/>
    </font>
    <font>
      <sz val="14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2" fillId="0" borderId="0" applyFill="0" applyBorder="0" applyAlignment="0" applyProtection="0"/>
    <xf numFmtId="9" fontId="3" fillId="0" borderId="0" applyFill="0" applyBorder="0" applyAlignment="0" applyProtection="0"/>
    <xf numFmtId="0" fontId="3" fillId="0" borderId="0"/>
    <xf numFmtId="0" fontId="1" fillId="0" borderId="0"/>
  </cellStyleXfs>
  <cellXfs count="204">
    <xf numFmtId="0" fontId="0" fillId="0" borderId="0" xfId="0"/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/>
    </xf>
    <xf numFmtId="9" fontId="2" fillId="0" borderId="1" xfId="1" applyBorder="1" applyAlignment="1">
      <alignment horizontal="center"/>
    </xf>
    <xf numFmtId="2" fontId="7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4" applyBorder="1" applyAlignment="1">
      <alignment horizontal="center" vertical="center" wrapText="1"/>
    </xf>
    <xf numFmtId="0" fontId="1" fillId="0" borderId="1" xfId="4" applyBorder="1" applyAlignment="1">
      <alignment horizontal="center" vertical="center"/>
    </xf>
    <xf numFmtId="0" fontId="1" fillId="0" borderId="1" xfId="4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" fillId="0" borderId="1" xfId="4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9" fontId="9" fillId="0" borderId="1" xfId="1" applyFont="1" applyBorder="1" applyAlignment="1">
      <alignment horizontal="center" vertical="center"/>
    </xf>
    <xf numFmtId="9" fontId="9" fillId="2" borderId="1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/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19" fillId="0" borderId="0" xfId="0" applyFont="1" applyFill="1"/>
    <xf numFmtId="0" fontId="18" fillId="0" borderId="0" xfId="0" applyFont="1" applyFill="1" applyAlignment="1"/>
    <xf numFmtId="0" fontId="20" fillId="0" borderId="0" xfId="0" applyFont="1"/>
    <xf numFmtId="0" fontId="21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 vertical="center"/>
    </xf>
    <xf numFmtId="0" fontId="0" fillId="6" borderId="0" xfId="0" applyFill="1"/>
    <xf numFmtId="0" fontId="12" fillId="0" borderId="1" xfId="0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22" fillId="0" borderId="0" xfId="0" applyFont="1" applyAlignment="1">
      <alignment horizontal="center" vertical="center"/>
    </xf>
    <xf numFmtId="0" fontId="2" fillId="0" borderId="0" xfId="0" applyFont="1"/>
    <xf numFmtId="0" fontId="11" fillId="0" borderId="0" xfId="0" applyFont="1" applyBorder="1"/>
    <xf numFmtId="0" fontId="2" fillId="0" borderId="0" xfId="0" applyFont="1" applyBorder="1"/>
    <xf numFmtId="0" fontId="0" fillId="0" borderId="0" xfId="0" applyAlignment="1"/>
    <xf numFmtId="0" fontId="23" fillId="0" borderId="0" xfId="0" applyFont="1" applyAlignment="1"/>
    <xf numFmtId="0" fontId="0" fillId="0" borderId="0" xfId="0" applyBorder="1"/>
    <xf numFmtId="0" fontId="2" fillId="0" borderId="1" xfId="0" applyFont="1" applyBorder="1"/>
    <xf numFmtId="10" fontId="2" fillId="2" borderId="1" xfId="0" applyNumberFormat="1" applyFont="1" applyFill="1" applyBorder="1" applyAlignment="1">
      <alignment horizontal="center"/>
    </xf>
    <xf numFmtId="10" fontId="0" fillId="2" borderId="1" xfId="0" applyNumberFormat="1" applyFont="1" applyFill="1" applyBorder="1" applyAlignment="1">
      <alignment horizontal="center"/>
    </xf>
    <xf numFmtId="0" fontId="9" fillId="0" borderId="0" xfId="0" applyFont="1" applyAlignment="1">
      <alignment vertical="center"/>
    </xf>
    <xf numFmtId="0" fontId="27" fillId="0" borderId="0" xfId="0" applyFont="1"/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10" fillId="0" borderId="0" xfId="0" applyFont="1" applyAlignment="1">
      <alignment horizontal="right" vertical="center"/>
    </xf>
    <xf numFmtId="9" fontId="2" fillId="0" borderId="1" xfId="1" applyBorder="1" applyAlignment="1">
      <alignment horizontal="center" vertical="center"/>
    </xf>
    <xf numFmtId="0" fontId="24" fillId="0" borderId="0" xfId="0" applyFont="1"/>
    <xf numFmtId="0" fontId="26" fillId="0" borderId="1" xfId="0" applyFont="1" applyBorder="1" applyAlignment="1">
      <alignment horizontal="center" vertical="center"/>
    </xf>
    <xf numFmtId="0" fontId="14" fillId="0" borderId="0" xfId="0" applyFont="1"/>
    <xf numFmtId="0" fontId="29" fillId="0" borderId="0" xfId="0" applyFont="1"/>
    <xf numFmtId="0" fontId="26" fillId="0" borderId="0" xfId="0" applyFont="1" applyAlignment="1">
      <alignment vertical="center"/>
    </xf>
    <xf numFmtId="0" fontId="14" fillId="2" borderId="12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0" borderId="13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/>
    <xf numFmtId="0" fontId="6" fillId="7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vertical="center"/>
    </xf>
    <xf numFmtId="49" fontId="0" fillId="0" borderId="0" xfId="0" applyNumberFormat="1"/>
    <xf numFmtId="49" fontId="0" fillId="0" borderId="1" xfId="0" applyNumberFormat="1" applyBorder="1"/>
    <xf numFmtId="0" fontId="6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8" fillId="2" borderId="5" xfId="0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horizontal="center" vertical="center"/>
    </xf>
    <xf numFmtId="0" fontId="4" fillId="2" borderId="1" xfId="4" applyFont="1" applyFill="1" applyBorder="1" applyAlignment="1">
      <alignment horizontal="center" vertical="center"/>
    </xf>
    <xf numFmtId="0" fontId="4" fillId="2" borderId="1" xfId="4" applyFont="1" applyFill="1" applyBorder="1" applyAlignment="1">
      <alignment horizontal="center" vertical="center" wrapText="1"/>
    </xf>
    <xf numFmtId="0" fontId="4" fillId="2" borderId="3" xfId="4" applyFont="1" applyFill="1" applyBorder="1" applyAlignment="1">
      <alignment horizontal="center" vertical="center"/>
    </xf>
    <xf numFmtId="0" fontId="4" fillId="2" borderId="2" xfId="4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0" fillId="0" borderId="6" xfId="0" applyFont="1" applyFill="1" applyBorder="1"/>
    <xf numFmtId="0" fontId="0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Fill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3"/>
    <cellStyle name="Normal 3" xfId="4"/>
    <cellStyle name="Percent" xfId="1" builtinId="5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'Fans-Mkt Share'!$S$17</c:f>
              <c:strCache>
                <c:ptCount val="1"/>
                <c:pt idx="0">
                  <c:v>SALE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'Fans-Mkt Share'!$R$18:$R$31</c:f>
              <c:strCache>
                <c:ptCount val="14"/>
                <c:pt idx="0">
                  <c:v>CROMPTON</c:v>
                </c:pt>
                <c:pt idx="1">
                  <c:v>ORIENT</c:v>
                </c:pt>
                <c:pt idx="2">
                  <c:v>USHA</c:v>
                </c:pt>
                <c:pt idx="3">
                  <c:v>HAVELLS</c:v>
                </c:pt>
                <c:pt idx="4">
                  <c:v>BAJAJ</c:v>
                </c:pt>
                <c:pt idx="5">
                  <c:v>KHAITAN</c:v>
                </c:pt>
                <c:pt idx="6">
                  <c:v>POLAR</c:v>
                </c:pt>
                <c:pt idx="7">
                  <c:v>V GUARD</c:v>
                </c:pt>
                <c:pt idx="8">
                  <c:v>LUMINOUS</c:v>
                </c:pt>
                <c:pt idx="9">
                  <c:v>POLYCAB</c:v>
                </c:pt>
                <c:pt idx="10">
                  <c:v>SURYA</c:v>
                </c:pt>
                <c:pt idx="11">
                  <c:v>RR</c:v>
                </c:pt>
                <c:pt idx="12">
                  <c:v>ANCHOR</c:v>
                </c:pt>
                <c:pt idx="13">
                  <c:v>FINOLEX</c:v>
                </c:pt>
              </c:strCache>
            </c:strRef>
          </c:cat>
          <c:val>
            <c:numRef>
              <c:f>'Fans-Mkt Share'!$S$18:$S$31</c:f>
              <c:numCache>
                <c:formatCode>0.00</c:formatCode>
                <c:ptCount val="14"/>
                <c:pt idx="0">
                  <c:v>1950</c:v>
                </c:pt>
                <c:pt idx="1">
                  <c:v>874</c:v>
                </c:pt>
                <c:pt idx="2">
                  <c:v>1403</c:v>
                </c:pt>
                <c:pt idx="3">
                  <c:v>899</c:v>
                </c:pt>
                <c:pt idx="4">
                  <c:v>388</c:v>
                </c:pt>
                <c:pt idx="5">
                  <c:v>0</c:v>
                </c:pt>
                <c:pt idx="6">
                  <c:v>0</c:v>
                </c:pt>
                <c:pt idx="7">
                  <c:v>946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120</c:v>
                </c:pt>
                <c:pt idx="12">
                  <c:v>520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1850572</xdr:colOff>
      <xdr:row>24</xdr:row>
      <xdr:rowOff>91166</xdr:rowOff>
    </xdr:from>
    <xdr:to>
      <xdr:col>17</xdr:col>
      <xdr:colOff>517071</xdr:colOff>
      <xdr:row>48</xdr:row>
      <xdr:rowOff>13606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0"/>
  <sheetViews>
    <sheetView topLeftCell="C1" zoomScale="70" zoomScaleNormal="70" workbookViewId="0">
      <selection activeCell="Y11" sqref="Y11"/>
    </sheetView>
  </sheetViews>
  <sheetFormatPr defaultRowHeight="18.75" x14ac:dyDescent="0.3"/>
  <cols>
    <col min="1" max="1" width="4.42578125" style="26" customWidth="1"/>
    <col min="2" max="2" width="22.5703125" style="26" bestFit="1" customWidth="1"/>
    <col min="3" max="3" width="22.5703125" style="26" customWidth="1"/>
    <col min="4" max="4" width="8.7109375" style="26" customWidth="1"/>
    <col min="5" max="5" width="9.85546875" style="26" customWidth="1"/>
    <col min="6" max="6" width="8.7109375" style="26" customWidth="1"/>
    <col min="7" max="7" width="10" style="26" customWidth="1"/>
    <col min="8" max="8" width="8.7109375" style="26" customWidth="1"/>
    <col min="9" max="9" width="10.42578125" style="26" customWidth="1"/>
    <col min="10" max="10" width="8.7109375" style="26" customWidth="1"/>
    <col min="11" max="11" width="10" style="26" customWidth="1"/>
    <col min="12" max="12" width="8.7109375" style="26" customWidth="1"/>
    <col min="13" max="13" width="10.7109375" style="26" customWidth="1"/>
    <col min="14" max="14" width="8.7109375" style="26" customWidth="1"/>
    <col min="15" max="15" width="10.5703125" style="26" customWidth="1"/>
    <col min="16" max="16" width="8.7109375" style="26" customWidth="1"/>
    <col min="17" max="17" width="10.28515625" style="26" customWidth="1"/>
    <col min="18" max="18" width="8.7109375" style="26" customWidth="1"/>
    <col min="19" max="19" width="9.85546875" style="26" customWidth="1"/>
    <col min="20" max="20" width="8.7109375" style="26" customWidth="1"/>
    <col min="21" max="21" width="9.7109375" style="26" customWidth="1"/>
    <col min="22" max="22" width="8.7109375" style="26" customWidth="1"/>
    <col min="23" max="23" width="9.5703125" style="26" customWidth="1"/>
    <col min="24" max="24" width="14.42578125" style="26" customWidth="1"/>
    <col min="25" max="25" width="23.85546875" style="26" bestFit="1" customWidth="1"/>
    <col min="26" max="26" width="13.85546875" style="26" bestFit="1" customWidth="1"/>
    <col min="27" max="16384" width="9.140625" style="26"/>
  </cols>
  <sheetData>
    <row r="1" spans="2:26" ht="45" x14ac:dyDescent="0.6">
      <c r="G1" s="73" t="s">
        <v>201</v>
      </c>
      <c r="H1" s="74"/>
      <c r="I1" s="75"/>
      <c r="J1" s="76"/>
      <c r="K1" s="76"/>
      <c r="L1" s="76"/>
      <c r="M1" s="77"/>
      <c r="N1" s="77"/>
      <c r="P1" s="76"/>
      <c r="U1" s="80" t="s">
        <v>202</v>
      </c>
    </row>
    <row r="2" spans="2:26" x14ac:dyDescent="0.3">
      <c r="B2" s="25"/>
      <c r="C2" s="25"/>
      <c r="E2" s="27"/>
      <c r="F2" s="27"/>
      <c r="G2" s="27"/>
      <c r="H2" s="27"/>
    </row>
    <row r="3" spans="2:26" ht="18.75" customHeight="1" x14ac:dyDescent="0.3">
      <c r="B3" s="136" t="s">
        <v>35</v>
      </c>
      <c r="C3" s="140" t="s">
        <v>82</v>
      </c>
      <c r="D3" s="136" t="s">
        <v>9</v>
      </c>
      <c r="E3" s="136"/>
      <c r="F3" s="136"/>
      <c r="G3" s="136"/>
      <c r="H3" s="136" t="s">
        <v>10</v>
      </c>
      <c r="I3" s="136"/>
      <c r="J3" s="136"/>
      <c r="K3" s="136"/>
      <c r="L3" s="136" t="s">
        <v>11</v>
      </c>
      <c r="M3" s="136"/>
      <c r="N3" s="136"/>
      <c r="O3" s="136"/>
      <c r="P3" s="136" t="s">
        <v>12</v>
      </c>
      <c r="Q3" s="136"/>
      <c r="R3" s="136"/>
      <c r="S3" s="136"/>
      <c r="T3" s="136" t="s">
        <v>167</v>
      </c>
      <c r="U3" s="136"/>
      <c r="V3" s="136"/>
      <c r="W3" s="136"/>
      <c r="X3" s="137" t="s">
        <v>157</v>
      </c>
      <c r="Y3" s="37" t="s">
        <v>80</v>
      </c>
      <c r="Z3" s="38" t="s">
        <v>267</v>
      </c>
    </row>
    <row r="4" spans="2:26" ht="18.75" customHeight="1" x14ac:dyDescent="0.3">
      <c r="B4" s="136"/>
      <c r="C4" s="141"/>
      <c r="D4" s="136" t="s">
        <v>1</v>
      </c>
      <c r="E4" s="136"/>
      <c r="F4" s="136" t="s">
        <v>13</v>
      </c>
      <c r="G4" s="136"/>
      <c r="H4" s="136" t="s">
        <v>1</v>
      </c>
      <c r="I4" s="136"/>
      <c r="J4" s="136" t="s">
        <v>13</v>
      </c>
      <c r="K4" s="136"/>
      <c r="L4" s="136" t="s">
        <v>1</v>
      </c>
      <c r="M4" s="136"/>
      <c r="N4" s="136" t="s">
        <v>13</v>
      </c>
      <c r="O4" s="136"/>
      <c r="P4" s="136" t="s">
        <v>1</v>
      </c>
      <c r="Q4" s="136"/>
      <c r="R4" s="136" t="s">
        <v>13</v>
      </c>
      <c r="S4" s="136"/>
      <c r="T4" s="136" t="s">
        <v>1</v>
      </c>
      <c r="U4" s="136"/>
      <c r="V4" s="136" t="s">
        <v>13</v>
      </c>
      <c r="W4" s="136"/>
      <c r="X4" s="138"/>
      <c r="Y4" s="134" t="s">
        <v>164</v>
      </c>
      <c r="Z4" s="135" t="s">
        <v>157</v>
      </c>
    </row>
    <row r="5" spans="2:26" ht="56.25" x14ac:dyDescent="0.3">
      <c r="B5" s="136"/>
      <c r="C5" s="142"/>
      <c r="D5" s="37" t="s">
        <v>14</v>
      </c>
      <c r="E5" s="39" t="s">
        <v>15</v>
      </c>
      <c r="F5" s="37" t="s">
        <v>14</v>
      </c>
      <c r="G5" s="39" t="s">
        <v>15</v>
      </c>
      <c r="H5" s="37" t="s">
        <v>14</v>
      </c>
      <c r="I5" s="39" t="s">
        <v>15</v>
      </c>
      <c r="J5" s="37" t="s">
        <v>14</v>
      </c>
      <c r="K5" s="39" t="s">
        <v>15</v>
      </c>
      <c r="L5" s="37" t="s">
        <v>14</v>
      </c>
      <c r="M5" s="39" t="s">
        <v>15</v>
      </c>
      <c r="N5" s="37" t="s">
        <v>14</v>
      </c>
      <c r="O5" s="39" t="s">
        <v>15</v>
      </c>
      <c r="P5" s="37" t="s">
        <v>14</v>
      </c>
      <c r="Q5" s="39" t="s">
        <v>15</v>
      </c>
      <c r="R5" s="37" t="s">
        <v>14</v>
      </c>
      <c r="S5" s="39" t="s">
        <v>15</v>
      </c>
      <c r="T5" s="37" t="s">
        <v>14</v>
      </c>
      <c r="U5" s="39" t="s">
        <v>15</v>
      </c>
      <c r="V5" s="37" t="s">
        <v>14</v>
      </c>
      <c r="W5" s="39" t="s">
        <v>15</v>
      </c>
      <c r="X5" s="139"/>
      <c r="Y5" s="134"/>
      <c r="Z5" s="135"/>
    </row>
    <row r="6" spans="2:26" x14ac:dyDescent="0.3">
      <c r="B6" s="28" t="s">
        <v>284</v>
      </c>
      <c r="C6" s="28" t="s">
        <v>286</v>
      </c>
      <c r="D6" s="28">
        <v>0</v>
      </c>
      <c r="E6" s="28">
        <v>0</v>
      </c>
      <c r="F6" s="28">
        <v>40</v>
      </c>
      <c r="G6" s="28">
        <v>0.45</v>
      </c>
      <c r="H6" s="26">
        <v>0</v>
      </c>
      <c r="I6" s="26">
        <v>0</v>
      </c>
      <c r="J6" s="28">
        <v>20</v>
      </c>
      <c r="K6" s="28">
        <v>0.23</v>
      </c>
      <c r="L6" s="28">
        <v>0</v>
      </c>
      <c r="M6" s="28">
        <v>0</v>
      </c>
      <c r="N6" s="28">
        <v>161</v>
      </c>
      <c r="O6" s="28">
        <v>1.74</v>
      </c>
      <c r="P6" s="28">
        <v>0</v>
      </c>
      <c r="Q6" s="28">
        <v>0</v>
      </c>
      <c r="R6" s="28">
        <v>260</v>
      </c>
      <c r="S6" s="28">
        <v>2.84</v>
      </c>
      <c r="T6" s="28">
        <v>0</v>
      </c>
      <c r="U6" s="28">
        <v>0</v>
      </c>
      <c r="V6" s="28">
        <f>F6+J6+N6+R6</f>
        <v>481</v>
      </c>
      <c r="W6" s="28">
        <f>G6+K6+O6+S6</f>
        <v>5.26</v>
      </c>
      <c r="X6" s="29" t="e">
        <f>W6/U6</f>
        <v>#DIV/0!</v>
      </c>
      <c r="Y6" s="28">
        <v>0</v>
      </c>
      <c r="Z6" s="29" t="e">
        <f t="shared" ref="Z6:Z11" si="0">W6/Y6-1</f>
        <v>#DIV/0!</v>
      </c>
    </row>
    <row r="7" spans="2:26" x14ac:dyDescent="0.3">
      <c r="B7" s="28" t="s">
        <v>285</v>
      </c>
      <c r="C7" s="28" t="s">
        <v>287</v>
      </c>
      <c r="D7" s="28">
        <v>0</v>
      </c>
      <c r="E7" s="28">
        <v>0</v>
      </c>
      <c r="F7" s="28">
        <v>610</v>
      </c>
      <c r="G7" s="28">
        <v>6.15</v>
      </c>
      <c r="H7" s="28">
        <v>0</v>
      </c>
      <c r="I7" s="28">
        <v>0</v>
      </c>
      <c r="J7" s="28">
        <v>215</v>
      </c>
      <c r="K7" s="28">
        <v>2.58</v>
      </c>
      <c r="L7" s="28">
        <v>0</v>
      </c>
      <c r="M7" s="28">
        <v>0</v>
      </c>
      <c r="N7" s="28">
        <v>211</v>
      </c>
      <c r="O7" s="28">
        <v>2.1</v>
      </c>
      <c r="P7" s="28">
        <v>0</v>
      </c>
      <c r="Q7" s="28">
        <v>0</v>
      </c>
      <c r="R7" s="28">
        <v>417</v>
      </c>
      <c r="S7" s="28">
        <v>4.07</v>
      </c>
      <c r="T7" s="28">
        <v>0</v>
      </c>
      <c r="U7" s="28">
        <v>0</v>
      </c>
      <c r="V7" s="28">
        <f>F7+J7+N7+R7</f>
        <v>1453</v>
      </c>
      <c r="W7" s="28">
        <f>G7+K7+O7+S7</f>
        <v>14.9</v>
      </c>
      <c r="X7" s="29" t="e">
        <f t="shared" ref="X7:X11" si="1">W7/U7</f>
        <v>#DIV/0!</v>
      </c>
      <c r="Y7" s="28">
        <v>0</v>
      </c>
      <c r="Z7" s="29" t="e">
        <f t="shared" si="0"/>
        <v>#DIV/0!</v>
      </c>
    </row>
    <row r="8" spans="2:26" x14ac:dyDescent="0.3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9" t="e">
        <f t="shared" si="1"/>
        <v>#DIV/0!</v>
      </c>
      <c r="Y8" s="28"/>
      <c r="Z8" s="29" t="e">
        <f t="shared" si="0"/>
        <v>#DIV/0!</v>
      </c>
    </row>
    <row r="9" spans="2:26" x14ac:dyDescent="0.3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9" t="e">
        <f t="shared" si="1"/>
        <v>#DIV/0!</v>
      </c>
      <c r="Y9" s="28"/>
      <c r="Z9" s="29" t="e">
        <f t="shared" si="0"/>
        <v>#DIV/0!</v>
      </c>
    </row>
    <row r="10" spans="2:26" x14ac:dyDescent="0.3"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9" t="e">
        <f t="shared" si="1"/>
        <v>#DIV/0!</v>
      </c>
      <c r="Y10" s="28"/>
      <c r="Z10" s="29" t="e">
        <f t="shared" si="0"/>
        <v>#DIV/0!</v>
      </c>
    </row>
    <row r="11" spans="2:26" x14ac:dyDescent="0.3">
      <c r="B11" s="28" t="s">
        <v>0</v>
      </c>
      <c r="C11" s="28"/>
      <c r="D11" s="28">
        <f t="shared" ref="D11:W11" si="2">SUM(D6:D10)</f>
        <v>0</v>
      </c>
      <c r="E11" s="28">
        <f t="shared" si="2"/>
        <v>0</v>
      </c>
      <c r="F11" s="28">
        <f t="shared" si="2"/>
        <v>650</v>
      </c>
      <c r="G11" s="28">
        <f t="shared" si="2"/>
        <v>6.6000000000000005</v>
      </c>
      <c r="H11" s="28">
        <f t="shared" si="2"/>
        <v>0</v>
      </c>
      <c r="I11" s="28">
        <f t="shared" si="2"/>
        <v>0</v>
      </c>
      <c r="J11" s="28">
        <f>SUM(J6:J10)</f>
        <v>235</v>
      </c>
      <c r="K11" s="28">
        <f>SUM(K6:K10)</f>
        <v>2.81</v>
      </c>
      <c r="L11" s="28">
        <f t="shared" si="2"/>
        <v>0</v>
      </c>
      <c r="M11" s="28">
        <f t="shared" si="2"/>
        <v>0</v>
      </c>
      <c r="N11" s="28">
        <f t="shared" si="2"/>
        <v>372</v>
      </c>
      <c r="O11" s="28">
        <f t="shared" si="2"/>
        <v>3.84</v>
      </c>
      <c r="P11" s="28">
        <f t="shared" si="2"/>
        <v>0</v>
      </c>
      <c r="Q11" s="28">
        <f t="shared" si="2"/>
        <v>0</v>
      </c>
      <c r="R11" s="28">
        <f t="shared" si="2"/>
        <v>677</v>
      </c>
      <c r="S11" s="28">
        <f t="shared" si="2"/>
        <v>6.91</v>
      </c>
      <c r="T11" s="28">
        <f t="shared" si="2"/>
        <v>0</v>
      </c>
      <c r="U11" s="28">
        <f t="shared" si="2"/>
        <v>0</v>
      </c>
      <c r="V11" s="28">
        <f t="shared" si="2"/>
        <v>1934</v>
      </c>
      <c r="W11" s="28">
        <f t="shared" si="2"/>
        <v>20.16</v>
      </c>
      <c r="X11" s="29" t="e">
        <f t="shared" si="1"/>
        <v>#DIV/0!</v>
      </c>
      <c r="Y11" s="28">
        <v>15.61</v>
      </c>
      <c r="Z11" s="29">
        <f t="shared" si="0"/>
        <v>0.29147982062780264</v>
      </c>
    </row>
    <row r="16" spans="2:26" x14ac:dyDescent="0.3">
      <c r="B16" s="86"/>
    </row>
    <row r="17" spans="2:2" x14ac:dyDescent="0.3">
      <c r="B17" s="86"/>
    </row>
    <row r="18" spans="2:2" x14ac:dyDescent="0.3">
      <c r="B18" s="87"/>
    </row>
    <row r="19" spans="2:2" x14ac:dyDescent="0.3">
      <c r="B19" s="86"/>
    </row>
    <row r="20" spans="2:2" x14ac:dyDescent="0.3">
      <c r="B20" s="86"/>
    </row>
  </sheetData>
  <mergeCells count="20">
    <mergeCell ref="B3:B5"/>
    <mergeCell ref="D3:G3"/>
    <mergeCell ref="H3:K3"/>
    <mergeCell ref="L3:O3"/>
    <mergeCell ref="P3:S3"/>
    <mergeCell ref="C3:C5"/>
    <mergeCell ref="N4:O4"/>
    <mergeCell ref="P4:Q4"/>
    <mergeCell ref="R4:S4"/>
    <mergeCell ref="D4:E4"/>
    <mergeCell ref="F4:G4"/>
    <mergeCell ref="H4:I4"/>
    <mergeCell ref="J4:K4"/>
    <mergeCell ref="L4:M4"/>
    <mergeCell ref="Y4:Y5"/>
    <mergeCell ref="Z4:Z5"/>
    <mergeCell ref="T4:U4"/>
    <mergeCell ref="V4:W4"/>
    <mergeCell ref="X3:X5"/>
    <mergeCell ref="T3:W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8"/>
  <sheetViews>
    <sheetView zoomScale="70" zoomScaleNormal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1" sqref="D1"/>
    </sheetView>
  </sheetViews>
  <sheetFormatPr defaultRowHeight="12.75" x14ac:dyDescent="0.2"/>
  <cols>
    <col min="1" max="1" width="4" style="27" customWidth="1"/>
    <col min="2" max="2" width="13.42578125" style="27" bestFit="1" customWidth="1"/>
    <col min="3" max="3" width="23.5703125" style="27" bestFit="1" customWidth="1"/>
    <col min="4" max="4" width="23.85546875" style="27" bestFit="1" customWidth="1"/>
    <col min="5" max="5" width="22.42578125" style="27" bestFit="1" customWidth="1"/>
    <col min="6" max="16384" width="9.140625" style="27"/>
  </cols>
  <sheetData>
    <row r="1" spans="2:10" ht="23.25" x14ac:dyDescent="0.35">
      <c r="J1" s="71" t="s">
        <v>202</v>
      </c>
    </row>
    <row r="2" spans="2:10" ht="15.75" x14ac:dyDescent="0.2">
      <c r="B2" s="42" t="s">
        <v>8</v>
      </c>
    </row>
    <row r="3" spans="2:10" x14ac:dyDescent="0.2">
      <c r="B3" s="136" t="s">
        <v>44</v>
      </c>
      <c r="C3" s="134" t="s">
        <v>48</v>
      </c>
      <c r="D3" s="134" t="s">
        <v>189</v>
      </c>
      <c r="E3" s="134" t="s">
        <v>190</v>
      </c>
    </row>
    <row r="4" spans="2:10" x14ac:dyDescent="0.2">
      <c r="B4" s="136"/>
      <c r="C4" s="134"/>
      <c r="D4" s="134"/>
      <c r="E4" s="134"/>
    </row>
    <row r="5" spans="2:10" ht="18.75" x14ac:dyDescent="0.2">
      <c r="B5" s="183" t="s">
        <v>240</v>
      </c>
      <c r="C5" s="23" t="s">
        <v>89</v>
      </c>
      <c r="D5" s="24">
        <v>4</v>
      </c>
      <c r="E5" s="15"/>
    </row>
    <row r="6" spans="2:10" ht="18.75" x14ac:dyDescent="0.2">
      <c r="B6" s="184"/>
      <c r="C6" s="23" t="s">
        <v>90</v>
      </c>
      <c r="D6" s="24"/>
      <c r="E6" s="15"/>
    </row>
    <row r="7" spans="2:10" ht="18.75" x14ac:dyDescent="0.2">
      <c r="B7" s="184"/>
      <c r="C7" s="69" t="s">
        <v>94</v>
      </c>
      <c r="D7" s="69">
        <v>3</v>
      </c>
      <c r="E7" s="69"/>
    </row>
    <row r="8" spans="2:10" ht="18.75" x14ac:dyDescent="0.2">
      <c r="B8" s="184"/>
      <c r="C8" s="69" t="s">
        <v>97</v>
      </c>
      <c r="D8" s="69"/>
      <c r="E8" s="69"/>
    </row>
    <row r="9" spans="2:10" ht="18.75" x14ac:dyDescent="0.2">
      <c r="B9" s="184"/>
      <c r="C9" s="69" t="s">
        <v>96</v>
      </c>
      <c r="D9" s="69"/>
      <c r="E9" s="69"/>
    </row>
    <row r="10" spans="2:10" ht="18.75" x14ac:dyDescent="0.2">
      <c r="B10" s="184"/>
      <c r="C10" s="23" t="s">
        <v>93</v>
      </c>
      <c r="D10" s="24"/>
      <c r="E10" s="15"/>
    </row>
    <row r="11" spans="2:10" ht="18.75" x14ac:dyDescent="0.2">
      <c r="B11" s="184"/>
      <c r="C11" s="23" t="s">
        <v>91</v>
      </c>
      <c r="D11" s="24">
        <v>2</v>
      </c>
      <c r="E11" s="15"/>
    </row>
    <row r="12" spans="2:10" ht="18.75" x14ac:dyDescent="0.2">
      <c r="B12" s="185"/>
      <c r="C12" s="23" t="s">
        <v>92</v>
      </c>
      <c r="D12" s="24"/>
      <c r="E12" s="15"/>
    </row>
    <row r="13" spans="2:10" ht="18.75" x14ac:dyDescent="0.2">
      <c r="B13" s="186" t="s">
        <v>252</v>
      </c>
      <c r="C13" s="187"/>
      <c r="D13" s="24">
        <f>SUM(D5:D12)</f>
        <v>9</v>
      </c>
      <c r="E13" s="24">
        <f>SUM(E5:E12)</f>
        <v>0</v>
      </c>
    </row>
    <row r="14" spans="2:10" ht="18.75" x14ac:dyDescent="0.2">
      <c r="B14" s="183" t="s">
        <v>253</v>
      </c>
      <c r="C14" s="69" t="s">
        <v>95</v>
      </c>
      <c r="D14" s="69">
        <v>18</v>
      </c>
      <c r="E14" s="69"/>
    </row>
    <row r="15" spans="2:10" ht="18.75" x14ac:dyDescent="0.2">
      <c r="B15" s="184"/>
      <c r="C15" s="69" t="s">
        <v>98</v>
      </c>
      <c r="D15" s="69">
        <v>16</v>
      </c>
      <c r="E15" s="69"/>
    </row>
    <row r="16" spans="2:10" ht="18.75" x14ac:dyDescent="0.2">
      <c r="B16" s="184"/>
      <c r="C16" s="69" t="s">
        <v>99</v>
      </c>
      <c r="D16" s="69">
        <v>25</v>
      </c>
      <c r="E16" s="69"/>
    </row>
    <row r="17" spans="2:5" ht="18.75" x14ac:dyDescent="0.2">
      <c r="B17" s="184"/>
      <c r="C17" s="69" t="s">
        <v>100</v>
      </c>
      <c r="D17" s="69">
        <v>90</v>
      </c>
      <c r="E17" s="69"/>
    </row>
    <row r="18" spans="2:5" ht="18.75" x14ac:dyDescent="0.2">
      <c r="B18" s="184"/>
      <c r="C18" s="69" t="s">
        <v>49</v>
      </c>
      <c r="D18" s="69">
        <v>16</v>
      </c>
      <c r="E18" s="69"/>
    </row>
    <row r="19" spans="2:5" ht="18.75" x14ac:dyDescent="0.2">
      <c r="B19" s="184"/>
      <c r="C19" s="69" t="s">
        <v>101</v>
      </c>
      <c r="D19" s="69">
        <v>285</v>
      </c>
      <c r="E19" s="69"/>
    </row>
    <row r="20" spans="2:5" ht="18.75" x14ac:dyDescent="0.2">
      <c r="B20" s="185"/>
      <c r="C20" s="69" t="s">
        <v>102</v>
      </c>
      <c r="D20" s="69">
        <v>349</v>
      </c>
      <c r="E20" s="69"/>
    </row>
    <row r="21" spans="2:5" ht="18.75" x14ac:dyDescent="0.2">
      <c r="B21" s="186" t="s">
        <v>254</v>
      </c>
      <c r="C21" s="187"/>
      <c r="D21" s="69">
        <f>SUM(D14:D20)</f>
        <v>799</v>
      </c>
      <c r="E21" s="69">
        <f>SUM(E14:E20)</f>
        <v>0</v>
      </c>
    </row>
    <row r="22" spans="2:5" ht="18.75" x14ac:dyDescent="0.2">
      <c r="B22" s="183" t="s">
        <v>255</v>
      </c>
      <c r="C22" s="69" t="s">
        <v>241</v>
      </c>
      <c r="D22" s="69"/>
      <c r="E22" s="69"/>
    </row>
    <row r="23" spans="2:5" ht="18.75" x14ac:dyDescent="0.2">
      <c r="B23" s="184"/>
      <c r="C23" s="69" t="s">
        <v>50</v>
      </c>
      <c r="D23" s="69">
        <v>4</v>
      </c>
      <c r="E23" s="69"/>
    </row>
    <row r="24" spans="2:5" ht="18.75" x14ac:dyDescent="0.2">
      <c r="B24" s="184"/>
      <c r="C24" s="69" t="s">
        <v>103</v>
      </c>
      <c r="D24" s="69"/>
      <c r="E24" s="69"/>
    </row>
    <row r="25" spans="2:5" ht="18.75" x14ac:dyDescent="0.2">
      <c r="B25" s="185"/>
      <c r="C25" s="69" t="s">
        <v>242</v>
      </c>
      <c r="D25" s="69">
        <v>20</v>
      </c>
      <c r="E25" s="69"/>
    </row>
    <row r="26" spans="2:5" ht="18.75" x14ac:dyDescent="0.2">
      <c r="B26" s="186" t="s">
        <v>256</v>
      </c>
      <c r="C26" s="187"/>
      <c r="D26" s="69">
        <f>SUM(D22:D25)</f>
        <v>24</v>
      </c>
      <c r="E26" s="69">
        <f>SUM(E22:E25)</f>
        <v>0</v>
      </c>
    </row>
    <row r="27" spans="2:5" ht="18.75" x14ac:dyDescent="0.2">
      <c r="B27" s="183" t="s">
        <v>257</v>
      </c>
      <c r="C27" s="16" t="s">
        <v>243</v>
      </c>
      <c r="D27" s="16"/>
      <c r="E27" s="16"/>
    </row>
    <row r="28" spans="2:5" ht="18.75" x14ac:dyDescent="0.2">
      <c r="B28" s="184"/>
      <c r="C28" s="16" t="s">
        <v>51</v>
      </c>
      <c r="D28" s="16">
        <v>244</v>
      </c>
      <c r="E28" s="16"/>
    </row>
    <row r="29" spans="2:5" ht="18.75" x14ac:dyDescent="0.2">
      <c r="B29" s="184"/>
      <c r="C29" s="16" t="s">
        <v>104</v>
      </c>
      <c r="D29" s="16">
        <v>628</v>
      </c>
      <c r="E29" s="16"/>
    </row>
    <row r="30" spans="2:5" ht="18.75" x14ac:dyDescent="0.2">
      <c r="B30" s="185"/>
      <c r="C30" s="16" t="s">
        <v>52</v>
      </c>
      <c r="D30" s="16">
        <v>64</v>
      </c>
      <c r="E30" s="16"/>
    </row>
    <row r="31" spans="2:5" ht="22.5" customHeight="1" x14ac:dyDescent="0.2">
      <c r="B31" s="188" t="s">
        <v>258</v>
      </c>
      <c r="C31" s="189"/>
      <c r="D31" s="43">
        <f>SUM(D27:D30)</f>
        <v>936</v>
      </c>
      <c r="E31" s="43">
        <f>SUM(E27:E30)</f>
        <v>0</v>
      </c>
    </row>
    <row r="32" spans="2:5" ht="22.5" customHeight="1" x14ac:dyDescent="0.2">
      <c r="B32" s="188" t="s">
        <v>259</v>
      </c>
      <c r="C32" s="189"/>
      <c r="D32" s="43">
        <f>D31+D26+D21+D13</f>
        <v>1768</v>
      </c>
      <c r="E32" s="43">
        <f>E31+E26+E21+E13</f>
        <v>0</v>
      </c>
    </row>
    <row r="33" spans="2:5" ht="18.75" x14ac:dyDescent="0.2">
      <c r="B33" s="182" t="s">
        <v>53</v>
      </c>
      <c r="C33" s="69" t="s">
        <v>54</v>
      </c>
      <c r="D33" s="43"/>
      <c r="E33" s="43"/>
    </row>
    <row r="34" spans="2:5" ht="18.75" x14ac:dyDescent="0.2">
      <c r="B34" s="182"/>
      <c r="C34" s="69" t="s">
        <v>55</v>
      </c>
      <c r="D34" s="43"/>
      <c r="E34" s="43"/>
    </row>
    <row r="35" spans="2:5" ht="18.75" x14ac:dyDescent="0.2">
      <c r="B35" s="182"/>
      <c r="C35" s="69" t="s">
        <v>105</v>
      </c>
      <c r="D35" s="43">
        <v>4</v>
      </c>
      <c r="E35" s="43"/>
    </row>
    <row r="36" spans="2:5" ht="18.75" x14ac:dyDescent="0.2">
      <c r="B36" s="182"/>
      <c r="C36" s="69" t="s">
        <v>108</v>
      </c>
      <c r="D36" s="43"/>
      <c r="E36" s="43"/>
    </row>
    <row r="37" spans="2:5" ht="18.75" x14ac:dyDescent="0.2">
      <c r="B37" s="182"/>
      <c r="C37" s="69" t="s">
        <v>106</v>
      </c>
      <c r="D37" s="43"/>
      <c r="E37" s="43"/>
    </row>
    <row r="38" spans="2:5" ht="18.75" x14ac:dyDescent="0.2">
      <c r="B38" s="182"/>
      <c r="C38" s="69" t="s">
        <v>107</v>
      </c>
      <c r="D38" s="43">
        <v>30</v>
      </c>
      <c r="E38" s="43"/>
    </row>
    <row r="39" spans="2:5" ht="18.75" x14ac:dyDescent="0.2">
      <c r="B39" s="136" t="s">
        <v>56</v>
      </c>
      <c r="C39" s="136"/>
      <c r="D39" s="43">
        <f>SUM(D33:D38)</f>
        <v>34</v>
      </c>
      <c r="E39" s="43">
        <f>SUM(E33:E38)</f>
        <v>0</v>
      </c>
    </row>
    <row r="40" spans="2:5" ht="18.75" x14ac:dyDescent="0.2">
      <c r="B40" s="182" t="s">
        <v>57</v>
      </c>
      <c r="C40" s="69" t="s">
        <v>54</v>
      </c>
      <c r="D40" s="43">
        <v>1</v>
      </c>
      <c r="E40" s="43"/>
    </row>
    <row r="41" spans="2:5" ht="18.75" x14ac:dyDescent="0.2">
      <c r="B41" s="182"/>
      <c r="C41" s="69" t="s">
        <v>55</v>
      </c>
      <c r="D41" s="43"/>
      <c r="E41" s="43"/>
    </row>
    <row r="42" spans="2:5" ht="18.75" x14ac:dyDescent="0.2">
      <c r="B42" s="182"/>
      <c r="C42" s="69" t="s">
        <v>105</v>
      </c>
      <c r="D42" s="43">
        <v>3</v>
      </c>
      <c r="E42" s="43"/>
    </row>
    <row r="43" spans="2:5" ht="18.75" x14ac:dyDescent="0.2">
      <c r="B43" s="182"/>
      <c r="C43" s="69" t="s">
        <v>112</v>
      </c>
      <c r="D43" s="43"/>
      <c r="E43" s="43"/>
    </row>
    <row r="44" spans="2:5" ht="18.75" x14ac:dyDescent="0.2">
      <c r="B44" s="182"/>
      <c r="C44" s="69" t="s">
        <v>106</v>
      </c>
      <c r="D44" s="43"/>
      <c r="E44" s="43"/>
    </row>
    <row r="45" spans="2:5" ht="18.75" x14ac:dyDescent="0.2">
      <c r="B45" s="182"/>
      <c r="C45" s="69" t="s">
        <v>107</v>
      </c>
      <c r="D45" s="43">
        <v>49</v>
      </c>
      <c r="E45" s="43"/>
    </row>
    <row r="46" spans="2:5" ht="18.75" x14ac:dyDescent="0.2">
      <c r="B46" s="182"/>
      <c r="C46" s="69" t="s">
        <v>109</v>
      </c>
      <c r="D46" s="43"/>
      <c r="E46" s="43"/>
    </row>
    <row r="47" spans="2:5" ht="18.75" x14ac:dyDescent="0.2">
      <c r="B47" s="136" t="s">
        <v>58</v>
      </c>
      <c r="C47" s="136"/>
      <c r="D47" s="43">
        <f>SUM(D40:D46)</f>
        <v>53</v>
      </c>
      <c r="E47" s="43">
        <f>SUM(E40:E46)</f>
        <v>0</v>
      </c>
    </row>
    <row r="48" spans="2:5" ht="18.75" x14ac:dyDescent="0.2">
      <c r="B48" s="182" t="s">
        <v>59</v>
      </c>
      <c r="C48" s="16" t="s">
        <v>54</v>
      </c>
      <c r="D48" s="43"/>
      <c r="E48" s="43"/>
    </row>
    <row r="49" spans="2:5" ht="18.75" x14ac:dyDescent="0.2">
      <c r="B49" s="182"/>
      <c r="C49" s="69" t="s">
        <v>60</v>
      </c>
      <c r="D49" s="43">
        <v>3</v>
      </c>
      <c r="E49" s="43"/>
    </row>
    <row r="50" spans="2:5" ht="18.75" x14ac:dyDescent="0.2">
      <c r="B50" s="182"/>
      <c r="C50" s="69" t="s">
        <v>61</v>
      </c>
      <c r="D50" s="43">
        <v>3</v>
      </c>
      <c r="E50" s="43"/>
    </row>
    <row r="51" spans="2:5" ht="18.75" x14ac:dyDescent="0.2">
      <c r="B51" s="182"/>
      <c r="C51" s="69" t="s">
        <v>110</v>
      </c>
      <c r="D51" s="43">
        <v>3</v>
      </c>
      <c r="E51" s="43"/>
    </row>
    <row r="52" spans="2:5" ht="18.75" x14ac:dyDescent="0.2">
      <c r="B52" s="182"/>
      <c r="C52" s="69" t="s">
        <v>111</v>
      </c>
      <c r="D52" s="43">
        <v>4</v>
      </c>
      <c r="E52" s="43"/>
    </row>
    <row r="53" spans="2:5" ht="18.75" x14ac:dyDescent="0.2">
      <c r="B53" s="182"/>
      <c r="C53" s="69" t="s">
        <v>113</v>
      </c>
      <c r="D53" s="43"/>
      <c r="E53" s="43"/>
    </row>
    <row r="54" spans="2:5" ht="18.75" x14ac:dyDescent="0.2">
      <c r="B54" s="182"/>
      <c r="C54" s="69" t="s">
        <v>106</v>
      </c>
      <c r="D54" s="43">
        <v>4</v>
      </c>
      <c r="E54" s="43"/>
    </row>
    <row r="55" spans="2:5" ht="18.75" x14ac:dyDescent="0.2">
      <c r="B55" s="182"/>
      <c r="C55" s="69" t="s">
        <v>107</v>
      </c>
      <c r="D55" s="43">
        <v>46</v>
      </c>
      <c r="E55" s="43"/>
    </row>
    <row r="56" spans="2:5" ht="18.75" x14ac:dyDescent="0.2">
      <c r="B56" s="136" t="s">
        <v>62</v>
      </c>
      <c r="C56" s="136"/>
      <c r="D56" s="43">
        <f>SUM(D48:D55)</f>
        <v>63</v>
      </c>
      <c r="E56" s="43">
        <f>SUM(E48:E55)</f>
        <v>0</v>
      </c>
    </row>
    <row r="57" spans="2:5" ht="18.75" x14ac:dyDescent="0.2">
      <c r="B57" s="69" t="s">
        <v>244</v>
      </c>
      <c r="C57" s="16" t="s">
        <v>63</v>
      </c>
      <c r="D57" s="43"/>
      <c r="E57" s="43">
        <v>6</v>
      </c>
    </row>
    <row r="58" spans="2:5" ht="18.75" x14ac:dyDescent="0.2">
      <c r="B58" s="136" t="s">
        <v>64</v>
      </c>
      <c r="C58" s="136"/>
      <c r="D58" s="43">
        <f>D57+D56+D47+D39</f>
        <v>150</v>
      </c>
      <c r="E58" s="43">
        <f>E57+E56+E47+E39</f>
        <v>6</v>
      </c>
    </row>
    <row r="59" spans="2:5" ht="18.75" x14ac:dyDescent="0.2">
      <c r="B59" s="182" t="s">
        <v>65</v>
      </c>
      <c r="C59" s="69" t="s">
        <v>114</v>
      </c>
      <c r="D59" s="43"/>
      <c r="E59" s="43"/>
    </row>
    <row r="60" spans="2:5" ht="18.75" x14ac:dyDescent="0.2">
      <c r="B60" s="182"/>
      <c r="C60" s="69" t="s">
        <v>115</v>
      </c>
      <c r="D60" s="43"/>
      <c r="E60" s="43"/>
    </row>
    <row r="61" spans="2:5" ht="18.75" x14ac:dyDescent="0.2">
      <c r="B61" s="182"/>
      <c r="C61" s="69" t="s">
        <v>66</v>
      </c>
      <c r="D61" s="43"/>
      <c r="E61" s="43"/>
    </row>
    <row r="62" spans="2:5" ht="18.75" x14ac:dyDescent="0.2">
      <c r="B62" s="182"/>
      <c r="C62" s="69" t="s">
        <v>67</v>
      </c>
      <c r="D62" s="43"/>
      <c r="E62" s="43"/>
    </row>
    <row r="63" spans="2:5" ht="18.75" x14ac:dyDescent="0.2">
      <c r="B63" s="182"/>
      <c r="C63" s="69" t="s">
        <v>116</v>
      </c>
      <c r="D63" s="43">
        <v>9</v>
      </c>
      <c r="E63" s="43"/>
    </row>
    <row r="64" spans="2:5" ht="18.75" x14ac:dyDescent="0.2">
      <c r="B64" s="182"/>
      <c r="C64" s="69" t="s">
        <v>117</v>
      </c>
      <c r="D64" s="43"/>
      <c r="E64" s="43"/>
    </row>
    <row r="65" spans="2:5" ht="18.75" x14ac:dyDescent="0.2">
      <c r="B65" s="182"/>
      <c r="C65" s="69" t="s">
        <v>118</v>
      </c>
      <c r="D65" s="43"/>
      <c r="E65" s="43"/>
    </row>
    <row r="66" spans="2:5" ht="18.75" x14ac:dyDescent="0.2">
      <c r="B66" s="182"/>
      <c r="C66" s="69" t="s">
        <v>245</v>
      </c>
      <c r="D66" s="43"/>
      <c r="E66" s="43"/>
    </row>
    <row r="67" spans="2:5" ht="18.75" x14ac:dyDescent="0.2">
      <c r="B67" s="182"/>
      <c r="C67" s="69" t="s">
        <v>246</v>
      </c>
      <c r="D67" s="43"/>
      <c r="E67" s="43"/>
    </row>
    <row r="68" spans="2:5" ht="18.75" x14ac:dyDescent="0.2">
      <c r="B68" s="182"/>
      <c r="C68" s="69" t="s">
        <v>119</v>
      </c>
      <c r="D68" s="43"/>
      <c r="E68" s="43"/>
    </row>
    <row r="69" spans="2:5" ht="18.75" x14ac:dyDescent="0.2">
      <c r="B69" s="182"/>
      <c r="C69" s="69" t="s">
        <v>120</v>
      </c>
      <c r="D69" s="43"/>
      <c r="E69" s="43"/>
    </row>
    <row r="70" spans="2:5" ht="18.75" x14ac:dyDescent="0.2">
      <c r="B70" s="182"/>
      <c r="C70" s="69" t="s">
        <v>121</v>
      </c>
      <c r="D70" s="43"/>
      <c r="E70" s="43"/>
    </row>
    <row r="71" spans="2:5" ht="18.75" x14ac:dyDescent="0.2">
      <c r="B71" s="136" t="s">
        <v>68</v>
      </c>
      <c r="C71" s="136"/>
      <c r="D71" s="43">
        <f>SUM(D59:D70)</f>
        <v>9</v>
      </c>
      <c r="E71" s="43">
        <f>SUM(E59:E70)</f>
        <v>0</v>
      </c>
    </row>
    <row r="72" spans="2:5" ht="18.75" x14ac:dyDescent="0.2">
      <c r="B72" s="182" t="s">
        <v>69</v>
      </c>
      <c r="C72" s="69" t="s">
        <v>70</v>
      </c>
      <c r="D72" s="43">
        <v>6</v>
      </c>
      <c r="E72" s="43"/>
    </row>
    <row r="73" spans="2:5" ht="18.75" x14ac:dyDescent="0.2">
      <c r="B73" s="182"/>
      <c r="C73" s="69" t="s">
        <v>71</v>
      </c>
      <c r="D73" s="43"/>
      <c r="E73" s="43"/>
    </row>
    <row r="74" spans="2:5" ht="18.75" x14ac:dyDescent="0.2">
      <c r="B74" s="182"/>
      <c r="C74" s="69" t="s">
        <v>247</v>
      </c>
      <c r="D74" s="43"/>
      <c r="E74" s="43"/>
    </row>
    <row r="75" spans="2:5" ht="18.75" x14ac:dyDescent="0.2">
      <c r="B75" s="182"/>
      <c r="C75" s="69" t="s">
        <v>248</v>
      </c>
      <c r="D75" s="43"/>
      <c r="E75" s="43"/>
    </row>
    <row r="76" spans="2:5" ht="18.75" x14ac:dyDescent="0.2">
      <c r="B76" s="182"/>
      <c r="C76" s="69" t="s">
        <v>72</v>
      </c>
      <c r="D76" s="43"/>
      <c r="E76" s="43"/>
    </row>
    <row r="77" spans="2:5" ht="18.75" x14ac:dyDescent="0.2">
      <c r="B77" s="182"/>
      <c r="C77" s="69" t="s">
        <v>73</v>
      </c>
      <c r="D77" s="43">
        <v>8</v>
      </c>
      <c r="E77" s="43"/>
    </row>
    <row r="78" spans="2:5" ht="18.75" x14ac:dyDescent="0.2">
      <c r="B78" s="182"/>
      <c r="C78" s="69" t="s">
        <v>249</v>
      </c>
      <c r="D78" s="43"/>
      <c r="E78" s="43"/>
    </row>
    <row r="79" spans="2:5" ht="18.75" x14ac:dyDescent="0.2">
      <c r="B79" s="182"/>
      <c r="C79" s="69" t="s">
        <v>250</v>
      </c>
      <c r="D79" s="43"/>
      <c r="E79" s="43"/>
    </row>
    <row r="80" spans="2:5" ht="18.75" x14ac:dyDescent="0.2">
      <c r="B80" s="182"/>
      <c r="C80" s="69" t="s">
        <v>74</v>
      </c>
      <c r="D80" s="43"/>
      <c r="E80" s="43"/>
    </row>
    <row r="81" spans="2:5" ht="18.75" x14ac:dyDescent="0.2">
      <c r="B81" s="182"/>
      <c r="C81" s="69" t="s">
        <v>75</v>
      </c>
      <c r="D81" s="43"/>
      <c r="E81" s="43"/>
    </row>
    <row r="82" spans="2:5" ht="18.75" x14ac:dyDescent="0.2">
      <c r="B82" s="182"/>
      <c r="C82" s="69" t="s">
        <v>122</v>
      </c>
      <c r="D82" s="43"/>
      <c r="E82" s="43"/>
    </row>
    <row r="83" spans="2:5" ht="18.75" x14ac:dyDescent="0.2">
      <c r="B83" s="182"/>
      <c r="C83" s="69" t="s">
        <v>124</v>
      </c>
      <c r="D83" s="43"/>
      <c r="E83" s="43"/>
    </row>
    <row r="84" spans="2:5" ht="18.75" x14ac:dyDescent="0.2">
      <c r="B84" s="182"/>
      <c r="C84" s="69" t="s">
        <v>123</v>
      </c>
      <c r="D84" s="43"/>
      <c r="E84" s="43"/>
    </row>
    <row r="85" spans="2:5" ht="18.75" x14ac:dyDescent="0.2">
      <c r="B85" s="182"/>
      <c r="C85" s="69" t="s">
        <v>125</v>
      </c>
      <c r="D85" s="43"/>
      <c r="E85" s="43"/>
    </row>
    <row r="86" spans="2:5" ht="18.75" x14ac:dyDescent="0.2">
      <c r="B86" s="136" t="s">
        <v>76</v>
      </c>
      <c r="C86" s="136"/>
      <c r="D86" s="43">
        <f>SUM(D72:D85)</f>
        <v>14</v>
      </c>
      <c r="E86" s="43">
        <f>SUM(E72:E85)</f>
        <v>0</v>
      </c>
    </row>
    <row r="87" spans="2:5" ht="18.75" x14ac:dyDescent="0.2">
      <c r="B87" s="136" t="s">
        <v>77</v>
      </c>
      <c r="C87" s="136"/>
      <c r="D87" s="43">
        <f>D86+D71</f>
        <v>23</v>
      </c>
      <c r="E87" s="43">
        <f>E86+E71</f>
        <v>0</v>
      </c>
    </row>
    <row r="88" spans="2:5" ht="20.25" x14ac:dyDescent="0.2">
      <c r="B88" s="180" t="s">
        <v>260</v>
      </c>
      <c r="C88" s="181"/>
      <c r="D88" s="105">
        <f>D87+D58+D32</f>
        <v>1941</v>
      </c>
      <c r="E88" s="105">
        <f>E87+E58+E32</f>
        <v>6</v>
      </c>
    </row>
  </sheetData>
  <mergeCells count="26">
    <mergeCell ref="B3:B4"/>
    <mergeCell ref="C3:C4"/>
    <mergeCell ref="D3:D4"/>
    <mergeCell ref="E3:E4"/>
    <mergeCell ref="B40:B46"/>
    <mergeCell ref="B47:C47"/>
    <mergeCell ref="B48:B55"/>
    <mergeCell ref="B56:C56"/>
    <mergeCell ref="B33:B38"/>
    <mergeCell ref="B39:C39"/>
    <mergeCell ref="B88:C88"/>
    <mergeCell ref="B72:B85"/>
    <mergeCell ref="B86:C86"/>
    <mergeCell ref="B87:C87"/>
    <mergeCell ref="B5:B12"/>
    <mergeCell ref="B13:C13"/>
    <mergeCell ref="B14:B20"/>
    <mergeCell ref="B21:C21"/>
    <mergeCell ref="B22:B25"/>
    <mergeCell ref="B26:C26"/>
    <mergeCell ref="B27:B30"/>
    <mergeCell ref="B31:C31"/>
    <mergeCell ref="B32:C32"/>
    <mergeCell ref="B58:C58"/>
    <mergeCell ref="B59:B70"/>
    <mergeCell ref="B71:C7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31"/>
  <sheetViews>
    <sheetView topLeftCell="A2" workbookViewId="0">
      <selection activeCell="F21" sqref="F21"/>
    </sheetView>
  </sheetViews>
  <sheetFormatPr defaultRowHeight="12.75" x14ac:dyDescent="0.2"/>
  <cols>
    <col min="3" max="3" width="8.28515625" customWidth="1"/>
    <col min="4" max="4" width="11.140625" customWidth="1"/>
    <col min="5" max="5" width="33.7109375" customWidth="1"/>
    <col min="6" max="6" width="31.28515625" customWidth="1"/>
    <col min="7" max="7" width="23.5703125" customWidth="1"/>
    <col min="8" max="8" width="29.28515625" customWidth="1"/>
    <col min="9" max="9" width="17" customWidth="1"/>
  </cols>
  <sheetData>
    <row r="1" spans="3:10" ht="23.25" x14ac:dyDescent="0.35">
      <c r="E1" s="104" t="s">
        <v>265</v>
      </c>
      <c r="J1" s="79" t="s">
        <v>202</v>
      </c>
    </row>
    <row r="5" spans="3:10" ht="31.5" x14ac:dyDescent="0.2">
      <c r="C5" s="49" t="s">
        <v>146</v>
      </c>
      <c r="D5" s="49" t="s">
        <v>151</v>
      </c>
      <c r="E5" s="49" t="s">
        <v>147</v>
      </c>
      <c r="F5" s="49" t="s">
        <v>251</v>
      </c>
      <c r="G5" s="49" t="s">
        <v>162</v>
      </c>
      <c r="H5" s="49" t="s">
        <v>148</v>
      </c>
      <c r="I5" s="49" t="s">
        <v>149</v>
      </c>
    </row>
    <row r="6" spans="3:10" x14ac:dyDescent="0.2">
      <c r="C6" s="36">
        <v>1</v>
      </c>
      <c r="D6" s="36" t="s">
        <v>332</v>
      </c>
      <c r="E6" s="36" t="s">
        <v>333</v>
      </c>
      <c r="F6" s="36" t="s">
        <v>285</v>
      </c>
      <c r="G6" s="36"/>
      <c r="H6" s="36">
        <v>15</v>
      </c>
      <c r="I6" s="45"/>
    </row>
    <row r="7" spans="3:10" x14ac:dyDescent="0.2">
      <c r="C7" s="36">
        <v>2</v>
      </c>
      <c r="D7" s="112" t="s">
        <v>332</v>
      </c>
      <c r="E7" s="36" t="s">
        <v>334</v>
      </c>
      <c r="F7" s="36" t="s">
        <v>285</v>
      </c>
      <c r="G7" s="36" t="s">
        <v>365</v>
      </c>
      <c r="H7" s="36">
        <v>20</v>
      </c>
      <c r="I7" s="45"/>
    </row>
    <row r="8" spans="3:10" x14ac:dyDescent="0.2">
      <c r="C8" s="36">
        <v>3</v>
      </c>
      <c r="D8" s="36" t="s">
        <v>353</v>
      </c>
      <c r="E8" s="36" t="s">
        <v>335</v>
      </c>
      <c r="F8" s="36" t="s">
        <v>285</v>
      </c>
      <c r="G8" s="36" t="s">
        <v>366</v>
      </c>
      <c r="H8" s="36">
        <v>10</v>
      </c>
      <c r="I8" s="45"/>
    </row>
    <row r="9" spans="3:10" x14ac:dyDescent="0.2">
      <c r="C9" s="36">
        <v>4</v>
      </c>
      <c r="D9" s="36" t="s">
        <v>354</v>
      </c>
      <c r="E9" s="36" t="s">
        <v>336</v>
      </c>
      <c r="F9" s="36" t="s">
        <v>285</v>
      </c>
      <c r="G9" s="36" t="s">
        <v>367</v>
      </c>
      <c r="H9" s="36">
        <v>12</v>
      </c>
      <c r="I9" s="45"/>
    </row>
    <row r="10" spans="3:10" x14ac:dyDescent="0.2">
      <c r="C10" s="36">
        <v>5</v>
      </c>
      <c r="D10" s="36" t="s">
        <v>338</v>
      </c>
      <c r="E10" s="36" t="s">
        <v>337</v>
      </c>
      <c r="F10" s="36" t="s">
        <v>325</v>
      </c>
      <c r="G10" s="36" t="s">
        <v>341</v>
      </c>
      <c r="H10" s="36" t="s">
        <v>346</v>
      </c>
      <c r="I10" s="45"/>
    </row>
    <row r="11" spans="3:10" x14ac:dyDescent="0.2">
      <c r="C11" s="36">
        <v>6</v>
      </c>
      <c r="D11" s="36" t="s">
        <v>304</v>
      </c>
      <c r="E11" s="36" t="s">
        <v>339</v>
      </c>
      <c r="F11" s="36" t="s">
        <v>325</v>
      </c>
      <c r="G11" s="36" t="s">
        <v>342</v>
      </c>
      <c r="H11" s="36" t="s">
        <v>343</v>
      </c>
      <c r="I11" s="45"/>
    </row>
    <row r="12" spans="3:10" x14ac:dyDescent="0.2">
      <c r="C12" s="36">
        <v>7</v>
      </c>
      <c r="D12" s="112" t="s">
        <v>304</v>
      </c>
      <c r="E12" s="36" t="s">
        <v>340</v>
      </c>
      <c r="F12" s="36" t="s">
        <v>325</v>
      </c>
      <c r="G12" s="36" t="s">
        <v>344</v>
      </c>
      <c r="H12" s="36" t="s">
        <v>345</v>
      </c>
      <c r="I12" s="45"/>
    </row>
    <row r="13" spans="3:10" x14ac:dyDescent="0.2">
      <c r="C13" s="36">
        <v>8</v>
      </c>
      <c r="D13" s="36" t="s">
        <v>304</v>
      </c>
      <c r="E13" s="36" t="s">
        <v>347</v>
      </c>
      <c r="F13" s="36" t="s">
        <v>325</v>
      </c>
      <c r="G13" s="36" t="s">
        <v>342</v>
      </c>
      <c r="H13" s="36">
        <v>20</v>
      </c>
      <c r="I13" s="45"/>
    </row>
    <row r="14" spans="3:10" x14ac:dyDescent="0.2">
      <c r="C14" s="36">
        <v>9</v>
      </c>
      <c r="D14" s="36" t="s">
        <v>348</v>
      </c>
      <c r="E14" s="36" t="s">
        <v>337</v>
      </c>
      <c r="F14" s="36" t="s">
        <v>325</v>
      </c>
      <c r="G14" s="36" t="s">
        <v>349</v>
      </c>
      <c r="H14" s="36">
        <v>55</v>
      </c>
      <c r="I14" s="45"/>
    </row>
    <row r="15" spans="3:10" x14ac:dyDescent="0.2">
      <c r="C15" s="36">
        <v>10</v>
      </c>
      <c r="D15" s="112" t="s">
        <v>348</v>
      </c>
      <c r="E15" s="36" t="s">
        <v>350</v>
      </c>
      <c r="F15" s="36" t="s">
        <v>325</v>
      </c>
      <c r="G15" s="36" t="s">
        <v>351</v>
      </c>
      <c r="H15" s="36">
        <v>15</v>
      </c>
      <c r="I15" s="45"/>
    </row>
    <row r="16" spans="3:10" x14ac:dyDescent="0.2">
      <c r="C16" s="36">
        <v>11</v>
      </c>
      <c r="D16" s="36" t="s">
        <v>327</v>
      </c>
      <c r="E16" s="36" t="s">
        <v>355</v>
      </c>
      <c r="F16" s="36" t="s">
        <v>285</v>
      </c>
      <c r="G16" s="36" t="s">
        <v>364</v>
      </c>
      <c r="H16" s="36">
        <v>12</v>
      </c>
      <c r="I16" s="45"/>
    </row>
    <row r="17" spans="3:9" x14ac:dyDescent="0.2">
      <c r="C17" s="36">
        <v>12</v>
      </c>
      <c r="D17" s="112" t="s">
        <v>327</v>
      </c>
      <c r="E17" s="36" t="s">
        <v>334</v>
      </c>
      <c r="F17" s="36" t="s">
        <v>285</v>
      </c>
      <c r="G17" s="36" t="s">
        <v>342</v>
      </c>
      <c r="H17" s="36">
        <v>25</v>
      </c>
      <c r="I17" s="45"/>
    </row>
    <row r="18" spans="3:9" x14ac:dyDescent="0.2">
      <c r="C18" s="36">
        <v>13</v>
      </c>
      <c r="D18" s="36" t="s">
        <v>357</v>
      </c>
      <c r="E18" t="s">
        <v>356</v>
      </c>
      <c r="F18" s="36" t="s">
        <v>285</v>
      </c>
      <c r="G18" s="36" t="s">
        <v>363</v>
      </c>
      <c r="H18" s="36">
        <v>12</v>
      </c>
      <c r="I18" s="45"/>
    </row>
    <row r="19" spans="3:9" x14ac:dyDescent="0.2">
      <c r="C19" s="36">
        <v>15</v>
      </c>
      <c r="D19" s="36" t="s">
        <v>360</v>
      </c>
      <c r="E19" t="s">
        <v>358</v>
      </c>
      <c r="F19" s="36" t="s">
        <v>285</v>
      </c>
      <c r="G19" s="36" t="s">
        <v>362</v>
      </c>
      <c r="H19" s="36">
        <v>15</v>
      </c>
      <c r="I19" s="45"/>
    </row>
    <row r="20" spans="3:9" x14ac:dyDescent="0.2">
      <c r="C20" s="36">
        <v>16</v>
      </c>
      <c r="D20" s="36" t="s">
        <v>353</v>
      </c>
      <c r="E20" t="s">
        <v>359</v>
      </c>
      <c r="F20" s="36" t="s">
        <v>285</v>
      </c>
      <c r="G20" s="36" t="s">
        <v>361</v>
      </c>
      <c r="H20" s="36">
        <v>15</v>
      </c>
      <c r="I20" s="45"/>
    </row>
    <row r="21" spans="3:9" x14ac:dyDescent="0.2">
      <c r="C21" s="36">
        <v>17</v>
      </c>
      <c r="D21" s="36"/>
      <c r="E21" s="36"/>
      <c r="F21" s="36"/>
      <c r="G21" s="36"/>
      <c r="H21" s="36"/>
      <c r="I21" s="45"/>
    </row>
    <row r="22" spans="3:9" x14ac:dyDescent="0.2">
      <c r="C22" s="36">
        <v>18</v>
      </c>
      <c r="D22" s="36"/>
      <c r="E22" s="36"/>
      <c r="F22" s="36"/>
      <c r="G22" s="36"/>
      <c r="H22" s="36"/>
      <c r="I22" s="45"/>
    </row>
    <row r="23" spans="3:9" x14ac:dyDescent="0.2">
      <c r="C23" s="36">
        <v>19</v>
      </c>
      <c r="D23" s="36"/>
      <c r="E23" s="36"/>
      <c r="F23" s="36"/>
      <c r="G23" s="36"/>
      <c r="H23" s="36"/>
      <c r="I23" s="45"/>
    </row>
    <row r="24" spans="3:9" x14ac:dyDescent="0.2">
      <c r="C24" s="36">
        <v>20</v>
      </c>
      <c r="D24" s="36"/>
      <c r="E24" s="36"/>
      <c r="F24" s="36"/>
      <c r="G24" s="36"/>
      <c r="H24" s="36"/>
      <c r="I24" s="45"/>
    </row>
    <row r="25" spans="3:9" x14ac:dyDescent="0.2">
      <c r="C25" s="33"/>
      <c r="D25" s="33"/>
      <c r="E25" s="33"/>
      <c r="F25" s="33"/>
      <c r="G25" s="33"/>
      <c r="H25" s="33"/>
    </row>
    <row r="26" spans="3:9" x14ac:dyDescent="0.2">
      <c r="E26" s="33"/>
      <c r="F26" s="33"/>
      <c r="H26" s="33"/>
    </row>
    <row r="29" spans="3:9" x14ac:dyDescent="0.2">
      <c r="G29" s="33" t="s">
        <v>166</v>
      </c>
    </row>
    <row r="31" spans="3:9" x14ac:dyDescent="0.2">
      <c r="G31" t="s">
        <v>352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11" sqref="A11"/>
    </sheetView>
  </sheetViews>
  <sheetFormatPr defaultColWidth="20.5703125" defaultRowHeight="12.75" x14ac:dyDescent="0.2"/>
  <cols>
    <col min="1" max="1" width="11.5703125" style="33" bestFit="1" customWidth="1"/>
    <col min="2" max="2" width="27" style="33" bestFit="1" customWidth="1"/>
    <col min="3" max="3" width="12.28515625" style="33" customWidth="1"/>
    <col min="4" max="4" width="12.42578125" style="33" bestFit="1" customWidth="1"/>
    <col min="5" max="5" width="26.7109375" style="33" bestFit="1" customWidth="1"/>
    <col min="6" max="6" width="34.28515625" style="33" bestFit="1" customWidth="1"/>
    <col min="7" max="16384" width="20.5703125" style="33"/>
  </cols>
  <sheetData>
    <row r="1" spans="1:8" ht="20.25" x14ac:dyDescent="0.3">
      <c r="H1" s="79" t="s">
        <v>202</v>
      </c>
    </row>
    <row r="2" spans="1:8" ht="15" customHeight="1" x14ac:dyDescent="0.2">
      <c r="A2" s="190" t="s">
        <v>160</v>
      </c>
      <c r="B2" s="191" t="s">
        <v>150</v>
      </c>
      <c r="C2" s="190" t="s">
        <v>151</v>
      </c>
      <c r="D2" s="191" t="s">
        <v>152</v>
      </c>
      <c r="E2" s="191" t="s">
        <v>153</v>
      </c>
      <c r="F2" s="192" t="s">
        <v>161</v>
      </c>
    </row>
    <row r="3" spans="1:8" ht="15" customHeight="1" x14ac:dyDescent="0.2">
      <c r="A3" s="190"/>
      <c r="B3" s="191"/>
      <c r="C3" s="190"/>
      <c r="D3" s="191"/>
      <c r="E3" s="191"/>
      <c r="F3" s="193"/>
    </row>
    <row r="4" spans="1:8" ht="15" x14ac:dyDescent="0.2">
      <c r="A4" s="47"/>
      <c r="B4" s="47"/>
      <c r="C4" s="46"/>
      <c r="D4" s="47"/>
      <c r="E4" s="47"/>
      <c r="F4" s="47"/>
    </row>
    <row r="5" spans="1:8" ht="15" x14ac:dyDescent="0.2">
      <c r="A5" s="47"/>
      <c r="B5" s="47"/>
      <c r="C5" s="46"/>
      <c r="D5" s="47"/>
      <c r="E5" s="47"/>
      <c r="F5" s="47"/>
    </row>
    <row r="6" spans="1:8" ht="15" x14ac:dyDescent="0.25">
      <c r="A6" s="50"/>
      <c r="B6" s="50"/>
      <c r="C6" s="50"/>
      <c r="D6" s="50"/>
      <c r="E6" s="50"/>
      <c r="F6" s="48"/>
    </row>
    <row r="7" spans="1:8" ht="15" x14ac:dyDescent="0.25">
      <c r="A7" s="50"/>
      <c r="B7" s="50"/>
      <c r="C7" s="50"/>
      <c r="D7" s="50"/>
      <c r="E7" s="50"/>
      <c r="F7" s="48"/>
    </row>
    <row r="8" spans="1:8" ht="15" x14ac:dyDescent="0.25">
      <c r="A8" s="50"/>
      <c r="B8" s="50"/>
      <c r="C8" s="50"/>
      <c r="D8" s="50"/>
      <c r="E8" s="50"/>
      <c r="F8" s="48"/>
    </row>
    <row r="9" spans="1:8" ht="15" x14ac:dyDescent="0.25">
      <c r="A9" s="50"/>
      <c r="B9" s="50"/>
      <c r="C9" s="50"/>
      <c r="D9" s="50"/>
      <c r="E9" s="50"/>
      <c r="F9" s="48"/>
    </row>
    <row r="10" spans="1:8" ht="15" x14ac:dyDescent="0.25">
      <c r="A10" s="50"/>
      <c r="B10" s="50"/>
      <c r="C10" s="50"/>
      <c r="D10" s="50"/>
      <c r="E10" s="50"/>
      <c r="F10" s="48"/>
    </row>
    <row r="11" spans="1:8" ht="15" x14ac:dyDescent="0.25">
      <c r="A11" s="50"/>
      <c r="B11" s="50"/>
      <c r="C11" s="50"/>
      <c r="D11" s="50"/>
      <c r="E11" s="50"/>
      <c r="F11" s="48"/>
    </row>
    <row r="12" spans="1:8" ht="15" x14ac:dyDescent="0.25">
      <c r="A12" s="50"/>
      <c r="B12" s="50"/>
      <c r="C12" s="50"/>
      <c r="D12" s="50"/>
      <c r="E12" s="50"/>
      <c r="F12" s="48"/>
    </row>
    <row r="13" spans="1:8" ht="15" x14ac:dyDescent="0.25">
      <c r="A13" s="50"/>
      <c r="B13" s="50"/>
      <c r="C13" s="50"/>
      <c r="D13" s="50"/>
      <c r="E13" s="50"/>
      <c r="F13" s="48"/>
    </row>
    <row r="14" spans="1:8" ht="15" x14ac:dyDescent="0.25">
      <c r="A14" s="48"/>
      <c r="B14" s="48"/>
      <c r="C14" s="48"/>
      <c r="D14" s="48"/>
      <c r="E14" s="48"/>
      <c r="F14" s="48"/>
    </row>
    <row r="15" spans="1:8" ht="15" x14ac:dyDescent="0.25">
      <c r="A15" s="48"/>
      <c r="B15" s="48"/>
      <c r="C15" s="48"/>
      <c r="D15" s="48"/>
      <c r="E15" s="48"/>
      <c r="F15" s="48"/>
    </row>
    <row r="16" spans="1:8" ht="15" x14ac:dyDescent="0.25">
      <c r="A16" s="48"/>
      <c r="B16" s="48"/>
      <c r="C16" s="48"/>
      <c r="D16" s="48"/>
      <c r="E16" s="48"/>
      <c r="F16" s="48"/>
    </row>
    <row r="17" spans="1:6" ht="15" x14ac:dyDescent="0.25">
      <c r="A17" s="48"/>
      <c r="B17" s="48"/>
      <c r="C17" s="48"/>
      <c r="D17" s="48"/>
      <c r="E17" s="48"/>
      <c r="F17" s="48"/>
    </row>
    <row r="18" spans="1:6" ht="15" x14ac:dyDescent="0.25">
      <c r="A18" s="48"/>
      <c r="B18" s="48"/>
      <c r="C18" s="48"/>
      <c r="D18" s="48"/>
      <c r="E18" s="48"/>
      <c r="F18" s="48"/>
    </row>
    <row r="21" spans="1:6" x14ac:dyDescent="0.2">
      <c r="B21" s="33" t="s">
        <v>192</v>
      </c>
    </row>
  </sheetData>
  <mergeCells count="6">
    <mergeCell ref="A2:A3"/>
    <mergeCell ref="C2:C3"/>
    <mergeCell ref="D2:D3"/>
    <mergeCell ref="E2:E3"/>
    <mergeCell ref="F2:F3"/>
    <mergeCell ref="B2:B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"/>
  <sheetViews>
    <sheetView workbookViewId="0">
      <selection activeCell="A5" sqref="A5"/>
    </sheetView>
  </sheetViews>
  <sheetFormatPr defaultRowHeight="12.75" x14ac:dyDescent="0.2"/>
  <cols>
    <col min="3" max="3" width="12.140625" bestFit="1" customWidth="1"/>
    <col min="4" max="4" width="12.140625" customWidth="1"/>
    <col min="6" max="6" width="17.85546875" customWidth="1"/>
  </cols>
  <sheetData>
    <row r="1" spans="2:17" ht="20.25" x14ac:dyDescent="0.3">
      <c r="Q1" s="79" t="s">
        <v>202</v>
      </c>
    </row>
    <row r="2" spans="2:17" ht="15.75" customHeight="1" x14ac:dyDescent="0.2">
      <c r="B2" s="174" t="s">
        <v>172</v>
      </c>
      <c r="C2" s="174" t="s">
        <v>173</v>
      </c>
      <c r="D2" s="174" t="s">
        <v>266</v>
      </c>
      <c r="E2" s="194" t="s">
        <v>193</v>
      </c>
      <c r="F2" s="195"/>
      <c r="G2" s="196" t="s">
        <v>264</v>
      </c>
      <c r="H2" s="196"/>
      <c r="I2" s="196"/>
      <c r="J2" s="196"/>
      <c r="K2" s="197" t="s">
        <v>199</v>
      </c>
      <c r="L2" s="197"/>
      <c r="M2" s="197"/>
      <c r="N2" s="195"/>
    </row>
    <row r="3" spans="2:17" ht="15.75" x14ac:dyDescent="0.2">
      <c r="B3" s="175"/>
      <c r="C3" s="175"/>
      <c r="D3" s="175"/>
      <c r="E3" s="55" t="s">
        <v>200</v>
      </c>
      <c r="F3" s="55" t="s">
        <v>198</v>
      </c>
      <c r="G3" s="55" t="s">
        <v>194</v>
      </c>
      <c r="H3" s="8" t="s">
        <v>195</v>
      </c>
      <c r="I3" s="54" t="s">
        <v>196</v>
      </c>
      <c r="J3" s="8" t="s">
        <v>197</v>
      </c>
      <c r="K3" s="55" t="s">
        <v>194</v>
      </c>
      <c r="L3" s="8" t="s">
        <v>195</v>
      </c>
      <c r="M3" s="8" t="s">
        <v>196</v>
      </c>
      <c r="N3" s="8" t="s">
        <v>197</v>
      </c>
    </row>
    <row r="4" spans="2:17" ht="15.75" x14ac:dyDescent="0.2">
      <c r="B4" s="61"/>
      <c r="C4" s="62"/>
      <c r="D4" s="62"/>
      <c r="E4" s="63"/>
      <c r="F4" s="64"/>
      <c r="G4" s="62"/>
      <c r="H4" s="62"/>
      <c r="I4" s="62"/>
      <c r="J4" s="62"/>
      <c r="K4" s="65"/>
      <c r="L4" s="65"/>
      <c r="M4" s="65"/>
      <c r="N4" s="65"/>
    </row>
    <row r="5" spans="2:17" x14ac:dyDescent="0.2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</row>
    <row r="6" spans="2:17" x14ac:dyDescent="0.2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</row>
  </sheetData>
  <mergeCells count="6">
    <mergeCell ref="B2:B3"/>
    <mergeCell ref="C2:C3"/>
    <mergeCell ref="E2:F2"/>
    <mergeCell ref="G2:J2"/>
    <mergeCell ref="K2:N2"/>
    <mergeCell ref="D2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D18" sqref="D18"/>
    </sheetView>
  </sheetViews>
  <sheetFormatPr defaultColWidth="9.28515625" defaultRowHeight="12.75" x14ac:dyDescent="0.2"/>
  <cols>
    <col min="1" max="1" width="29.85546875" bestFit="1" customWidth="1"/>
    <col min="2" max="2" width="20.42578125" customWidth="1"/>
    <col min="3" max="3" width="17.7109375" customWidth="1"/>
    <col min="4" max="4" width="17" customWidth="1"/>
    <col min="5" max="5" width="12.85546875" bestFit="1" customWidth="1"/>
  </cols>
  <sheetData>
    <row r="1" spans="1:9" ht="20.25" x14ac:dyDescent="0.3">
      <c r="I1" s="79" t="s">
        <v>202</v>
      </c>
    </row>
    <row r="3" spans="1:9" ht="15" x14ac:dyDescent="0.2">
      <c r="A3" s="106" t="s">
        <v>78</v>
      </c>
    </row>
    <row r="4" spans="1:9" ht="15" x14ac:dyDescent="0.2">
      <c r="A4" s="106"/>
    </row>
    <row r="5" spans="1:9" ht="15" x14ac:dyDescent="0.2">
      <c r="A5" s="106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1"/>
  <sheetViews>
    <sheetView zoomScale="70" zoomScaleNormal="70" workbookViewId="0">
      <selection activeCell="D19" sqref="D19"/>
    </sheetView>
  </sheetViews>
  <sheetFormatPr defaultRowHeight="12.75" x14ac:dyDescent="0.2"/>
  <cols>
    <col min="1" max="1" width="3.85546875" style="1" customWidth="1"/>
    <col min="2" max="2" width="18.85546875" style="1" customWidth="1"/>
    <col min="3" max="3" width="12.85546875" style="1" bestFit="1" customWidth="1"/>
    <col min="4" max="4" width="25.140625" style="1" customWidth="1"/>
    <col min="5" max="5" width="15.42578125" style="1" bestFit="1" customWidth="1"/>
    <col min="6" max="7" width="10.7109375" style="1" customWidth="1"/>
    <col min="8" max="8" width="30.5703125" style="1" customWidth="1"/>
    <col min="9" max="10" width="10.7109375" style="1" customWidth="1"/>
    <col min="11" max="11" width="9.140625" style="1"/>
    <col min="12" max="12" width="21.28515625" style="1" customWidth="1"/>
    <col min="13" max="13" width="10.140625" style="1" bestFit="1" customWidth="1"/>
    <col min="14" max="14" width="12.85546875" style="1" bestFit="1" customWidth="1"/>
    <col min="15" max="16" width="9.140625" style="1"/>
    <col min="17" max="17" width="10.5703125" style="1" bestFit="1" customWidth="1"/>
    <col min="18" max="18" width="28.28515625" style="1" customWidth="1"/>
    <col min="19" max="19" width="10.5703125" style="1" bestFit="1" customWidth="1"/>
    <col min="20" max="20" width="11.28515625" style="1" bestFit="1" customWidth="1"/>
    <col min="21" max="16384" width="9.140625" style="1"/>
  </cols>
  <sheetData>
    <row r="1" spans="2:18" ht="33.75" x14ac:dyDescent="0.5">
      <c r="R1" s="72" t="s">
        <v>202</v>
      </c>
    </row>
    <row r="2" spans="2:18" ht="21" x14ac:dyDescent="0.2">
      <c r="B2" s="88" t="s">
        <v>16</v>
      </c>
      <c r="C2" s="27"/>
      <c r="D2" s="27"/>
      <c r="E2" s="27"/>
      <c r="F2" s="27"/>
      <c r="G2" s="27"/>
      <c r="H2" s="27"/>
      <c r="I2" s="27"/>
      <c r="J2" s="27"/>
    </row>
    <row r="3" spans="2:18" ht="18.75" x14ac:dyDescent="0.2">
      <c r="B3" s="136" t="s">
        <v>17</v>
      </c>
      <c r="C3" s="143" t="s">
        <v>80</v>
      </c>
      <c r="D3" s="144"/>
      <c r="E3" s="144"/>
      <c r="F3" s="145"/>
      <c r="G3" s="143" t="s">
        <v>167</v>
      </c>
      <c r="H3" s="144"/>
      <c r="I3" s="144"/>
      <c r="J3" s="145"/>
      <c r="K3" s="143" t="s">
        <v>168</v>
      </c>
      <c r="L3" s="144"/>
      <c r="M3" s="144"/>
      <c r="N3" s="145"/>
    </row>
    <row r="4" spans="2:18" ht="56.25" x14ac:dyDescent="0.2">
      <c r="B4" s="136"/>
      <c r="C4" s="20" t="s">
        <v>14</v>
      </c>
      <c r="D4" s="39" t="s">
        <v>154</v>
      </c>
      <c r="E4" s="21" t="s">
        <v>18</v>
      </c>
      <c r="F4" s="21" t="s">
        <v>19</v>
      </c>
      <c r="G4" s="20" t="s">
        <v>14</v>
      </c>
      <c r="H4" s="39" t="s">
        <v>154</v>
      </c>
      <c r="I4" s="21" t="s">
        <v>18</v>
      </c>
      <c r="J4" s="21" t="s">
        <v>19</v>
      </c>
      <c r="K4" s="37" t="s">
        <v>14</v>
      </c>
      <c r="L4" s="39" t="s">
        <v>154</v>
      </c>
      <c r="M4" s="39" t="s">
        <v>18</v>
      </c>
      <c r="N4" s="39" t="s">
        <v>19</v>
      </c>
    </row>
    <row r="5" spans="2:18" ht="18.75" x14ac:dyDescent="0.2">
      <c r="B5" s="4" t="s">
        <v>20</v>
      </c>
      <c r="C5" s="22"/>
      <c r="D5" s="30">
        <v>1950</v>
      </c>
      <c r="E5" s="31" t="e">
        <f>C5/$C$19</f>
        <v>#DIV/0!</v>
      </c>
      <c r="F5" s="31">
        <f>D5/$D$19</f>
        <v>0.27464788732394368</v>
      </c>
      <c r="G5" s="22"/>
      <c r="H5" s="30"/>
      <c r="I5" s="31" t="e">
        <f>G5/$G$19</f>
        <v>#DIV/0!</v>
      </c>
      <c r="J5" s="31">
        <f>H5/$H$19</f>
        <v>0</v>
      </c>
      <c r="K5" s="41"/>
      <c r="L5" s="30"/>
      <c r="M5" s="31" t="e">
        <f>K5/$K$19</f>
        <v>#DIV/0!</v>
      </c>
      <c r="N5" s="31" t="e">
        <f>L5/$L$19</f>
        <v>#DIV/0!</v>
      </c>
    </row>
    <row r="6" spans="2:18" ht="18.75" x14ac:dyDescent="0.2">
      <c r="B6" s="4" t="s">
        <v>21</v>
      </c>
      <c r="C6" s="22"/>
      <c r="D6" s="30">
        <v>874</v>
      </c>
      <c r="E6" s="31" t="e">
        <f t="shared" ref="E6:E18" si="0">C6/$C$19</f>
        <v>#DIV/0!</v>
      </c>
      <c r="F6" s="31">
        <f t="shared" ref="F6:F18" si="1">D6/$D$19</f>
        <v>0.12309859154929577</v>
      </c>
      <c r="G6" s="22"/>
      <c r="H6" s="30"/>
      <c r="I6" s="31" t="e">
        <f t="shared" ref="I6:I18" si="2">G6/$G$19</f>
        <v>#DIV/0!</v>
      </c>
      <c r="J6" s="31">
        <f t="shared" ref="J6:J18" si="3">H6/$H$19</f>
        <v>0</v>
      </c>
      <c r="K6" s="41"/>
      <c r="L6" s="30"/>
      <c r="M6" s="31" t="e">
        <f t="shared" ref="M6:M18" si="4">K6/$K$19</f>
        <v>#DIV/0!</v>
      </c>
      <c r="N6" s="31" t="e">
        <f t="shared" ref="N6:N18" si="5">L6/$L$19</f>
        <v>#DIV/0!</v>
      </c>
      <c r="Q6" s="1">
        <v>150000000</v>
      </c>
    </row>
    <row r="7" spans="2:18" ht="18.75" x14ac:dyDescent="0.2">
      <c r="B7" s="4" t="s">
        <v>22</v>
      </c>
      <c r="C7" s="22"/>
      <c r="D7" s="30">
        <v>1403</v>
      </c>
      <c r="E7" s="31" t="e">
        <f t="shared" si="0"/>
        <v>#DIV/0!</v>
      </c>
      <c r="F7" s="31">
        <f t="shared" si="1"/>
        <v>0.1976056338028169</v>
      </c>
      <c r="G7" s="22"/>
      <c r="H7" s="30"/>
      <c r="I7" s="31" t="e">
        <f t="shared" si="2"/>
        <v>#DIV/0!</v>
      </c>
      <c r="J7" s="31">
        <f t="shared" si="3"/>
        <v>0</v>
      </c>
      <c r="K7" s="41"/>
      <c r="L7" s="30"/>
      <c r="M7" s="31" t="e">
        <f t="shared" si="4"/>
        <v>#DIV/0!</v>
      </c>
      <c r="N7" s="31" t="e">
        <f t="shared" si="5"/>
        <v>#DIV/0!</v>
      </c>
    </row>
    <row r="8" spans="2:18" ht="18.75" x14ac:dyDescent="0.2">
      <c r="B8" s="4" t="s">
        <v>23</v>
      </c>
      <c r="C8" s="22"/>
      <c r="D8" s="30">
        <v>899</v>
      </c>
      <c r="E8" s="31" t="e">
        <f t="shared" si="0"/>
        <v>#DIV/0!</v>
      </c>
      <c r="F8" s="31">
        <f t="shared" si="1"/>
        <v>0.12661971830985916</v>
      </c>
      <c r="G8" s="22"/>
      <c r="H8" s="30">
        <v>1350</v>
      </c>
      <c r="I8" s="31" t="e">
        <f t="shared" si="2"/>
        <v>#DIV/0!</v>
      </c>
      <c r="J8" s="31">
        <f t="shared" si="3"/>
        <v>1</v>
      </c>
      <c r="K8" s="41"/>
      <c r="L8" s="30"/>
      <c r="M8" s="31" t="e">
        <f t="shared" si="4"/>
        <v>#DIV/0!</v>
      </c>
      <c r="N8" s="31" t="e">
        <f t="shared" si="5"/>
        <v>#DIV/0!</v>
      </c>
    </row>
    <row r="9" spans="2:18" ht="18.75" x14ac:dyDescent="0.2">
      <c r="B9" s="4" t="s">
        <v>24</v>
      </c>
      <c r="C9" s="22"/>
      <c r="D9" s="30">
        <v>388</v>
      </c>
      <c r="E9" s="31" t="e">
        <f t="shared" si="0"/>
        <v>#DIV/0!</v>
      </c>
      <c r="F9" s="31">
        <f t="shared" si="1"/>
        <v>5.4647887323943663E-2</v>
      </c>
      <c r="G9" s="22"/>
      <c r="H9" s="30"/>
      <c r="I9" s="31" t="e">
        <f t="shared" si="2"/>
        <v>#DIV/0!</v>
      </c>
      <c r="J9" s="31">
        <f t="shared" si="3"/>
        <v>0</v>
      </c>
      <c r="K9" s="41"/>
      <c r="L9" s="30"/>
      <c r="M9" s="31" t="e">
        <f t="shared" si="4"/>
        <v>#DIV/0!</v>
      </c>
      <c r="N9" s="31" t="e">
        <f t="shared" si="5"/>
        <v>#DIV/0!</v>
      </c>
    </row>
    <row r="10" spans="2:18" ht="18.75" x14ac:dyDescent="0.2">
      <c r="B10" s="4" t="s">
        <v>25</v>
      </c>
      <c r="C10" s="22"/>
      <c r="D10" s="30"/>
      <c r="E10" s="31" t="e">
        <f t="shared" si="0"/>
        <v>#DIV/0!</v>
      </c>
      <c r="F10" s="31">
        <f t="shared" si="1"/>
        <v>0</v>
      </c>
      <c r="G10" s="22"/>
      <c r="H10" s="30"/>
      <c r="I10" s="31" t="e">
        <f t="shared" si="2"/>
        <v>#DIV/0!</v>
      </c>
      <c r="J10" s="31">
        <f t="shared" si="3"/>
        <v>0</v>
      </c>
      <c r="K10" s="41"/>
      <c r="L10" s="30"/>
      <c r="M10" s="31" t="e">
        <f t="shared" si="4"/>
        <v>#DIV/0!</v>
      </c>
      <c r="N10" s="31" t="e">
        <f t="shared" si="5"/>
        <v>#DIV/0!</v>
      </c>
    </row>
    <row r="11" spans="2:18" ht="18.75" x14ac:dyDescent="0.2">
      <c r="B11" s="4" t="s">
        <v>81</v>
      </c>
      <c r="C11" s="22"/>
      <c r="D11" s="30"/>
      <c r="E11" s="31" t="e">
        <f t="shared" ref="E11" si="6">C11/$C$19</f>
        <v>#DIV/0!</v>
      </c>
      <c r="F11" s="31">
        <f t="shared" ref="F11" si="7">D11/$D$19</f>
        <v>0</v>
      </c>
      <c r="G11" s="22"/>
      <c r="H11" s="30"/>
      <c r="I11" s="31" t="e">
        <f t="shared" ref="I11" si="8">G11/$G$19</f>
        <v>#DIV/0!</v>
      </c>
      <c r="J11" s="31">
        <f t="shared" ref="J11" si="9">H11/$H$19</f>
        <v>0</v>
      </c>
      <c r="K11" s="41"/>
      <c r="L11" s="30"/>
      <c r="M11" s="31" t="e">
        <f t="shared" si="4"/>
        <v>#DIV/0!</v>
      </c>
      <c r="N11" s="31" t="e">
        <f t="shared" si="5"/>
        <v>#DIV/0!</v>
      </c>
    </row>
    <row r="12" spans="2:18" ht="18.75" x14ac:dyDescent="0.2">
      <c r="B12" s="4" t="s">
        <v>26</v>
      </c>
      <c r="C12" s="22"/>
      <c r="D12" s="30">
        <v>946</v>
      </c>
      <c r="E12" s="31" t="e">
        <f t="shared" si="0"/>
        <v>#DIV/0!</v>
      </c>
      <c r="F12" s="31">
        <f t="shared" si="1"/>
        <v>0.13323943661971832</v>
      </c>
      <c r="G12" s="22"/>
      <c r="H12" s="30"/>
      <c r="I12" s="31" t="e">
        <f t="shared" si="2"/>
        <v>#DIV/0!</v>
      </c>
      <c r="J12" s="31">
        <f t="shared" si="3"/>
        <v>0</v>
      </c>
      <c r="K12" s="41"/>
      <c r="L12" s="30"/>
      <c r="M12" s="31" t="e">
        <f t="shared" si="4"/>
        <v>#DIV/0!</v>
      </c>
      <c r="N12" s="31" t="e">
        <f t="shared" si="5"/>
        <v>#DIV/0!</v>
      </c>
    </row>
    <row r="13" spans="2:18" ht="18.75" x14ac:dyDescent="0.2">
      <c r="B13" s="4" t="s">
        <v>27</v>
      </c>
      <c r="C13" s="22"/>
      <c r="D13" s="30">
        <v>0</v>
      </c>
      <c r="E13" s="31" t="e">
        <f t="shared" si="0"/>
        <v>#DIV/0!</v>
      </c>
      <c r="F13" s="31">
        <f t="shared" si="1"/>
        <v>0</v>
      </c>
      <c r="G13" s="22"/>
      <c r="H13" s="30"/>
      <c r="I13" s="31" t="e">
        <f t="shared" si="2"/>
        <v>#DIV/0!</v>
      </c>
      <c r="J13" s="31">
        <f t="shared" si="3"/>
        <v>0</v>
      </c>
      <c r="K13" s="41"/>
      <c r="L13" s="30"/>
      <c r="M13" s="31" t="e">
        <f t="shared" si="4"/>
        <v>#DIV/0!</v>
      </c>
      <c r="N13" s="31" t="e">
        <f t="shared" si="5"/>
        <v>#DIV/0!</v>
      </c>
    </row>
    <row r="14" spans="2:18" ht="18.75" x14ac:dyDescent="0.2">
      <c r="B14" s="4" t="s">
        <v>6</v>
      </c>
      <c r="C14" s="22"/>
      <c r="D14" s="30">
        <v>0</v>
      </c>
      <c r="E14" s="31" t="e">
        <f t="shared" si="0"/>
        <v>#DIV/0!</v>
      </c>
      <c r="F14" s="31">
        <f t="shared" si="1"/>
        <v>0</v>
      </c>
      <c r="G14" s="22"/>
      <c r="H14" s="30"/>
      <c r="I14" s="31" t="e">
        <f t="shared" si="2"/>
        <v>#DIV/0!</v>
      </c>
      <c r="J14" s="31">
        <f t="shared" si="3"/>
        <v>0</v>
      </c>
      <c r="K14" s="41"/>
      <c r="L14" s="30"/>
      <c r="M14" s="31" t="e">
        <f t="shared" si="4"/>
        <v>#DIV/0!</v>
      </c>
      <c r="N14" s="31" t="e">
        <f t="shared" si="5"/>
        <v>#DIV/0!</v>
      </c>
    </row>
    <row r="15" spans="2:18" ht="18.75" x14ac:dyDescent="0.2">
      <c r="B15" s="4" t="s">
        <v>28</v>
      </c>
      <c r="C15" s="22"/>
      <c r="D15" s="30"/>
      <c r="E15" s="31" t="e">
        <f t="shared" si="0"/>
        <v>#DIV/0!</v>
      </c>
      <c r="F15" s="31">
        <f t="shared" si="1"/>
        <v>0</v>
      </c>
      <c r="G15" s="22"/>
      <c r="H15" s="30"/>
      <c r="I15" s="31" t="e">
        <f t="shared" si="2"/>
        <v>#DIV/0!</v>
      </c>
      <c r="J15" s="31">
        <f t="shared" si="3"/>
        <v>0</v>
      </c>
      <c r="K15" s="41"/>
      <c r="L15" s="30"/>
      <c r="M15" s="31" t="e">
        <f t="shared" si="4"/>
        <v>#DIV/0!</v>
      </c>
      <c r="N15" s="31" t="e">
        <f t="shared" si="5"/>
        <v>#DIV/0!</v>
      </c>
    </row>
    <row r="16" spans="2:18" ht="18.75" x14ac:dyDescent="0.2">
      <c r="B16" s="4" t="s">
        <v>29</v>
      </c>
      <c r="C16" s="22"/>
      <c r="D16" s="30">
        <v>120</v>
      </c>
      <c r="E16" s="31" t="e">
        <f t="shared" si="0"/>
        <v>#DIV/0!</v>
      </c>
      <c r="F16" s="31">
        <f t="shared" si="1"/>
        <v>1.6901408450704224E-2</v>
      </c>
      <c r="G16" s="22"/>
      <c r="H16" s="30"/>
      <c r="I16" s="31" t="e">
        <f t="shared" si="2"/>
        <v>#DIV/0!</v>
      </c>
      <c r="J16" s="31">
        <f t="shared" si="3"/>
        <v>0</v>
      </c>
      <c r="K16" s="41"/>
      <c r="L16" s="30"/>
      <c r="M16" s="31" t="e">
        <f t="shared" si="4"/>
        <v>#DIV/0!</v>
      </c>
      <c r="N16" s="31" t="e">
        <f t="shared" si="5"/>
        <v>#DIV/0!</v>
      </c>
    </row>
    <row r="17" spans="2:21" ht="18.75" x14ac:dyDescent="0.2">
      <c r="B17" s="4" t="s">
        <v>5</v>
      </c>
      <c r="C17" s="22"/>
      <c r="D17" s="30">
        <v>520</v>
      </c>
      <c r="E17" s="31" t="e">
        <f t="shared" si="0"/>
        <v>#DIV/0!</v>
      </c>
      <c r="F17" s="31">
        <f t="shared" si="1"/>
        <v>7.3239436619718309E-2</v>
      </c>
      <c r="G17" s="22"/>
      <c r="H17" s="30"/>
      <c r="I17" s="31" t="e">
        <f t="shared" si="2"/>
        <v>#DIV/0!</v>
      </c>
      <c r="J17" s="31">
        <f t="shared" si="3"/>
        <v>0</v>
      </c>
      <c r="K17" s="41"/>
      <c r="L17" s="30"/>
      <c r="M17" s="31" t="e">
        <f t="shared" si="4"/>
        <v>#DIV/0!</v>
      </c>
      <c r="N17" s="31" t="e">
        <f t="shared" si="5"/>
        <v>#DIV/0!</v>
      </c>
      <c r="R17" s="200" t="s">
        <v>17</v>
      </c>
      <c r="S17" s="200" t="s">
        <v>392</v>
      </c>
    </row>
    <row r="18" spans="2:21" ht="18.75" x14ac:dyDescent="0.2">
      <c r="B18" s="4" t="s">
        <v>7</v>
      </c>
      <c r="C18" s="22"/>
      <c r="D18" s="30"/>
      <c r="E18" s="31" t="e">
        <f t="shared" si="0"/>
        <v>#DIV/0!</v>
      </c>
      <c r="F18" s="31">
        <f t="shared" si="1"/>
        <v>0</v>
      </c>
      <c r="G18" s="22"/>
      <c r="H18" s="30"/>
      <c r="I18" s="31" t="e">
        <f t="shared" si="2"/>
        <v>#DIV/0!</v>
      </c>
      <c r="J18" s="31">
        <f t="shared" si="3"/>
        <v>0</v>
      </c>
      <c r="K18" s="41"/>
      <c r="L18" s="30"/>
      <c r="M18" s="31" t="e">
        <f t="shared" si="4"/>
        <v>#DIV/0!</v>
      </c>
      <c r="N18" s="31" t="e">
        <f t="shared" si="5"/>
        <v>#DIV/0!</v>
      </c>
      <c r="R18" s="4" t="s">
        <v>20</v>
      </c>
      <c r="S18" s="30">
        <v>1950</v>
      </c>
      <c r="T18" s="201"/>
      <c r="U18" s="1">
        <f>S18*15%</f>
        <v>292.5</v>
      </c>
    </row>
    <row r="19" spans="2:21" ht="18.75" x14ac:dyDescent="0.2">
      <c r="B19" s="20" t="s">
        <v>4</v>
      </c>
      <c r="C19" s="20">
        <f>SUM(C5:C18)</f>
        <v>0</v>
      </c>
      <c r="D19" s="32">
        <f>SUM(D5:D18)</f>
        <v>7100</v>
      </c>
      <c r="E19" s="32"/>
      <c r="F19" s="32"/>
      <c r="G19" s="20">
        <f t="shared" ref="G19:H19" si="10">SUM(G5:G18)</f>
        <v>0</v>
      </c>
      <c r="H19" s="32">
        <f t="shared" si="10"/>
        <v>1350</v>
      </c>
      <c r="I19" s="32"/>
      <c r="J19" s="32"/>
      <c r="K19" s="37">
        <f t="shared" ref="K19:L19" si="11">SUM(K5:K18)</f>
        <v>0</v>
      </c>
      <c r="L19" s="32">
        <f t="shared" si="11"/>
        <v>0</v>
      </c>
      <c r="M19" s="32"/>
      <c r="N19" s="32"/>
      <c r="R19" s="4" t="s">
        <v>21</v>
      </c>
      <c r="S19" s="30">
        <v>874</v>
      </c>
      <c r="U19" s="1">
        <f t="shared" ref="U19:U31" si="12">S19*15%</f>
        <v>131.1</v>
      </c>
    </row>
    <row r="20" spans="2:21" ht="18.75" x14ac:dyDescent="0.2">
      <c r="R20" s="4" t="s">
        <v>22</v>
      </c>
      <c r="S20" s="30">
        <v>1403</v>
      </c>
      <c r="U20" s="1">
        <f t="shared" si="12"/>
        <v>210.45</v>
      </c>
    </row>
    <row r="21" spans="2:21" ht="18.75" x14ac:dyDescent="0.2">
      <c r="R21" s="4" t="s">
        <v>23</v>
      </c>
      <c r="S21" s="30">
        <v>899</v>
      </c>
      <c r="U21" s="1">
        <f t="shared" si="12"/>
        <v>134.85</v>
      </c>
    </row>
    <row r="22" spans="2:21" ht="18.75" x14ac:dyDescent="0.2">
      <c r="R22" s="4" t="s">
        <v>24</v>
      </c>
      <c r="S22" s="30">
        <v>388</v>
      </c>
      <c r="U22" s="1">
        <f t="shared" si="12"/>
        <v>58.199999999999996</v>
      </c>
    </row>
    <row r="23" spans="2:21" ht="18.75" x14ac:dyDescent="0.2">
      <c r="R23" s="4" t="s">
        <v>25</v>
      </c>
      <c r="S23" s="30">
        <v>0</v>
      </c>
      <c r="U23" s="1">
        <f t="shared" si="12"/>
        <v>0</v>
      </c>
    </row>
    <row r="24" spans="2:21" ht="18.75" x14ac:dyDescent="0.2">
      <c r="R24" s="4" t="s">
        <v>81</v>
      </c>
      <c r="S24" s="30">
        <v>0</v>
      </c>
      <c r="U24" s="1">
        <f t="shared" si="12"/>
        <v>0</v>
      </c>
    </row>
    <row r="25" spans="2:21" ht="18.75" x14ac:dyDescent="0.2">
      <c r="R25" s="4" t="s">
        <v>26</v>
      </c>
      <c r="S25" s="30">
        <v>946</v>
      </c>
      <c r="U25" s="1">
        <f t="shared" si="12"/>
        <v>141.9</v>
      </c>
    </row>
    <row r="26" spans="2:21" ht="18.75" x14ac:dyDescent="0.2">
      <c r="R26" s="4" t="s">
        <v>27</v>
      </c>
      <c r="S26" s="30">
        <v>0</v>
      </c>
      <c r="U26" s="1">
        <f t="shared" si="12"/>
        <v>0</v>
      </c>
    </row>
    <row r="27" spans="2:21" ht="18.75" x14ac:dyDescent="0.2">
      <c r="R27" s="4" t="s">
        <v>6</v>
      </c>
      <c r="S27" s="30">
        <v>0</v>
      </c>
      <c r="U27" s="1">
        <f t="shared" si="12"/>
        <v>0</v>
      </c>
    </row>
    <row r="28" spans="2:21" ht="18.75" x14ac:dyDescent="0.2">
      <c r="R28" s="4" t="s">
        <v>28</v>
      </c>
      <c r="S28" s="30">
        <v>0</v>
      </c>
      <c r="U28" s="1">
        <f t="shared" si="12"/>
        <v>0</v>
      </c>
    </row>
    <row r="29" spans="2:21" ht="18.75" x14ac:dyDescent="0.2">
      <c r="R29" s="4" t="s">
        <v>29</v>
      </c>
      <c r="S29" s="30">
        <v>120</v>
      </c>
      <c r="U29" s="1">
        <f t="shared" si="12"/>
        <v>18</v>
      </c>
    </row>
    <row r="30" spans="2:21" ht="18.75" x14ac:dyDescent="0.2">
      <c r="R30" s="4" t="s">
        <v>5</v>
      </c>
      <c r="S30" s="30">
        <v>520</v>
      </c>
      <c r="U30" s="1">
        <f t="shared" si="12"/>
        <v>78</v>
      </c>
    </row>
    <row r="31" spans="2:21" ht="18.75" x14ac:dyDescent="0.2">
      <c r="R31" s="4" t="s">
        <v>7</v>
      </c>
      <c r="S31" s="30">
        <v>0</v>
      </c>
      <c r="U31" s="1">
        <f t="shared" si="12"/>
        <v>0</v>
      </c>
    </row>
  </sheetData>
  <mergeCells count="4">
    <mergeCell ref="B3:B4"/>
    <mergeCell ref="C3:F3"/>
    <mergeCell ref="G3:J3"/>
    <mergeCell ref="K3:N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5" workbookViewId="0">
      <selection activeCell="D37" sqref="D37"/>
    </sheetView>
  </sheetViews>
  <sheetFormatPr defaultRowHeight="12.75" x14ac:dyDescent="0.2"/>
  <cols>
    <col min="1" max="1" width="6.28515625" style="89" customWidth="1"/>
    <col min="2" max="2" width="16.42578125" style="89" customWidth="1"/>
    <col min="3" max="4" width="14" style="122" customWidth="1"/>
    <col min="5" max="5" width="18.5703125" style="89" customWidth="1"/>
    <col min="6" max="6" width="30.7109375" style="89" bestFit="1" customWidth="1"/>
    <col min="7" max="7" width="28.42578125" style="89" bestFit="1" customWidth="1"/>
    <col min="8" max="8" width="54.7109375" style="89" bestFit="1" customWidth="1"/>
    <col min="9" max="256" width="9.140625" style="89"/>
    <col min="257" max="257" width="6.28515625" style="89" customWidth="1"/>
    <col min="258" max="258" width="16.42578125" style="89" customWidth="1"/>
    <col min="259" max="260" width="14" style="89" customWidth="1"/>
    <col min="261" max="261" width="18.5703125" style="89" customWidth="1"/>
    <col min="262" max="262" width="30.7109375" style="89" bestFit="1" customWidth="1"/>
    <col min="263" max="263" width="28.42578125" style="89" bestFit="1" customWidth="1"/>
    <col min="264" max="264" width="54.7109375" style="89" bestFit="1" customWidth="1"/>
    <col min="265" max="512" width="9.140625" style="89"/>
    <col min="513" max="513" width="6.28515625" style="89" customWidth="1"/>
    <col min="514" max="514" width="16.42578125" style="89" customWidth="1"/>
    <col min="515" max="516" width="14" style="89" customWidth="1"/>
    <col min="517" max="517" width="18.5703125" style="89" customWidth="1"/>
    <col min="518" max="518" width="30.7109375" style="89" bestFit="1" customWidth="1"/>
    <col min="519" max="519" width="28.42578125" style="89" bestFit="1" customWidth="1"/>
    <col min="520" max="520" width="54.7109375" style="89" bestFit="1" customWidth="1"/>
    <col min="521" max="768" width="9.140625" style="89"/>
    <col min="769" max="769" width="6.28515625" style="89" customWidth="1"/>
    <col min="770" max="770" width="16.42578125" style="89" customWidth="1"/>
    <col min="771" max="772" width="14" style="89" customWidth="1"/>
    <col min="773" max="773" width="18.5703125" style="89" customWidth="1"/>
    <col min="774" max="774" width="30.7109375" style="89" bestFit="1" customWidth="1"/>
    <col min="775" max="775" width="28.42578125" style="89" bestFit="1" customWidth="1"/>
    <col min="776" max="776" width="54.7109375" style="89" bestFit="1" customWidth="1"/>
    <col min="777" max="1024" width="9.140625" style="89"/>
    <col min="1025" max="1025" width="6.28515625" style="89" customWidth="1"/>
    <col min="1026" max="1026" width="16.42578125" style="89" customWidth="1"/>
    <col min="1027" max="1028" width="14" style="89" customWidth="1"/>
    <col min="1029" max="1029" width="18.5703125" style="89" customWidth="1"/>
    <col min="1030" max="1030" width="30.7109375" style="89" bestFit="1" customWidth="1"/>
    <col min="1031" max="1031" width="28.42578125" style="89" bestFit="1" customWidth="1"/>
    <col min="1032" max="1032" width="54.7109375" style="89" bestFit="1" customWidth="1"/>
    <col min="1033" max="1280" width="9.140625" style="89"/>
    <col min="1281" max="1281" width="6.28515625" style="89" customWidth="1"/>
    <col min="1282" max="1282" width="16.42578125" style="89" customWidth="1"/>
    <col min="1283" max="1284" width="14" style="89" customWidth="1"/>
    <col min="1285" max="1285" width="18.5703125" style="89" customWidth="1"/>
    <col min="1286" max="1286" width="30.7109375" style="89" bestFit="1" customWidth="1"/>
    <col min="1287" max="1287" width="28.42578125" style="89" bestFit="1" customWidth="1"/>
    <col min="1288" max="1288" width="54.7109375" style="89" bestFit="1" customWidth="1"/>
    <col min="1289" max="1536" width="9.140625" style="89"/>
    <col min="1537" max="1537" width="6.28515625" style="89" customWidth="1"/>
    <col min="1538" max="1538" width="16.42578125" style="89" customWidth="1"/>
    <col min="1539" max="1540" width="14" style="89" customWidth="1"/>
    <col min="1541" max="1541" width="18.5703125" style="89" customWidth="1"/>
    <col min="1542" max="1542" width="30.7109375" style="89" bestFit="1" customWidth="1"/>
    <col min="1543" max="1543" width="28.42578125" style="89" bestFit="1" customWidth="1"/>
    <col min="1544" max="1544" width="54.7109375" style="89" bestFit="1" customWidth="1"/>
    <col min="1545" max="1792" width="9.140625" style="89"/>
    <col min="1793" max="1793" width="6.28515625" style="89" customWidth="1"/>
    <col min="1794" max="1794" width="16.42578125" style="89" customWidth="1"/>
    <col min="1795" max="1796" width="14" style="89" customWidth="1"/>
    <col min="1797" max="1797" width="18.5703125" style="89" customWidth="1"/>
    <col min="1798" max="1798" width="30.7109375" style="89" bestFit="1" customWidth="1"/>
    <col min="1799" max="1799" width="28.42578125" style="89" bestFit="1" customWidth="1"/>
    <col min="1800" max="1800" width="54.7109375" style="89" bestFit="1" customWidth="1"/>
    <col min="1801" max="2048" width="9.140625" style="89"/>
    <col min="2049" max="2049" width="6.28515625" style="89" customWidth="1"/>
    <col min="2050" max="2050" width="16.42578125" style="89" customWidth="1"/>
    <col min="2051" max="2052" width="14" style="89" customWidth="1"/>
    <col min="2053" max="2053" width="18.5703125" style="89" customWidth="1"/>
    <col min="2054" max="2054" width="30.7109375" style="89" bestFit="1" customWidth="1"/>
    <col min="2055" max="2055" width="28.42578125" style="89" bestFit="1" customWidth="1"/>
    <col min="2056" max="2056" width="54.7109375" style="89" bestFit="1" customWidth="1"/>
    <col min="2057" max="2304" width="9.140625" style="89"/>
    <col min="2305" max="2305" width="6.28515625" style="89" customWidth="1"/>
    <col min="2306" max="2306" width="16.42578125" style="89" customWidth="1"/>
    <col min="2307" max="2308" width="14" style="89" customWidth="1"/>
    <col min="2309" max="2309" width="18.5703125" style="89" customWidth="1"/>
    <col min="2310" max="2310" width="30.7109375" style="89" bestFit="1" customWidth="1"/>
    <col min="2311" max="2311" width="28.42578125" style="89" bestFit="1" customWidth="1"/>
    <col min="2312" max="2312" width="54.7109375" style="89" bestFit="1" customWidth="1"/>
    <col min="2313" max="2560" width="9.140625" style="89"/>
    <col min="2561" max="2561" width="6.28515625" style="89" customWidth="1"/>
    <col min="2562" max="2562" width="16.42578125" style="89" customWidth="1"/>
    <col min="2563" max="2564" width="14" style="89" customWidth="1"/>
    <col min="2565" max="2565" width="18.5703125" style="89" customWidth="1"/>
    <col min="2566" max="2566" width="30.7109375" style="89" bestFit="1" customWidth="1"/>
    <col min="2567" max="2567" width="28.42578125" style="89" bestFit="1" customWidth="1"/>
    <col min="2568" max="2568" width="54.7109375" style="89" bestFit="1" customWidth="1"/>
    <col min="2569" max="2816" width="9.140625" style="89"/>
    <col min="2817" max="2817" width="6.28515625" style="89" customWidth="1"/>
    <col min="2818" max="2818" width="16.42578125" style="89" customWidth="1"/>
    <col min="2819" max="2820" width="14" style="89" customWidth="1"/>
    <col min="2821" max="2821" width="18.5703125" style="89" customWidth="1"/>
    <col min="2822" max="2822" width="30.7109375" style="89" bestFit="1" customWidth="1"/>
    <col min="2823" max="2823" width="28.42578125" style="89" bestFit="1" customWidth="1"/>
    <col min="2824" max="2824" width="54.7109375" style="89" bestFit="1" customWidth="1"/>
    <col min="2825" max="3072" width="9.140625" style="89"/>
    <col min="3073" max="3073" width="6.28515625" style="89" customWidth="1"/>
    <col min="3074" max="3074" width="16.42578125" style="89" customWidth="1"/>
    <col min="3075" max="3076" width="14" style="89" customWidth="1"/>
    <col min="3077" max="3077" width="18.5703125" style="89" customWidth="1"/>
    <col min="3078" max="3078" width="30.7109375" style="89" bestFit="1" customWidth="1"/>
    <col min="3079" max="3079" width="28.42578125" style="89" bestFit="1" customWidth="1"/>
    <col min="3080" max="3080" width="54.7109375" style="89" bestFit="1" customWidth="1"/>
    <col min="3081" max="3328" width="9.140625" style="89"/>
    <col min="3329" max="3329" width="6.28515625" style="89" customWidth="1"/>
    <col min="3330" max="3330" width="16.42578125" style="89" customWidth="1"/>
    <col min="3331" max="3332" width="14" style="89" customWidth="1"/>
    <col min="3333" max="3333" width="18.5703125" style="89" customWidth="1"/>
    <col min="3334" max="3334" width="30.7109375" style="89" bestFit="1" customWidth="1"/>
    <col min="3335" max="3335" width="28.42578125" style="89" bestFit="1" customWidth="1"/>
    <col min="3336" max="3336" width="54.7109375" style="89" bestFit="1" customWidth="1"/>
    <col min="3337" max="3584" width="9.140625" style="89"/>
    <col min="3585" max="3585" width="6.28515625" style="89" customWidth="1"/>
    <col min="3586" max="3586" width="16.42578125" style="89" customWidth="1"/>
    <col min="3587" max="3588" width="14" style="89" customWidth="1"/>
    <col min="3589" max="3589" width="18.5703125" style="89" customWidth="1"/>
    <col min="3590" max="3590" width="30.7109375" style="89" bestFit="1" customWidth="1"/>
    <col min="3591" max="3591" width="28.42578125" style="89" bestFit="1" customWidth="1"/>
    <col min="3592" max="3592" width="54.7109375" style="89" bestFit="1" customWidth="1"/>
    <col min="3593" max="3840" width="9.140625" style="89"/>
    <col min="3841" max="3841" width="6.28515625" style="89" customWidth="1"/>
    <col min="3842" max="3842" width="16.42578125" style="89" customWidth="1"/>
    <col min="3843" max="3844" width="14" style="89" customWidth="1"/>
    <col min="3845" max="3845" width="18.5703125" style="89" customWidth="1"/>
    <col min="3846" max="3846" width="30.7109375" style="89" bestFit="1" customWidth="1"/>
    <col min="3847" max="3847" width="28.42578125" style="89" bestFit="1" customWidth="1"/>
    <col min="3848" max="3848" width="54.7109375" style="89" bestFit="1" customWidth="1"/>
    <col min="3849" max="4096" width="9.140625" style="89"/>
    <col min="4097" max="4097" width="6.28515625" style="89" customWidth="1"/>
    <col min="4098" max="4098" width="16.42578125" style="89" customWidth="1"/>
    <col min="4099" max="4100" width="14" style="89" customWidth="1"/>
    <col min="4101" max="4101" width="18.5703125" style="89" customWidth="1"/>
    <col min="4102" max="4102" width="30.7109375" style="89" bestFit="1" customWidth="1"/>
    <col min="4103" max="4103" width="28.42578125" style="89" bestFit="1" customWidth="1"/>
    <col min="4104" max="4104" width="54.7109375" style="89" bestFit="1" customWidth="1"/>
    <col min="4105" max="4352" width="9.140625" style="89"/>
    <col min="4353" max="4353" width="6.28515625" style="89" customWidth="1"/>
    <col min="4354" max="4354" width="16.42578125" style="89" customWidth="1"/>
    <col min="4355" max="4356" width="14" style="89" customWidth="1"/>
    <col min="4357" max="4357" width="18.5703125" style="89" customWidth="1"/>
    <col min="4358" max="4358" width="30.7109375" style="89" bestFit="1" customWidth="1"/>
    <col min="4359" max="4359" width="28.42578125" style="89" bestFit="1" customWidth="1"/>
    <col min="4360" max="4360" width="54.7109375" style="89" bestFit="1" customWidth="1"/>
    <col min="4361" max="4608" width="9.140625" style="89"/>
    <col min="4609" max="4609" width="6.28515625" style="89" customWidth="1"/>
    <col min="4610" max="4610" width="16.42578125" style="89" customWidth="1"/>
    <col min="4611" max="4612" width="14" style="89" customWidth="1"/>
    <col min="4613" max="4613" width="18.5703125" style="89" customWidth="1"/>
    <col min="4614" max="4614" width="30.7109375" style="89" bestFit="1" customWidth="1"/>
    <col min="4615" max="4615" width="28.42578125" style="89" bestFit="1" customWidth="1"/>
    <col min="4616" max="4616" width="54.7109375" style="89" bestFit="1" customWidth="1"/>
    <col min="4617" max="4864" width="9.140625" style="89"/>
    <col min="4865" max="4865" width="6.28515625" style="89" customWidth="1"/>
    <col min="4866" max="4866" width="16.42578125" style="89" customWidth="1"/>
    <col min="4867" max="4868" width="14" style="89" customWidth="1"/>
    <col min="4869" max="4869" width="18.5703125" style="89" customWidth="1"/>
    <col min="4870" max="4870" width="30.7109375" style="89" bestFit="1" customWidth="1"/>
    <col min="4871" max="4871" width="28.42578125" style="89" bestFit="1" customWidth="1"/>
    <col min="4872" max="4872" width="54.7109375" style="89" bestFit="1" customWidth="1"/>
    <col min="4873" max="5120" width="9.140625" style="89"/>
    <col min="5121" max="5121" width="6.28515625" style="89" customWidth="1"/>
    <col min="5122" max="5122" width="16.42578125" style="89" customWidth="1"/>
    <col min="5123" max="5124" width="14" style="89" customWidth="1"/>
    <col min="5125" max="5125" width="18.5703125" style="89" customWidth="1"/>
    <col min="5126" max="5126" width="30.7109375" style="89" bestFit="1" customWidth="1"/>
    <col min="5127" max="5127" width="28.42578125" style="89" bestFit="1" customWidth="1"/>
    <col min="5128" max="5128" width="54.7109375" style="89" bestFit="1" customWidth="1"/>
    <col min="5129" max="5376" width="9.140625" style="89"/>
    <col min="5377" max="5377" width="6.28515625" style="89" customWidth="1"/>
    <col min="5378" max="5378" width="16.42578125" style="89" customWidth="1"/>
    <col min="5379" max="5380" width="14" style="89" customWidth="1"/>
    <col min="5381" max="5381" width="18.5703125" style="89" customWidth="1"/>
    <col min="5382" max="5382" width="30.7109375" style="89" bestFit="1" customWidth="1"/>
    <col min="5383" max="5383" width="28.42578125" style="89" bestFit="1" customWidth="1"/>
    <col min="5384" max="5384" width="54.7109375" style="89" bestFit="1" customWidth="1"/>
    <col min="5385" max="5632" width="9.140625" style="89"/>
    <col min="5633" max="5633" width="6.28515625" style="89" customWidth="1"/>
    <col min="5634" max="5634" width="16.42578125" style="89" customWidth="1"/>
    <col min="5635" max="5636" width="14" style="89" customWidth="1"/>
    <col min="5637" max="5637" width="18.5703125" style="89" customWidth="1"/>
    <col min="5638" max="5638" width="30.7109375" style="89" bestFit="1" customWidth="1"/>
    <col min="5639" max="5639" width="28.42578125" style="89" bestFit="1" customWidth="1"/>
    <col min="5640" max="5640" width="54.7109375" style="89" bestFit="1" customWidth="1"/>
    <col min="5641" max="5888" width="9.140625" style="89"/>
    <col min="5889" max="5889" width="6.28515625" style="89" customWidth="1"/>
    <col min="5890" max="5890" width="16.42578125" style="89" customWidth="1"/>
    <col min="5891" max="5892" width="14" style="89" customWidth="1"/>
    <col min="5893" max="5893" width="18.5703125" style="89" customWidth="1"/>
    <col min="5894" max="5894" width="30.7109375" style="89" bestFit="1" customWidth="1"/>
    <col min="5895" max="5895" width="28.42578125" style="89" bestFit="1" customWidth="1"/>
    <col min="5896" max="5896" width="54.7109375" style="89" bestFit="1" customWidth="1"/>
    <col min="5897" max="6144" width="9.140625" style="89"/>
    <col min="6145" max="6145" width="6.28515625" style="89" customWidth="1"/>
    <col min="6146" max="6146" width="16.42578125" style="89" customWidth="1"/>
    <col min="6147" max="6148" width="14" style="89" customWidth="1"/>
    <col min="6149" max="6149" width="18.5703125" style="89" customWidth="1"/>
    <col min="6150" max="6150" width="30.7109375" style="89" bestFit="1" customWidth="1"/>
    <col min="6151" max="6151" width="28.42578125" style="89" bestFit="1" customWidth="1"/>
    <col min="6152" max="6152" width="54.7109375" style="89" bestFit="1" customWidth="1"/>
    <col min="6153" max="6400" width="9.140625" style="89"/>
    <col min="6401" max="6401" width="6.28515625" style="89" customWidth="1"/>
    <col min="6402" max="6402" width="16.42578125" style="89" customWidth="1"/>
    <col min="6403" max="6404" width="14" style="89" customWidth="1"/>
    <col min="6405" max="6405" width="18.5703125" style="89" customWidth="1"/>
    <col min="6406" max="6406" width="30.7109375" style="89" bestFit="1" customWidth="1"/>
    <col min="6407" max="6407" width="28.42578125" style="89" bestFit="1" customWidth="1"/>
    <col min="6408" max="6408" width="54.7109375" style="89" bestFit="1" customWidth="1"/>
    <col min="6409" max="6656" width="9.140625" style="89"/>
    <col min="6657" max="6657" width="6.28515625" style="89" customWidth="1"/>
    <col min="6658" max="6658" width="16.42578125" style="89" customWidth="1"/>
    <col min="6659" max="6660" width="14" style="89" customWidth="1"/>
    <col min="6661" max="6661" width="18.5703125" style="89" customWidth="1"/>
    <col min="6662" max="6662" width="30.7109375" style="89" bestFit="1" customWidth="1"/>
    <col min="6663" max="6663" width="28.42578125" style="89" bestFit="1" customWidth="1"/>
    <col min="6664" max="6664" width="54.7109375" style="89" bestFit="1" customWidth="1"/>
    <col min="6665" max="6912" width="9.140625" style="89"/>
    <col min="6913" max="6913" width="6.28515625" style="89" customWidth="1"/>
    <col min="6914" max="6914" width="16.42578125" style="89" customWidth="1"/>
    <col min="6915" max="6916" width="14" style="89" customWidth="1"/>
    <col min="6917" max="6917" width="18.5703125" style="89" customWidth="1"/>
    <col min="6918" max="6918" width="30.7109375" style="89" bestFit="1" customWidth="1"/>
    <col min="6919" max="6919" width="28.42578125" style="89" bestFit="1" customWidth="1"/>
    <col min="6920" max="6920" width="54.7109375" style="89" bestFit="1" customWidth="1"/>
    <col min="6921" max="7168" width="9.140625" style="89"/>
    <col min="7169" max="7169" width="6.28515625" style="89" customWidth="1"/>
    <col min="7170" max="7170" width="16.42578125" style="89" customWidth="1"/>
    <col min="7171" max="7172" width="14" style="89" customWidth="1"/>
    <col min="7173" max="7173" width="18.5703125" style="89" customWidth="1"/>
    <col min="7174" max="7174" width="30.7109375" style="89" bestFit="1" customWidth="1"/>
    <col min="7175" max="7175" width="28.42578125" style="89" bestFit="1" customWidth="1"/>
    <col min="7176" max="7176" width="54.7109375" style="89" bestFit="1" customWidth="1"/>
    <col min="7177" max="7424" width="9.140625" style="89"/>
    <col min="7425" max="7425" width="6.28515625" style="89" customWidth="1"/>
    <col min="7426" max="7426" width="16.42578125" style="89" customWidth="1"/>
    <col min="7427" max="7428" width="14" style="89" customWidth="1"/>
    <col min="7429" max="7429" width="18.5703125" style="89" customWidth="1"/>
    <col min="7430" max="7430" width="30.7109375" style="89" bestFit="1" customWidth="1"/>
    <col min="7431" max="7431" width="28.42578125" style="89" bestFit="1" customWidth="1"/>
    <col min="7432" max="7432" width="54.7109375" style="89" bestFit="1" customWidth="1"/>
    <col min="7433" max="7680" width="9.140625" style="89"/>
    <col min="7681" max="7681" width="6.28515625" style="89" customWidth="1"/>
    <col min="7682" max="7682" width="16.42578125" style="89" customWidth="1"/>
    <col min="7683" max="7684" width="14" style="89" customWidth="1"/>
    <col min="7685" max="7685" width="18.5703125" style="89" customWidth="1"/>
    <col min="7686" max="7686" width="30.7109375" style="89" bestFit="1" customWidth="1"/>
    <col min="7687" max="7687" width="28.42578125" style="89" bestFit="1" customWidth="1"/>
    <col min="7688" max="7688" width="54.7109375" style="89" bestFit="1" customWidth="1"/>
    <col min="7689" max="7936" width="9.140625" style="89"/>
    <col min="7937" max="7937" width="6.28515625" style="89" customWidth="1"/>
    <col min="7938" max="7938" width="16.42578125" style="89" customWidth="1"/>
    <col min="7939" max="7940" width="14" style="89" customWidth="1"/>
    <col min="7941" max="7941" width="18.5703125" style="89" customWidth="1"/>
    <col min="7942" max="7942" width="30.7109375" style="89" bestFit="1" customWidth="1"/>
    <col min="7943" max="7943" width="28.42578125" style="89" bestFit="1" customWidth="1"/>
    <col min="7944" max="7944" width="54.7109375" style="89" bestFit="1" customWidth="1"/>
    <col min="7945" max="8192" width="9.140625" style="89"/>
    <col min="8193" max="8193" width="6.28515625" style="89" customWidth="1"/>
    <col min="8194" max="8194" width="16.42578125" style="89" customWidth="1"/>
    <col min="8195" max="8196" width="14" style="89" customWidth="1"/>
    <col min="8197" max="8197" width="18.5703125" style="89" customWidth="1"/>
    <col min="8198" max="8198" width="30.7109375" style="89" bestFit="1" customWidth="1"/>
    <col min="8199" max="8199" width="28.42578125" style="89" bestFit="1" customWidth="1"/>
    <col min="8200" max="8200" width="54.7109375" style="89" bestFit="1" customWidth="1"/>
    <col min="8201" max="8448" width="9.140625" style="89"/>
    <col min="8449" max="8449" width="6.28515625" style="89" customWidth="1"/>
    <col min="8450" max="8450" width="16.42578125" style="89" customWidth="1"/>
    <col min="8451" max="8452" width="14" style="89" customWidth="1"/>
    <col min="8453" max="8453" width="18.5703125" style="89" customWidth="1"/>
    <col min="8454" max="8454" width="30.7109375" style="89" bestFit="1" customWidth="1"/>
    <col min="8455" max="8455" width="28.42578125" style="89" bestFit="1" customWidth="1"/>
    <col min="8456" max="8456" width="54.7109375" style="89" bestFit="1" customWidth="1"/>
    <col min="8457" max="8704" width="9.140625" style="89"/>
    <col min="8705" max="8705" width="6.28515625" style="89" customWidth="1"/>
    <col min="8706" max="8706" width="16.42578125" style="89" customWidth="1"/>
    <col min="8707" max="8708" width="14" style="89" customWidth="1"/>
    <col min="8709" max="8709" width="18.5703125" style="89" customWidth="1"/>
    <col min="8710" max="8710" width="30.7109375" style="89" bestFit="1" customWidth="1"/>
    <col min="8711" max="8711" width="28.42578125" style="89" bestFit="1" customWidth="1"/>
    <col min="8712" max="8712" width="54.7109375" style="89" bestFit="1" customWidth="1"/>
    <col min="8713" max="8960" width="9.140625" style="89"/>
    <col min="8961" max="8961" width="6.28515625" style="89" customWidth="1"/>
    <col min="8962" max="8962" width="16.42578125" style="89" customWidth="1"/>
    <col min="8963" max="8964" width="14" style="89" customWidth="1"/>
    <col min="8965" max="8965" width="18.5703125" style="89" customWidth="1"/>
    <col min="8966" max="8966" width="30.7109375" style="89" bestFit="1" customWidth="1"/>
    <col min="8967" max="8967" width="28.42578125" style="89" bestFit="1" customWidth="1"/>
    <col min="8968" max="8968" width="54.7109375" style="89" bestFit="1" customWidth="1"/>
    <col min="8969" max="9216" width="9.140625" style="89"/>
    <col min="9217" max="9217" width="6.28515625" style="89" customWidth="1"/>
    <col min="9218" max="9218" width="16.42578125" style="89" customWidth="1"/>
    <col min="9219" max="9220" width="14" style="89" customWidth="1"/>
    <col min="9221" max="9221" width="18.5703125" style="89" customWidth="1"/>
    <col min="9222" max="9222" width="30.7109375" style="89" bestFit="1" customWidth="1"/>
    <col min="9223" max="9223" width="28.42578125" style="89" bestFit="1" customWidth="1"/>
    <col min="9224" max="9224" width="54.7109375" style="89" bestFit="1" customWidth="1"/>
    <col min="9225" max="9472" width="9.140625" style="89"/>
    <col min="9473" max="9473" width="6.28515625" style="89" customWidth="1"/>
    <col min="9474" max="9474" width="16.42578125" style="89" customWidth="1"/>
    <col min="9475" max="9476" width="14" style="89" customWidth="1"/>
    <col min="9477" max="9477" width="18.5703125" style="89" customWidth="1"/>
    <col min="9478" max="9478" width="30.7109375" style="89" bestFit="1" customWidth="1"/>
    <col min="9479" max="9479" width="28.42578125" style="89" bestFit="1" customWidth="1"/>
    <col min="9480" max="9480" width="54.7109375" style="89" bestFit="1" customWidth="1"/>
    <col min="9481" max="9728" width="9.140625" style="89"/>
    <col min="9729" max="9729" width="6.28515625" style="89" customWidth="1"/>
    <col min="9730" max="9730" width="16.42578125" style="89" customWidth="1"/>
    <col min="9731" max="9732" width="14" style="89" customWidth="1"/>
    <col min="9733" max="9733" width="18.5703125" style="89" customWidth="1"/>
    <col min="9734" max="9734" width="30.7109375" style="89" bestFit="1" customWidth="1"/>
    <col min="9735" max="9735" width="28.42578125" style="89" bestFit="1" customWidth="1"/>
    <col min="9736" max="9736" width="54.7109375" style="89" bestFit="1" customWidth="1"/>
    <col min="9737" max="9984" width="9.140625" style="89"/>
    <col min="9985" max="9985" width="6.28515625" style="89" customWidth="1"/>
    <col min="9986" max="9986" width="16.42578125" style="89" customWidth="1"/>
    <col min="9987" max="9988" width="14" style="89" customWidth="1"/>
    <col min="9989" max="9989" width="18.5703125" style="89" customWidth="1"/>
    <col min="9990" max="9990" width="30.7109375" style="89" bestFit="1" customWidth="1"/>
    <col min="9991" max="9991" width="28.42578125" style="89" bestFit="1" customWidth="1"/>
    <col min="9992" max="9992" width="54.7109375" style="89" bestFit="1" customWidth="1"/>
    <col min="9993" max="10240" width="9.140625" style="89"/>
    <col min="10241" max="10241" width="6.28515625" style="89" customWidth="1"/>
    <col min="10242" max="10242" width="16.42578125" style="89" customWidth="1"/>
    <col min="10243" max="10244" width="14" style="89" customWidth="1"/>
    <col min="10245" max="10245" width="18.5703125" style="89" customWidth="1"/>
    <col min="10246" max="10246" width="30.7109375" style="89" bestFit="1" customWidth="1"/>
    <col min="10247" max="10247" width="28.42578125" style="89" bestFit="1" customWidth="1"/>
    <col min="10248" max="10248" width="54.7109375" style="89" bestFit="1" customWidth="1"/>
    <col min="10249" max="10496" width="9.140625" style="89"/>
    <col min="10497" max="10497" width="6.28515625" style="89" customWidth="1"/>
    <col min="10498" max="10498" width="16.42578125" style="89" customWidth="1"/>
    <col min="10499" max="10500" width="14" style="89" customWidth="1"/>
    <col min="10501" max="10501" width="18.5703125" style="89" customWidth="1"/>
    <col min="10502" max="10502" width="30.7109375" style="89" bestFit="1" customWidth="1"/>
    <col min="10503" max="10503" width="28.42578125" style="89" bestFit="1" customWidth="1"/>
    <col min="10504" max="10504" width="54.7109375" style="89" bestFit="1" customWidth="1"/>
    <col min="10505" max="10752" width="9.140625" style="89"/>
    <col min="10753" max="10753" width="6.28515625" style="89" customWidth="1"/>
    <col min="10754" max="10754" width="16.42578125" style="89" customWidth="1"/>
    <col min="10755" max="10756" width="14" style="89" customWidth="1"/>
    <col min="10757" max="10757" width="18.5703125" style="89" customWidth="1"/>
    <col min="10758" max="10758" width="30.7109375" style="89" bestFit="1" customWidth="1"/>
    <col min="10759" max="10759" width="28.42578125" style="89" bestFit="1" customWidth="1"/>
    <col min="10760" max="10760" width="54.7109375" style="89" bestFit="1" customWidth="1"/>
    <col min="10761" max="11008" width="9.140625" style="89"/>
    <col min="11009" max="11009" width="6.28515625" style="89" customWidth="1"/>
    <col min="11010" max="11010" width="16.42578125" style="89" customWidth="1"/>
    <col min="11011" max="11012" width="14" style="89" customWidth="1"/>
    <col min="11013" max="11013" width="18.5703125" style="89" customWidth="1"/>
    <col min="11014" max="11014" width="30.7109375" style="89" bestFit="1" customWidth="1"/>
    <col min="11015" max="11015" width="28.42578125" style="89" bestFit="1" customWidth="1"/>
    <col min="11016" max="11016" width="54.7109375" style="89" bestFit="1" customWidth="1"/>
    <col min="11017" max="11264" width="9.140625" style="89"/>
    <col min="11265" max="11265" width="6.28515625" style="89" customWidth="1"/>
    <col min="11266" max="11266" width="16.42578125" style="89" customWidth="1"/>
    <col min="11267" max="11268" width="14" style="89" customWidth="1"/>
    <col min="11269" max="11269" width="18.5703125" style="89" customWidth="1"/>
    <col min="11270" max="11270" width="30.7109375" style="89" bestFit="1" customWidth="1"/>
    <col min="11271" max="11271" width="28.42578125" style="89" bestFit="1" customWidth="1"/>
    <col min="11272" max="11272" width="54.7109375" style="89" bestFit="1" customWidth="1"/>
    <col min="11273" max="11520" width="9.140625" style="89"/>
    <col min="11521" max="11521" width="6.28515625" style="89" customWidth="1"/>
    <col min="11522" max="11522" width="16.42578125" style="89" customWidth="1"/>
    <col min="11523" max="11524" width="14" style="89" customWidth="1"/>
    <col min="11525" max="11525" width="18.5703125" style="89" customWidth="1"/>
    <col min="11526" max="11526" width="30.7109375" style="89" bestFit="1" customWidth="1"/>
    <col min="11527" max="11527" width="28.42578125" style="89" bestFit="1" customWidth="1"/>
    <col min="11528" max="11528" width="54.7109375" style="89" bestFit="1" customWidth="1"/>
    <col min="11529" max="11776" width="9.140625" style="89"/>
    <col min="11777" max="11777" width="6.28515625" style="89" customWidth="1"/>
    <col min="11778" max="11778" width="16.42578125" style="89" customWidth="1"/>
    <col min="11779" max="11780" width="14" style="89" customWidth="1"/>
    <col min="11781" max="11781" width="18.5703125" style="89" customWidth="1"/>
    <col min="11782" max="11782" width="30.7109375" style="89" bestFit="1" customWidth="1"/>
    <col min="11783" max="11783" width="28.42578125" style="89" bestFit="1" customWidth="1"/>
    <col min="11784" max="11784" width="54.7109375" style="89" bestFit="1" customWidth="1"/>
    <col min="11785" max="12032" width="9.140625" style="89"/>
    <col min="12033" max="12033" width="6.28515625" style="89" customWidth="1"/>
    <col min="12034" max="12034" width="16.42578125" style="89" customWidth="1"/>
    <col min="12035" max="12036" width="14" style="89" customWidth="1"/>
    <col min="12037" max="12037" width="18.5703125" style="89" customWidth="1"/>
    <col min="12038" max="12038" width="30.7109375" style="89" bestFit="1" customWidth="1"/>
    <col min="12039" max="12039" width="28.42578125" style="89" bestFit="1" customWidth="1"/>
    <col min="12040" max="12040" width="54.7109375" style="89" bestFit="1" customWidth="1"/>
    <col min="12041" max="12288" width="9.140625" style="89"/>
    <col min="12289" max="12289" width="6.28515625" style="89" customWidth="1"/>
    <col min="12290" max="12290" width="16.42578125" style="89" customWidth="1"/>
    <col min="12291" max="12292" width="14" style="89" customWidth="1"/>
    <col min="12293" max="12293" width="18.5703125" style="89" customWidth="1"/>
    <col min="12294" max="12294" width="30.7109375" style="89" bestFit="1" customWidth="1"/>
    <col min="12295" max="12295" width="28.42578125" style="89" bestFit="1" customWidth="1"/>
    <col min="12296" max="12296" width="54.7109375" style="89" bestFit="1" customWidth="1"/>
    <col min="12297" max="12544" width="9.140625" style="89"/>
    <col min="12545" max="12545" width="6.28515625" style="89" customWidth="1"/>
    <col min="12546" max="12546" width="16.42578125" style="89" customWidth="1"/>
    <col min="12547" max="12548" width="14" style="89" customWidth="1"/>
    <col min="12549" max="12549" width="18.5703125" style="89" customWidth="1"/>
    <col min="12550" max="12550" width="30.7109375" style="89" bestFit="1" customWidth="1"/>
    <col min="12551" max="12551" width="28.42578125" style="89" bestFit="1" customWidth="1"/>
    <col min="12552" max="12552" width="54.7109375" style="89" bestFit="1" customWidth="1"/>
    <col min="12553" max="12800" width="9.140625" style="89"/>
    <col min="12801" max="12801" width="6.28515625" style="89" customWidth="1"/>
    <col min="12802" max="12802" width="16.42578125" style="89" customWidth="1"/>
    <col min="12803" max="12804" width="14" style="89" customWidth="1"/>
    <col min="12805" max="12805" width="18.5703125" style="89" customWidth="1"/>
    <col min="12806" max="12806" width="30.7109375" style="89" bestFit="1" customWidth="1"/>
    <col min="12807" max="12807" width="28.42578125" style="89" bestFit="1" customWidth="1"/>
    <col min="12808" max="12808" width="54.7109375" style="89" bestFit="1" customWidth="1"/>
    <col min="12809" max="13056" width="9.140625" style="89"/>
    <col min="13057" max="13057" width="6.28515625" style="89" customWidth="1"/>
    <col min="13058" max="13058" width="16.42578125" style="89" customWidth="1"/>
    <col min="13059" max="13060" width="14" style="89" customWidth="1"/>
    <col min="13061" max="13061" width="18.5703125" style="89" customWidth="1"/>
    <col min="13062" max="13062" width="30.7109375" style="89" bestFit="1" customWidth="1"/>
    <col min="13063" max="13063" width="28.42578125" style="89" bestFit="1" customWidth="1"/>
    <col min="13064" max="13064" width="54.7109375" style="89" bestFit="1" customWidth="1"/>
    <col min="13065" max="13312" width="9.140625" style="89"/>
    <col min="13313" max="13313" width="6.28515625" style="89" customWidth="1"/>
    <col min="13314" max="13314" width="16.42578125" style="89" customWidth="1"/>
    <col min="13315" max="13316" width="14" style="89" customWidth="1"/>
    <col min="13317" max="13317" width="18.5703125" style="89" customWidth="1"/>
    <col min="13318" max="13318" width="30.7109375" style="89" bestFit="1" customWidth="1"/>
    <col min="13319" max="13319" width="28.42578125" style="89" bestFit="1" customWidth="1"/>
    <col min="13320" max="13320" width="54.7109375" style="89" bestFit="1" customWidth="1"/>
    <col min="13321" max="13568" width="9.140625" style="89"/>
    <col min="13569" max="13569" width="6.28515625" style="89" customWidth="1"/>
    <col min="13570" max="13570" width="16.42578125" style="89" customWidth="1"/>
    <col min="13571" max="13572" width="14" style="89" customWidth="1"/>
    <col min="13573" max="13573" width="18.5703125" style="89" customWidth="1"/>
    <col min="13574" max="13574" width="30.7109375" style="89" bestFit="1" customWidth="1"/>
    <col min="13575" max="13575" width="28.42578125" style="89" bestFit="1" customWidth="1"/>
    <col min="13576" max="13576" width="54.7109375" style="89" bestFit="1" customWidth="1"/>
    <col min="13577" max="13824" width="9.140625" style="89"/>
    <col min="13825" max="13825" width="6.28515625" style="89" customWidth="1"/>
    <col min="13826" max="13826" width="16.42578125" style="89" customWidth="1"/>
    <col min="13827" max="13828" width="14" style="89" customWidth="1"/>
    <col min="13829" max="13829" width="18.5703125" style="89" customWidth="1"/>
    <col min="13830" max="13830" width="30.7109375" style="89" bestFit="1" customWidth="1"/>
    <col min="13831" max="13831" width="28.42578125" style="89" bestFit="1" customWidth="1"/>
    <col min="13832" max="13832" width="54.7109375" style="89" bestFit="1" customWidth="1"/>
    <col min="13833" max="14080" width="9.140625" style="89"/>
    <col min="14081" max="14081" width="6.28515625" style="89" customWidth="1"/>
    <col min="14082" max="14082" width="16.42578125" style="89" customWidth="1"/>
    <col min="14083" max="14084" width="14" style="89" customWidth="1"/>
    <col min="14085" max="14085" width="18.5703125" style="89" customWidth="1"/>
    <col min="14086" max="14086" width="30.7109375" style="89" bestFit="1" customWidth="1"/>
    <col min="14087" max="14087" width="28.42578125" style="89" bestFit="1" customWidth="1"/>
    <col min="14088" max="14088" width="54.7109375" style="89" bestFit="1" customWidth="1"/>
    <col min="14089" max="14336" width="9.140625" style="89"/>
    <col min="14337" max="14337" width="6.28515625" style="89" customWidth="1"/>
    <col min="14338" max="14338" width="16.42578125" style="89" customWidth="1"/>
    <col min="14339" max="14340" width="14" style="89" customWidth="1"/>
    <col min="14341" max="14341" width="18.5703125" style="89" customWidth="1"/>
    <col min="14342" max="14342" width="30.7109375" style="89" bestFit="1" customWidth="1"/>
    <col min="14343" max="14343" width="28.42578125" style="89" bestFit="1" customWidth="1"/>
    <col min="14344" max="14344" width="54.7109375" style="89" bestFit="1" customWidth="1"/>
    <col min="14345" max="14592" width="9.140625" style="89"/>
    <col min="14593" max="14593" width="6.28515625" style="89" customWidth="1"/>
    <col min="14594" max="14594" width="16.42578125" style="89" customWidth="1"/>
    <col min="14595" max="14596" width="14" style="89" customWidth="1"/>
    <col min="14597" max="14597" width="18.5703125" style="89" customWidth="1"/>
    <col min="14598" max="14598" width="30.7109375" style="89" bestFit="1" customWidth="1"/>
    <col min="14599" max="14599" width="28.42578125" style="89" bestFit="1" customWidth="1"/>
    <col min="14600" max="14600" width="54.7109375" style="89" bestFit="1" customWidth="1"/>
    <col min="14601" max="14848" width="9.140625" style="89"/>
    <col min="14849" max="14849" width="6.28515625" style="89" customWidth="1"/>
    <col min="14850" max="14850" width="16.42578125" style="89" customWidth="1"/>
    <col min="14851" max="14852" width="14" style="89" customWidth="1"/>
    <col min="14853" max="14853" width="18.5703125" style="89" customWidth="1"/>
    <col min="14854" max="14854" width="30.7109375" style="89" bestFit="1" customWidth="1"/>
    <col min="14855" max="14855" width="28.42578125" style="89" bestFit="1" customWidth="1"/>
    <col min="14856" max="14856" width="54.7109375" style="89" bestFit="1" customWidth="1"/>
    <col min="14857" max="15104" width="9.140625" style="89"/>
    <col min="15105" max="15105" width="6.28515625" style="89" customWidth="1"/>
    <col min="15106" max="15106" width="16.42578125" style="89" customWidth="1"/>
    <col min="15107" max="15108" width="14" style="89" customWidth="1"/>
    <col min="15109" max="15109" width="18.5703125" style="89" customWidth="1"/>
    <col min="15110" max="15110" width="30.7109375" style="89" bestFit="1" customWidth="1"/>
    <col min="15111" max="15111" width="28.42578125" style="89" bestFit="1" customWidth="1"/>
    <col min="15112" max="15112" width="54.7109375" style="89" bestFit="1" customWidth="1"/>
    <col min="15113" max="15360" width="9.140625" style="89"/>
    <col min="15361" max="15361" width="6.28515625" style="89" customWidth="1"/>
    <col min="15362" max="15362" width="16.42578125" style="89" customWidth="1"/>
    <col min="15363" max="15364" width="14" style="89" customWidth="1"/>
    <col min="15365" max="15365" width="18.5703125" style="89" customWidth="1"/>
    <col min="15366" max="15366" width="30.7109375" style="89" bestFit="1" customWidth="1"/>
    <col min="15367" max="15367" width="28.42578125" style="89" bestFit="1" customWidth="1"/>
    <col min="15368" max="15368" width="54.7109375" style="89" bestFit="1" customWidth="1"/>
    <col min="15369" max="15616" width="9.140625" style="89"/>
    <col min="15617" max="15617" width="6.28515625" style="89" customWidth="1"/>
    <col min="15618" max="15618" width="16.42578125" style="89" customWidth="1"/>
    <col min="15619" max="15620" width="14" style="89" customWidth="1"/>
    <col min="15621" max="15621" width="18.5703125" style="89" customWidth="1"/>
    <col min="15622" max="15622" width="30.7109375" style="89" bestFit="1" customWidth="1"/>
    <col min="15623" max="15623" width="28.42578125" style="89" bestFit="1" customWidth="1"/>
    <col min="15624" max="15624" width="54.7109375" style="89" bestFit="1" customWidth="1"/>
    <col min="15625" max="15872" width="9.140625" style="89"/>
    <col min="15873" max="15873" width="6.28515625" style="89" customWidth="1"/>
    <col min="15874" max="15874" width="16.42578125" style="89" customWidth="1"/>
    <col min="15875" max="15876" width="14" style="89" customWidth="1"/>
    <col min="15877" max="15877" width="18.5703125" style="89" customWidth="1"/>
    <col min="15878" max="15878" width="30.7109375" style="89" bestFit="1" customWidth="1"/>
    <col min="15879" max="15879" width="28.42578125" style="89" bestFit="1" customWidth="1"/>
    <col min="15880" max="15880" width="54.7109375" style="89" bestFit="1" customWidth="1"/>
    <col min="15881" max="16128" width="9.140625" style="89"/>
    <col min="16129" max="16129" width="6.28515625" style="89" customWidth="1"/>
    <col min="16130" max="16130" width="16.42578125" style="89" customWidth="1"/>
    <col min="16131" max="16132" width="14" style="89" customWidth="1"/>
    <col min="16133" max="16133" width="18.5703125" style="89" customWidth="1"/>
    <col min="16134" max="16134" width="30.7109375" style="89" bestFit="1" customWidth="1"/>
    <col min="16135" max="16135" width="28.42578125" style="89" bestFit="1" customWidth="1"/>
    <col min="16136" max="16136" width="54.7109375" style="89" bestFit="1" customWidth="1"/>
    <col min="16137" max="16384" width="9.140625" style="89"/>
  </cols>
  <sheetData>
    <row r="1" spans="1:8" ht="20.25" x14ac:dyDescent="0.3">
      <c r="A1" s="146" t="s">
        <v>217</v>
      </c>
      <c r="B1" s="147"/>
      <c r="C1" s="147"/>
      <c r="D1" s="147"/>
      <c r="E1" s="147"/>
      <c r="F1" s="147"/>
      <c r="H1" s="79" t="s">
        <v>202</v>
      </c>
    </row>
    <row r="3" spans="1:8" ht="18" x14ac:dyDescent="0.25">
      <c r="A3" s="90" t="s">
        <v>205</v>
      </c>
      <c r="B3" s="91"/>
      <c r="C3" s="120"/>
      <c r="D3" s="120"/>
      <c r="E3" s="92" t="s">
        <v>206</v>
      </c>
      <c r="F3" s="93" t="s">
        <v>207</v>
      </c>
    </row>
    <row r="4" spans="1:8" x14ac:dyDescent="0.2">
      <c r="A4" s="90"/>
      <c r="B4" s="91"/>
      <c r="C4" s="120"/>
      <c r="D4" s="120"/>
      <c r="E4" s="92"/>
      <c r="F4" s="94" t="s">
        <v>208</v>
      </c>
    </row>
    <row r="5" spans="1:8" x14ac:dyDescent="0.2">
      <c r="A5" s="90"/>
      <c r="B5" s="91"/>
      <c r="C5" s="148" t="s">
        <v>209</v>
      </c>
      <c r="D5" s="148"/>
      <c r="F5" s="91"/>
    </row>
    <row r="6" spans="1:8" x14ac:dyDescent="0.2">
      <c r="A6" s="45" t="s">
        <v>210</v>
      </c>
      <c r="B6" s="36" t="s">
        <v>211</v>
      </c>
      <c r="C6" s="124" t="s">
        <v>212</v>
      </c>
      <c r="D6" s="43" t="s">
        <v>213</v>
      </c>
      <c r="E6" s="36" t="s">
        <v>214</v>
      </c>
      <c r="F6" s="36" t="s">
        <v>215</v>
      </c>
    </row>
    <row r="7" spans="1:8" x14ac:dyDescent="0.2">
      <c r="A7" s="95">
        <v>1</v>
      </c>
      <c r="B7" s="45" t="s">
        <v>268</v>
      </c>
      <c r="C7" s="117">
        <v>4.54</v>
      </c>
      <c r="D7" s="117">
        <v>12.45</v>
      </c>
      <c r="E7" s="96">
        <f t="shared" ref="E7:E28" si="0">(D7-C7)/C7</f>
        <v>1.7422907488986783</v>
      </c>
      <c r="F7" s="199" t="s">
        <v>374</v>
      </c>
    </row>
    <row r="8" spans="1:8" x14ac:dyDescent="0.2">
      <c r="A8" s="95">
        <v>2</v>
      </c>
      <c r="B8" s="45" t="s">
        <v>270</v>
      </c>
      <c r="C8" s="118">
        <v>3.25</v>
      </c>
      <c r="D8" s="123">
        <v>0.22</v>
      </c>
      <c r="E8" s="96">
        <f t="shared" si="0"/>
        <v>-0.93230769230769228</v>
      </c>
      <c r="F8" s="199" t="s">
        <v>375</v>
      </c>
    </row>
    <row r="9" spans="1:8" x14ac:dyDescent="0.2">
      <c r="A9" s="95">
        <f t="shared" ref="A9:A23" si="1">A8+1</f>
        <v>3</v>
      </c>
      <c r="B9" s="85" t="s">
        <v>271</v>
      </c>
      <c r="C9" s="118">
        <v>0.15</v>
      </c>
      <c r="D9" s="118">
        <v>0.27</v>
      </c>
      <c r="E9" s="96">
        <f t="shared" si="0"/>
        <v>0.80000000000000016</v>
      </c>
      <c r="F9" s="199" t="s">
        <v>376</v>
      </c>
    </row>
    <row r="10" spans="1:8" x14ac:dyDescent="0.2">
      <c r="A10" s="95">
        <f t="shared" si="1"/>
        <v>4</v>
      </c>
      <c r="B10" s="85" t="s">
        <v>272</v>
      </c>
      <c r="C10" s="118">
        <v>2.7</v>
      </c>
      <c r="D10" s="119">
        <v>0</v>
      </c>
      <c r="E10" s="97">
        <f t="shared" si="0"/>
        <v>-1</v>
      </c>
      <c r="F10" s="113" t="s">
        <v>377</v>
      </c>
    </row>
    <row r="11" spans="1:8" x14ac:dyDescent="0.2">
      <c r="A11" s="95">
        <f t="shared" si="1"/>
        <v>5</v>
      </c>
      <c r="B11" s="85" t="s">
        <v>288</v>
      </c>
      <c r="C11" s="119">
        <v>0.73</v>
      </c>
      <c r="D11" s="119">
        <v>1.08</v>
      </c>
      <c r="E11" s="97">
        <f t="shared" si="0"/>
        <v>0.47945205479452069</v>
      </c>
      <c r="F11" s="113" t="s">
        <v>378</v>
      </c>
    </row>
    <row r="12" spans="1:8" x14ac:dyDescent="0.2">
      <c r="A12" s="95">
        <f t="shared" si="1"/>
        <v>6</v>
      </c>
      <c r="B12" s="45" t="s">
        <v>273</v>
      </c>
      <c r="C12" s="118">
        <v>1.36</v>
      </c>
      <c r="D12" s="118">
        <v>0</v>
      </c>
      <c r="E12" s="97">
        <f t="shared" si="0"/>
        <v>-1</v>
      </c>
      <c r="F12" s="113" t="s">
        <v>379</v>
      </c>
    </row>
    <row r="13" spans="1:8" x14ac:dyDescent="0.2">
      <c r="A13" s="95">
        <f t="shared" si="1"/>
        <v>7</v>
      </c>
      <c r="B13" s="45" t="s">
        <v>274</v>
      </c>
      <c r="C13" s="118">
        <v>0</v>
      </c>
      <c r="D13" s="118">
        <v>3.54</v>
      </c>
      <c r="E13" s="97" t="e">
        <f>(D13-C13)/C13</f>
        <v>#DIV/0!</v>
      </c>
      <c r="F13" s="113" t="s">
        <v>380</v>
      </c>
    </row>
    <row r="14" spans="1:8" x14ac:dyDescent="0.2">
      <c r="A14" s="95">
        <f t="shared" si="1"/>
        <v>8</v>
      </c>
      <c r="B14" s="113" t="s">
        <v>275</v>
      </c>
      <c r="C14" s="118">
        <v>1.04</v>
      </c>
      <c r="D14" s="118">
        <v>0.35</v>
      </c>
      <c r="E14" s="97">
        <f t="shared" si="0"/>
        <v>-0.66346153846153855</v>
      </c>
      <c r="F14" s="113" t="s">
        <v>381</v>
      </c>
    </row>
    <row r="15" spans="1:8" x14ac:dyDescent="0.2">
      <c r="A15" s="95">
        <f t="shared" si="1"/>
        <v>9</v>
      </c>
      <c r="B15" s="113" t="s">
        <v>289</v>
      </c>
      <c r="C15" s="118">
        <v>1.27</v>
      </c>
      <c r="D15" s="118">
        <v>1.53</v>
      </c>
      <c r="E15" s="97">
        <f t="shared" si="0"/>
        <v>0.20472440944881889</v>
      </c>
      <c r="F15" s="113" t="s">
        <v>380</v>
      </c>
    </row>
    <row r="16" spans="1:8" x14ac:dyDescent="0.2">
      <c r="A16" s="95">
        <f t="shared" si="1"/>
        <v>10</v>
      </c>
      <c r="B16" s="113" t="s">
        <v>290</v>
      </c>
      <c r="C16" s="118">
        <v>0.55000000000000004</v>
      </c>
      <c r="D16" s="118"/>
      <c r="E16" s="97">
        <f t="shared" si="0"/>
        <v>-1</v>
      </c>
      <c r="F16" s="113" t="s">
        <v>382</v>
      </c>
    </row>
    <row r="17" spans="1:6" x14ac:dyDescent="0.2">
      <c r="A17" s="95">
        <f t="shared" si="1"/>
        <v>11</v>
      </c>
      <c r="B17" s="113" t="s">
        <v>269</v>
      </c>
      <c r="C17" s="118"/>
      <c r="D17" s="118"/>
      <c r="E17" s="97"/>
      <c r="F17" s="95"/>
    </row>
    <row r="18" spans="1:6" x14ac:dyDescent="0.2">
      <c r="A18" s="95">
        <f t="shared" si="1"/>
        <v>12</v>
      </c>
      <c r="B18" s="113" t="s">
        <v>278</v>
      </c>
      <c r="C18" s="118"/>
      <c r="D18" s="118"/>
      <c r="E18" s="97" t="e">
        <f t="shared" si="0"/>
        <v>#DIV/0!</v>
      </c>
      <c r="F18" s="95"/>
    </row>
    <row r="19" spans="1:6" x14ac:dyDescent="0.2">
      <c r="A19" s="95">
        <f t="shared" si="1"/>
        <v>13</v>
      </c>
      <c r="B19" s="113" t="s">
        <v>370</v>
      </c>
      <c r="C19" s="118"/>
      <c r="D19" s="118"/>
      <c r="E19" s="97"/>
      <c r="F19" s="95"/>
    </row>
    <row r="20" spans="1:6" x14ac:dyDescent="0.2">
      <c r="A20" s="95">
        <f t="shared" si="1"/>
        <v>14</v>
      </c>
      <c r="B20" s="113" t="s">
        <v>279</v>
      </c>
      <c r="C20" s="118"/>
      <c r="D20" s="118"/>
      <c r="E20" s="97" t="e">
        <f t="shared" si="0"/>
        <v>#DIV/0!</v>
      </c>
      <c r="F20" s="95"/>
    </row>
    <row r="21" spans="1:6" x14ac:dyDescent="0.2">
      <c r="A21" s="95">
        <f t="shared" si="1"/>
        <v>15</v>
      </c>
      <c r="B21" s="113" t="s">
        <v>280</v>
      </c>
      <c r="C21" s="118"/>
      <c r="D21" s="118"/>
      <c r="E21" s="97" t="e">
        <f t="shared" si="0"/>
        <v>#DIV/0!</v>
      </c>
      <c r="F21" s="95"/>
    </row>
    <row r="22" spans="1:6" x14ac:dyDescent="0.2">
      <c r="A22" s="95">
        <f t="shared" si="1"/>
        <v>16</v>
      </c>
      <c r="B22" s="113" t="s">
        <v>281</v>
      </c>
      <c r="C22" s="118"/>
      <c r="D22" s="118"/>
      <c r="E22" s="97" t="e">
        <f t="shared" si="0"/>
        <v>#DIV/0!</v>
      </c>
      <c r="F22" s="95"/>
    </row>
    <row r="23" spans="1:6" x14ac:dyDescent="0.2">
      <c r="A23" s="95">
        <f t="shared" si="1"/>
        <v>17</v>
      </c>
      <c r="B23" s="113" t="s">
        <v>282</v>
      </c>
      <c r="C23" s="118"/>
      <c r="D23" s="118"/>
      <c r="E23" s="97" t="e">
        <f t="shared" si="0"/>
        <v>#DIV/0!</v>
      </c>
      <c r="F23" s="95"/>
    </row>
    <row r="24" spans="1:6" x14ac:dyDescent="0.2">
      <c r="A24" s="95"/>
      <c r="B24" s="113" t="s">
        <v>283</v>
      </c>
      <c r="C24" s="118"/>
      <c r="D24" s="118"/>
      <c r="E24" s="97"/>
      <c r="F24" s="95"/>
    </row>
    <row r="25" spans="1:6" x14ac:dyDescent="0.2">
      <c r="A25" s="95"/>
      <c r="B25" s="113" t="s">
        <v>371</v>
      </c>
      <c r="C25" s="118"/>
      <c r="D25" s="118"/>
      <c r="E25" s="97"/>
      <c r="F25" s="95"/>
    </row>
    <row r="26" spans="1:6" x14ac:dyDescent="0.2">
      <c r="A26" s="95"/>
      <c r="B26" s="198" t="s">
        <v>372</v>
      </c>
      <c r="C26" s="118"/>
      <c r="D26" s="118"/>
      <c r="E26" s="97"/>
      <c r="F26" s="95"/>
    </row>
    <row r="27" spans="1:6" x14ac:dyDescent="0.2">
      <c r="A27" s="95"/>
      <c r="B27" s="198" t="s">
        <v>373</v>
      </c>
      <c r="C27" s="118"/>
      <c r="D27" s="118"/>
      <c r="E27" s="97"/>
      <c r="F27" s="95"/>
    </row>
    <row r="28" spans="1:6" x14ac:dyDescent="0.2">
      <c r="A28" s="113"/>
      <c r="C28" s="118"/>
      <c r="D28" s="118"/>
      <c r="E28" s="97" t="e">
        <f t="shared" si="0"/>
        <v>#DIV/0!</v>
      </c>
      <c r="F28" s="95"/>
    </row>
    <row r="29" spans="1:6" x14ac:dyDescent="0.2">
      <c r="A29" s="95"/>
      <c r="B29" s="107" t="s">
        <v>216</v>
      </c>
      <c r="C29" s="121"/>
      <c r="D29" s="121"/>
      <c r="E29" s="107"/>
    </row>
  </sheetData>
  <mergeCells count="2">
    <mergeCell ref="A1:F1"/>
    <mergeCell ref="C5:D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9"/>
  <sheetViews>
    <sheetView workbookViewId="0">
      <selection activeCell="A7" sqref="A7"/>
    </sheetView>
  </sheetViews>
  <sheetFormatPr defaultRowHeight="12.75" x14ac:dyDescent="0.2"/>
  <cols>
    <col min="2" max="2" width="6.28515625" bestFit="1" customWidth="1"/>
    <col min="3" max="3" width="11.7109375" bestFit="1" customWidth="1"/>
    <col min="4" max="4" width="11.7109375" customWidth="1"/>
    <col min="5" max="5" width="6.28515625" customWidth="1"/>
    <col min="6" max="6" width="4.28515625" bestFit="1" customWidth="1"/>
    <col min="7" max="7" width="7" customWidth="1"/>
    <col min="8" max="37" width="6.140625" bestFit="1" customWidth="1"/>
  </cols>
  <sheetData>
    <row r="1" spans="2:43" ht="23.25" x14ac:dyDescent="0.35">
      <c r="J1" s="78" t="s">
        <v>203</v>
      </c>
      <c r="AA1" s="71" t="s">
        <v>202</v>
      </c>
    </row>
    <row r="3" spans="2:43" ht="15" x14ac:dyDescent="0.25">
      <c r="B3" s="156" t="s">
        <v>172</v>
      </c>
      <c r="C3" s="156" t="s">
        <v>173</v>
      </c>
      <c r="D3" s="149" t="s">
        <v>232</v>
      </c>
      <c r="E3" s="157" t="s">
        <v>174</v>
      </c>
      <c r="F3" s="157"/>
      <c r="G3" s="157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81"/>
      <c r="AM3" s="81"/>
      <c r="AN3" s="81"/>
      <c r="AO3" s="81"/>
      <c r="AP3" s="81"/>
      <c r="AQ3" s="81"/>
    </row>
    <row r="4" spans="2:43" ht="15" x14ac:dyDescent="0.25">
      <c r="B4" s="156"/>
      <c r="C4" s="156"/>
      <c r="D4" s="150"/>
      <c r="E4" s="159" t="s">
        <v>175</v>
      </c>
      <c r="F4" s="162" t="s">
        <v>83</v>
      </c>
      <c r="G4" s="162" t="s">
        <v>176</v>
      </c>
      <c r="H4" s="153" t="s">
        <v>9</v>
      </c>
      <c r="I4" s="155"/>
      <c r="J4" s="155"/>
      <c r="K4" s="155"/>
      <c r="L4" s="155"/>
      <c r="M4" s="154"/>
      <c r="N4" s="153" t="s">
        <v>10</v>
      </c>
      <c r="O4" s="155"/>
      <c r="P4" s="155"/>
      <c r="Q4" s="155"/>
      <c r="R4" s="155"/>
      <c r="S4" s="154"/>
      <c r="T4" s="153" t="s">
        <v>11</v>
      </c>
      <c r="U4" s="155"/>
      <c r="V4" s="155"/>
      <c r="W4" s="155"/>
      <c r="X4" s="155"/>
      <c r="Y4" s="154"/>
      <c r="Z4" s="153" t="s">
        <v>12</v>
      </c>
      <c r="AA4" s="155"/>
      <c r="AB4" s="155"/>
      <c r="AC4" s="155"/>
      <c r="AD4" s="155"/>
      <c r="AE4" s="154"/>
      <c r="AF4" s="152" t="s">
        <v>178</v>
      </c>
      <c r="AG4" s="152"/>
      <c r="AH4" s="152"/>
      <c r="AI4" s="152"/>
      <c r="AJ4" s="152"/>
      <c r="AK4" s="152"/>
      <c r="AL4" s="152" t="s">
        <v>204</v>
      </c>
      <c r="AM4" s="152"/>
      <c r="AN4" s="152"/>
      <c r="AO4" s="152"/>
      <c r="AP4" s="152"/>
      <c r="AQ4" s="152"/>
    </row>
    <row r="5" spans="2:43" ht="15" x14ac:dyDescent="0.25">
      <c r="B5" s="156"/>
      <c r="C5" s="156"/>
      <c r="D5" s="150"/>
      <c r="E5" s="160"/>
      <c r="F5" s="162"/>
      <c r="G5" s="162"/>
      <c r="H5" s="153" t="s">
        <v>175</v>
      </c>
      <c r="I5" s="154"/>
      <c r="J5" s="153" t="s">
        <v>179</v>
      </c>
      <c r="K5" s="154"/>
      <c r="L5" s="153" t="s">
        <v>180</v>
      </c>
      <c r="M5" s="154"/>
      <c r="N5" s="153" t="s">
        <v>175</v>
      </c>
      <c r="O5" s="154"/>
      <c r="P5" s="153" t="s">
        <v>179</v>
      </c>
      <c r="Q5" s="154"/>
      <c r="R5" s="153" t="s">
        <v>180</v>
      </c>
      <c r="S5" s="154"/>
      <c r="T5" s="153" t="s">
        <v>175</v>
      </c>
      <c r="U5" s="154"/>
      <c r="V5" s="153" t="s">
        <v>179</v>
      </c>
      <c r="W5" s="154"/>
      <c r="X5" s="153" t="s">
        <v>180</v>
      </c>
      <c r="Y5" s="154"/>
      <c r="Z5" s="153" t="s">
        <v>175</v>
      </c>
      <c r="AA5" s="154"/>
      <c r="AB5" s="153" t="s">
        <v>179</v>
      </c>
      <c r="AC5" s="154"/>
      <c r="AD5" s="153" t="s">
        <v>180</v>
      </c>
      <c r="AE5" s="154"/>
      <c r="AF5" s="153" t="s">
        <v>175</v>
      </c>
      <c r="AG5" s="154"/>
      <c r="AH5" s="153" t="s">
        <v>179</v>
      </c>
      <c r="AI5" s="154"/>
      <c r="AJ5" s="153" t="s">
        <v>180</v>
      </c>
      <c r="AK5" s="154"/>
      <c r="AL5" s="153" t="s">
        <v>175</v>
      </c>
      <c r="AM5" s="154"/>
      <c r="AN5" s="153" t="s">
        <v>179</v>
      </c>
      <c r="AO5" s="154"/>
      <c r="AP5" s="153" t="s">
        <v>180</v>
      </c>
      <c r="AQ5" s="154"/>
    </row>
    <row r="6" spans="2:43" ht="15" x14ac:dyDescent="0.25">
      <c r="B6" s="156"/>
      <c r="C6" s="156"/>
      <c r="D6" s="151"/>
      <c r="E6" s="161"/>
      <c r="F6" s="162"/>
      <c r="G6" s="162"/>
      <c r="H6" s="57" t="s">
        <v>1</v>
      </c>
      <c r="I6" s="57" t="s">
        <v>177</v>
      </c>
      <c r="J6" s="57" t="s">
        <v>1</v>
      </c>
      <c r="K6" s="57" t="s">
        <v>177</v>
      </c>
      <c r="L6" s="57" t="s">
        <v>1</v>
      </c>
      <c r="M6" s="57" t="s">
        <v>177</v>
      </c>
      <c r="N6" s="57" t="s">
        <v>1</v>
      </c>
      <c r="O6" s="57" t="s">
        <v>177</v>
      </c>
      <c r="P6" s="57" t="s">
        <v>1</v>
      </c>
      <c r="Q6" s="57" t="s">
        <v>177</v>
      </c>
      <c r="R6" s="57" t="s">
        <v>1</v>
      </c>
      <c r="S6" s="57" t="s">
        <v>177</v>
      </c>
      <c r="T6" s="57" t="s">
        <v>1</v>
      </c>
      <c r="U6" s="57" t="s">
        <v>177</v>
      </c>
      <c r="V6" s="57" t="s">
        <v>1</v>
      </c>
      <c r="W6" s="57" t="s">
        <v>177</v>
      </c>
      <c r="X6" s="57" t="s">
        <v>1</v>
      </c>
      <c r="Y6" s="57" t="s">
        <v>177</v>
      </c>
      <c r="Z6" s="57" t="s">
        <v>1</v>
      </c>
      <c r="AA6" s="57" t="s">
        <v>177</v>
      </c>
      <c r="AB6" s="57" t="s">
        <v>1</v>
      </c>
      <c r="AC6" s="57" t="s">
        <v>177</v>
      </c>
      <c r="AD6" s="57" t="s">
        <v>1</v>
      </c>
      <c r="AE6" s="57" t="s">
        <v>177</v>
      </c>
      <c r="AF6" s="57" t="s">
        <v>1</v>
      </c>
      <c r="AG6" s="57" t="s">
        <v>177</v>
      </c>
      <c r="AH6" s="57" t="s">
        <v>1</v>
      </c>
      <c r="AI6" s="57" t="s">
        <v>177</v>
      </c>
      <c r="AJ6" s="57" t="s">
        <v>1</v>
      </c>
      <c r="AK6" s="57" t="s">
        <v>177</v>
      </c>
      <c r="AL6" s="67" t="s">
        <v>1</v>
      </c>
      <c r="AM6" s="67" t="s">
        <v>177</v>
      </c>
      <c r="AN6" s="67" t="s">
        <v>1</v>
      </c>
      <c r="AO6" s="67" t="s">
        <v>177</v>
      </c>
      <c r="AP6" s="67" t="s">
        <v>1</v>
      </c>
      <c r="AQ6" s="67" t="s">
        <v>177</v>
      </c>
    </row>
    <row r="7" spans="2:43" x14ac:dyDescent="0.2">
      <c r="B7" s="82" t="s">
        <v>268</v>
      </c>
      <c r="C7" s="83" t="s">
        <v>276</v>
      </c>
      <c r="D7" s="83" t="s">
        <v>277</v>
      </c>
      <c r="E7" s="84">
        <v>10</v>
      </c>
      <c r="F7" s="84">
        <v>20</v>
      </c>
      <c r="G7" s="84">
        <v>5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>
        <f t="shared" ref="AF7:AK7" si="0">H7+N7+T7+Z7</f>
        <v>0</v>
      </c>
      <c r="AG7" s="84">
        <f t="shared" si="0"/>
        <v>0</v>
      </c>
      <c r="AH7" s="84">
        <f t="shared" si="0"/>
        <v>0</v>
      </c>
      <c r="AI7" s="84">
        <f t="shared" si="0"/>
        <v>0</v>
      </c>
      <c r="AJ7" s="84">
        <f t="shared" si="0"/>
        <v>0</v>
      </c>
      <c r="AK7" s="84">
        <f t="shared" si="0"/>
        <v>0</v>
      </c>
      <c r="AL7" s="84"/>
      <c r="AM7" s="84"/>
      <c r="AN7" s="84"/>
      <c r="AO7" s="84"/>
      <c r="AP7" s="84"/>
      <c r="AQ7" s="84"/>
    </row>
    <row r="8" spans="2:43" x14ac:dyDescent="0.2"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</row>
    <row r="9" spans="2:43" x14ac:dyDescent="0.2"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</row>
  </sheetData>
  <mergeCells count="32">
    <mergeCell ref="B3:B6"/>
    <mergeCell ref="C3:C6"/>
    <mergeCell ref="E3:G3"/>
    <mergeCell ref="H3:AK3"/>
    <mergeCell ref="E4:E6"/>
    <mergeCell ref="F4:F6"/>
    <mergeCell ref="G4:G6"/>
    <mergeCell ref="Z4:AE4"/>
    <mergeCell ref="AF4:AK4"/>
    <mergeCell ref="H5:I5"/>
    <mergeCell ref="J5:K5"/>
    <mergeCell ref="L5:M5"/>
    <mergeCell ref="N5:O5"/>
    <mergeCell ref="P5:Q5"/>
    <mergeCell ref="R5:S5"/>
    <mergeCell ref="T5:U5"/>
    <mergeCell ref="D3:D6"/>
    <mergeCell ref="AL4:AQ4"/>
    <mergeCell ref="AL5:AM5"/>
    <mergeCell ref="AN5:AO5"/>
    <mergeCell ref="AP5:AQ5"/>
    <mergeCell ref="T4:Y4"/>
    <mergeCell ref="H4:M4"/>
    <mergeCell ref="N4:S4"/>
    <mergeCell ref="AH5:AI5"/>
    <mergeCell ref="AJ5:AK5"/>
    <mergeCell ref="V5:W5"/>
    <mergeCell ref="X5:Y5"/>
    <mergeCell ref="Z5:AA5"/>
    <mergeCell ref="AB5:AC5"/>
    <mergeCell ref="AD5:AE5"/>
    <mergeCell ref="AF5:A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7"/>
  <sheetViews>
    <sheetView topLeftCell="A3" zoomScale="70" zoomScaleNormal="70" workbookViewId="0">
      <selection activeCell="I13" sqref="I13"/>
    </sheetView>
  </sheetViews>
  <sheetFormatPr defaultRowHeight="12.75" x14ac:dyDescent="0.2"/>
  <cols>
    <col min="1" max="1" width="3.85546875" style="1" customWidth="1"/>
    <col min="2" max="2" width="18.140625" style="1" customWidth="1"/>
    <col min="3" max="3" width="10.28515625" style="1" customWidth="1"/>
    <col min="4" max="4" width="21.5703125" style="1" customWidth="1"/>
    <col min="5" max="5" width="12.7109375" style="1" customWidth="1"/>
    <col min="6" max="6" width="14.28515625" style="1" bestFit="1" customWidth="1"/>
    <col min="7" max="12" width="12.7109375" style="1" customWidth="1"/>
    <col min="13" max="14" width="18.85546875" style="1" customWidth="1"/>
    <col min="15" max="15" width="16.28515625" style="1" customWidth="1"/>
    <col min="16" max="16" width="34.5703125" style="1" customWidth="1"/>
    <col min="17" max="20" width="12.7109375" style="1" customWidth="1"/>
    <col min="21" max="16384" width="9.140625" style="1"/>
  </cols>
  <sheetData>
    <row r="1" spans="2:16" ht="23.25" x14ac:dyDescent="0.35">
      <c r="O1" s="71" t="s">
        <v>202</v>
      </c>
    </row>
    <row r="2" spans="2:16" ht="15.75" x14ac:dyDescent="0.2">
      <c r="B2" s="5" t="s">
        <v>8</v>
      </c>
    </row>
    <row r="3" spans="2:16" ht="18.75" x14ac:dyDescent="0.2">
      <c r="B3" s="136" t="s">
        <v>30</v>
      </c>
      <c r="C3" s="137" t="s">
        <v>31</v>
      </c>
      <c r="D3" s="137" t="s">
        <v>163</v>
      </c>
      <c r="E3" s="163" t="s">
        <v>32</v>
      </c>
      <c r="F3" s="164"/>
      <c r="G3" s="163" t="s">
        <v>33</v>
      </c>
      <c r="H3" s="165"/>
      <c r="I3" s="165"/>
      <c r="J3" s="165"/>
      <c r="K3" s="165"/>
      <c r="L3" s="165"/>
      <c r="M3" s="165"/>
      <c r="N3" s="164"/>
      <c r="O3" s="136" t="s">
        <v>155</v>
      </c>
      <c r="P3" s="136"/>
    </row>
    <row r="4" spans="2:16" ht="37.5" customHeight="1" x14ac:dyDescent="0.2">
      <c r="B4" s="136"/>
      <c r="C4" s="138"/>
      <c r="D4" s="138"/>
      <c r="E4" s="134" t="s">
        <v>167</v>
      </c>
      <c r="F4" s="134" t="s">
        <v>169</v>
      </c>
      <c r="G4" s="163" t="s">
        <v>170</v>
      </c>
      <c r="H4" s="165"/>
      <c r="I4" s="164"/>
      <c r="J4" s="143" t="s">
        <v>171</v>
      </c>
      <c r="K4" s="144"/>
      <c r="L4" s="145"/>
      <c r="M4" s="134" t="s">
        <v>158</v>
      </c>
      <c r="N4" s="137" t="s">
        <v>36</v>
      </c>
      <c r="O4" s="134" t="s">
        <v>37</v>
      </c>
      <c r="P4" s="134" t="s">
        <v>38</v>
      </c>
    </row>
    <row r="5" spans="2:16" ht="39" customHeight="1" x14ac:dyDescent="0.2">
      <c r="B5" s="136"/>
      <c r="C5" s="139"/>
      <c r="D5" s="139"/>
      <c r="E5" s="134"/>
      <c r="F5" s="134"/>
      <c r="G5" s="2" t="s">
        <v>181</v>
      </c>
      <c r="H5" s="2" t="s">
        <v>175</v>
      </c>
      <c r="I5" s="19" t="s">
        <v>83</v>
      </c>
      <c r="J5" s="53" t="s">
        <v>181</v>
      </c>
      <c r="K5" s="6" t="s">
        <v>175</v>
      </c>
      <c r="L5" s="18" t="s">
        <v>83</v>
      </c>
      <c r="M5" s="134"/>
      <c r="N5" s="139"/>
      <c r="O5" s="134"/>
      <c r="P5" s="134"/>
    </row>
    <row r="6" spans="2:16" ht="18.75" x14ac:dyDescent="0.25">
      <c r="B6" s="125" t="s">
        <v>294</v>
      </c>
      <c r="C6" s="7">
        <v>2</v>
      </c>
      <c r="D6" s="7">
        <v>220</v>
      </c>
      <c r="E6" s="7">
        <v>0.22</v>
      </c>
      <c r="F6" s="7">
        <v>10</v>
      </c>
      <c r="G6" s="7"/>
      <c r="H6" s="7">
        <v>2</v>
      </c>
      <c r="I6" s="7"/>
      <c r="J6" s="7"/>
      <c r="K6" s="7">
        <v>1</v>
      </c>
      <c r="L6" s="7"/>
      <c r="M6" s="7" t="s">
        <v>137</v>
      </c>
      <c r="N6" s="7" t="s">
        <v>387</v>
      </c>
      <c r="O6" s="4">
        <v>6</v>
      </c>
      <c r="P6" s="4">
        <v>4</v>
      </c>
    </row>
    <row r="7" spans="2:16" ht="18.75" x14ac:dyDescent="0.25">
      <c r="B7" s="125" t="s">
        <v>308</v>
      </c>
      <c r="C7" s="7">
        <v>5</v>
      </c>
      <c r="D7" s="7">
        <v>650</v>
      </c>
      <c r="E7" s="7">
        <v>0.27</v>
      </c>
      <c r="F7" s="7">
        <v>6</v>
      </c>
      <c r="G7" s="7"/>
      <c r="H7" s="7">
        <v>1</v>
      </c>
      <c r="I7" s="7"/>
      <c r="J7" s="7"/>
      <c r="K7" s="7">
        <v>1</v>
      </c>
      <c r="L7" s="7"/>
      <c r="M7" s="7" t="s">
        <v>137</v>
      </c>
      <c r="N7" s="7" t="s">
        <v>387</v>
      </c>
      <c r="O7" s="4">
        <v>3</v>
      </c>
      <c r="P7" s="4">
        <v>3</v>
      </c>
    </row>
    <row r="8" spans="2:16" ht="18.75" x14ac:dyDescent="0.25">
      <c r="B8" s="125" t="s">
        <v>287</v>
      </c>
      <c r="C8" s="7">
        <v>6</v>
      </c>
      <c r="D8" s="7">
        <v>1012</v>
      </c>
      <c r="E8" s="7">
        <v>12.45</v>
      </c>
      <c r="F8" s="7">
        <v>30</v>
      </c>
      <c r="G8" s="7">
        <v>1</v>
      </c>
      <c r="H8" s="7">
        <v>3</v>
      </c>
      <c r="I8" s="7"/>
      <c r="J8" s="7"/>
      <c r="K8" s="7">
        <v>1</v>
      </c>
      <c r="L8" s="7"/>
      <c r="M8" s="7" t="s">
        <v>384</v>
      </c>
      <c r="N8" s="7" t="s">
        <v>387</v>
      </c>
      <c r="O8" s="4">
        <v>25</v>
      </c>
      <c r="P8" s="4">
        <v>5</v>
      </c>
    </row>
    <row r="9" spans="2:16" ht="18.75" x14ac:dyDescent="0.2">
      <c r="B9" s="1" t="s">
        <v>311</v>
      </c>
      <c r="C9" s="7">
        <v>1.5</v>
      </c>
      <c r="D9" s="7">
        <v>96</v>
      </c>
      <c r="E9" s="7">
        <v>1.08</v>
      </c>
      <c r="F9" s="7">
        <v>5</v>
      </c>
      <c r="G9" s="7"/>
      <c r="H9" s="7">
        <v>1</v>
      </c>
      <c r="I9" s="7"/>
      <c r="J9" s="7"/>
      <c r="K9" s="7"/>
      <c r="L9" s="7"/>
      <c r="M9" s="7"/>
      <c r="N9" s="7" t="s">
        <v>387</v>
      </c>
      <c r="O9" s="4">
        <v>5</v>
      </c>
      <c r="P9" s="4"/>
    </row>
    <row r="10" spans="2:16" ht="18.75" x14ac:dyDescent="0.25">
      <c r="B10" s="125" t="s">
        <v>302</v>
      </c>
      <c r="C10" s="7">
        <v>1.5</v>
      </c>
      <c r="D10" s="7">
        <v>50</v>
      </c>
      <c r="E10" s="7">
        <v>1.53</v>
      </c>
      <c r="F10" s="7">
        <v>6</v>
      </c>
      <c r="G10" s="7"/>
      <c r="H10" s="7">
        <v>1</v>
      </c>
      <c r="I10" s="7"/>
      <c r="J10" s="7"/>
      <c r="K10" s="7"/>
      <c r="L10" s="7"/>
      <c r="M10" s="7"/>
      <c r="N10" s="7" t="s">
        <v>325</v>
      </c>
      <c r="O10" s="4">
        <v>6</v>
      </c>
      <c r="P10" s="4"/>
    </row>
    <row r="11" spans="2:16" ht="18.75" x14ac:dyDescent="0.25">
      <c r="B11" s="125" t="s">
        <v>304</v>
      </c>
      <c r="C11" s="7">
        <v>4</v>
      </c>
      <c r="D11" s="7">
        <v>120</v>
      </c>
      <c r="E11" s="7">
        <v>0.35</v>
      </c>
      <c r="F11" s="7">
        <v>6</v>
      </c>
      <c r="G11" s="7"/>
      <c r="H11" s="7">
        <v>2</v>
      </c>
      <c r="I11" s="7"/>
      <c r="J11" s="7">
        <v>1</v>
      </c>
      <c r="K11" s="7">
        <v>2</v>
      </c>
      <c r="L11" s="7"/>
      <c r="M11" s="7" t="s">
        <v>383</v>
      </c>
      <c r="N11" s="7" t="s">
        <v>325</v>
      </c>
      <c r="O11" s="4">
        <v>3</v>
      </c>
      <c r="P11" s="4">
        <v>3</v>
      </c>
    </row>
    <row r="12" spans="2:16" ht="18.75" x14ac:dyDescent="0.25">
      <c r="B12" s="125" t="s">
        <v>286</v>
      </c>
      <c r="C12" s="7">
        <v>4</v>
      </c>
      <c r="D12" s="7">
        <v>100</v>
      </c>
      <c r="E12" s="7">
        <v>3.54</v>
      </c>
      <c r="F12" s="7">
        <v>12</v>
      </c>
      <c r="G12" s="7">
        <v>1</v>
      </c>
      <c r="H12" s="7">
        <v>2</v>
      </c>
      <c r="I12" s="7"/>
      <c r="J12" s="7"/>
      <c r="K12" s="7">
        <v>1</v>
      </c>
      <c r="L12" s="7"/>
      <c r="M12" s="7" t="s">
        <v>384</v>
      </c>
      <c r="N12" s="7" t="s">
        <v>325</v>
      </c>
      <c r="O12" s="4">
        <v>8</v>
      </c>
      <c r="P12" s="4">
        <v>4</v>
      </c>
    </row>
    <row r="13" spans="2:16" ht="18.75" x14ac:dyDescent="0.25">
      <c r="B13" s="125" t="s">
        <v>368</v>
      </c>
      <c r="C13" s="7">
        <v>1.5</v>
      </c>
      <c r="D13" s="7">
        <v>75</v>
      </c>
      <c r="E13" s="7"/>
      <c r="F13" s="7">
        <v>4</v>
      </c>
      <c r="G13" s="7"/>
      <c r="H13" s="7"/>
      <c r="I13" s="7"/>
      <c r="J13" s="7"/>
      <c r="K13" s="7">
        <v>1</v>
      </c>
      <c r="L13" s="7"/>
      <c r="M13" s="7" t="s">
        <v>385</v>
      </c>
      <c r="N13" s="7" t="s">
        <v>387</v>
      </c>
      <c r="O13" s="4"/>
      <c r="P13" s="4">
        <v>4</v>
      </c>
    </row>
    <row r="14" spans="2:16" ht="18.75" x14ac:dyDescent="0.25">
      <c r="B14" s="125" t="s">
        <v>295</v>
      </c>
      <c r="C14" s="7">
        <v>6</v>
      </c>
      <c r="D14" s="7">
        <v>100</v>
      </c>
      <c r="E14" s="7"/>
      <c r="F14" s="7">
        <v>6</v>
      </c>
      <c r="G14" s="7"/>
      <c r="H14" s="7">
        <v>1</v>
      </c>
      <c r="I14" s="7"/>
      <c r="J14" s="7"/>
      <c r="K14" s="7">
        <v>1</v>
      </c>
      <c r="L14" s="7"/>
      <c r="M14" s="7" t="s">
        <v>134</v>
      </c>
      <c r="N14" s="7" t="s">
        <v>325</v>
      </c>
      <c r="O14" s="4">
        <v>3</v>
      </c>
      <c r="P14" s="4">
        <v>3</v>
      </c>
    </row>
    <row r="15" spans="2:16" ht="18.75" x14ac:dyDescent="0.25">
      <c r="B15" s="125" t="s">
        <v>327</v>
      </c>
      <c r="C15" s="7">
        <v>6</v>
      </c>
      <c r="D15" s="7">
        <v>400</v>
      </c>
      <c r="E15" s="7"/>
      <c r="F15" s="7">
        <v>8</v>
      </c>
      <c r="G15" s="7"/>
      <c r="H15" s="7">
        <v>1</v>
      </c>
      <c r="I15" s="7"/>
      <c r="J15" s="7">
        <v>1</v>
      </c>
      <c r="K15" s="7">
        <v>1</v>
      </c>
      <c r="L15" s="7"/>
      <c r="M15" s="7" t="s">
        <v>383</v>
      </c>
      <c r="N15" s="7" t="s">
        <v>387</v>
      </c>
      <c r="O15" s="4">
        <v>2</v>
      </c>
      <c r="P15" s="4">
        <v>6</v>
      </c>
    </row>
    <row r="16" spans="2:16" ht="18.75" x14ac:dyDescent="0.25">
      <c r="B16" s="125" t="s">
        <v>326</v>
      </c>
      <c r="C16" s="7">
        <v>1.5</v>
      </c>
      <c r="D16" s="7">
        <v>100</v>
      </c>
      <c r="E16" s="7"/>
      <c r="F16" s="7">
        <v>4</v>
      </c>
      <c r="G16" s="7"/>
      <c r="H16" s="7"/>
      <c r="I16" s="7"/>
      <c r="J16" s="7"/>
      <c r="K16" s="7">
        <v>1</v>
      </c>
      <c r="L16" s="7"/>
      <c r="M16" s="7" t="s">
        <v>130</v>
      </c>
      <c r="N16" s="7" t="s">
        <v>387</v>
      </c>
      <c r="O16" s="4"/>
      <c r="P16" s="4">
        <v>4</v>
      </c>
    </row>
    <row r="17" spans="2:16" ht="18.75" x14ac:dyDescent="0.25">
      <c r="B17" s="125" t="s">
        <v>353</v>
      </c>
      <c r="C17" s="7">
        <v>3</v>
      </c>
      <c r="D17" s="7">
        <v>100</v>
      </c>
      <c r="E17" s="7"/>
      <c r="F17" s="7">
        <v>4</v>
      </c>
      <c r="G17" s="7"/>
      <c r="H17" s="7"/>
      <c r="I17" s="7"/>
      <c r="J17" s="7"/>
      <c r="K17" s="7">
        <v>1</v>
      </c>
      <c r="L17" s="7"/>
      <c r="M17" s="7" t="s">
        <v>130</v>
      </c>
      <c r="N17" s="7" t="s">
        <v>387</v>
      </c>
      <c r="O17" s="4"/>
      <c r="P17" s="4">
        <v>4</v>
      </c>
    </row>
    <row r="18" spans="2:16" ht="18.75" x14ac:dyDescent="0.25">
      <c r="B18" s="125" t="s">
        <v>298</v>
      </c>
      <c r="C18" s="7">
        <v>3.5</v>
      </c>
      <c r="D18" s="7">
        <v>180</v>
      </c>
      <c r="E18" s="7"/>
      <c r="F18" s="7">
        <v>10</v>
      </c>
      <c r="G18" s="7"/>
      <c r="H18" s="7">
        <v>1</v>
      </c>
      <c r="I18" s="7"/>
      <c r="J18" s="7">
        <v>1</v>
      </c>
      <c r="K18" s="7">
        <v>0</v>
      </c>
      <c r="L18" s="7"/>
      <c r="M18" s="7" t="s">
        <v>386</v>
      </c>
      <c r="N18" s="7" t="s">
        <v>387</v>
      </c>
      <c r="O18" s="4">
        <v>6</v>
      </c>
      <c r="P18" s="4">
        <v>4</v>
      </c>
    </row>
    <row r="19" spans="2:16" ht="18.75" x14ac:dyDescent="0.25">
      <c r="B19" s="125" t="s">
        <v>332</v>
      </c>
      <c r="C19" s="7">
        <v>3</v>
      </c>
      <c r="D19" s="7">
        <v>550</v>
      </c>
      <c r="E19" s="7"/>
      <c r="F19" s="7">
        <v>10</v>
      </c>
      <c r="G19" s="7"/>
      <c r="H19" s="7"/>
      <c r="I19" s="7"/>
      <c r="J19" s="7">
        <v>1</v>
      </c>
      <c r="K19" s="7">
        <v>2</v>
      </c>
      <c r="L19" s="7"/>
      <c r="M19" s="7" t="s">
        <v>130</v>
      </c>
      <c r="N19" s="7" t="s">
        <v>387</v>
      </c>
      <c r="O19" s="4"/>
      <c r="P19" s="4">
        <v>10</v>
      </c>
    </row>
    <row r="20" spans="2:16" ht="18.75" x14ac:dyDescent="0.25">
      <c r="B20" s="125" t="s">
        <v>300</v>
      </c>
      <c r="C20" s="7">
        <v>4</v>
      </c>
      <c r="D20" s="7">
        <v>100</v>
      </c>
      <c r="E20" s="7"/>
      <c r="F20" s="7">
        <v>6</v>
      </c>
      <c r="G20" s="7"/>
      <c r="H20" s="7">
        <v>1</v>
      </c>
      <c r="I20" s="7"/>
      <c r="J20" s="7"/>
      <c r="K20" s="7"/>
      <c r="L20" s="7"/>
      <c r="M20" s="7" t="s">
        <v>383</v>
      </c>
      <c r="N20" s="7" t="s">
        <v>387</v>
      </c>
      <c r="O20" s="4"/>
      <c r="P20" s="4">
        <v>6</v>
      </c>
    </row>
    <row r="21" spans="2:16" ht="18.75" x14ac:dyDescent="0.25">
      <c r="B21" s="125" t="s">
        <v>360</v>
      </c>
      <c r="C21" s="7">
        <v>2</v>
      </c>
      <c r="D21" s="7">
        <v>100</v>
      </c>
      <c r="E21" s="7"/>
      <c r="F21" s="7">
        <v>4</v>
      </c>
      <c r="G21" s="7"/>
      <c r="H21" s="7"/>
      <c r="I21" s="7"/>
      <c r="J21" s="7"/>
      <c r="K21" s="7">
        <v>1</v>
      </c>
      <c r="L21" s="7"/>
      <c r="M21" s="7" t="s">
        <v>130</v>
      </c>
      <c r="N21" s="7" t="s">
        <v>387</v>
      </c>
      <c r="O21" s="4"/>
      <c r="P21" s="4">
        <v>4</v>
      </c>
    </row>
    <row r="22" spans="2:16" ht="18.75" x14ac:dyDescent="0.25">
      <c r="B22" s="125" t="s">
        <v>357</v>
      </c>
      <c r="C22" s="7">
        <v>1.5</v>
      </c>
      <c r="D22" s="7">
        <v>100</v>
      </c>
      <c r="E22" s="7"/>
      <c r="F22" s="7"/>
      <c r="G22" s="7"/>
      <c r="H22" s="7"/>
      <c r="I22" s="7"/>
      <c r="J22" s="7"/>
      <c r="K22" s="7"/>
      <c r="L22" s="7"/>
      <c r="M22" s="7"/>
      <c r="N22" s="7" t="s">
        <v>387</v>
      </c>
      <c r="O22" s="4"/>
      <c r="P22" s="4"/>
    </row>
    <row r="23" spans="2:16" ht="18.75" x14ac:dyDescent="0.25">
      <c r="B23" s="125" t="s">
        <v>390</v>
      </c>
      <c r="C23" s="7">
        <v>2</v>
      </c>
      <c r="D23" s="7">
        <v>75</v>
      </c>
      <c r="E23" s="7"/>
      <c r="F23" s="7"/>
      <c r="G23" s="7"/>
      <c r="H23" s="7"/>
      <c r="I23" s="7"/>
      <c r="J23" s="7"/>
      <c r="K23" s="7"/>
      <c r="L23" s="7"/>
      <c r="M23" s="7"/>
      <c r="N23" s="7" t="s">
        <v>387</v>
      </c>
      <c r="O23" s="4"/>
      <c r="P23" s="4"/>
    </row>
    <row r="24" spans="2:16" ht="18.75" x14ac:dyDescent="0.2">
      <c r="B24" s="7" t="s">
        <v>338</v>
      </c>
      <c r="C24" s="7">
        <v>2</v>
      </c>
      <c r="D24" s="7">
        <v>100</v>
      </c>
      <c r="E24" s="7"/>
      <c r="F24" s="7">
        <v>6</v>
      </c>
      <c r="G24" s="7"/>
      <c r="H24" s="7"/>
      <c r="I24" s="7"/>
      <c r="J24" s="7"/>
      <c r="K24" s="7">
        <v>1</v>
      </c>
      <c r="L24" s="7"/>
      <c r="M24" s="7" t="s">
        <v>383</v>
      </c>
      <c r="N24" s="7" t="s">
        <v>325</v>
      </c>
      <c r="O24" s="4"/>
      <c r="P24" s="4">
        <v>6</v>
      </c>
    </row>
    <row r="25" spans="2:16" ht="18.75" x14ac:dyDescent="0.2">
      <c r="B25" s="7" t="s">
        <v>389</v>
      </c>
      <c r="C25" s="7">
        <v>2</v>
      </c>
      <c r="D25" s="7">
        <v>75</v>
      </c>
      <c r="E25" s="7"/>
      <c r="F25" s="7"/>
      <c r="G25" s="7"/>
      <c r="H25" s="7"/>
      <c r="I25" s="7"/>
      <c r="J25" s="7"/>
      <c r="K25" s="7"/>
      <c r="L25" s="7"/>
      <c r="M25" s="7"/>
      <c r="N25" s="7" t="s">
        <v>387</v>
      </c>
      <c r="O25" s="4"/>
      <c r="P25" s="4"/>
    </row>
    <row r="26" spans="2:16" ht="18.75" x14ac:dyDescent="0.2">
      <c r="B26" s="7" t="s">
        <v>391</v>
      </c>
      <c r="C26" s="7">
        <v>2</v>
      </c>
      <c r="D26" s="7">
        <v>120</v>
      </c>
      <c r="E26" s="7"/>
      <c r="F26" s="7"/>
      <c r="G26" s="7"/>
      <c r="H26" s="7"/>
      <c r="I26" s="7"/>
      <c r="J26" s="7"/>
      <c r="K26" s="7"/>
      <c r="L26" s="7"/>
      <c r="M26" s="7"/>
      <c r="N26" s="7" t="s">
        <v>387</v>
      </c>
      <c r="O26" s="4"/>
      <c r="P26" s="4"/>
    </row>
    <row r="27" spans="2:16" ht="18.75" x14ac:dyDescent="0.2">
      <c r="B27" s="7" t="s">
        <v>388</v>
      </c>
      <c r="C27" s="7">
        <v>1</v>
      </c>
      <c r="D27" s="7">
        <v>75</v>
      </c>
      <c r="E27" s="7"/>
      <c r="F27" s="7"/>
      <c r="G27" s="7"/>
      <c r="H27" s="7"/>
      <c r="I27" s="7"/>
      <c r="J27" s="7"/>
      <c r="K27" s="7"/>
      <c r="L27" s="7"/>
      <c r="M27" s="7"/>
      <c r="N27" s="7" t="s">
        <v>387</v>
      </c>
      <c r="O27" s="4"/>
      <c r="P27" s="4"/>
    </row>
    <row r="28" spans="2:16" ht="18.75" x14ac:dyDescent="0.2">
      <c r="B28" s="7" t="s">
        <v>348</v>
      </c>
      <c r="C28" s="7">
        <v>2</v>
      </c>
      <c r="D28" s="7">
        <v>75</v>
      </c>
      <c r="E28" s="7"/>
      <c r="F28" s="7">
        <v>6</v>
      </c>
      <c r="G28" s="7"/>
      <c r="H28" s="7"/>
      <c r="I28" s="7"/>
      <c r="J28" s="7"/>
      <c r="K28" s="7">
        <v>2</v>
      </c>
      <c r="L28" s="7"/>
      <c r="M28" s="7" t="s">
        <v>383</v>
      </c>
      <c r="N28" s="7" t="s">
        <v>325</v>
      </c>
      <c r="O28" s="4"/>
      <c r="P28" s="4">
        <v>6</v>
      </c>
    </row>
    <row r="29" spans="2:16" ht="18.75" x14ac:dyDescent="0.2">
      <c r="B29" s="7" t="s">
        <v>369</v>
      </c>
      <c r="C29" s="7">
        <v>2</v>
      </c>
      <c r="D29" s="7">
        <v>100</v>
      </c>
      <c r="E29" s="7"/>
      <c r="F29" s="7">
        <v>5</v>
      </c>
      <c r="G29" s="7"/>
      <c r="H29" s="7"/>
      <c r="I29" s="7"/>
      <c r="J29" s="7"/>
      <c r="K29" s="7">
        <v>1</v>
      </c>
      <c r="L29" s="7"/>
      <c r="M29" s="7" t="s">
        <v>130</v>
      </c>
      <c r="N29" s="7" t="s">
        <v>387</v>
      </c>
      <c r="O29" s="4"/>
      <c r="P29" s="4">
        <v>5</v>
      </c>
    </row>
    <row r="30" spans="2:16" ht="18.75" x14ac:dyDescent="0.2">
      <c r="B30" s="3" t="s">
        <v>0</v>
      </c>
      <c r="C30" s="44">
        <f>SUM(C6:C29)</f>
        <v>69</v>
      </c>
      <c r="D30" s="115">
        <f>SUM(D6:D29)</f>
        <v>4673</v>
      </c>
      <c r="E30" s="3">
        <f>SUM(E6:E29)</f>
        <v>19.439999999999998</v>
      </c>
      <c r="F30" s="3">
        <f>SUM(F6:F29)</f>
        <v>148</v>
      </c>
      <c r="G30" s="3">
        <f>SUM(G6:G29)</f>
        <v>2</v>
      </c>
      <c r="H30" s="3">
        <f>SUM(H6:H29)</f>
        <v>16</v>
      </c>
      <c r="I30" s="17">
        <f>SUM(I6:I29)</f>
        <v>0</v>
      </c>
      <c r="J30" s="3">
        <f>SUM(J6:J29)</f>
        <v>4</v>
      </c>
      <c r="K30" s="3">
        <f>SUM(K6:K29)</f>
        <v>18</v>
      </c>
      <c r="L30" s="17">
        <f>SUM(L6:L29)</f>
        <v>0</v>
      </c>
      <c r="M30" s="3">
        <f>SUM(M6:M29)</f>
        <v>0</v>
      </c>
      <c r="N30" s="3"/>
      <c r="O30" s="3">
        <f>SUM(O6:O29)</f>
        <v>67</v>
      </c>
      <c r="P30" s="3">
        <f>SUM(P6:P29)</f>
        <v>81</v>
      </c>
    </row>
    <row r="32" spans="2:16" ht="20.25" x14ac:dyDescent="0.2">
      <c r="B32" s="108" t="s">
        <v>34</v>
      </c>
    </row>
    <row r="33" spans="2:2" ht="20.25" x14ac:dyDescent="0.2">
      <c r="B33" s="108" t="s">
        <v>230</v>
      </c>
    </row>
    <row r="34" spans="2:2" ht="20.25" x14ac:dyDescent="0.2">
      <c r="B34" s="108" t="s">
        <v>231</v>
      </c>
    </row>
    <row r="37" spans="2:2" x14ac:dyDescent="0.2">
      <c r="B37" s="1" t="s">
        <v>390</v>
      </c>
    </row>
  </sheetData>
  <mergeCells count="14">
    <mergeCell ref="M4:M5"/>
    <mergeCell ref="N4:N5"/>
    <mergeCell ref="O4:O5"/>
    <mergeCell ref="P4:P5"/>
    <mergeCell ref="B3:B5"/>
    <mergeCell ref="C3:C5"/>
    <mergeCell ref="D3:D5"/>
    <mergeCell ref="E3:F3"/>
    <mergeCell ref="G3:N3"/>
    <mergeCell ref="O3:P3"/>
    <mergeCell ref="E4:E5"/>
    <mergeCell ref="F4:F5"/>
    <mergeCell ref="G4:I4"/>
    <mergeCell ref="J4:L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7" workbookViewId="0">
      <selection activeCell="F37" sqref="F37"/>
    </sheetView>
  </sheetViews>
  <sheetFormatPr defaultRowHeight="12.75" x14ac:dyDescent="0.2"/>
  <cols>
    <col min="1" max="1" width="6.7109375" bestFit="1" customWidth="1"/>
    <col min="2" max="2" width="15" bestFit="1" customWidth="1"/>
    <col min="3" max="3" width="21" bestFit="1" customWidth="1"/>
    <col min="4" max="4" width="26.7109375" bestFit="1" customWidth="1"/>
    <col min="5" max="5" width="21.42578125" bestFit="1" customWidth="1"/>
    <col min="6" max="6" width="14.140625" bestFit="1" customWidth="1"/>
    <col min="11" max="11" width="45.85546875" customWidth="1"/>
  </cols>
  <sheetData>
    <row r="1" spans="1:11" ht="18" x14ac:dyDescent="0.2">
      <c r="A1" s="167" t="s">
        <v>160</v>
      </c>
      <c r="B1" s="167"/>
      <c r="C1" s="99"/>
      <c r="D1" s="99"/>
      <c r="E1" s="99"/>
      <c r="F1" s="99"/>
      <c r="G1" s="99"/>
      <c r="H1" s="99"/>
      <c r="I1" s="99"/>
      <c r="J1" s="99"/>
      <c r="K1" s="99"/>
    </row>
    <row r="2" spans="1:11" ht="18" x14ac:dyDescent="0.2">
      <c r="A2" s="99"/>
      <c r="B2" s="99"/>
      <c r="C2" s="167" t="s">
        <v>218</v>
      </c>
      <c r="D2" s="167"/>
      <c r="E2" s="167"/>
      <c r="F2" s="98" t="s">
        <v>219</v>
      </c>
      <c r="G2" s="99"/>
      <c r="H2" s="99"/>
      <c r="I2" s="99"/>
      <c r="J2" s="99"/>
      <c r="K2" s="99"/>
    </row>
    <row r="3" spans="1:11" ht="13.5" thickBot="1" x14ac:dyDescent="0.25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</row>
    <row r="4" spans="1:11" ht="15.75" thickBot="1" x14ac:dyDescent="0.25">
      <c r="A4" s="168" t="s">
        <v>220</v>
      </c>
      <c r="B4" s="169"/>
      <c r="C4" s="169"/>
      <c r="D4" s="169"/>
      <c r="E4" s="169"/>
      <c r="F4" s="170"/>
      <c r="G4" s="99"/>
      <c r="H4" s="99"/>
      <c r="I4" s="99"/>
      <c r="J4" s="99"/>
      <c r="K4" s="99"/>
    </row>
    <row r="5" spans="1:11" ht="15.75" thickBot="1" x14ac:dyDescent="0.25">
      <c r="A5" s="109" t="s">
        <v>221</v>
      </c>
      <c r="B5" s="110" t="s">
        <v>222</v>
      </c>
      <c r="C5" s="111" t="s">
        <v>223</v>
      </c>
      <c r="D5" s="111" t="s">
        <v>224</v>
      </c>
      <c r="E5" s="111" t="s">
        <v>225</v>
      </c>
      <c r="F5" s="111" t="s">
        <v>226</v>
      </c>
      <c r="G5" s="99"/>
      <c r="H5" s="99"/>
      <c r="I5" s="99"/>
      <c r="J5" s="99"/>
      <c r="K5" s="99"/>
    </row>
    <row r="6" spans="1:11" ht="13.5" thickBot="1" x14ac:dyDescent="0.25">
      <c r="A6" s="100">
        <v>1</v>
      </c>
      <c r="B6" s="114" t="s">
        <v>276</v>
      </c>
      <c r="C6" s="114" t="s">
        <v>276</v>
      </c>
      <c r="D6" s="101">
        <v>1</v>
      </c>
      <c r="E6" s="101">
        <v>50</v>
      </c>
      <c r="F6" s="114" t="s">
        <v>291</v>
      </c>
      <c r="G6" s="99"/>
      <c r="H6" s="99"/>
      <c r="I6" s="99"/>
      <c r="J6" s="99"/>
      <c r="K6" s="99"/>
    </row>
    <row r="7" spans="1:11" ht="13.5" thickBot="1" x14ac:dyDescent="0.25">
      <c r="A7" s="100">
        <v>2</v>
      </c>
      <c r="B7" s="114" t="s">
        <v>283</v>
      </c>
      <c r="C7" s="114" t="s">
        <v>283</v>
      </c>
      <c r="D7" s="101">
        <v>1</v>
      </c>
      <c r="E7" s="101">
        <v>50</v>
      </c>
      <c r="F7" s="114" t="s">
        <v>291</v>
      </c>
      <c r="G7" s="99"/>
      <c r="H7" s="99"/>
      <c r="I7" s="99"/>
      <c r="J7" s="99"/>
      <c r="K7" s="99"/>
    </row>
    <row r="8" spans="1:11" ht="13.5" thickBot="1" x14ac:dyDescent="0.25">
      <c r="A8" s="100">
        <v>3</v>
      </c>
      <c r="B8" s="114" t="s">
        <v>269</v>
      </c>
      <c r="C8" s="114" t="s">
        <v>269</v>
      </c>
      <c r="D8" s="101">
        <v>1</v>
      </c>
      <c r="E8" s="101">
        <v>50</v>
      </c>
      <c r="F8" s="101"/>
      <c r="G8" s="99"/>
      <c r="H8" s="99"/>
      <c r="I8" s="99"/>
      <c r="J8" s="99"/>
      <c r="K8" s="99"/>
    </row>
    <row r="9" spans="1:11" ht="13.5" thickBot="1" x14ac:dyDescent="0.25">
      <c r="A9" s="100">
        <v>4</v>
      </c>
      <c r="B9" s="114" t="s">
        <v>272</v>
      </c>
      <c r="C9" s="114" t="s">
        <v>272</v>
      </c>
      <c r="D9" s="101">
        <v>1</v>
      </c>
      <c r="E9" s="101">
        <v>50</v>
      </c>
      <c r="F9" s="114" t="s">
        <v>292</v>
      </c>
      <c r="G9" s="99"/>
      <c r="H9" s="99"/>
      <c r="I9" s="99"/>
      <c r="J9" s="99"/>
      <c r="K9" s="99"/>
    </row>
    <row r="10" spans="1:11" ht="13.5" thickBot="1" x14ac:dyDescent="0.25">
      <c r="A10" s="100">
        <v>5</v>
      </c>
      <c r="B10" s="114"/>
      <c r="C10" s="101"/>
      <c r="D10" s="101"/>
      <c r="E10" s="101"/>
      <c r="F10" s="101"/>
      <c r="G10" s="99"/>
      <c r="H10" s="99"/>
      <c r="I10" s="99"/>
      <c r="J10" s="99"/>
      <c r="K10" s="99"/>
    </row>
    <row r="11" spans="1:11" ht="13.5" thickBot="1" x14ac:dyDescent="0.25">
      <c r="A11" s="100"/>
      <c r="B11" s="101"/>
      <c r="C11" s="101"/>
      <c r="D11" s="101"/>
      <c r="E11" s="101"/>
      <c r="F11" s="101"/>
      <c r="G11" s="99"/>
      <c r="H11" s="99"/>
      <c r="I11" s="99"/>
      <c r="J11" s="99"/>
      <c r="K11" s="99"/>
    </row>
    <row r="12" spans="1:11" ht="13.5" thickBot="1" x14ac:dyDescent="0.25">
      <c r="A12" s="100"/>
      <c r="B12" s="101"/>
      <c r="C12" s="101"/>
      <c r="D12" s="101"/>
      <c r="E12" s="101"/>
      <c r="F12" s="101"/>
      <c r="G12" s="99"/>
      <c r="H12" s="99"/>
      <c r="I12" s="99"/>
      <c r="J12" s="99"/>
      <c r="K12" s="99"/>
    </row>
    <row r="13" spans="1:11" ht="13.5" thickBot="1" x14ac:dyDescent="0.25">
      <c r="A13" s="100"/>
      <c r="B13" s="101"/>
      <c r="C13" s="101"/>
      <c r="D13" s="101"/>
      <c r="E13" s="101"/>
      <c r="F13" s="101"/>
      <c r="G13" s="99"/>
      <c r="H13" s="99"/>
      <c r="I13" s="99"/>
      <c r="J13" s="99"/>
      <c r="K13" s="99"/>
    </row>
    <row r="14" spans="1:11" ht="13.5" thickBot="1" x14ac:dyDescent="0.25">
      <c r="A14" s="100"/>
      <c r="B14" s="101"/>
      <c r="C14" s="101"/>
      <c r="D14" s="101"/>
      <c r="E14" s="101"/>
      <c r="F14" s="101"/>
      <c r="G14" s="99"/>
      <c r="H14" s="99"/>
      <c r="I14" s="99"/>
      <c r="J14" s="99"/>
      <c r="K14" s="99"/>
    </row>
    <row r="15" spans="1:11" ht="13.5" thickBot="1" x14ac:dyDescent="0.25">
      <c r="A15" s="100"/>
      <c r="B15" s="101"/>
      <c r="C15" s="101"/>
      <c r="D15" s="101"/>
      <c r="E15" s="101"/>
      <c r="F15" s="101"/>
      <c r="G15" s="99"/>
      <c r="H15" s="99"/>
      <c r="I15" s="99"/>
      <c r="J15" s="99"/>
      <c r="K15" s="99"/>
    </row>
    <row r="16" spans="1:11" ht="13.5" thickBot="1" x14ac:dyDescent="0.25">
      <c r="A16" s="100"/>
      <c r="B16" s="101"/>
      <c r="C16" s="101"/>
      <c r="D16" s="101"/>
      <c r="E16" s="101"/>
      <c r="F16" s="101"/>
      <c r="G16" s="99"/>
      <c r="H16" s="99"/>
      <c r="I16" s="99"/>
      <c r="J16" s="99"/>
      <c r="K16" s="99"/>
    </row>
    <row r="17" spans="1:11" ht="13.5" thickBot="1" x14ac:dyDescent="0.25">
      <c r="A17" s="100"/>
      <c r="B17" s="101"/>
      <c r="C17" s="101"/>
      <c r="D17" s="101"/>
      <c r="E17" s="101"/>
      <c r="F17" s="101"/>
      <c r="G17" s="99"/>
      <c r="H17" s="99"/>
      <c r="I17" s="99"/>
      <c r="J17" s="99"/>
      <c r="K17" s="99"/>
    </row>
    <row r="18" spans="1:11" ht="13.5" thickBot="1" x14ac:dyDescent="0.25">
      <c r="A18" s="100"/>
      <c r="B18" s="101"/>
      <c r="C18" s="101"/>
      <c r="D18" s="101"/>
      <c r="E18" s="101"/>
      <c r="F18" s="101"/>
      <c r="G18" s="99"/>
      <c r="H18" s="99"/>
      <c r="I18" s="99"/>
      <c r="J18" s="99"/>
      <c r="K18" s="99"/>
    </row>
    <row r="19" spans="1:11" ht="13.5" thickBot="1" x14ac:dyDescent="0.25">
      <c r="A19" s="100"/>
      <c r="B19" s="101"/>
      <c r="C19" s="101"/>
      <c r="D19" s="101"/>
      <c r="E19" s="101"/>
      <c r="F19" s="101"/>
      <c r="G19" s="99"/>
      <c r="H19" s="99"/>
      <c r="I19" s="99"/>
      <c r="J19" s="99"/>
      <c r="K19" s="99"/>
    </row>
    <row r="20" spans="1:11" ht="13.5" thickBot="1" x14ac:dyDescent="0.25">
      <c r="A20" s="100"/>
      <c r="B20" s="101"/>
      <c r="C20" s="101"/>
      <c r="D20" s="101"/>
      <c r="E20" s="101"/>
      <c r="F20" s="101"/>
      <c r="G20" s="99"/>
      <c r="H20" s="99"/>
      <c r="I20" s="99"/>
      <c r="J20" s="99"/>
      <c r="K20" s="99"/>
    </row>
    <row r="21" spans="1:11" ht="13.5" thickBot="1" x14ac:dyDescent="0.25">
      <c r="A21" s="100"/>
      <c r="B21" s="101"/>
      <c r="C21" s="101"/>
      <c r="D21" s="101"/>
      <c r="E21" s="101"/>
      <c r="F21" s="101"/>
      <c r="G21" s="99"/>
      <c r="H21" s="99"/>
      <c r="I21" s="99"/>
      <c r="J21" s="99"/>
      <c r="K21" s="99"/>
    </row>
    <row r="22" spans="1:11" ht="13.5" thickBot="1" x14ac:dyDescent="0.25">
      <c r="A22" s="100"/>
      <c r="B22" s="101"/>
      <c r="C22" s="101"/>
      <c r="D22" s="101"/>
      <c r="E22" s="101"/>
      <c r="F22" s="101"/>
      <c r="G22" s="99"/>
      <c r="H22" s="99"/>
      <c r="I22" s="99"/>
      <c r="J22" s="99"/>
      <c r="K22" s="99"/>
    </row>
    <row r="23" spans="1:11" ht="13.5" thickBot="1" x14ac:dyDescent="0.25">
      <c r="A23" s="100"/>
      <c r="B23" s="101"/>
      <c r="C23" s="101"/>
      <c r="D23" s="101"/>
      <c r="E23" s="101"/>
      <c r="F23" s="101"/>
      <c r="G23" s="99"/>
      <c r="H23" s="99"/>
      <c r="I23" s="99"/>
      <c r="J23" s="99"/>
      <c r="K23" s="99"/>
    </row>
    <row r="24" spans="1:11" x14ac:dyDescent="0.2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1:11" ht="15.75" x14ac:dyDescent="0.2">
      <c r="A25" s="102">
        <v>1</v>
      </c>
      <c r="B25" s="166" t="s">
        <v>227</v>
      </c>
      <c r="C25" s="166"/>
      <c r="D25" s="166"/>
      <c r="E25" s="166"/>
      <c r="F25" s="166"/>
      <c r="G25" s="99"/>
      <c r="H25" s="99"/>
      <c r="I25" s="99"/>
      <c r="J25" s="99"/>
      <c r="K25" s="99"/>
    </row>
    <row r="26" spans="1:11" ht="15.75" x14ac:dyDescent="0.2">
      <c r="A26" s="102">
        <v>2</v>
      </c>
      <c r="B26" s="166" t="s">
        <v>228</v>
      </c>
      <c r="C26" s="166"/>
      <c r="D26" s="166"/>
      <c r="E26" s="166"/>
      <c r="F26" s="166"/>
      <c r="G26" s="99"/>
      <c r="H26" s="99"/>
      <c r="I26" s="99"/>
      <c r="J26" s="99"/>
      <c r="K26" s="99"/>
    </row>
    <row r="27" spans="1:11" ht="15.75" x14ac:dyDescent="0.2">
      <c r="A27" s="102">
        <v>3</v>
      </c>
      <c r="B27" s="166" t="s">
        <v>229</v>
      </c>
      <c r="C27" s="166"/>
      <c r="D27" s="166"/>
      <c r="E27" s="166"/>
      <c r="F27" s="166"/>
      <c r="G27" s="166"/>
      <c r="H27" s="166"/>
      <c r="I27" s="166"/>
      <c r="J27" s="166"/>
      <c r="K27" s="166"/>
    </row>
  </sheetData>
  <mergeCells count="6">
    <mergeCell ref="B27:K27"/>
    <mergeCell ref="A1:B1"/>
    <mergeCell ref="C2:E2"/>
    <mergeCell ref="A4:F4"/>
    <mergeCell ref="B25:F25"/>
    <mergeCell ref="B26:F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zoomScale="80" zoomScaleNormal="80" workbookViewId="0">
      <selection activeCell="A12" sqref="A12"/>
    </sheetView>
  </sheetViews>
  <sheetFormatPr defaultRowHeight="12.75" x14ac:dyDescent="0.2"/>
  <cols>
    <col min="1" max="1" width="4.140625" style="1" customWidth="1"/>
    <col min="2" max="2" width="9.42578125" style="1" customWidth="1"/>
    <col min="3" max="3" width="38.42578125" style="1" bestFit="1" customWidth="1"/>
    <col min="4" max="4" width="15.28515625" style="1" customWidth="1"/>
    <col min="5" max="5" width="19.140625" style="1" bestFit="1" customWidth="1"/>
    <col min="6" max="6" width="9.7109375" style="1" customWidth="1"/>
    <col min="7" max="7" width="15.28515625" style="1" bestFit="1" customWidth="1"/>
    <col min="8" max="8" width="10.28515625" style="1" customWidth="1"/>
    <col min="9" max="9" width="29.7109375" style="1" customWidth="1"/>
    <col min="10" max="10" width="7.28515625" style="1" bestFit="1" customWidth="1"/>
    <col min="11" max="11" width="13.140625" style="27" bestFit="1" customWidth="1"/>
    <col min="12" max="12" width="11" style="1" customWidth="1"/>
    <col min="13" max="13" width="13.5703125" style="1" customWidth="1"/>
    <col min="14" max="14" width="15.28515625" style="27" customWidth="1"/>
    <col min="15" max="16" width="7.7109375" style="1" customWidth="1"/>
    <col min="17" max="16384" width="9.140625" style="1"/>
  </cols>
  <sheetData>
    <row r="1" spans="2:16" ht="23.25" x14ac:dyDescent="0.35">
      <c r="P1" s="71" t="s">
        <v>202</v>
      </c>
    </row>
    <row r="2" spans="2:16" ht="15.75" x14ac:dyDescent="0.2">
      <c r="B2" s="5" t="s">
        <v>8</v>
      </c>
      <c r="K2" s="202"/>
    </row>
    <row r="3" spans="2:16" ht="41.25" customHeight="1" x14ac:dyDescent="0.2">
      <c r="B3" s="174" t="s">
        <v>3</v>
      </c>
      <c r="C3" s="174" t="s">
        <v>2</v>
      </c>
      <c r="D3" s="174" t="s">
        <v>30</v>
      </c>
      <c r="E3" s="174" t="s">
        <v>41</v>
      </c>
      <c r="F3" s="176" t="s">
        <v>165</v>
      </c>
      <c r="G3" s="176" t="s">
        <v>261</v>
      </c>
      <c r="H3" s="176" t="s">
        <v>262</v>
      </c>
      <c r="I3" s="176" t="s">
        <v>263</v>
      </c>
      <c r="J3" s="176" t="s">
        <v>156</v>
      </c>
      <c r="K3" s="176" t="s">
        <v>182</v>
      </c>
      <c r="L3" s="178" t="s">
        <v>233</v>
      </c>
      <c r="M3" s="178"/>
      <c r="N3" s="178"/>
    </row>
    <row r="4" spans="2:16" ht="31.5" x14ac:dyDescent="0.2">
      <c r="B4" s="175"/>
      <c r="C4" s="175"/>
      <c r="D4" s="175"/>
      <c r="E4" s="175"/>
      <c r="F4" s="177"/>
      <c r="G4" s="177"/>
      <c r="H4" s="177"/>
      <c r="I4" s="177"/>
      <c r="J4" s="177"/>
      <c r="K4" s="177"/>
      <c r="L4" s="8" t="s">
        <v>39</v>
      </c>
      <c r="M4" s="9" t="s">
        <v>40</v>
      </c>
      <c r="N4" s="40" t="s">
        <v>183</v>
      </c>
    </row>
    <row r="5" spans="2:16" s="130" customFormat="1" ht="15.75" x14ac:dyDescent="0.25">
      <c r="B5" s="131" t="s">
        <v>323</v>
      </c>
      <c r="C5" s="125" t="s">
        <v>309</v>
      </c>
      <c r="D5" s="125" t="s">
        <v>287</v>
      </c>
      <c r="E5" s="126" t="s">
        <v>324</v>
      </c>
      <c r="F5" s="127"/>
      <c r="G5" s="127" t="s">
        <v>287</v>
      </c>
      <c r="H5" s="127">
        <v>2.0299999999999998</v>
      </c>
      <c r="I5" s="127">
        <v>12.34</v>
      </c>
      <c r="J5" s="103">
        <f>I5/H5-1</f>
        <v>5.0788177339901486</v>
      </c>
      <c r="K5" s="127">
        <v>25</v>
      </c>
      <c r="L5" s="128">
        <v>60</v>
      </c>
      <c r="M5" s="129">
        <v>50</v>
      </c>
      <c r="N5" s="51">
        <f>L5+M5</f>
        <v>110</v>
      </c>
    </row>
    <row r="6" spans="2:16" s="130" customFormat="1" ht="15.75" x14ac:dyDescent="0.2">
      <c r="B6" s="126"/>
      <c r="C6" s="126" t="s">
        <v>313</v>
      </c>
      <c r="D6" s="126" t="s">
        <v>294</v>
      </c>
      <c r="E6" s="126" t="s">
        <v>324</v>
      </c>
      <c r="F6" s="127"/>
      <c r="G6" s="127" t="s">
        <v>294</v>
      </c>
      <c r="H6" s="127"/>
      <c r="I6" s="127">
        <v>0.23</v>
      </c>
      <c r="J6" s="103" t="e">
        <f t="shared" ref="J6:J14" si="0">I6/H6-1</f>
        <v>#DIV/0!</v>
      </c>
      <c r="K6" s="127">
        <v>4</v>
      </c>
      <c r="L6" s="128"/>
      <c r="M6" s="129"/>
      <c r="N6" s="51">
        <f t="shared" ref="N6:N14" si="1">L6+M6</f>
        <v>0</v>
      </c>
    </row>
    <row r="7" spans="2:16" s="130" customFormat="1" ht="15.75" x14ac:dyDescent="0.25">
      <c r="B7" s="131" t="s">
        <v>328</v>
      </c>
      <c r="C7" s="125" t="s">
        <v>310</v>
      </c>
      <c r="D7" s="125" t="s">
        <v>311</v>
      </c>
      <c r="E7" s="126" t="s">
        <v>324</v>
      </c>
      <c r="F7" s="127"/>
      <c r="G7" s="127" t="s">
        <v>326</v>
      </c>
      <c r="H7" s="127">
        <v>0.73</v>
      </c>
      <c r="I7" s="127">
        <v>1.08</v>
      </c>
      <c r="J7" s="103">
        <f t="shared" si="0"/>
        <v>0.47945205479452069</v>
      </c>
      <c r="K7" s="127">
        <v>6</v>
      </c>
      <c r="L7" s="128"/>
      <c r="M7" s="129"/>
      <c r="N7" s="51">
        <f t="shared" si="1"/>
        <v>0</v>
      </c>
    </row>
    <row r="8" spans="2:16" s="130" customFormat="1" ht="15.75" x14ac:dyDescent="0.2">
      <c r="B8" s="131" t="s">
        <v>329</v>
      </c>
      <c r="C8" s="126" t="s">
        <v>314</v>
      </c>
      <c r="D8" s="126" t="s">
        <v>308</v>
      </c>
      <c r="E8" s="126" t="s">
        <v>324</v>
      </c>
      <c r="F8" s="127"/>
      <c r="G8" s="127" t="s">
        <v>308</v>
      </c>
      <c r="H8" s="127">
        <v>0.15</v>
      </c>
      <c r="I8" s="127">
        <v>0.27</v>
      </c>
      <c r="J8" s="103">
        <f t="shared" si="0"/>
        <v>0.80000000000000027</v>
      </c>
      <c r="K8" s="127">
        <v>4</v>
      </c>
      <c r="L8" s="128"/>
      <c r="M8" s="129"/>
      <c r="N8" s="51">
        <f t="shared" si="1"/>
        <v>0</v>
      </c>
    </row>
    <row r="9" spans="2:16" s="130" customFormat="1" ht="15.75" x14ac:dyDescent="0.2">
      <c r="B9" s="131" t="s">
        <v>330</v>
      </c>
      <c r="C9" s="126" t="s">
        <v>315</v>
      </c>
      <c r="D9" s="126" t="s">
        <v>287</v>
      </c>
      <c r="E9" s="126" t="s">
        <v>324</v>
      </c>
      <c r="F9" s="127"/>
      <c r="G9" s="127" t="s">
        <v>287</v>
      </c>
      <c r="H9" s="127"/>
      <c r="I9" s="127">
        <v>0.1</v>
      </c>
      <c r="J9" s="103" t="e">
        <f t="shared" si="0"/>
        <v>#DIV/0!</v>
      </c>
      <c r="K9" s="127">
        <v>0</v>
      </c>
      <c r="L9" s="128"/>
      <c r="M9" s="129"/>
      <c r="N9" s="51">
        <f t="shared" si="1"/>
        <v>0</v>
      </c>
    </row>
    <row r="10" spans="2:16" s="130" customFormat="1" ht="15.75" x14ac:dyDescent="0.25">
      <c r="B10" s="131" t="s">
        <v>331</v>
      </c>
      <c r="C10" s="125" t="s">
        <v>301</v>
      </c>
      <c r="D10" s="125" t="s">
        <v>302</v>
      </c>
      <c r="E10" s="126" t="s">
        <v>325</v>
      </c>
      <c r="F10" s="127"/>
      <c r="G10" s="127" t="s">
        <v>304</v>
      </c>
      <c r="H10" s="127">
        <v>1.27</v>
      </c>
      <c r="I10" s="127">
        <v>1.53</v>
      </c>
      <c r="J10" s="103">
        <f t="shared" si="0"/>
        <v>0.20472440944881898</v>
      </c>
      <c r="K10" s="127">
        <v>8</v>
      </c>
      <c r="L10" s="128">
        <v>0</v>
      </c>
      <c r="M10" s="129">
        <v>0</v>
      </c>
      <c r="N10" s="51">
        <f t="shared" si="1"/>
        <v>0</v>
      </c>
    </row>
    <row r="11" spans="2:16" s="130" customFormat="1" ht="15.75" x14ac:dyDescent="0.2">
      <c r="B11" s="131" t="s">
        <v>318</v>
      </c>
      <c r="C11" s="126" t="s">
        <v>316</v>
      </c>
      <c r="D11" s="126" t="s">
        <v>286</v>
      </c>
      <c r="E11" s="126" t="s">
        <v>325</v>
      </c>
      <c r="F11" s="127"/>
      <c r="G11" s="127" t="s">
        <v>286</v>
      </c>
      <c r="H11" s="127"/>
      <c r="I11" s="127">
        <v>2.4</v>
      </c>
      <c r="J11" s="103" t="e">
        <f t="shared" si="0"/>
        <v>#DIV/0!</v>
      </c>
      <c r="K11" s="127">
        <v>8</v>
      </c>
      <c r="L11" s="128">
        <v>20</v>
      </c>
      <c r="M11" s="129">
        <v>30</v>
      </c>
      <c r="N11" s="51">
        <f t="shared" si="1"/>
        <v>50</v>
      </c>
    </row>
    <row r="12" spans="2:16" s="130" customFormat="1" ht="15.75" x14ac:dyDescent="0.2">
      <c r="B12" s="131" t="s">
        <v>319</v>
      </c>
      <c r="C12" s="126" t="s">
        <v>317</v>
      </c>
      <c r="D12" s="126" t="s">
        <v>286</v>
      </c>
      <c r="E12" s="126" t="s">
        <v>325</v>
      </c>
      <c r="F12" s="129"/>
      <c r="G12" s="129" t="s">
        <v>286</v>
      </c>
      <c r="H12" s="127"/>
      <c r="I12" s="127">
        <v>0.62</v>
      </c>
      <c r="J12" s="103" t="e">
        <f t="shared" si="0"/>
        <v>#DIV/0!</v>
      </c>
      <c r="K12" s="127">
        <v>6</v>
      </c>
      <c r="L12" s="128"/>
      <c r="M12" s="129"/>
      <c r="N12" s="51">
        <f t="shared" si="1"/>
        <v>0</v>
      </c>
    </row>
    <row r="13" spans="2:16" s="130" customFormat="1" ht="15.75" x14ac:dyDescent="0.2">
      <c r="B13" s="131" t="s">
        <v>321</v>
      </c>
      <c r="C13" s="126" t="s">
        <v>320</v>
      </c>
      <c r="D13" s="126" t="s">
        <v>286</v>
      </c>
      <c r="E13" s="126" t="s">
        <v>325</v>
      </c>
      <c r="F13" s="132"/>
      <c r="G13" s="129" t="s">
        <v>286</v>
      </c>
      <c r="H13" s="127"/>
      <c r="I13" s="127">
        <v>0.47</v>
      </c>
      <c r="J13" s="103" t="e">
        <f t="shared" si="0"/>
        <v>#DIV/0!</v>
      </c>
      <c r="K13" s="127">
        <v>6</v>
      </c>
      <c r="L13" s="128"/>
      <c r="M13" s="129"/>
      <c r="N13" s="51">
        <f t="shared" si="1"/>
        <v>0</v>
      </c>
    </row>
    <row r="14" spans="2:16" s="130" customFormat="1" ht="18" customHeight="1" x14ac:dyDescent="0.2">
      <c r="B14" s="131" t="s">
        <v>322</v>
      </c>
      <c r="C14" s="126" t="s">
        <v>303</v>
      </c>
      <c r="D14" s="126" t="s">
        <v>304</v>
      </c>
      <c r="E14" s="126" t="s">
        <v>325</v>
      </c>
      <c r="F14" s="132"/>
      <c r="G14" s="129" t="s">
        <v>304</v>
      </c>
      <c r="H14" s="10">
        <v>1.04</v>
      </c>
      <c r="I14" s="127">
        <v>0.35</v>
      </c>
      <c r="J14" s="103">
        <f t="shared" si="0"/>
        <v>-0.66346153846153855</v>
      </c>
      <c r="K14" s="127">
        <v>6</v>
      </c>
      <c r="L14" s="128">
        <v>30</v>
      </c>
      <c r="M14" s="129">
        <v>20</v>
      </c>
      <c r="N14" s="51">
        <f t="shared" si="1"/>
        <v>50</v>
      </c>
    </row>
    <row r="15" spans="2:16" ht="15.75" x14ac:dyDescent="0.25">
      <c r="B15" s="10"/>
      <c r="C15" s="125" t="s">
        <v>293</v>
      </c>
      <c r="D15" s="125" t="s">
        <v>294</v>
      </c>
      <c r="E15" s="10" t="s">
        <v>324</v>
      </c>
      <c r="F15" s="10"/>
      <c r="G15" s="133" t="s">
        <v>294</v>
      </c>
      <c r="H15" s="10">
        <v>3.25</v>
      </c>
      <c r="I15" s="10"/>
      <c r="J15" s="103">
        <f>I15/H15-1</f>
        <v>-1</v>
      </c>
      <c r="K15" s="203">
        <v>8</v>
      </c>
      <c r="L15" s="12"/>
      <c r="M15" s="12"/>
      <c r="N15" s="51">
        <f>L15+M15</f>
        <v>0</v>
      </c>
    </row>
    <row r="16" spans="2:16" ht="15.75" x14ac:dyDescent="0.25">
      <c r="B16" s="10"/>
      <c r="C16" s="125" t="s">
        <v>296</v>
      </c>
      <c r="D16" s="125" t="s">
        <v>295</v>
      </c>
      <c r="E16" s="10" t="s">
        <v>325</v>
      </c>
      <c r="F16" s="10"/>
      <c r="G16" s="133" t="s">
        <v>295</v>
      </c>
      <c r="H16" s="10">
        <v>1.36</v>
      </c>
      <c r="I16" s="11"/>
      <c r="J16" s="103">
        <f t="shared" ref="J16:J26" si="2">I16/H16-1</f>
        <v>-1</v>
      </c>
      <c r="K16" s="203">
        <v>3</v>
      </c>
      <c r="L16" s="12"/>
      <c r="M16" s="12"/>
      <c r="N16" s="51">
        <f t="shared" ref="N16:N25" si="3">L16+M16</f>
        <v>0</v>
      </c>
    </row>
    <row r="17" spans="2:14" ht="15.75" x14ac:dyDescent="0.25">
      <c r="B17" s="10"/>
      <c r="C17" s="125" t="s">
        <v>297</v>
      </c>
      <c r="D17" s="125" t="s">
        <v>298</v>
      </c>
      <c r="E17" s="10" t="s">
        <v>324</v>
      </c>
      <c r="F17" s="10"/>
      <c r="G17" s="133" t="s">
        <v>298</v>
      </c>
      <c r="H17" s="10">
        <v>2.7</v>
      </c>
      <c r="I17" s="11"/>
      <c r="J17" s="103">
        <f t="shared" si="2"/>
        <v>-1</v>
      </c>
      <c r="K17" s="203">
        <v>8</v>
      </c>
      <c r="L17" s="12"/>
      <c r="M17" s="12"/>
      <c r="N17" s="51">
        <f t="shared" si="3"/>
        <v>0</v>
      </c>
    </row>
    <row r="18" spans="2:14" ht="15.75" x14ac:dyDescent="0.25">
      <c r="B18" s="10"/>
      <c r="C18" s="125" t="s">
        <v>299</v>
      </c>
      <c r="D18" s="125" t="s">
        <v>300</v>
      </c>
      <c r="E18" s="10" t="s">
        <v>324</v>
      </c>
      <c r="F18" s="10"/>
      <c r="G18" s="133" t="s">
        <v>300</v>
      </c>
      <c r="H18" s="10">
        <v>0.34</v>
      </c>
      <c r="I18" s="11"/>
      <c r="J18" s="103">
        <f t="shared" si="2"/>
        <v>-1</v>
      </c>
      <c r="K18" s="203">
        <v>0</v>
      </c>
      <c r="L18" s="12"/>
      <c r="M18" s="12"/>
      <c r="N18" s="51">
        <f t="shared" si="3"/>
        <v>0</v>
      </c>
    </row>
    <row r="19" spans="2:14" ht="15.75" x14ac:dyDescent="0.25">
      <c r="B19" s="10"/>
      <c r="C19" s="125" t="s">
        <v>305</v>
      </c>
      <c r="D19" s="125" t="s">
        <v>268</v>
      </c>
      <c r="E19" s="10" t="s">
        <v>324</v>
      </c>
      <c r="F19" s="10"/>
      <c r="G19" s="133" t="s">
        <v>287</v>
      </c>
      <c r="H19" s="10">
        <v>1.99</v>
      </c>
      <c r="I19" s="11"/>
      <c r="J19" s="103">
        <f t="shared" si="2"/>
        <v>-1</v>
      </c>
      <c r="K19" s="203">
        <v>0</v>
      </c>
      <c r="L19" s="12"/>
      <c r="M19" s="12"/>
      <c r="N19" s="51">
        <f t="shared" si="3"/>
        <v>0</v>
      </c>
    </row>
    <row r="20" spans="2:14" ht="15.75" x14ac:dyDescent="0.25">
      <c r="B20" s="10"/>
      <c r="C20" s="125" t="s">
        <v>306</v>
      </c>
      <c r="D20" s="125" t="s">
        <v>307</v>
      </c>
      <c r="E20" s="10" t="s">
        <v>324</v>
      </c>
      <c r="F20" s="10"/>
      <c r="G20" s="133" t="s">
        <v>327</v>
      </c>
      <c r="H20" s="10">
        <v>0.55000000000000004</v>
      </c>
      <c r="I20" s="11"/>
      <c r="J20" s="103">
        <f t="shared" si="2"/>
        <v>-1</v>
      </c>
      <c r="K20" s="203">
        <v>0</v>
      </c>
      <c r="L20" s="12"/>
      <c r="M20" s="12"/>
      <c r="N20" s="51">
        <f t="shared" si="3"/>
        <v>0</v>
      </c>
    </row>
    <row r="21" spans="2:14" ht="15.75" x14ac:dyDescent="0.25">
      <c r="B21" s="10"/>
      <c r="C21" s="125" t="s">
        <v>312</v>
      </c>
      <c r="D21" s="125" t="s">
        <v>268</v>
      </c>
      <c r="E21" s="10" t="s">
        <v>324</v>
      </c>
      <c r="F21" s="10"/>
      <c r="G21" s="133" t="s">
        <v>287</v>
      </c>
      <c r="H21" s="10">
        <v>0.18</v>
      </c>
      <c r="I21" s="11"/>
      <c r="J21" s="103">
        <f t="shared" si="2"/>
        <v>-1</v>
      </c>
      <c r="K21" s="203">
        <v>0</v>
      </c>
      <c r="L21" s="12"/>
      <c r="M21" s="12"/>
      <c r="N21" s="51">
        <f t="shared" si="3"/>
        <v>0</v>
      </c>
    </row>
    <row r="22" spans="2:14" ht="15.75" x14ac:dyDescent="0.25">
      <c r="B22" s="10"/>
      <c r="C22" s="125"/>
      <c r="D22" s="125"/>
      <c r="E22" s="10"/>
      <c r="F22" s="10"/>
      <c r="G22" s="10"/>
      <c r="H22" s="10"/>
      <c r="I22" s="11"/>
      <c r="J22" s="103" t="e">
        <f t="shared" si="2"/>
        <v>#DIV/0!</v>
      </c>
      <c r="K22" s="203" t="s">
        <v>393</v>
      </c>
      <c r="L22" s="12"/>
      <c r="M22" s="12"/>
      <c r="N22" s="51">
        <f t="shared" si="3"/>
        <v>0</v>
      </c>
    </row>
    <row r="23" spans="2:14" ht="15.75" x14ac:dyDescent="0.2">
      <c r="B23" s="10"/>
      <c r="C23" s="10"/>
      <c r="D23" s="10"/>
      <c r="E23" s="10"/>
      <c r="F23" s="10"/>
      <c r="G23" s="10"/>
      <c r="H23" s="10"/>
      <c r="I23" s="11"/>
      <c r="J23" s="103" t="e">
        <f t="shared" si="2"/>
        <v>#DIV/0!</v>
      </c>
      <c r="K23" s="203"/>
      <c r="L23" s="12"/>
      <c r="M23" s="12"/>
      <c r="N23" s="51">
        <f t="shared" si="3"/>
        <v>0</v>
      </c>
    </row>
    <row r="24" spans="2:14" ht="15.75" x14ac:dyDescent="0.2">
      <c r="B24" s="10"/>
      <c r="C24" s="10"/>
      <c r="D24" s="10"/>
      <c r="E24" s="10"/>
      <c r="F24" s="10"/>
      <c r="G24" s="10"/>
      <c r="H24" s="10"/>
      <c r="I24" s="11"/>
      <c r="J24" s="103" t="e">
        <f t="shared" si="2"/>
        <v>#DIV/0!</v>
      </c>
      <c r="K24" s="203"/>
      <c r="L24" s="12"/>
      <c r="M24" s="12"/>
      <c r="N24" s="51">
        <f t="shared" si="3"/>
        <v>0</v>
      </c>
    </row>
    <row r="25" spans="2:14" ht="15.75" x14ac:dyDescent="0.2">
      <c r="B25" s="10"/>
      <c r="C25" s="10"/>
      <c r="D25" s="10"/>
      <c r="E25" s="10"/>
      <c r="F25" s="10"/>
      <c r="G25" s="10"/>
      <c r="H25" s="10"/>
      <c r="I25" s="11"/>
      <c r="J25" s="103" t="e">
        <f t="shared" si="2"/>
        <v>#DIV/0!</v>
      </c>
      <c r="K25" s="203"/>
      <c r="L25" s="12"/>
      <c r="M25" s="12"/>
      <c r="N25" s="51">
        <f t="shared" si="3"/>
        <v>0</v>
      </c>
    </row>
    <row r="26" spans="2:14" ht="15.75" x14ac:dyDescent="0.2">
      <c r="B26" s="171" t="s">
        <v>0</v>
      </c>
      <c r="C26" s="172"/>
      <c r="D26" s="172"/>
      <c r="E26" s="172"/>
      <c r="F26" s="173"/>
      <c r="G26" s="13"/>
      <c r="H26" s="68">
        <f>SUM(H5:H25)</f>
        <v>15.589999999999998</v>
      </c>
      <c r="I26" s="70">
        <f>SUM(I15:I25)</f>
        <v>0</v>
      </c>
      <c r="J26" s="103">
        <f t="shared" si="2"/>
        <v>-1</v>
      </c>
      <c r="K26" s="116">
        <f>SUM(K5:K25)</f>
        <v>92</v>
      </c>
      <c r="L26" s="14">
        <f>SUM(L15:L25)</f>
        <v>0</v>
      </c>
      <c r="M26" s="14">
        <f>SUM(M15:M25)</f>
        <v>0</v>
      </c>
      <c r="N26" s="8">
        <f>SUM(N5:N25)</f>
        <v>210</v>
      </c>
    </row>
    <row r="28" spans="2:14" x14ac:dyDescent="0.2">
      <c r="B28" s="1" t="s">
        <v>42</v>
      </c>
    </row>
    <row r="29" spans="2:14" x14ac:dyDescent="0.2">
      <c r="B29" s="1" t="s">
        <v>43</v>
      </c>
    </row>
  </sheetData>
  <mergeCells count="12">
    <mergeCell ref="B26:F26"/>
    <mergeCell ref="E3:E4"/>
    <mergeCell ref="K3:K4"/>
    <mergeCell ref="L3:N3"/>
    <mergeCell ref="B3:B4"/>
    <mergeCell ref="C3:C4"/>
    <mergeCell ref="D3:D4"/>
    <mergeCell ref="F3:F4"/>
    <mergeCell ref="G3:G4"/>
    <mergeCell ref="I3:I4"/>
    <mergeCell ref="H3:H4"/>
    <mergeCell ref="J3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"/>
  <sheetViews>
    <sheetView workbookViewId="0">
      <selection activeCell="S11" sqref="S11"/>
    </sheetView>
  </sheetViews>
  <sheetFormatPr defaultRowHeight="12.75" x14ac:dyDescent="0.2"/>
  <cols>
    <col min="1" max="16384" width="9.140625" style="33"/>
  </cols>
  <sheetData>
    <row r="1" spans="2:19" ht="23.25" x14ac:dyDescent="0.35">
      <c r="S1" s="71" t="s">
        <v>202</v>
      </c>
    </row>
    <row r="3" spans="2:19" ht="15" x14ac:dyDescent="0.2">
      <c r="B3" s="179" t="s">
        <v>184</v>
      </c>
      <c r="C3" s="179"/>
      <c r="D3" s="179" t="s">
        <v>126</v>
      </c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</row>
    <row r="4" spans="2:19" ht="30" x14ac:dyDescent="0.2">
      <c r="B4" s="34" t="s">
        <v>127</v>
      </c>
      <c r="C4" s="34" t="s">
        <v>128</v>
      </c>
      <c r="D4" s="35" t="s">
        <v>129</v>
      </c>
      <c r="E4" s="35" t="s">
        <v>130</v>
      </c>
      <c r="F4" s="35" t="s">
        <v>131</v>
      </c>
      <c r="G4" s="35" t="s">
        <v>132</v>
      </c>
      <c r="H4" s="35" t="s">
        <v>133</v>
      </c>
      <c r="I4" s="35" t="s">
        <v>134</v>
      </c>
      <c r="J4" s="35" t="s">
        <v>135</v>
      </c>
      <c r="K4" s="35" t="s">
        <v>136</v>
      </c>
      <c r="L4" s="35" t="s">
        <v>137</v>
      </c>
      <c r="M4" s="35" t="s">
        <v>138</v>
      </c>
      <c r="N4" s="35" t="s">
        <v>139</v>
      </c>
      <c r="O4" s="35" t="s">
        <v>140</v>
      </c>
      <c r="P4" s="35" t="s">
        <v>141</v>
      </c>
      <c r="Q4" s="35" t="s">
        <v>142</v>
      </c>
      <c r="R4" s="35" t="s">
        <v>143</v>
      </c>
      <c r="S4" s="35" t="s">
        <v>144</v>
      </c>
    </row>
    <row r="5" spans="2:19" x14ac:dyDescent="0.2">
      <c r="B5" s="36"/>
      <c r="C5" s="36">
        <f>G5+K5+O5+S5</f>
        <v>150</v>
      </c>
      <c r="D5" s="36">
        <v>20</v>
      </c>
      <c r="E5" s="36">
        <v>20</v>
      </c>
      <c r="F5" s="36">
        <v>10</v>
      </c>
      <c r="G5" s="36">
        <f>D5+E5+F5</f>
        <v>50</v>
      </c>
      <c r="H5" s="36">
        <v>10</v>
      </c>
      <c r="I5" s="36">
        <v>10</v>
      </c>
      <c r="J5" s="36">
        <v>10</v>
      </c>
      <c r="K5" s="36">
        <f>H5+I5+J5</f>
        <v>30</v>
      </c>
      <c r="L5" s="36">
        <v>10</v>
      </c>
      <c r="M5" s="36">
        <v>10</v>
      </c>
      <c r="N5" s="36">
        <v>10</v>
      </c>
      <c r="O5" s="36">
        <f>L5+M5+N5</f>
        <v>30</v>
      </c>
      <c r="P5" s="36">
        <v>10</v>
      </c>
      <c r="Q5" s="36">
        <v>10</v>
      </c>
      <c r="R5" s="36">
        <v>20</v>
      </c>
      <c r="S5" s="36">
        <f>P5+Q5+R5</f>
        <v>40</v>
      </c>
    </row>
    <row r="7" spans="2:19" x14ac:dyDescent="0.2">
      <c r="B7" s="33" t="s">
        <v>145</v>
      </c>
    </row>
  </sheetData>
  <mergeCells count="2">
    <mergeCell ref="B3:C3"/>
    <mergeCell ref="D3:S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workbookViewId="0">
      <selection activeCell="F16" sqref="F16"/>
    </sheetView>
  </sheetViews>
  <sheetFormatPr defaultRowHeight="12.75" x14ac:dyDescent="0.2"/>
  <cols>
    <col min="1" max="1" width="4.28515625" style="27" customWidth="1"/>
    <col min="2" max="2" width="43.85546875" style="27" bestFit="1" customWidth="1"/>
    <col min="3" max="3" width="9.42578125" style="27" customWidth="1"/>
    <col min="4" max="4" width="10.7109375" style="27" customWidth="1"/>
    <col min="5" max="5" width="8.7109375" style="27" customWidth="1"/>
    <col min="6" max="6" width="15" style="27" bestFit="1" customWidth="1"/>
    <col min="7" max="8" width="15" style="27" customWidth="1"/>
    <col min="9" max="9" width="10.85546875" style="27" customWidth="1"/>
    <col min="10" max="10" width="11.140625" style="27" customWidth="1"/>
    <col min="11" max="11" width="8.7109375" style="27" customWidth="1"/>
    <col min="12" max="12" width="9.140625" style="27" bestFit="1" customWidth="1"/>
    <col min="13" max="14" width="10.42578125" style="27" bestFit="1" customWidth="1"/>
    <col min="15" max="16" width="7.7109375" style="27" customWidth="1"/>
    <col min="17" max="16384" width="9.140625" style="27"/>
  </cols>
  <sheetData>
    <row r="1" spans="2:14" ht="23.25" x14ac:dyDescent="0.35">
      <c r="M1" s="71" t="s">
        <v>202</v>
      </c>
    </row>
    <row r="2" spans="2:14" ht="15.75" x14ac:dyDescent="0.2">
      <c r="B2" s="42" t="s">
        <v>8</v>
      </c>
      <c r="C2" s="42"/>
      <c r="D2" s="42"/>
    </row>
    <row r="3" spans="2:14" ht="18.75" x14ac:dyDescent="0.2">
      <c r="B3" s="136" t="s">
        <v>44</v>
      </c>
      <c r="C3" s="163" t="s">
        <v>234</v>
      </c>
      <c r="D3" s="164"/>
      <c r="E3" s="163" t="s">
        <v>235</v>
      </c>
      <c r="F3" s="164"/>
      <c r="G3" s="134" t="s">
        <v>238</v>
      </c>
      <c r="H3" s="134"/>
      <c r="I3" s="134" t="s">
        <v>237</v>
      </c>
      <c r="J3" s="134"/>
      <c r="K3" s="134" t="s">
        <v>236</v>
      </c>
      <c r="L3" s="134"/>
      <c r="M3" s="134" t="s">
        <v>239</v>
      </c>
      <c r="N3" s="134"/>
    </row>
    <row r="4" spans="2:14" ht="18.75" x14ac:dyDescent="0.2">
      <c r="B4" s="136"/>
      <c r="C4" s="66" t="s">
        <v>14</v>
      </c>
      <c r="D4" s="66" t="s">
        <v>45</v>
      </c>
      <c r="E4" s="52" t="s">
        <v>14</v>
      </c>
      <c r="F4" s="52" t="s">
        <v>45</v>
      </c>
      <c r="G4" s="66" t="s">
        <v>14</v>
      </c>
      <c r="H4" s="66" t="s">
        <v>45</v>
      </c>
      <c r="I4" s="52" t="s">
        <v>14</v>
      </c>
      <c r="J4" s="52" t="s">
        <v>45</v>
      </c>
      <c r="K4" s="52" t="s">
        <v>14</v>
      </c>
      <c r="L4" s="52" t="s">
        <v>45</v>
      </c>
      <c r="M4" s="52" t="s">
        <v>14</v>
      </c>
      <c r="N4" s="52" t="s">
        <v>45</v>
      </c>
    </row>
    <row r="5" spans="2:14" ht="18.75" x14ac:dyDescent="0.2">
      <c r="B5" s="4" t="s">
        <v>191</v>
      </c>
      <c r="C5" s="4"/>
      <c r="D5" s="4"/>
      <c r="E5" s="4">
        <v>10</v>
      </c>
      <c r="F5" s="4">
        <v>0.24</v>
      </c>
      <c r="G5" s="59" t="e">
        <f>C5/$C$16</f>
        <v>#DIV/0!</v>
      </c>
      <c r="H5" s="58" t="e">
        <f>D5/$D$16</f>
        <v>#DIV/0!</v>
      </c>
      <c r="I5" s="59">
        <f>E8/$E$16</f>
        <v>0.47189873417721517</v>
      </c>
      <c r="J5" s="59">
        <f>F8/$F$16</f>
        <v>0.43476070528967253</v>
      </c>
      <c r="K5" s="56"/>
      <c r="L5" s="30">
        <v>10</v>
      </c>
      <c r="M5" s="59" t="e">
        <f>K5/$K$16</f>
        <v>#DIV/0!</v>
      </c>
      <c r="N5" s="59">
        <f>L5/$L$16</f>
        <v>8.4745762711864403E-2</v>
      </c>
    </row>
    <row r="6" spans="2:14" ht="18.75" x14ac:dyDescent="0.2">
      <c r="B6" s="4" t="s">
        <v>185</v>
      </c>
      <c r="C6" s="4"/>
      <c r="D6" s="4"/>
      <c r="E6" s="4">
        <v>808</v>
      </c>
      <c r="F6" s="58">
        <v>8.82</v>
      </c>
      <c r="G6" s="59" t="e">
        <f t="shared" ref="G6:G16" si="0">C6/$C$16</f>
        <v>#DIV/0!</v>
      </c>
      <c r="H6" s="58" t="e">
        <f t="shared" ref="H6:H16" si="1">D6/$D$16</f>
        <v>#DIV/0!</v>
      </c>
      <c r="I6" s="59">
        <f t="shared" ref="I6:I16" si="2">E6/$E$16</f>
        <v>0.4091139240506329</v>
      </c>
      <c r="J6" s="59">
        <f t="shared" ref="J6:J16" si="3">F6/$F$16</f>
        <v>0.44433249370277078</v>
      </c>
      <c r="K6" s="56"/>
      <c r="L6" s="30">
        <v>30</v>
      </c>
      <c r="M6" s="59" t="e">
        <f t="shared" ref="M6:M16" si="4">K6/$K$16</f>
        <v>#DIV/0!</v>
      </c>
      <c r="N6" s="59">
        <f t="shared" ref="N6:N16" si="5">L6/$L$16</f>
        <v>0.25423728813559321</v>
      </c>
    </row>
    <row r="7" spans="2:14" ht="18.75" x14ac:dyDescent="0.2">
      <c r="B7" s="4" t="s">
        <v>186</v>
      </c>
      <c r="C7" s="4"/>
      <c r="D7" s="4"/>
      <c r="E7" s="4">
        <v>24</v>
      </c>
      <c r="F7" s="58"/>
      <c r="G7" s="59" t="e">
        <f t="shared" si="0"/>
        <v>#DIV/0!</v>
      </c>
      <c r="H7" s="58" t="e">
        <f t="shared" si="1"/>
        <v>#DIV/0!</v>
      </c>
      <c r="I7" s="59">
        <f t="shared" si="2"/>
        <v>1.2151898734177215E-2</v>
      </c>
      <c r="J7" s="59">
        <f t="shared" si="3"/>
        <v>0</v>
      </c>
      <c r="K7" s="56"/>
      <c r="L7" s="30">
        <v>15</v>
      </c>
      <c r="M7" s="59" t="e">
        <f t="shared" si="4"/>
        <v>#DIV/0!</v>
      </c>
      <c r="N7" s="59">
        <f t="shared" si="5"/>
        <v>0.1271186440677966</v>
      </c>
    </row>
    <row r="8" spans="2:14" ht="18.75" x14ac:dyDescent="0.2">
      <c r="B8" s="4" t="s">
        <v>187</v>
      </c>
      <c r="C8" s="4"/>
      <c r="D8" s="4"/>
      <c r="E8" s="4">
        <v>932</v>
      </c>
      <c r="F8" s="58">
        <v>8.6300000000000008</v>
      </c>
      <c r="G8" s="59" t="e">
        <f t="shared" si="0"/>
        <v>#DIV/0!</v>
      </c>
      <c r="H8" s="58" t="e">
        <f t="shared" si="1"/>
        <v>#DIV/0!</v>
      </c>
      <c r="I8" s="59" t="e">
        <f>#REF!/$E$16</f>
        <v>#REF!</v>
      </c>
      <c r="J8" s="59" t="e">
        <f>#REF!/$F$16</f>
        <v>#REF!</v>
      </c>
      <c r="K8" s="56"/>
      <c r="L8" s="30">
        <v>30</v>
      </c>
      <c r="M8" s="59" t="e">
        <f t="shared" ref="M8" si="6">K8/$K$16</f>
        <v>#DIV/0!</v>
      </c>
      <c r="N8" s="59">
        <f t="shared" ref="N8" si="7">L8/$L$16</f>
        <v>0.25423728813559321</v>
      </c>
    </row>
    <row r="9" spans="2:14" ht="18.75" x14ac:dyDescent="0.2">
      <c r="B9" s="4" t="s">
        <v>84</v>
      </c>
      <c r="C9" s="4"/>
      <c r="D9" s="4"/>
      <c r="E9" s="4">
        <v>39</v>
      </c>
      <c r="F9" s="58">
        <v>0.45</v>
      </c>
      <c r="G9" s="59" t="e">
        <f t="shared" si="0"/>
        <v>#DIV/0!</v>
      </c>
      <c r="H9" s="58" t="e">
        <f t="shared" si="1"/>
        <v>#DIV/0!</v>
      </c>
      <c r="I9" s="59">
        <f t="shared" si="2"/>
        <v>1.9746835443037975E-2</v>
      </c>
      <c r="J9" s="59">
        <f t="shared" si="3"/>
        <v>2.2670025188916875E-2</v>
      </c>
      <c r="K9" s="56"/>
      <c r="L9" s="30">
        <v>5</v>
      </c>
      <c r="M9" s="59" t="e">
        <f t="shared" si="4"/>
        <v>#DIV/0!</v>
      </c>
      <c r="N9" s="59">
        <f t="shared" si="5"/>
        <v>4.2372881355932202E-2</v>
      </c>
    </row>
    <row r="10" spans="2:14" ht="18.75" x14ac:dyDescent="0.2">
      <c r="B10" s="4" t="s">
        <v>85</v>
      </c>
      <c r="C10" s="4"/>
      <c r="D10" s="4"/>
      <c r="E10" s="4">
        <v>53</v>
      </c>
      <c r="F10" s="58">
        <v>0.78</v>
      </c>
      <c r="G10" s="59" t="e">
        <f t="shared" si="0"/>
        <v>#DIV/0!</v>
      </c>
      <c r="H10" s="58" t="e">
        <f t="shared" si="1"/>
        <v>#DIV/0!</v>
      </c>
      <c r="I10" s="59">
        <f t="shared" si="2"/>
        <v>2.6835443037974683E-2</v>
      </c>
      <c r="J10" s="59">
        <f t="shared" si="3"/>
        <v>3.929471032745592E-2</v>
      </c>
      <c r="K10" s="56"/>
      <c r="L10" s="30">
        <v>10</v>
      </c>
      <c r="M10" s="59" t="e">
        <f t="shared" si="4"/>
        <v>#DIV/0!</v>
      </c>
      <c r="N10" s="59">
        <f t="shared" si="5"/>
        <v>8.4745762711864403E-2</v>
      </c>
    </row>
    <row r="11" spans="2:14" ht="18.75" x14ac:dyDescent="0.2">
      <c r="B11" s="4" t="s">
        <v>86</v>
      </c>
      <c r="C11" s="4"/>
      <c r="D11" s="4"/>
      <c r="E11" s="4">
        <v>66</v>
      </c>
      <c r="F11" s="58">
        <v>0.81</v>
      </c>
      <c r="G11" s="59" t="e">
        <f t="shared" si="0"/>
        <v>#DIV/0!</v>
      </c>
      <c r="H11" s="58" t="e">
        <f t="shared" si="1"/>
        <v>#DIV/0!</v>
      </c>
      <c r="I11" s="59">
        <f t="shared" si="2"/>
        <v>3.3417721518987344E-2</v>
      </c>
      <c r="J11" s="59">
        <f t="shared" si="3"/>
        <v>4.0806045340050376E-2</v>
      </c>
      <c r="K11" s="56"/>
      <c r="L11" s="30">
        <v>10</v>
      </c>
      <c r="M11" s="59" t="e">
        <f t="shared" si="4"/>
        <v>#DIV/0!</v>
      </c>
      <c r="N11" s="59">
        <f t="shared" si="5"/>
        <v>8.4745762711864403E-2</v>
      </c>
    </row>
    <row r="12" spans="2:14" ht="18.75" x14ac:dyDescent="0.2">
      <c r="B12" s="4" t="s">
        <v>87</v>
      </c>
      <c r="C12" s="4"/>
      <c r="D12" s="4"/>
      <c r="E12" s="4">
        <v>53</v>
      </c>
      <c r="F12" s="58">
        <v>0.36</v>
      </c>
      <c r="G12" s="59" t="e">
        <f t="shared" si="0"/>
        <v>#DIV/0!</v>
      </c>
      <c r="H12" s="58" t="e">
        <f t="shared" si="1"/>
        <v>#DIV/0!</v>
      </c>
      <c r="I12" s="59">
        <f t="shared" si="2"/>
        <v>2.6835443037974683E-2</v>
      </c>
      <c r="J12" s="59">
        <f t="shared" si="3"/>
        <v>1.8136020151133501E-2</v>
      </c>
      <c r="K12" s="56"/>
      <c r="L12" s="30">
        <v>5</v>
      </c>
      <c r="M12" s="59" t="e">
        <f t="shared" si="4"/>
        <v>#DIV/0!</v>
      </c>
      <c r="N12" s="59">
        <f t="shared" si="5"/>
        <v>4.2372881355932202E-2</v>
      </c>
    </row>
    <row r="13" spans="2:14" ht="18.75" x14ac:dyDescent="0.2">
      <c r="B13" s="4" t="s">
        <v>88</v>
      </c>
      <c r="C13" s="4"/>
      <c r="D13" s="4"/>
      <c r="E13" s="4"/>
      <c r="F13" s="58"/>
      <c r="G13" s="59" t="e">
        <f t="shared" si="0"/>
        <v>#DIV/0!</v>
      </c>
      <c r="H13" s="58" t="e">
        <f t="shared" si="1"/>
        <v>#DIV/0!</v>
      </c>
      <c r="I13" s="59">
        <f t="shared" si="2"/>
        <v>0</v>
      </c>
      <c r="J13" s="59">
        <f t="shared" si="3"/>
        <v>0</v>
      </c>
      <c r="K13" s="56"/>
      <c r="L13" s="30">
        <v>3</v>
      </c>
      <c r="M13" s="59" t="e">
        <f t="shared" si="4"/>
        <v>#DIV/0!</v>
      </c>
      <c r="N13" s="59">
        <f t="shared" si="5"/>
        <v>2.5423728813559324E-2</v>
      </c>
    </row>
    <row r="14" spans="2:14" ht="18.75" x14ac:dyDescent="0.2">
      <c r="B14" s="4" t="s">
        <v>159</v>
      </c>
      <c r="C14" s="4"/>
      <c r="D14" s="4"/>
      <c r="E14" s="4"/>
      <c r="F14" s="58"/>
      <c r="G14" s="59" t="e">
        <f t="shared" si="0"/>
        <v>#DIV/0!</v>
      </c>
      <c r="H14" s="58" t="e">
        <f t="shared" si="1"/>
        <v>#DIV/0!</v>
      </c>
      <c r="I14" s="59">
        <f t="shared" si="2"/>
        <v>0</v>
      </c>
      <c r="J14" s="59">
        <f t="shared" si="3"/>
        <v>0</v>
      </c>
      <c r="K14" s="56"/>
      <c r="L14" s="30"/>
      <c r="M14" s="59" t="e">
        <f t="shared" si="4"/>
        <v>#DIV/0!</v>
      </c>
      <c r="N14" s="59">
        <f t="shared" si="5"/>
        <v>0</v>
      </c>
    </row>
    <row r="15" spans="2:14" ht="18.75" x14ac:dyDescent="0.2">
      <c r="B15" s="4" t="s">
        <v>188</v>
      </c>
      <c r="C15" s="4"/>
      <c r="D15" s="4"/>
      <c r="E15" s="4"/>
      <c r="F15" s="58"/>
      <c r="G15" s="59" t="e">
        <f t="shared" si="0"/>
        <v>#DIV/0!</v>
      </c>
      <c r="H15" s="58" t="e">
        <f t="shared" si="1"/>
        <v>#DIV/0!</v>
      </c>
      <c r="I15" s="59">
        <f t="shared" si="2"/>
        <v>0</v>
      </c>
      <c r="J15" s="59">
        <f t="shared" si="3"/>
        <v>0</v>
      </c>
      <c r="K15" s="56"/>
      <c r="L15" s="30"/>
      <c r="M15" s="59" t="e">
        <f t="shared" si="4"/>
        <v>#DIV/0!</v>
      </c>
      <c r="N15" s="59">
        <f t="shared" si="5"/>
        <v>0</v>
      </c>
    </row>
    <row r="16" spans="2:14" ht="18.75" x14ac:dyDescent="0.2">
      <c r="B16" s="52" t="s">
        <v>46</v>
      </c>
      <c r="C16" s="66">
        <f>SUM(C5:C15)</f>
        <v>0</v>
      </c>
      <c r="D16" s="66">
        <f>SUM(D5:D15)</f>
        <v>0</v>
      </c>
      <c r="E16" s="52">
        <f>SUM(E6:E15)</f>
        <v>1975</v>
      </c>
      <c r="F16" s="32">
        <f>SUM(F6:F15)</f>
        <v>19.850000000000001</v>
      </c>
      <c r="G16" s="60" t="e">
        <f t="shared" si="0"/>
        <v>#DIV/0!</v>
      </c>
      <c r="H16" s="32" t="e">
        <f t="shared" si="1"/>
        <v>#DIV/0!</v>
      </c>
      <c r="I16" s="60">
        <f t="shared" si="2"/>
        <v>1</v>
      </c>
      <c r="J16" s="60">
        <f t="shared" si="3"/>
        <v>1</v>
      </c>
      <c r="K16" s="52">
        <f>SUM(K5:K15)</f>
        <v>0</v>
      </c>
      <c r="L16" s="32">
        <f>SUM(L5:L15)</f>
        <v>118</v>
      </c>
      <c r="M16" s="60" t="e">
        <f t="shared" si="4"/>
        <v>#DIV/0!</v>
      </c>
      <c r="N16" s="60">
        <f t="shared" si="5"/>
        <v>1</v>
      </c>
    </row>
    <row r="17" spans="2:2" x14ac:dyDescent="0.2">
      <c r="B17" s="27" t="s">
        <v>47</v>
      </c>
    </row>
  </sheetData>
  <mergeCells count="7">
    <mergeCell ref="B3:B4"/>
    <mergeCell ref="E3:F3"/>
    <mergeCell ref="I3:J3"/>
    <mergeCell ref="K3:L3"/>
    <mergeCell ref="M3:N3"/>
    <mergeCell ref="C3:D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Fans-Perf</vt:lpstr>
      <vt:lpstr>Fans-Mkt Share</vt:lpstr>
      <vt:lpstr>City_Performance</vt:lpstr>
      <vt:lpstr>Network</vt:lpstr>
      <vt:lpstr>Fans-Townwise DNM</vt:lpstr>
      <vt:lpstr>Distributor App Plan</vt:lpstr>
      <vt:lpstr>Fans-CPwise Plan</vt:lpstr>
      <vt:lpstr>Fans Month Wise Projection</vt:lpstr>
      <vt:lpstr>Fans-Segment Wise</vt:lpstr>
      <vt:lpstr>Fans-Modelwise Qty Proj CF</vt:lpstr>
      <vt:lpstr>Targeted Customer</vt:lpstr>
      <vt:lpstr>Projects Executed</vt:lpstr>
      <vt:lpstr>Manpower</vt:lpstr>
      <vt:lpstr>Fans-Sales Promotion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havells</cp:lastModifiedBy>
  <cp:lastPrinted>2013-04-10T05:37:15Z</cp:lastPrinted>
  <dcterms:created xsi:type="dcterms:W3CDTF">2013-03-25T05:51:16Z</dcterms:created>
  <dcterms:modified xsi:type="dcterms:W3CDTF">2019-04-02T12:34:38Z</dcterms:modified>
</cp:coreProperties>
</file>