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rit\Box Sync\ENSE 623 - System Verification\Project\MATLAB\"/>
    </mc:Choice>
  </mc:AlternateContent>
  <bookViews>
    <workbookView xWindow="0" yWindow="0" windowWidth="20490" windowHeight="7530" xr2:uid="{19B673CB-3D11-4D3D-881A-0B4E7398BD62}"/>
  </bookViews>
  <sheets>
    <sheet name="Alternatives" sheetId="1" r:id="rId1"/>
    <sheet name="Inputs" sheetId="2" r:id="rId2"/>
    <sheet name="Results" sheetId="3" r:id="rId3"/>
    <sheet name="Calculations" sheetId="4" r:id="rId4"/>
  </sheets>
  <definedNames>
    <definedName name="IdleTime">Calculations!$B$2:$B$4</definedName>
    <definedName name="LeadTime">Calculations!$A$2:$A$4</definedName>
    <definedName name="TotalCost">Calculations!$C$2:$C$4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4" l="1"/>
  <c r="J3" i="4"/>
  <c r="J4" i="4"/>
  <c r="F3" i="4"/>
  <c r="C3" i="4"/>
  <c r="C4" i="4"/>
  <c r="F4" i="4" s="1"/>
  <c r="C2" i="4"/>
  <c r="F2" i="4" s="1"/>
  <c r="B12" i="4"/>
  <c r="B13" i="4"/>
  <c r="B11" i="4"/>
  <c r="A1" i="4"/>
  <c r="B1" i="4"/>
  <c r="A2" i="4"/>
  <c r="B2" i="4"/>
  <c r="A3" i="4"/>
  <c r="B3" i="4"/>
  <c r="A4" i="4"/>
  <c r="B4" i="4"/>
  <c r="D3" i="4" l="1"/>
  <c r="E4" i="4"/>
  <c r="D2" i="4"/>
  <c r="C12" i="4"/>
  <c r="E2" i="4"/>
  <c r="D4" i="4"/>
  <c r="C13" i="4"/>
  <c r="C11" i="4"/>
  <c r="E3" i="4"/>
  <c r="P3" i="2"/>
  <c r="P4" i="2"/>
  <c r="P2" i="2"/>
  <c r="O3" i="2"/>
  <c r="O4" i="2"/>
  <c r="O2" i="2"/>
  <c r="N3" i="2"/>
  <c r="N4" i="2"/>
  <c r="N2" i="2"/>
  <c r="M3" i="2"/>
  <c r="M4" i="2"/>
  <c r="M2" i="2"/>
  <c r="L3" i="2"/>
  <c r="L4" i="2"/>
  <c r="L2" i="2"/>
  <c r="K3" i="2"/>
  <c r="K4" i="2"/>
  <c r="K2" i="2"/>
  <c r="J3" i="2"/>
  <c r="J4" i="2"/>
  <c r="J2" i="2"/>
  <c r="A3" i="2"/>
  <c r="B3" i="2"/>
  <c r="C3" i="2"/>
  <c r="D3" i="2"/>
  <c r="E3" i="2"/>
  <c r="F3" i="2"/>
  <c r="G3" i="2"/>
  <c r="H3" i="2"/>
  <c r="I3" i="2"/>
  <c r="A4" i="2"/>
  <c r="B4" i="2"/>
  <c r="C4" i="2"/>
  <c r="D4" i="2"/>
  <c r="E4" i="2"/>
  <c r="F4" i="2"/>
  <c r="G4" i="2"/>
  <c r="H4" i="2"/>
  <c r="I4" i="2"/>
  <c r="G2" i="2"/>
  <c r="H2" i="2"/>
  <c r="I2" i="2"/>
  <c r="F2" i="2"/>
  <c r="B2" i="2"/>
  <c r="C2" i="2"/>
  <c r="D2" i="2"/>
  <c r="E2" i="2"/>
  <c r="A2" i="2"/>
  <c r="I4" i="1"/>
  <c r="I5" i="1"/>
  <c r="I3" i="1"/>
  <c r="I4" i="4" l="1"/>
  <c r="K5" i="1" s="1"/>
  <c r="I3" i="4"/>
  <c r="K4" i="1" s="1"/>
  <c r="I2" i="4"/>
  <c r="B17" i="1" l="1"/>
  <c r="K3" i="1"/>
</calcChain>
</file>

<file path=xl/sharedStrings.xml><?xml version="1.0" encoding="utf-8"?>
<sst xmlns="http://schemas.openxmlformats.org/spreadsheetml/2006/main" count="76" uniqueCount="42">
  <si>
    <t>AGV Model 1</t>
  </si>
  <si>
    <t>AGV Model 2</t>
  </si>
  <si>
    <t>AGV Model 3</t>
  </si>
  <si>
    <t>Speed</t>
  </si>
  <si>
    <t>Count DS</t>
  </si>
  <si>
    <t>Count SM</t>
  </si>
  <si>
    <t>Count MB</t>
  </si>
  <si>
    <t>Count BP</t>
  </si>
  <si>
    <t>Cost/AGV</t>
  </si>
  <si>
    <t>Total Cost</t>
  </si>
  <si>
    <t>Alternatives</t>
  </si>
  <si>
    <t>Weights</t>
  </si>
  <si>
    <t>System Lead Time</t>
  </si>
  <si>
    <t>Idle Time</t>
  </si>
  <si>
    <t>Environment Parameters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</si>
  <si>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</si>
  <si>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</si>
  <si>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</si>
  <si>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</si>
  <si>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</si>
  <si>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</si>
  <si>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</si>
  <si>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Load DS</t>
  </si>
  <si>
    <t>Load SM</t>
  </si>
  <si>
    <t>Load MB</t>
  </si>
  <si>
    <t>Load BP</t>
  </si>
  <si>
    <t>Mean Load</t>
  </si>
  <si>
    <t>Lead Time</t>
  </si>
  <si>
    <t>Manufacturing Node Idle Time</t>
  </si>
  <si>
    <t>Lead Time Norm</t>
  </si>
  <si>
    <t>Idle Time Norm</t>
  </si>
  <si>
    <t>Weights (0-100)</t>
  </si>
  <si>
    <t>Normalized Weights</t>
  </si>
  <si>
    <t>Cost</t>
  </si>
  <si>
    <t>Total Cost Norm</t>
  </si>
  <si>
    <t>Value Function</t>
  </si>
  <si>
    <t>Best Alternative</t>
  </si>
  <si>
    <t>AGV Model</t>
  </si>
  <si>
    <t>Analysis Type</t>
  </si>
  <si>
    <t>Analysis Modes</t>
  </si>
  <si>
    <t>Analytical</t>
  </si>
  <si>
    <t>Monte 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</si>
</sst>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Value Functions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Alternatives!$A$3:$A$5</c:f>
              <c:strCache>
                <c:ptCount val="3"/>
                <c:pt idx="0">
                  <c:v>AGV Model 1</c:v>
                </c:pt>
                <c:pt idx="1">
                  <c:v>AGV Model 2</c:v>
                </c:pt>
                <c:pt idx="2">
                  <c:v>AGV Model 3</c:v>
                </c:pt>
              </c:strCache>
            </c:strRef>
          </c:cat>
          <c:val>
            <c:numRef>
              <c:f>Alternatives!$K$3:$K$5</c:f>
              <c:numCache>
                <c:formatCode>0.000</c:formatCode>
                <c:ptCount val="3"/>
                <c:pt idx="0">
                  <c:v>0.60869565217391308</c:v>
                </c:pt>
                <c:pt idx="1">
                  <c:v>0.66404410576333439</c:v>
                </c:pt>
                <c:pt idx="2">
                  <c:v>0.65217391304347827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0A-4B3B-B613-ACC7DD7E7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145488"/>
        <c:axId val="437533840"/>
      </c:barChart>
      <c:catAx>
        <c:axId val="48214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533840"/>
        <c:crosses val="autoZero"/>
        <c:auto val="1"/>
        <c:lblAlgn val="ctr"/>
        <c:lblOffset val="100"/>
        <c:noMultiLvlLbl val="0"/>
      </c:catAx>
      <c:valAx>
        <c:axId val="43753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14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6</xdr:row>
      <xdr:rowOff>104775</xdr:rowOff>
    </xdr:from>
    <xdr:to>
      <xdr:col>15</xdr:col>
      <xdr:colOff>495300</xdr:colOff>
      <xdr:row>20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69E72D-C839-4240-933D-044B6DE06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5678-9BDC-4043-936F-E1260256B598}">
  <dimension ref="A1:K20"/>
  <sheetViews>
    <sheetView tabSelected="1" workbookViewId="0">
      <selection activeCell="D17" sqref="D17"/>
    </sheetView>
  </sheetViews>
  <sheetFormatPr defaultRowHeight="15" x14ac:dyDescent="0.25"/>
  <cols>
    <col min="1" max="1" width="28.5703125" bestFit="1" customWidth="1"/>
    <col min="2" max="2" width="15.140625" bestFit="1" customWidth="1"/>
    <col min="3" max="3" width="11.85546875" bestFit="1" customWidth="1"/>
    <col min="4" max="4" width="12" bestFit="1" customWidth="1"/>
    <col min="5" max="6" width="11.28515625" bestFit="1" customWidth="1"/>
    <col min="7" max="7" width="11.28515625" customWidth="1"/>
    <col min="8" max="9" width="9.7109375" bestFit="1" customWidth="1"/>
  </cols>
  <sheetData>
    <row r="1" spans="1:11" x14ac:dyDescent="0.25">
      <c r="A1" s="1" t="s">
        <v>10</v>
      </c>
    </row>
    <row r="2" spans="1:11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26</v>
      </c>
      <c r="H2" s="1" t="s">
        <v>8</v>
      </c>
      <c r="I2" s="1" t="s">
        <v>9</v>
      </c>
      <c r="K2" s="1" t="s">
        <v>35</v>
      </c>
    </row>
    <row r="3" spans="1:11" x14ac:dyDescent="0.25">
      <c r="A3" s="1" t="s">
        <v>0</v>
      </c>
      <c r="B3">
        <v>4.9000000000000004</v>
      </c>
      <c r="C3">
        <v>10</v>
      </c>
      <c r="D3">
        <v>11</v>
      </c>
      <c r="E3">
        <v>15</v>
      </c>
      <c r="F3">
        <v>16</v>
      </c>
      <c r="G3">
        <v>1</v>
      </c>
      <c r="H3">
        <v>1000</v>
      </c>
      <c r="I3">
        <f>SUM(C3:F3)*H3</f>
        <v>52000</v>
      </c>
      <c r="K3" s="4">
        <f>Calculations!I2</f>
        <v>0.60869565217391308</v>
      </c>
    </row>
    <row r="4" spans="1:11" x14ac:dyDescent="0.25">
      <c r="A4" s="1" t="s">
        <v>1</v>
      </c>
      <c r="B4">
        <v>5.4</v>
      </c>
      <c r="C4">
        <v>11</v>
      </c>
      <c r="D4">
        <v>12</v>
      </c>
      <c r="E4">
        <v>16</v>
      </c>
      <c r="F4">
        <v>17</v>
      </c>
      <c r="G4">
        <v>1</v>
      </c>
      <c r="H4">
        <v>1500</v>
      </c>
      <c r="I4">
        <f t="shared" ref="I4:I5" si="0">SUM(C4:F4)*H4</f>
        <v>84000</v>
      </c>
      <c r="K4" s="4">
        <f>Calculations!I3</f>
        <v>0.66404410576333439</v>
      </c>
    </row>
    <row r="5" spans="1:11" x14ac:dyDescent="0.25">
      <c r="A5" s="1" t="s">
        <v>2</v>
      </c>
      <c r="B5">
        <v>5.9</v>
      </c>
      <c r="C5">
        <v>12</v>
      </c>
      <c r="D5">
        <v>13</v>
      </c>
      <c r="E5">
        <v>17</v>
      </c>
      <c r="F5">
        <v>18</v>
      </c>
      <c r="G5">
        <v>1</v>
      </c>
      <c r="H5">
        <v>2000</v>
      </c>
      <c r="I5">
        <f t="shared" si="0"/>
        <v>120000</v>
      </c>
      <c r="K5" s="4">
        <f>Calculations!I4</f>
        <v>0.65217391304347827</v>
      </c>
    </row>
    <row r="7" spans="1:11" x14ac:dyDescent="0.25">
      <c r="A7" s="1" t="s">
        <v>14</v>
      </c>
    </row>
    <row r="8" spans="1:11" x14ac:dyDescent="0.25">
      <c r="A8" s="1"/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</row>
    <row r="9" spans="1:11" x14ac:dyDescent="0.25">
      <c r="A9" s="1"/>
      <c r="B9" s="2">
        <v>0.04</v>
      </c>
      <c r="C9" s="2">
        <v>0.04</v>
      </c>
      <c r="D9" s="2">
        <v>0.04</v>
      </c>
      <c r="E9" s="2">
        <v>0.04</v>
      </c>
      <c r="F9" s="2">
        <v>50</v>
      </c>
      <c r="G9" s="2">
        <v>200</v>
      </c>
      <c r="H9" s="2">
        <v>550</v>
      </c>
    </row>
    <row r="11" spans="1:11" x14ac:dyDescent="0.25">
      <c r="B11" s="1" t="s">
        <v>31</v>
      </c>
    </row>
    <row r="12" spans="1:11" x14ac:dyDescent="0.25">
      <c r="A12" s="1" t="s">
        <v>12</v>
      </c>
      <c r="B12">
        <v>90</v>
      </c>
    </row>
    <row r="13" spans="1:11" x14ac:dyDescent="0.25">
      <c r="A13" s="1" t="s">
        <v>28</v>
      </c>
      <c r="B13">
        <v>60</v>
      </c>
    </row>
    <row r="14" spans="1:11" x14ac:dyDescent="0.25">
      <c r="A14" s="1" t="s">
        <v>9</v>
      </c>
      <c r="B14">
        <v>80</v>
      </c>
    </row>
    <row r="17" spans="1:2" x14ac:dyDescent="0.25">
      <c r="A17" s="1" t="s">
        <v>36</v>
      </c>
      <c r="B17" s="3" t="str">
        <f>VLOOKUP(MAX(Calculations!I2:I4),Calculations!I2:J4,2,TRUE)</f>
        <v>AGV Model 2</v>
      </c>
    </row>
    <row r="20" spans="1:2" x14ac:dyDescent="0.25">
      <c r="A20" s="1" t="s">
        <v>38</v>
      </c>
      <c r="B20" t="s">
        <v>40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38AC747-B846-465F-BF16-1389415A4D43}">
          <x14:formula1>
            <xm:f>Calculations!$M$2:$M$3</xm:f>
          </x14:formula1>
          <xm:sqref>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9A68-30F8-464F-A6FB-B8B45E0C56FF}">
  <dimension ref="A1:P4"/>
  <sheetViews>
    <sheetView workbookViewId="0">
      <selection activeCell="A2" sqref="A2"/>
    </sheetView>
  </sheetViews>
  <sheetFormatPr defaultRowHeight="15" x14ac:dyDescent="0.25"/>
  <sheetData>
    <row r="1" spans="1:1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22</v>
      </c>
      <c r="G1" t="s">
        <v>23</v>
      </c>
      <c r="H1" t="s">
        <v>24</v>
      </c>
      <c r="I1" t="s">
        <v>25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25">
      <c r="A2">
        <f>Alternatives!B3</f>
        <v>4.9000000000000004</v>
      </c>
      <c r="B2">
        <f>Alternatives!C3</f>
        <v>10</v>
      </c>
      <c r="C2">
        <f>Alternatives!D3</f>
        <v>11</v>
      </c>
      <c r="D2">
        <f>Alternatives!E3</f>
        <v>15</v>
      </c>
      <c r="E2">
        <f>Alternatives!F3</f>
        <v>16</v>
      </c>
      <c r="F2">
        <f>Alternatives!$G$3</f>
        <v>1</v>
      </c>
      <c r="G2">
        <f>Alternatives!$G$3</f>
        <v>1</v>
      </c>
      <c r="H2">
        <f>Alternatives!$G$3</f>
        <v>1</v>
      </c>
      <c r="I2">
        <f>Alternatives!$G$3</f>
        <v>1</v>
      </c>
      <c r="J2">
        <f>Alternatives!$B$9</f>
        <v>0.04</v>
      </c>
      <c r="K2">
        <f>Alternatives!$C$9</f>
        <v>0.04</v>
      </c>
      <c r="L2">
        <f>Alternatives!$D$9</f>
        <v>0.04</v>
      </c>
      <c r="M2">
        <f>Alternatives!$E$9</f>
        <v>0.04</v>
      </c>
      <c r="N2">
        <f>Alternatives!$F$9</f>
        <v>50</v>
      </c>
      <c r="O2">
        <f>Alternatives!$G$9</f>
        <v>200</v>
      </c>
      <c r="P2">
        <f>Alternatives!$H$9</f>
        <v>550</v>
      </c>
    </row>
    <row r="3" spans="1:16" x14ac:dyDescent="0.25">
      <c r="A3">
        <f>Alternatives!B4</f>
        <v>5.4</v>
      </c>
      <c r="B3">
        <f>Alternatives!C4</f>
        <v>11</v>
      </c>
      <c r="C3">
        <f>Alternatives!D4</f>
        <v>12</v>
      </c>
      <c r="D3">
        <f>Alternatives!E4</f>
        <v>16</v>
      </c>
      <c r="E3">
        <f>Alternatives!F4</f>
        <v>17</v>
      </c>
      <c r="F3">
        <f>Alternatives!$G$3</f>
        <v>1</v>
      </c>
      <c r="G3">
        <f>Alternatives!$G$3</f>
        <v>1</v>
      </c>
      <c r="H3">
        <f>Alternatives!$G$3</f>
        <v>1</v>
      </c>
      <c r="I3">
        <f>Alternatives!$G$3</f>
        <v>1</v>
      </c>
      <c r="J3">
        <f>Alternatives!$B$9</f>
        <v>0.04</v>
      </c>
      <c r="K3">
        <f>Alternatives!$C$9</f>
        <v>0.04</v>
      </c>
      <c r="L3">
        <f>Alternatives!$D$9</f>
        <v>0.04</v>
      </c>
      <c r="M3">
        <f>Alternatives!$E$9</f>
        <v>0.04</v>
      </c>
      <c r="N3">
        <f>Alternatives!$F$9</f>
        <v>50</v>
      </c>
      <c r="O3">
        <f>Alternatives!$G$9</f>
        <v>200</v>
      </c>
      <c r="P3">
        <f>Alternatives!$H$9</f>
        <v>550</v>
      </c>
    </row>
    <row r="4" spans="1:16" x14ac:dyDescent="0.25">
      <c r="A4">
        <f>Alternatives!B5</f>
        <v>5.9</v>
      </c>
      <c r="B4">
        <f>Alternatives!C5</f>
        <v>12</v>
      </c>
      <c r="C4">
        <f>Alternatives!D5</f>
        <v>13</v>
      </c>
      <c r="D4">
        <f>Alternatives!E5</f>
        <v>17</v>
      </c>
      <c r="E4">
        <f>Alternatives!F5</f>
        <v>18</v>
      </c>
      <c r="F4">
        <f>Alternatives!$G$3</f>
        <v>1</v>
      </c>
      <c r="G4">
        <f>Alternatives!$G$3</f>
        <v>1</v>
      </c>
      <c r="H4">
        <f>Alternatives!$G$3</f>
        <v>1</v>
      </c>
      <c r="I4">
        <f>Alternatives!$G$3</f>
        <v>1</v>
      </c>
      <c r="J4">
        <f>Alternatives!$B$9</f>
        <v>0.04</v>
      </c>
      <c r="K4">
        <f>Alternatives!$C$9</f>
        <v>0.04</v>
      </c>
      <c r="L4">
        <f>Alternatives!$D$9</f>
        <v>0.04</v>
      </c>
      <c r="M4">
        <f>Alternatives!$E$9</f>
        <v>0.04</v>
      </c>
      <c r="N4">
        <f>Alternatives!$F$9</f>
        <v>50</v>
      </c>
      <c r="O4">
        <f>Alternatives!$G$9</f>
        <v>200</v>
      </c>
      <c r="P4">
        <f>Alternatives!$H$9</f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C187-E67C-4B93-BDB6-7D13B4561F21}">
  <dimension ref="A1:R4"/>
  <sheetViews>
    <sheetView workbookViewId="0">
      <selection activeCell="F10" sqref="F10"/>
    </sheetView>
  </sheetViews>
  <sheetFormatPr defaultRowHeight="15" x14ac:dyDescent="0.25"/>
  <sheetData>
    <row r="1" spans="1:1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22</v>
      </c>
      <c r="G1" t="s">
        <v>23</v>
      </c>
      <c r="H1" t="s">
        <v>24</v>
      </c>
      <c r="I1" t="s">
        <v>25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27</v>
      </c>
      <c r="R1" t="s">
        <v>13</v>
      </c>
    </row>
    <row r="2" spans="1:18" x14ac:dyDescent="0.25">
      <c r="A2">
        <v>4.9000000000000004</v>
      </c>
      <c r="B2">
        <v>10</v>
      </c>
      <c r="C2">
        <v>11</v>
      </c>
      <c r="D2">
        <v>15</v>
      </c>
      <c r="E2">
        <v>16</v>
      </c>
      <c r="F2">
        <v>1</v>
      </c>
      <c r="G2">
        <v>1</v>
      </c>
      <c r="H2">
        <v>1</v>
      </c>
      <c r="I2">
        <v>1</v>
      </c>
      <c r="J2">
        <v>0.04</v>
      </c>
      <c r="K2">
        <v>0.04</v>
      </c>
      <c r="L2">
        <v>0.04</v>
      </c>
      <c r="M2">
        <v>0.04</v>
      </c>
      <c r="N2">
        <v>50</v>
      </c>
      <c r="O2">
        <v>200</v>
      </c>
      <c r="P2">
        <v>550</v>
      </c>
      <c r="Q2">
        <v>2.6653264600378528E-2</v>
      </c>
      <c r="R2">
        <v>0.75</v>
      </c>
    </row>
    <row r="3" spans="1:18" x14ac:dyDescent="0.25">
      <c r="A3">
        <v>5.4</v>
      </c>
      <c r="B3">
        <v>11</v>
      </c>
      <c r="C3">
        <v>12</v>
      </c>
      <c r="D3">
        <v>16</v>
      </c>
      <c r="E3">
        <v>17</v>
      </c>
      <c r="F3">
        <v>1</v>
      </c>
      <c r="G3">
        <v>1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50</v>
      </c>
      <c r="O3">
        <v>200</v>
      </c>
      <c r="P3">
        <v>550</v>
      </c>
      <c r="Q3">
        <v>2.4514383335401436E-2</v>
      </c>
      <c r="R3">
        <v>0.75</v>
      </c>
    </row>
    <row r="4" spans="1:18" x14ac:dyDescent="0.25">
      <c r="A4">
        <v>5.9</v>
      </c>
      <c r="B4">
        <v>12</v>
      </c>
      <c r="C4">
        <v>13</v>
      </c>
      <c r="D4">
        <v>17</v>
      </c>
      <c r="E4">
        <v>18</v>
      </c>
      <c r="F4">
        <v>1</v>
      </c>
      <c r="G4">
        <v>1</v>
      </c>
      <c r="H4">
        <v>1</v>
      </c>
      <c r="I4">
        <v>1</v>
      </c>
      <c r="J4">
        <v>0.04</v>
      </c>
      <c r="K4">
        <v>0.04</v>
      </c>
      <c r="L4">
        <v>0.04</v>
      </c>
      <c r="M4">
        <v>0.04</v>
      </c>
      <c r="N4">
        <v>50</v>
      </c>
      <c r="O4">
        <v>200</v>
      </c>
      <c r="P4">
        <v>550</v>
      </c>
      <c r="Q4">
        <v>2.2832105389173067E-2</v>
      </c>
      <c r="R4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737A-3DAA-4A55-A3F6-2B88B9CC3644}">
  <dimension ref="A1:M13"/>
  <sheetViews>
    <sheetView workbookViewId="0">
      <selection activeCell="M4" sqref="M4"/>
    </sheetView>
  </sheetViews>
  <sheetFormatPr defaultRowHeight="15" x14ac:dyDescent="0.25"/>
  <cols>
    <col min="3" max="3" width="9.7109375" bestFit="1" customWidth="1"/>
    <col min="4" max="4" width="15.5703125" bestFit="1" customWidth="1"/>
    <col min="5" max="5" width="14.85546875" bestFit="1" customWidth="1"/>
    <col min="6" max="6" width="15.28515625" bestFit="1" customWidth="1"/>
    <col min="8" max="8" width="12.42578125" bestFit="1" customWidth="1"/>
    <col min="9" max="9" width="14.42578125" bestFit="1" customWidth="1"/>
    <col min="10" max="10" width="12.42578125" bestFit="1" customWidth="1"/>
    <col min="12" max="12" width="14.42578125" bestFit="1" customWidth="1"/>
  </cols>
  <sheetData>
    <row r="1" spans="1:13" x14ac:dyDescent="0.25">
      <c r="A1" t="str">
        <f>Results!Q1</f>
        <v>Lead Time</v>
      </c>
      <c r="B1" t="str">
        <f>Results!R1</f>
        <v>Idle Time</v>
      </c>
      <c r="C1" t="s">
        <v>9</v>
      </c>
      <c r="D1" t="s">
        <v>29</v>
      </c>
      <c r="E1" t="s">
        <v>30</v>
      </c>
      <c r="F1" t="s">
        <v>34</v>
      </c>
      <c r="I1" t="s">
        <v>35</v>
      </c>
      <c r="J1" t="s">
        <v>37</v>
      </c>
      <c r="M1" t="s">
        <v>39</v>
      </c>
    </row>
    <row r="2" spans="1:13" x14ac:dyDescent="0.25">
      <c r="A2">
        <f>Results!Q2</f>
        <v>2.6653264600378528E-2</v>
      </c>
      <c r="B2">
        <f>Results!R2</f>
        <v>0.75</v>
      </c>
      <c r="C2">
        <f>Alternatives!I3</f>
        <v>52000</v>
      </c>
      <c r="D2">
        <f>IF(A2=MIN(LeadTime),1,IF(A2=MAX(LeadTime),0,(MAX(LeadTime)-A2)/(MAX(LeadTime)-MIN(LeadTime))))</f>
        <v>0</v>
      </c>
      <c r="E2">
        <f>IF(B2=MIN(IdleTime),1,IF(B2=MAX(IdleTime),0,(MAX(IdleTime)-B2)/(MAX(IdleTime)-MIN(IdleTime))))</f>
        <v>1</v>
      </c>
      <c r="F2">
        <f>IF(C2=MIN(TotalCost),1,IF(C2=MAX(TotalCost),0,(MAX(TotalCost)-C2)/(MAX(TotalCost)-MIN(TotalCost))))</f>
        <v>1</v>
      </c>
      <c r="I2">
        <f>($C$11*D2)+($C$12*E2)+($C$13*F2)</f>
        <v>0.60869565217391308</v>
      </c>
      <c r="J2" t="str">
        <f>Alternatives!A3</f>
        <v>AGV Model 1</v>
      </c>
      <c r="M2" t="s">
        <v>40</v>
      </c>
    </row>
    <row r="3" spans="1:13" x14ac:dyDescent="0.25">
      <c r="A3">
        <f>Results!Q3</f>
        <v>2.4514383335401436E-2</v>
      </c>
      <c r="B3">
        <f>Results!R3</f>
        <v>0.75</v>
      </c>
      <c r="C3">
        <f>Alternatives!I4</f>
        <v>84000</v>
      </c>
      <c r="D3">
        <f>IF(A3=MIN(LeadTime),1,IF(A3=MAX(LeadTime),0,(MAX(LeadTime)-A3)/(MAX(LeadTime)-MIN(LeadTime))))</f>
        <v>0.55974670165662599</v>
      </c>
      <c r="E3">
        <f>IF(B3=MIN(IdleTime),1,IF(B3=MAX(IdleTime),0,(MAX(IdleTime)-B3)/(MAX(IdleTime)-MIN(IdleTime))))</f>
        <v>1</v>
      </c>
      <c r="F3">
        <f>IF(C3=MIN(TotalCost),1,IF(C3=MAX(TotalCost),0,(MAX(TotalCost)-C3)/(MAX(TotalCost)-MIN(TotalCost))))</f>
        <v>0.52941176470588236</v>
      </c>
      <c r="I3">
        <f t="shared" ref="I3:I4" si="0">($C$11*D3)+($C$12*E3)+($C$13*F3)</f>
        <v>0.66404410576333439</v>
      </c>
      <c r="J3" t="str">
        <f>Alternatives!A4</f>
        <v>AGV Model 2</v>
      </c>
      <c r="M3" t="s">
        <v>41</v>
      </c>
    </row>
    <row r="4" spans="1:13" x14ac:dyDescent="0.25">
      <c r="A4">
        <f>Results!Q4</f>
        <v>2.2832105389173067E-2</v>
      </c>
      <c r="B4">
        <f>Results!R4</f>
        <v>0.75</v>
      </c>
      <c r="C4">
        <f>Alternatives!I5</f>
        <v>120000</v>
      </c>
      <c r="D4">
        <f>IF(A4=MIN(LeadTime),1,IF(A4=MAX(LeadTime),0,(MAX(LeadTime)-A4)/(MAX(LeadTime)-MIN(LeadTime))))</f>
        <v>1</v>
      </c>
      <c r="E4">
        <f>IF(B4=MIN(IdleTime),1,IF(B4=MAX(IdleTime),0,(MAX(IdleTime)-B4)/(MAX(IdleTime)-MIN(IdleTime))))</f>
        <v>1</v>
      </c>
      <c r="F4">
        <f>IF(C4=MIN(TotalCost),1,IF(C4=MAX(TotalCost),0,(MAX(TotalCost)-C4)/(MAX(TotalCost)-MIN(TotalCost))))</f>
        <v>0</v>
      </c>
      <c r="I4">
        <f t="shared" si="0"/>
        <v>0.65217391304347827</v>
      </c>
      <c r="J4" t="str">
        <f>Alternatives!A5</f>
        <v>AGV Model 3</v>
      </c>
    </row>
    <row r="10" spans="1:13" x14ac:dyDescent="0.25">
      <c r="B10" t="s">
        <v>11</v>
      </c>
      <c r="C10" t="s">
        <v>32</v>
      </c>
    </row>
    <row r="11" spans="1:13" x14ac:dyDescent="0.25">
      <c r="A11" t="s">
        <v>27</v>
      </c>
      <c r="B11">
        <f>Alternatives!B12</f>
        <v>90</v>
      </c>
      <c r="C11">
        <f>B11/SUM($B$11:$B$13)</f>
        <v>0.39130434782608697</v>
      </c>
    </row>
    <row r="12" spans="1:13" x14ac:dyDescent="0.25">
      <c r="A12" t="s">
        <v>13</v>
      </c>
      <c r="B12">
        <f>Alternatives!B13</f>
        <v>60</v>
      </c>
      <c r="C12">
        <f>B12/SUM($B$11:$B$13)</f>
        <v>0.2608695652173913</v>
      </c>
    </row>
    <row r="13" spans="1:13" x14ac:dyDescent="0.25">
      <c r="A13" t="s">
        <v>33</v>
      </c>
      <c r="B13">
        <f>Alternatives!B14</f>
        <v>80</v>
      </c>
      <c r="C13">
        <f>B13/SUM($B$11:$B$13)</f>
        <v>0.34782608695652173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Alternatives</vt:lpstr>
      <vt:lpstr>Inputs</vt:lpstr>
      <vt:lpstr>Results</vt:lpstr>
      <vt:lpstr>Calculations</vt:lpstr>
      <vt:lpstr>IdleTime</vt:lpstr>
      <vt:lpstr>LeadTime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2017-11-18T20:54:20Z</dcterms:created>
  <dcterms:modified xsi:type="dcterms:W3CDTF">2017-11-18T22:20:25Z</dcterms:modified>
</cp:coreProperties>
</file>