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staño\Bancolombia projects\Automation_Certification\src\test\resources\datadriven\"/>
    </mc:Choice>
  </mc:AlternateContent>
  <xr:revisionPtr revIDLastSave="0" documentId="8_{5DD18D74-551E-4A51-B2BA-B3FCEEB59FC4}" xr6:coauthVersionLast="47" xr6:coauthVersionMax="47" xr10:uidLastSave="{00000000-0000-0000-0000-000000000000}"/>
  <bookViews>
    <workbookView xWindow="-120" yWindow="-120" windowWidth="20730" windowHeight="11160" xr2:uid="{7B30B265-8E50-43EC-9686-BAB7CCCE9E11}"/>
  </bookViews>
  <sheets>
    <sheet name="DataTestPlan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I25" i="1"/>
  <c r="I16" i="1"/>
  <c r="F7" i="1"/>
  <c r="B25" i="1"/>
  <c r="D21" i="1" l="1"/>
  <c r="AM2" i="1"/>
  <c r="AL2" i="1"/>
  <c r="AK2" i="1"/>
  <c r="AG2" i="1"/>
  <c r="D29" i="1"/>
  <c r="B29" i="1" l="1"/>
  <c r="D7" i="1"/>
  <c r="C2" i="1"/>
  <c r="D2" i="1"/>
  <c r="H16" i="1"/>
  <c r="G2" i="1"/>
  <c r="J25" i="1"/>
  <c r="Q2" i="1"/>
  <c r="B7" i="1"/>
  <c r="E7" i="1" l="1"/>
  <c r="B2" i="1"/>
  <c r="O2" i="1" l="1"/>
  <c r="H2" i="1"/>
  <c r="G29" i="1"/>
  <c r="B33" i="1" s="1"/>
  <c r="N2" i="1"/>
  <c r="C7" i="1"/>
  <c r="A7" i="1"/>
  <c r="U2" i="1"/>
  <c r="T2" i="1"/>
  <c r="S2" i="1"/>
  <c r="R2" i="1"/>
  <c r="P2" i="1"/>
  <c r="D25" i="1" l="1"/>
  <c r="E2" i="1" s="1"/>
</calcChain>
</file>

<file path=xl/sharedStrings.xml><?xml version="1.0" encoding="utf-8"?>
<sst xmlns="http://schemas.openxmlformats.org/spreadsheetml/2006/main" count="209" uniqueCount="194">
  <si>
    <t>columnId</t>
  </si>
  <si>
    <t>tittleTestPlan</t>
  </si>
  <si>
    <t>DATOS GENERALES</t>
  </si>
  <si>
    <t>TypeCertification</t>
  </si>
  <si>
    <t>Sprint</t>
  </si>
  <si>
    <t>#HU</t>
  </si>
  <si>
    <t>Celula</t>
  </si>
  <si>
    <t>Ambos</t>
  </si>
  <si>
    <t>Lista de integrantes</t>
  </si>
  <si>
    <t>Gustavo Alejandro Villalobos Salas</t>
  </si>
  <si>
    <t>Juan Diego Saldarriaga Rojas</t>
  </si>
  <si>
    <t>Julian Andres Sanchez Bedoya</t>
  </si>
  <si>
    <t>Leidy Johana Correa Gomez</t>
  </si>
  <si>
    <t>Jose Fernando Bedoya Guevara</t>
  </si>
  <si>
    <t>Andres Felipe Molina Callejas</t>
  </si>
  <si>
    <t>Ana Ruth Morales Garcia</t>
  </si>
  <si>
    <t>Cesar Augusto Velez Piedrahita</t>
  </si>
  <si>
    <t>Evelin Franco Caballero</t>
  </si>
  <si>
    <t>Juan Esteban Arroyave Zapata</t>
  </si>
  <si>
    <t>Cesar Augusto Saenz Jimenez</t>
  </si>
  <si>
    <t>Edison Camilo Tobon Fernandez</t>
  </si>
  <si>
    <t>Fabian Alexander Pineda Valencia</t>
  </si>
  <si>
    <t>Juan Pablo Florez Caicedo</t>
  </si>
  <si>
    <t>Mateo Echavarria Castano</t>
  </si>
  <si>
    <t>Gustavo Andres Arboleda Batero</t>
  </si>
  <si>
    <t>Andres Felipe Henao Arias</t>
  </si>
  <si>
    <t>Carlos Daniel Mesa Franco</t>
  </si>
  <si>
    <t>Carolina Maria Londono Pacheco</t>
  </si>
  <si>
    <t>Juan David Potes Medina</t>
  </si>
  <si>
    <t>Luis Alberto Ramirez Jaramillo</t>
  </si>
  <si>
    <t>Alejandro Narvaez Gonzalez</t>
  </si>
  <si>
    <t>Daniel Esteban Galvis Sandoval</t>
  </si>
  <si>
    <t>Felix Daniel Valderrama Pineda</t>
  </si>
  <si>
    <t>Andres Felipe Orrego Quintero</t>
  </si>
  <si>
    <t>typeTestPlan</t>
  </si>
  <si>
    <t>relatedParent</t>
  </si>
  <si>
    <t>Trunk</t>
  </si>
  <si>
    <t>Pipeline</t>
  </si>
  <si>
    <t>Johan Alejandro Corpus Gaitan</t>
  </si>
  <si>
    <t>Juan David Galvis Lopez</t>
  </si>
  <si>
    <t>Julio Cesar Perez Calderon</t>
  </si>
  <si>
    <t>relatedHu</t>
  </si>
  <si>
    <t>description</t>
  </si>
  <si>
    <r>
      <rPr>
        <b/>
        <sz val="11"/>
        <color theme="1"/>
        <rFont val="Calibri"/>
        <family val="2"/>
        <scheme val="minor"/>
      </rPr>
      <t xml:space="preserve">Alcance
</t>
    </r>
    <r>
      <rPr>
        <sz val="11"/>
        <color theme="1"/>
        <rFont val="Calibri"/>
        <family val="2"/>
        <scheme val="minor"/>
      </rPr>
      <t>Se valida que los logs estan correctos y no se encuentren errores que desencadenen una falla</t>
    </r>
    <r>
      <rPr>
        <b/>
        <sz val="11"/>
        <color theme="1"/>
        <rFont val="Calibri"/>
        <family val="2"/>
        <scheme val="minor"/>
      </rPr>
      <t xml:space="preserve">
Historia de usuario:
  </t>
    </r>
  </si>
  <si>
    <t>anamoral@bancolombia.com.co</t>
  </si>
  <si>
    <t>alnarva@bancolombia.com.co</t>
  </si>
  <si>
    <t>anfehena@bancolombia.com.co</t>
  </si>
  <si>
    <t>andremol@bancolombia.com.co</t>
  </si>
  <si>
    <t>andorreg@bancolombia.com.co</t>
  </si>
  <si>
    <t>camesa@bancolombia.com.co</t>
  </si>
  <si>
    <t>csaenz@bancolombia.com.co</t>
  </si>
  <si>
    <t>cesvelez@bancolombia.com.co</t>
  </si>
  <si>
    <t>degalvis@bancolombia.com.co</t>
  </si>
  <si>
    <t>edtobon@bancolombia.com.co</t>
  </si>
  <si>
    <t>efcabal@bancolombia.com.co</t>
  </si>
  <si>
    <t>fvalderr@bancolombia.com.co</t>
  </si>
  <si>
    <t>gvillalo@bancolombia.com.co</t>
  </si>
  <si>
    <t>gaarbole@bancolombia.com.co</t>
  </si>
  <si>
    <t>jcorpus@bancolombia.com.co</t>
  </si>
  <si>
    <t>josbedoy@bancolombia.com.co</t>
  </si>
  <si>
    <t>jugalvis@bancolombia.com.co</t>
  </si>
  <si>
    <t>jpotes@bancolombia.com.co</t>
  </si>
  <si>
    <t>jusaldar@bancolombia.com.co</t>
  </si>
  <si>
    <t>jearroya@bancolombia.com.co</t>
  </si>
  <si>
    <t>jupflore@bancolombia.com.co</t>
  </si>
  <si>
    <t>julansan@bancolombia.com.co</t>
  </si>
  <si>
    <t>jcperez@bancolombia.com.co</t>
  </si>
  <si>
    <t>ljcorrea@bancolombia.com.co</t>
  </si>
  <si>
    <t>lualrami@bancolombia.com.co</t>
  </si>
  <si>
    <t>maechava@bancolombia.com.co</t>
  </si>
  <si>
    <t>sarcas@bancolombia.com.co</t>
  </si>
  <si>
    <t>vmtorres@bancolombia.com.co</t>
  </si>
  <si>
    <t>assignedToEmail</t>
  </si>
  <si>
    <t>assignedToName</t>
  </si>
  <si>
    <t>Sara Castaño Montoya</t>
  </si>
  <si>
    <t>Victor Manuel Torres Jimenez</t>
  </si>
  <si>
    <t>applicationCode</t>
  </si>
  <si>
    <t>applicationSolutionName</t>
  </si>
  <si>
    <t>processBatchTitle</t>
  </si>
  <si>
    <t>evc</t>
  </si>
  <si>
    <t>maximumNumberRecords</t>
  </si>
  <si>
    <t>maximumFileSize</t>
  </si>
  <si>
    <t>maximumExecutionTime</t>
  </si>
  <si>
    <t>errorRate</t>
  </si>
  <si>
    <t>growthRate</t>
  </si>
  <si>
    <t>runsOnMesh</t>
  </si>
  <si>
    <t>itRiskRating</t>
  </si>
  <si>
    <t>typeInitiative</t>
  </si>
  <si>
    <t>continuousSecurityTesting</t>
  </si>
  <si>
    <t>securityTestAnalyst</t>
  </si>
  <si>
    <t>cybersecurityPerson</t>
  </si>
  <si>
    <t xml:space="preserve"> assignedCybersecurity </t>
  </si>
  <si>
    <t>cybersecurityHu</t>
  </si>
  <si>
    <t>EVC - DATOS ANALITICA E IA</t>
  </si>
  <si>
    <t>typeCertification</t>
  </si>
  <si>
    <t>selectTypeRecords</t>
  </si>
  <si>
    <t>selectTypeSize</t>
  </si>
  <si>
    <t>selectTypeTime</t>
  </si>
  <si>
    <t>No</t>
  </si>
  <si>
    <t>C</t>
  </si>
  <si>
    <t>EVC</t>
  </si>
  <si>
    <t>Si</t>
  </si>
  <si>
    <t>modularTestingOrE2E</t>
  </si>
  <si>
    <t>Modulares No iSeries</t>
  </si>
  <si>
    <t>Batch</t>
  </si>
  <si>
    <t>transactionType</t>
  </si>
  <si>
    <r>
      <t xml:space="preserve">
Lineas impactadas: 
</t>
    </r>
    <r>
      <rPr>
        <sz val="11"/>
        <color theme="1"/>
        <rFont val="Calibri"/>
        <family val="2"/>
        <scheme val="minor"/>
      </rPr>
      <t>N/A</t>
    </r>
    <r>
      <rPr>
        <b/>
        <sz val="11"/>
        <color theme="1"/>
        <rFont val="Calibri"/>
        <family val="2"/>
        <scheme val="minor"/>
      </rPr>
      <t xml:space="preserve"> 
Equipo de trabajo:
</t>
    </r>
    <r>
      <rPr>
        <sz val="11"/>
        <color theme="1"/>
        <rFont val="Calibri"/>
        <family val="2"/>
        <scheme val="minor"/>
      </rPr>
      <t xml:space="preserve">Scrum Master:  Xiomara Munoz Cabas
Product Owner: Yamile Onedy Buritica Morales
Transformacion: N/A
Disponibilidad del Servicio: N/A
Seguridad Corporativa: Julio Cesar Perez Calderon
Certificacion Funcional: Fabian Alexander Pineda Valencia, Juan David Potes Medina
</t>
    </r>
    <r>
      <rPr>
        <b/>
        <sz val="11"/>
        <color theme="1"/>
        <rFont val="Calibri"/>
        <family val="2"/>
        <scheme val="minor"/>
      </rPr>
      <t xml:space="preserve">Supuestos y limitaciones: 
Supuestos:
</t>
    </r>
    <r>
      <rPr>
        <sz val="11"/>
        <color theme="1"/>
        <rFont val="Calibri"/>
        <family val="2"/>
        <scheme val="minor"/>
      </rPr>
      <t xml:space="preserve">1. Se cuenta con el ambiente de pruebas estable y controlado, alineado al ambiente de produccion. 
2. Se cuenta con los usuarios y accesos a los diferentes recursos. 
</t>
    </r>
    <r>
      <rPr>
        <b/>
        <sz val="11"/>
        <color theme="1"/>
        <rFont val="Calibri"/>
        <family val="2"/>
        <scheme val="minor"/>
      </rPr>
      <t xml:space="preserve">
Limitaciones:
</t>
    </r>
    <r>
      <rPr>
        <sz val="11"/>
        <color theme="1"/>
        <rFont val="Calibri"/>
        <family val="2"/>
        <scheme val="minor"/>
      </rPr>
      <t>1. Ambiente inestable y con fallas, para la ejecucion de las pruebas. 
2. Falta de acceso al ambiente de pruebas. 
3. Solucion de errores tarde mas de lo establecido, retrasando las pruebas.</t>
    </r>
  </si>
  <si>
    <t>Nombre Carpeta</t>
  </si>
  <si>
    <t>Asunto Correo</t>
  </si>
  <si>
    <t>Release Devops UAT</t>
  </si>
  <si>
    <t>HU</t>
  </si>
  <si>
    <t>Tema</t>
  </si>
  <si>
    <t>Responsable Desarrollador</t>
  </si>
  <si>
    <t>Hora</t>
  </si>
  <si>
    <t>Paquete</t>
  </si>
  <si>
    <t>DOD</t>
  </si>
  <si>
    <t>Links a Conservar</t>
  </si>
  <si>
    <t>Links HU</t>
  </si>
  <si>
    <t>Links Release</t>
  </si>
  <si>
    <t>Link TestPlan</t>
  </si>
  <si>
    <t>Link DOD</t>
  </si>
  <si>
    <t>Desarrollador</t>
  </si>
  <si>
    <t>RELEASE</t>
  </si>
  <si>
    <t>PULL REQUEST</t>
  </si>
  <si>
    <t>Tema HU</t>
  </si>
  <si>
    <t>TEMA HU PR</t>
  </si>
  <si>
    <t>#RELEASE</t>
  </si>
  <si>
    <t>NOMBRE RELEASE</t>
  </si>
  <si>
    <t>TRUNK</t>
  </si>
  <si>
    <t>PIPELINE</t>
  </si>
  <si>
    <t xml:space="preserve">Test Plan </t>
  </si>
  <si>
    <t>#Test Plan</t>
  </si>
  <si>
    <t xml:space="preserve">Nombre Test Plan </t>
  </si>
  <si>
    <t xml:space="preserve">Historia de Usuario </t>
  </si>
  <si>
    <t>PR_BATCH</t>
  </si>
  <si>
    <t>Padre Relacionado</t>
  </si>
  <si>
    <t>HU Ciberseguridad</t>
  </si>
  <si>
    <t>#DOD</t>
  </si>
  <si>
    <t>Nombre DOD</t>
  </si>
  <si>
    <t>Herramienta de despliegue</t>
  </si>
  <si>
    <t>Artefacto</t>
  </si>
  <si>
    <t xml:space="preserve">Ruta Documentacion </t>
  </si>
  <si>
    <t>Evidencias VSTS</t>
  </si>
  <si>
    <t>http://wikiti/wikiti/index.php/CapacidadesAnaliticas-DT</t>
  </si>
  <si>
    <t>Juan Esteban Alarcon Miranda</t>
  </si>
  <si>
    <t>Descripcion 1</t>
  </si>
  <si>
    <t>Descripción 2</t>
  </si>
  <si>
    <t>jalarcon@bancolombia.com.co</t>
  </si>
  <si>
    <t>STAGE</t>
  </si>
  <si>
    <t>STAGE CER</t>
  </si>
  <si>
    <t>STAGE MANUAL TEST</t>
  </si>
  <si>
    <t>Se confirma la recepción de la historia de usuario con el respectivo correo de promover objetos.</t>
  </si>
  <si>
    <t>COMENTARIOS</t>
  </si>
  <si>
    <t xml:space="preserve">Devolver Hu </t>
  </si>
  <si>
    <t xml:space="preserve">Reemplazo </t>
  </si>
  <si>
    <t>Correo</t>
  </si>
  <si>
    <t xml:space="preserve">En esta ocasión la persona que nos aprobara el DOD es: </t>
  </si>
  <si>
    <t>Buenos días, la historia de usuario certificada y debidamente gestionada para coordinar en el paso a producción es la siguiente:</t>
  </si>
  <si>
    <t>Santiago Venegas Zarate</t>
  </si>
  <si>
    <t>fapineda@bancolombia.com.co</t>
  </si>
  <si>
    <t>svenegas@bancolombia.com.co</t>
  </si>
  <si>
    <t>Cesar Augusto Ospina Jimenez</t>
  </si>
  <si>
    <t xml:space="preserve"> assignedDevSecOps </t>
  </si>
  <si>
    <t>NU0280001_CDP_Public_Cloud</t>
  </si>
  <si>
    <t>AW1003001_CDH_PyEnvs</t>
  </si>
  <si>
    <t>Lista Pipelines</t>
  </si>
  <si>
    <t>AW1003001_BigDataCompany</t>
  </si>
  <si>
    <t>#HUParent</t>
  </si>
  <si>
    <t>Certi</t>
  </si>
  <si>
    <t>Las pruebas ejecutadas para este paso a producción fueron ejecutadas manualmente y las evidencias se encuentran en el stage "Stage Manual Test"</t>
  </si>
  <si>
    <t>MANUAL STEP EXECUTION UAT</t>
  </si>
  <si>
    <t>tittleDOD</t>
  </si>
  <si>
    <t xml:space="preserve">deploymentTool </t>
  </si>
  <si>
    <t xml:space="preserve">pipeline </t>
  </si>
  <si>
    <t>artifact</t>
  </si>
  <si>
    <t>documentation</t>
  </si>
  <si>
    <t>Julio Roberto Suarez Flechas</t>
  </si>
  <si>
    <t>Se devuelve HU  debidamente certificada para su paso a PDN</t>
  </si>
  <si>
    <t>directDataChanges</t>
  </si>
  <si>
    <t>specializedTest</t>
  </si>
  <si>
    <t>solutionDocumentation</t>
  </si>
  <si>
    <t>Automatico DevOps</t>
  </si>
  <si>
    <t>Angel Camilo Calderon Ardila</t>
  </si>
  <si>
    <t>Lincoln Ernesto Perez Perez</t>
  </si>
  <si>
    <t>NU0044001_ProductizarLaAnalitica</t>
  </si>
  <si>
    <t>#4544378</t>
  </si>
  <si>
    <t>Ingestión</t>
  </si>
  <si>
    <t>DAIA 16 - DATACORE</t>
  </si>
  <si>
    <t>Productizar LZ Cloud</t>
  </si>
  <si>
    <t>NU0044001</t>
  </si>
  <si>
    <t>Habilitador 4957158: Migracion Manifest.yml API productizar-mac-wpp-qa</t>
  </si>
  <si>
    <t>API productizar-mac-wpp-qa</t>
  </si>
  <si>
    <t>NU0044001_ProductizarLaAnalitica_MR_ms_MacWpp</t>
  </si>
  <si>
    <t>trunk.20240123.1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</si>
</sst>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Inherit"/>
    </font>
    <font>
      <sz val="10"/>
      <color rgb="FF000000"/>
      <name val="Calibri"/>
      <family val="2"/>
      <scheme val="minor"/>
    </font>
    <font>
      <sz val="13"/>
      <name val="Segoe UI"/>
      <family val="2"/>
    </font>
    <font>
      <sz val="10"/>
      <name val="Segoe UI"/>
      <family val="2"/>
    </font>
    <font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51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2" fillId="4" borderId="1" xfId="0" applyFont="1" applyFill="1" applyBorder="1" applyAlignment="1">
      <alignment horizontal="fill"/>
    </xf>
    <xf numFmtId="0" fontId="2" fillId="3" borderId="1" xfId="0" applyFont="1" applyFill="1" applyBorder="1" applyAlignment="1">
      <alignment horizontal="fill"/>
    </xf>
    <xf numFmtId="0" fontId="2" fillId="3" borderId="2" xfId="0" applyFont="1" applyFill="1" applyBorder="1" applyAlignment="1">
      <alignment horizontal="fill"/>
    </xf>
    <xf numFmtId="0" fontId="2" fillId="2" borderId="1" xfId="0" applyFont="1" applyFill="1" applyBorder="1" applyAlignment="1">
      <alignment horizontal="fill"/>
    </xf>
    <xf numFmtId="0" fontId="2" fillId="0" borderId="1" xfId="0" applyFont="1" applyBorder="1" applyAlignment="1">
      <alignment horizontal="fill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1"/>
    <xf numFmtId="0" fontId="2" fillId="4" borderId="3" xfId="0" applyFont="1" applyFill="1" applyBorder="1" applyAlignment="1">
      <alignment horizontal="fill"/>
    </xf>
    <xf numFmtId="0" fontId="2" fillId="4" borderId="0" xfId="0" applyFont="1" applyFill="1" applyAlignment="1">
      <alignment horizontal="fill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0" borderId="4" xfId="0" applyFont="1" applyBorder="1"/>
    <xf numFmtId="0" fontId="1" fillId="0" borderId="22" xfId="0" applyFont="1" applyBorder="1"/>
    <xf numFmtId="0" fontId="1" fillId="0" borderId="9" xfId="0" applyFont="1" applyBorder="1"/>
    <xf numFmtId="0" fontId="3" fillId="0" borderId="14" xfId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1" fillId="8" borderId="30" xfId="0" applyFont="1" applyFill="1" applyBorder="1" applyAlignment="1">
      <alignment horizontal="center"/>
    </xf>
    <xf numFmtId="0" fontId="0" fillId="0" borderId="15" xfId="0" applyBorder="1" applyAlignment="1">
      <alignment vertical="center" wrapText="1"/>
    </xf>
    <xf numFmtId="0" fontId="1" fillId="0" borderId="31" xfId="0" applyFont="1" applyBorder="1"/>
    <xf numFmtId="0" fontId="1" fillId="0" borderId="32" xfId="0" applyFont="1" applyBorder="1"/>
    <xf numFmtId="0" fontId="1" fillId="0" borderId="10" xfId="0" applyFont="1" applyBorder="1"/>
    <xf numFmtId="0" fontId="4" fillId="0" borderId="14" xfId="0" applyFont="1" applyBorder="1" applyAlignment="1">
      <alignment vertical="center" wrapText="1"/>
    </xf>
    <xf numFmtId="0" fontId="2" fillId="3" borderId="3" xfId="0" applyFont="1" applyFill="1" applyBorder="1" applyAlignment="1">
      <alignment horizontal="fill"/>
    </xf>
    <xf numFmtId="0" fontId="0" fillId="13" borderId="16" xfId="0" applyFill="1" applyBorder="1" applyAlignment="1">
      <alignment vertical="center" wrapText="1"/>
    </xf>
    <xf numFmtId="0" fontId="0" fillId="13" borderId="14" xfId="0" applyFill="1" applyBorder="1" applyAlignment="1">
      <alignment vertical="center" wrapText="1"/>
    </xf>
    <xf numFmtId="0" fontId="8" fillId="3" borderId="0" xfId="0" applyFont="1" applyFill="1"/>
    <xf numFmtId="0" fontId="9" fillId="0" borderId="0" xfId="0" applyFont="1" applyAlignment="1">
      <alignment vertical="center" wrapText="1"/>
    </xf>
    <xf numFmtId="0" fontId="0" fillId="0" borderId="4" xfId="0" applyBorder="1" applyAlignment="1">
      <alignment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2" fillId="0" borderId="0" xfId="0" applyFont="1"/>
    <xf numFmtId="0" fontId="0" fillId="8" borderId="0" xfId="0" applyFill="1" applyAlignment="1">
      <alignment vertical="center"/>
    </xf>
    <xf numFmtId="0" fontId="4" fillId="0" borderId="2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0" xfId="1" applyAlignment="1">
      <alignment vertical="center"/>
    </xf>
    <xf numFmtId="0" fontId="3" fillId="0" borderId="0" xfId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14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/>
    <xf numFmtId="0" fontId="0" fillId="8" borderId="0" xfId="0" applyFill="1"/>
    <xf numFmtId="0" fontId="1" fillId="12" borderId="18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0" borderId="16" xfId="1" applyBorder="1" applyAlignment="1">
      <alignment horizontal="center"/>
    </xf>
    <xf numFmtId="0" fontId="3" fillId="0" borderId="17" xfId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ikiti/wikiti/index.php/CapacidadesAnaliticas-DT" TargetMode="External"/><Relationship Id="rId2" Type="http://schemas.openxmlformats.org/officeDocument/2006/relationships/hyperlink" Target="http://wikiti/wikiti/index.php/CapacidadesAnaliticas-DT" TargetMode="External"/><Relationship Id="rId1" Type="http://schemas.openxmlformats.org/officeDocument/2006/relationships/hyperlink" Target="mailto:julansan@bancolombia.com.co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rupobancolombia.visualstudio.com.mcas.ms/Vicepresidencia%20Servicios%20de%20Tecnolog%C3%ADa/_workitems/edit/4957158?McasTsid=26110&amp;McasCtx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A0CF-B568-4517-B159-B91ECF8077CE}">
  <dimension ref="A1:AN75"/>
  <sheetViews>
    <sheetView tabSelected="1" topLeftCell="A19" zoomScale="70" zoomScaleNormal="70" workbookViewId="0">
      <selection activeCell="D25" sqref="D25:G25"/>
    </sheetView>
  </sheetViews>
  <sheetFormatPr baseColWidth="10" defaultRowHeight="15" x14ac:dyDescent="0.25"/>
  <cols>
    <col min="1" max="1" width="32" bestFit="1" customWidth="1"/>
    <col min="2" max="2" width="36.5703125" customWidth="1"/>
    <col min="3" max="3" width="71" bestFit="1" customWidth="1"/>
    <col min="4" max="4" width="17.42578125" customWidth="1"/>
    <col min="5" max="5" width="34.28515625" customWidth="1"/>
    <col min="6" max="6" width="32.140625" bestFit="1" customWidth="1"/>
    <col min="7" max="7" width="26.85546875" customWidth="1"/>
    <col min="8" max="8" width="17.5703125" bestFit="1" customWidth="1"/>
    <col min="9" max="9" width="24.5703125" customWidth="1"/>
    <col min="10" max="10" width="25.28515625" bestFit="1" customWidth="1"/>
    <col min="11" max="11" width="29.5703125" bestFit="1" customWidth="1"/>
    <col min="12" max="12" width="23.28515625" customWidth="1"/>
    <col min="13" max="13" width="14.140625" customWidth="1"/>
    <col min="14" max="14" width="25.7109375" customWidth="1"/>
    <col min="15" max="15" width="15.7109375" customWidth="1"/>
    <col min="16" max="16" width="14.140625" customWidth="1"/>
    <col min="17" max="17" width="9.5703125" customWidth="1"/>
    <col min="18" max="18" width="8.85546875" customWidth="1"/>
    <col min="19" max="19" width="5.85546875" customWidth="1"/>
    <col min="20" max="20" width="5" customWidth="1"/>
    <col min="21" max="21" width="8.7109375" customWidth="1"/>
    <col min="22" max="22" width="7.28515625" customWidth="1"/>
    <col min="23" max="23" width="6" customWidth="1"/>
    <col min="24" max="24" width="8.42578125" customWidth="1"/>
    <col min="28" max="28" width="7.140625" customWidth="1"/>
    <col min="29" max="29" width="10.7109375" customWidth="1"/>
    <col min="30" max="30" width="7.28515625" customWidth="1"/>
    <col min="31" max="31" width="6.5703125" customWidth="1"/>
    <col min="32" max="32" width="6.28515625" customWidth="1"/>
    <col min="34" max="34" width="8.7109375" customWidth="1"/>
    <col min="38" max="38" width="16.140625" bestFit="1" customWidth="1"/>
    <col min="40" max="40" width="20.5703125" bestFit="1" customWidth="1"/>
  </cols>
  <sheetData>
    <row r="1" spans="1:40" x14ac:dyDescent="0.25">
      <c r="A1" t="s">
        <v>0</v>
      </c>
      <c r="B1" t="s">
        <v>1</v>
      </c>
      <c r="C1" t="s">
        <v>72</v>
      </c>
      <c r="D1" t="s">
        <v>73</v>
      </c>
      <c r="E1" t="s">
        <v>42</v>
      </c>
      <c r="F1" t="s">
        <v>34</v>
      </c>
      <c r="G1" t="s">
        <v>35</v>
      </c>
      <c r="H1" t="s">
        <v>41</v>
      </c>
      <c r="I1" t="s">
        <v>76</v>
      </c>
      <c r="J1" t="s">
        <v>77</v>
      </c>
      <c r="K1" t="s">
        <v>79</v>
      </c>
      <c r="L1" t="s">
        <v>102</v>
      </c>
      <c r="M1" t="s">
        <v>105</v>
      </c>
      <c r="N1" t="s">
        <v>78</v>
      </c>
      <c r="O1" t="s">
        <v>94</v>
      </c>
      <c r="P1" t="s">
        <v>80</v>
      </c>
      <c r="Q1" t="s">
        <v>95</v>
      </c>
      <c r="R1" t="s">
        <v>81</v>
      </c>
      <c r="S1" t="s">
        <v>96</v>
      </c>
      <c r="T1" t="s">
        <v>82</v>
      </c>
      <c r="U1" t="s">
        <v>97</v>
      </c>
      <c r="V1" t="s">
        <v>83</v>
      </c>
      <c r="W1" t="s">
        <v>84</v>
      </c>
      <c r="X1" t="s">
        <v>85</v>
      </c>
      <c r="Y1" t="s">
        <v>91</v>
      </c>
      <c r="Z1" t="s">
        <v>162</v>
      </c>
      <c r="AA1" t="s">
        <v>92</v>
      </c>
      <c r="AB1" t="s">
        <v>86</v>
      </c>
      <c r="AC1" t="s">
        <v>87</v>
      </c>
      <c r="AD1" t="s">
        <v>90</v>
      </c>
      <c r="AE1" t="s">
        <v>88</v>
      </c>
      <c r="AF1" t="s">
        <v>89</v>
      </c>
      <c r="AG1" t="s">
        <v>171</v>
      </c>
      <c r="AH1" t="s">
        <v>178</v>
      </c>
      <c r="AI1" t="s">
        <v>180</v>
      </c>
      <c r="AJ1" t="s">
        <v>175</v>
      </c>
      <c r="AK1" t="s">
        <v>172</v>
      </c>
      <c r="AL1" t="s">
        <v>173</v>
      </c>
      <c r="AM1" t="s">
        <v>174</v>
      </c>
      <c r="AN1" t="s">
        <v>179</v>
      </c>
    </row>
    <row r="2" spans="1:40" s="6" customFormat="1" ht="54.75" customHeight="1" thickBot="1" x14ac:dyDescent="0.3">
      <c r="A2" s="6">
        <v>1</v>
      </c>
      <c r="B2" s="47" t="str">
        <f>CONCATENATE("TEST PLAN EVC00037_",C16," SPRINT ",B16)</f>
        <v>TEST PLAN EVC00037_4957158 SPRINT 184</v>
      </c>
      <c r="C2" s="6" t="str">
        <f>VLOOKUP(G16,A40:B73,2,FALSE)</f>
        <v>sarcas@bancolombia.com.co</v>
      </c>
      <c r="D2" s="6" t="str">
        <f>G16</f>
        <v>Sara Castaño Montoya</v>
      </c>
      <c r="E2" s="7" t="str">
        <f>CONCATENATE(C25,D25,H25)</f>
        <v>Alcance
Se valida que los logs estan correctos y no se encuentren errores que desencadenen una falla
Historia de usuario:
  HU4957158 | Habilitador 4957158: Migracion Manifest.yml API productizar-mac-wpp-qa | NU0044001_ProductizarLaAnalitica_MR_ms_MacWpp | Release-11| trunk.20240123.1 | 
Lineas impactadas: 
N/A 
Equipo de trabajo:
Scrum Master:  Xiomara Munoz Cabas
Product Owner: Yamile Onedy Buritica Morales
Transformacion: N/A
Disponibilidad del Servicio: N/A
Seguridad Corporativa: Julio Cesar Perez Calderon
Certificacion Funcional: Fabian Alexander Pineda Valencia, Juan David Potes Medina
Supuestos y limitaciones: 
Supuestos:
1. Se cuenta con el ambiente de pruebas estable y controlado, alineado al ambiente de produccion. 
2. Se cuenta con los usuarios y accesos a los diferentes recursos. 
Limitaciones:
1. Ambiente inestable y con fallas, para la ejecucion de las pruebas. 
2. Falta de acceso al ambiente de pruebas. 
3. Solucion de errores tarde mas de lo establecido, retrasando las pruebas.</v>
      </c>
      <c r="F2" s="6" t="s">
        <v>7</v>
      </c>
      <c r="G2" s="6">
        <f>D16</f>
        <v>4917638</v>
      </c>
      <c r="H2" s="6">
        <f>C16</f>
        <v>4957158</v>
      </c>
      <c r="I2" s="59" t="s">
        <v>189</v>
      </c>
      <c r="J2" s="60" t="s">
        <v>188</v>
      </c>
      <c r="K2" s="6" t="s">
        <v>93</v>
      </c>
      <c r="L2" s="6" t="s">
        <v>103</v>
      </c>
      <c r="M2" s="6" t="s">
        <v>104</v>
      </c>
      <c r="N2" s="6" t="str">
        <f>I25</f>
        <v>Pr_API_productizar-mac-wpp-qa</v>
      </c>
      <c r="O2" s="6" t="str">
        <f>A16</f>
        <v>Ingestión</v>
      </c>
      <c r="P2" s="52">
        <f>IF(A16="Rutina",1,1000)</f>
        <v>1000</v>
      </c>
      <c r="Q2" s="52" t="str">
        <f>IF(A16="Rutina","Archivos","Registros")</f>
        <v>Registros</v>
      </c>
      <c r="R2" s="52">
        <f>IF(A16="Rutina",10,30)</f>
        <v>30</v>
      </c>
      <c r="S2" s="52" t="str">
        <f>IF(A16="Rutina","Mb","Mb")</f>
        <v>Mb</v>
      </c>
      <c r="T2" s="52">
        <f>IF(A16="Rutina",10,30)</f>
        <v>30</v>
      </c>
      <c r="U2" s="52" t="str">
        <f>IF(A16="Rutina","Minutos","Minutos")</f>
        <v>Minutos</v>
      </c>
      <c r="V2" s="52">
        <v>3</v>
      </c>
      <c r="W2" s="52">
        <v>10</v>
      </c>
      <c r="X2" s="6" t="s">
        <v>98</v>
      </c>
      <c r="Y2" s="6" t="s">
        <v>40</v>
      </c>
      <c r="Z2" s="6" t="s">
        <v>161</v>
      </c>
      <c r="AA2" s="6" t="s">
        <v>185</v>
      </c>
      <c r="AB2" s="6" t="s">
        <v>99</v>
      </c>
      <c r="AC2" s="6" t="s">
        <v>100</v>
      </c>
      <c r="AD2" s="6" t="s">
        <v>101</v>
      </c>
      <c r="AE2" s="6" t="s">
        <v>98</v>
      </c>
      <c r="AF2" s="6" t="s">
        <v>98</v>
      </c>
      <c r="AG2" s="6" t="str">
        <f>CONCATENATE("DOD EVC00037 SPRINT ",B16," - ","SALIDA HU",C16)</f>
        <v>DOD EVC00037 SPRINT 184 - SALIDA HU4957158</v>
      </c>
      <c r="AH2" s="6" t="s">
        <v>98</v>
      </c>
      <c r="AI2" s="6" t="s">
        <v>101</v>
      </c>
      <c r="AJ2" s="28" t="s">
        <v>143</v>
      </c>
      <c r="AK2" s="6" t="str">
        <f>C29</f>
        <v>Automatico DevOps</v>
      </c>
      <c r="AL2" s="6" t="str">
        <f>F21</f>
        <v>NU0044001_ProductizarLaAnalitica_MR_ms_MacWpp</v>
      </c>
      <c r="AM2" s="6" t="str">
        <f>E21</f>
        <v>trunk.20240123.1</v>
      </c>
      <c r="AN2" s="6" t="s">
        <v>98</v>
      </c>
    </row>
    <row r="3" spans="1:40" x14ac:dyDescent="0.25">
      <c r="B3" s="6"/>
    </row>
    <row r="6" spans="1:40" ht="50.25" customHeight="1" x14ac:dyDescent="0.25">
      <c r="A6" s="11" t="s">
        <v>6</v>
      </c>
      <c r="B6" s="11" t="s">
        <v>37</v>
      </c>
      <c r="C6" s="11" t="s">
        <v>109</v>
      </c>
      <c r="D6" s="11" t="s">
        <v>110</v>
      </c>
      <c r="E6" s="11" t="s">
        <v>111</v>
      </c>
      <c r="F6" s="11" t="s">
        <v>112</v>
      </c>
      <c r="G6" s="32" t="s">
        <v>113</v>
      </c>
      <c r="H6" s="32" t="s">
        <v>114</v>
      </c>
      <c r="I6" s="32" t="s">
        <v>36</v>
      </c>
      <c r="J6" s="12" t="s">
        <v>115</v>
      </c>
    </row>
    <row r="7" spans="1:40" ht="89.25" customHeight="1" x14ac:dyDescent="0.25">
      <c r="A7" s="13" t="str">
        <f>E16</f>
        <v>DAIA 16 - DATACORE</v>
      </c>
      <c r="B7" s="13" t="str">
        <f>F21</f>
        <v>NU0044001_ProductizarLaAnalitica_MR_ms_MacWpp</v>
      </c>
      <c r="C7" s="13">
        <f>C21</f>
        <v>11</v>
      </c>
      <c r="D7" s="13">
        <f>C16</f>
        <v>4957158</v>
      </c>
      <c r="E7" s="13" t="str">
        <f>A21</f>
        <v>Habilitador 4957158: Migracion Manifest.yml API productizar-mac-wpp-qa</v>
      </c>
      <c r="F7" s="54" t="str">
        <f>F16</f>
        <v>Daniel Esteban Galvis Sandoval</v>
      </c>
      <c r="G7" s="33"/>
      <c r="H7" s="33"/>
      <c r="I7" s="33"/>
    </row>
    <row r="8" spans="1:40" ht="15.75" thickBot="1" x14ac:dyDescent="0.3"/>
    <row r="9" spans="1:40" x14ac:dyDescent="0.25">
      <c r="A9" s="70" t="s">
        <v>116</v>
      </c>
      <c r="B9" s="71"/>
      <c r="C9" s="71"/>
      <c r="D9" s="71"/>
      <c r="E9" s="71"/>
      <c r="F9" s="72"/>
    </row>
    <row r="10" spans="1:40" x14ac:dyDescent="0.25">
      <c r="A10" s="14" t="s">
        <v>117</v>
      </c>
      <c r="B10" s="15" t="s">
        <v>118</v>
      </c>
      <c r="C10" s="73" t="s">
        <v>119</v>
      </c>
      <c r="D10" s="74"/>
      <c r="E10" s="73" t="s">
        <v>120</v>
      </c>
      <c r="F10" s="75"/>
    </row>
    <row r="11" spans="1:40" ht="41.25" customHeight="1" thickBot="1" x14ac:dyDescent="0.3">
      <c r="A11" s="17"/>
      <c r="B11" s="18"/>
      <c r="C11" s="76"/>
      <c r="D11" s="77"/>
      <c r="E11" s="76"/>
      <c r="F11" s="78"/>
    </row>
    <row r="12" spans="1:40" x14ac:dyDescent="0.25">
      <c r="A12" s="19"/>
      <c r="B12" s="20"/>
    </row>
    <row r="13" spans="1:40" ht="15.75" thickBot="1" x14ac:dyDescent="0.3">
      <c r="A13" s="19"/>
      <c r="B13" s="20"/>
    </row>
    <row r="14" spans="1:40" x14ac:dyDescent="0.25">
      <c r="A14" s="79" t="s">
        <v>2</v>
      </c>
      <c r="B14" s="80"/>
      <c r="C14" s="80"/>
      <c r="D14" s="80"/>
      <c r="E14" s="80"/>
      <c r="F14" s="81"/>
    </row>
    <row r="15" spans="1:40" x14ac:dyDescent="0.25">
      <c r="A15" s="33" t="s">
        <v>3</v>
      </c>
      <c r="B15" s="16" t="s">
        <v>4</v>
      </c>
      <c r="C15" s="15" t="s">
        <v>5</v>
      </c>
      <c r="D15" s="15" t="s">
        <v>167</v>
      </c>
      <c r="E15" s="15" t="s">
        <v>6</v>
      </c>
      <c r="F15" s="15" t="s">
        <v>121</v>
      </c>
      <c r="G15" s="15" t="s">
        <v>168</v>
      </c>
      <c r="H15" s="15" t="s">
        <v>107</v>
      </c>
      <c r="I15" s="21" t="s">
        <v>108</v>
      </c>
    </row>
    <row r="16" spans="1:40" ht="56.25" customHeight="1" thickBot="1" x14ac:dyDescent="0.35">
      <c r="A16" s="57" t="s">
        <v>186</v>
      </c>
      <c r="B16" s="42">
        <v>184</v>
      </c>
      <c r="C16" s="58">
        <v>4957158</v>
      </c>
      <c r="D16" s="61">
        <v>4917638</v>
      </c>
      <c r="E16" s="43" t="s">
        <v>187</v>
      </c>
      <c r="F16" s="43" t="s">
        <v>31</v>
      </c>
      <c r="G16" s="43" t="s">
        <v>74</v>
      </c>
      <c r="H16" s="40" t="str">
        <f>CONCATENATE("Evidencias_EVC00037_HU",C16)</f>
        <v>Evidencias_EVC00037_HU4957158</v>
      </c>
      <c r="I16" s="24" t="str">
        <f>CONCATENATE("Salida a PDN EVC00037_HU",C16)</f>
        <v>Salida a PDN EVC00037_HU4957158</v>
      </c>
    </row>
    <row r="18" spans="1:11" ht="15.75" thickBot="1" x14ac:dyDescent="0.3"/>
    <row r="19" spans="1:11" ht="15.75" thickBot="1" x14ac:dyDescent="0.3">
      <c r="A19" s="65" t="s">
        <v>110</v>
      </c>
      <c r="B19" s="66"/>
      <c r="C19" s="67"/>
      <c r="D19" s="68" t="s">
        <v>122</v>
      </c>
      <c r="E19" s="69"/>
      <c r="F19" s="35" t="s">
        <v>123</v>
      </c>
    </row>
    <row r="20" spans="1:11" x14ac:dyDescent="0.25">
      <c r="A20" s="27" t="s">
        <v>124</v>
      </c>
      <c r="B20" s="26" t="s">
        <v>125</v>
      </c>
      <c r="C20" s="27" t="s">
        <v>126</v>
      </c>
      <c r="D20" s="26" t="s">
        <v>127</v>
      </c>
      <c r="E20" s="37" t="s">
        <v>128</v>
      </c>
      <c r="F20" s="38" t="s">
        <v>129</v>
      </c>
    </row>
    <row r="21" spans="1:11" ht="63.75" customHeight="1" thickBot="1" x14ac:dyDescent="0.4">
      <c r="A21" s="8" t="s">
        <v>190</v>
      </c>
      <c r="B21" s="56" t="s">
        <v>191</v>
      </c>
      <c r="C21" s="51">
        <v>11</v>
      </c>
      <c r="D21" s="24" t="str">
        <f>CONCATENATE("Release-",C21)</f>
        <v>Release-11</v>
      </c>
      <c r="E21" s="55" t="s">
        <v>193</v>
      </c>
      <c r="F21" s="45" t="s">
        <v>192</v>
      </c>
    </row>
    <row r="23" spans="1:11" x14ac:dyDescent="0.25">
      <c r="A23" s="87" t="s">
        <v>130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</row>
    <row r="24" spans="1:11" s="48" customFormat="1" x14ac:dyDescent="0.25">
      <c r="A24" s="25" t="s">
        <v>131</v>
      </c>
      <c r="B24" s="25" t="s">
        <v>132</v>
      </c>
      <c r="C24" s="33" t="s">
        <v>145</v>
      </c>
      <c r="D24" s="85" t="s">
        <v>133</v>
      </c>
      <c r="E24" s="85"/>
      <c r="F24" s="85"/>
      <c r="G24" s="85"/>
      <c r="H24" s="33" t="s">
        <v>146</v>
      </c>
      <c r="I24" s="25" t="s">
        <v>134</v>
      </c>
      <c r="J24" s="25" t="s">
        <v>135</v>
      </c>
      <c r="K24" s="25" t="s">
        <v>136</v>
      </c>
    </row>
    <row r="25" spans="1:11" ht="72.75" customHeight="1" x14ac:dyDescent="0.25">
      <c r="A25" s="34"/>
      <c r="B25" s="34" t="str">
        <f>CONCATENATE("TEST PLAN EVC00037_",C16," SPRINT ",B16)</f>
        <v>TEST PLAN EVC00037_4957158 SPRINT 184</v>
      </c>
      <c r="C25" s="34" t="s">
        <v>43</v>
      </c>
      <c r="D25" s="86" t="str">
        <f>CONCATENATE("HU",C16," | ",A21," | ",F21," | ",D21, "| ",E21," | ")</f>
        <v xml:space="preserve">HU4957158 | Habilitador 4957158: Migracion Manifest.yml API productizar-mac-wpp-qa | NU0044001_ProductizarLaAnalitica_MR_ms_MacWpp | Release-11| trunk.20240123.1 | </v>
      </c>
      <c r="E25" s="86"/>
      <c r="F25" s="86"/>
      <c r="G25" s="86"/>
      <c r="H25" s="49" t="s">
        <v>106</v>
      </c>
      <c r="I25" s="50" t="str">
        <f>CONCATENATE("Pr_",SUBSTITUTE(B21," ","_"),)</f>
        <v>Pr_API_productizar-mac-wpp-qa</v>
      </c>
      <c r="J25" s="33">
        <f>D16</f>
        <v>4917638</v>
      </c>
      <c r="K25" s="33">
        <v>4544378</v>
      </c>
    </row>
    <row r="26" spans="1:11" ht="45.75" customHeight="1" thickBot="1" x14ac:dyDescent="0.3">
      <c r="A26" s="7"/>
      <c r="B26" s="7"/>
      <c r="C26" s="7"/>
      <c r="D26" s="7"/>
      <c r="E26" s="7"/>
      <c r="F26" s="7"/>
      <c r="G26" s="7"/>
      <c r="H26" s="7"/>
    </row>
    <row r="27" spans="1:11" ht="15.75" thickBot="1" x14ac:dyDescent="0.3">
      <c r="A27" s="82" t="s">
        <v>115</v>
      </c>
      <c r="B27" s="83"/>
      <c r="C27" s="83"/>
      <c r="D27" s="83"/>
      <c r="E27" s="83"/>
      <c r="F27" s="83"/>
      <c r="G27" s="84"/>
    </row>
    <row r="28" spans="1:11" x14ac:dyDescent="0.25">
      <c r="A28" s="29" t="s">
        <v>137</v>
      </c>
      <c r="B28" s="30" t="s">
        <v>138</v>
      </c>
      <c r="C28" s="30" t="s">
        <v>139</v>
      </c>
      <c r="D28" s="30" t="s">
        <v>37</v>
      </c>
      <c r="E28" s="30" t="s">
        <v>140</v>
      </c>
      <c r="F28" s="30" t="s">
        <v>141</v>
      </c>
      <c r="G28" s="31" t="s">
        <v>142</v>
      </c>
    </row>
    <row r="29" spans="1:11" ht="68.25" customHeight="1" thickBot="1" x14ac:dyDescent="0.4">
      <c r="A29" s="44"/>
      <c r="B29" s="23" t="str">
        <f>CONCATENATE("DOD EVC00037 SPRINT ",B16," - ","SALIDA HU",C16)</f>
        <v>DOD EVC00037 SPRINT 184 - SALIDA HU4957158</v>
      </c>
      <c r="C29" s="23" t="s">
        <v>181</v>
      </c>
      <c r="D29" s="40" t="str">
        <f>F21</f>
        <v>NU0044001_ProductizarLaAnalitica_MR_ms_MacWpp</v>
      </c>
      <c r="E29" s="23" t="str">
        <f>E21</f>
        <v>trunk.20240123.1</v>
      </c>
      <c r="F29" s="28" t="s">
        <v>143</v>
      </c>
      <c r="G29" s="53" t="str">
        <f>CONCATENATE("Evidencia VSTS: ",A25)</f>
        <v xml:space="preserve">Evidencia VSTS: </v>
      </c>
    </row>
    <row r="31" spans="1:11" x14ac:dyDescent="0.25">
      <c r="A31" s="88" t="s">
        <v>148</v>
      </c>
      <c r="B31" s="88"/>
      <c r="C31" s="88"/>
    </row>
    <row r="32" spans="1:11" x14ac:dyDescent="0.25">
      <c r="A32" s="33" t="s">
        <v>149</v>
      </c>
      <c r="B32" s="33" t="s">
        <v>150</v>
      </c>
      <c r="C32" s="33" t="s">
        <v>170</v>
      </c>
    </row>
    <row r="33" spans="1:3" ht="60" x14ac:dyDescent="0.25">
      <c r="A33" s="34" t="s">
        <v>151</v>
      </c>
      <c r="B33" s="34" t="str">
        <f>G29</f>
        <v xml:space="preserve">Evidencia VSTS: </v>
      </c>
      <c r="C33" s="46" t="s">
        <v>169</v>
      </c>
    </row>
    <row r="35" spans="1:3" x14ac:dyDescent="0.25">
      <c r="A35" s="63" t="s">
        <v>152</v>
      </c>
      <c r="B35" s="64"/>
      <c r="C35" s="64"/>
    </row>
    <row r="36" spans="1:3" x14ac:dyDescent="0.25">
      <c r="A36" s="27" t="s">
        <v>153</v>
      </c>
      <c r="B36" s="39" t="s">
        <v>154</v>
      </c>
      <c r="C36" s="25" t="s">
        <v>155</v>
      </c>
    </row>
    <row r="37" spans="1:3" ht="30.75" thickBot="1" x14ac:dyDescent="0.3">
      <c r="A37" s="22" t="s">
        <v>177</v>
      </c>
      <c r="B37" s="36" t="s">
        <v>156</v>
      </c>
      <c r="C37" s="34" t="s">
        <v>157</v>
      </c>
    </row>
    <row r="40" spans="1:3" x14ac:dyDescent="0.25">
      <c r="A40" t="s">
        <v>8</v>
      </c>
      <c r="C40" t="s">
        <v>165</v>
      </c>
    </row>
    <row r="41" spans="1:3" x14ac:dyDescent="0.25">
      <c r="A41" s="1" t="s">
        <v>15</v>
      </c>
      <c r="B41" t="s">
        <v>44</v>
      </c>
      <c r="C41" s="62" t="s">
        <v>166</v>
      </c>
    </row>
    <row r="42" spans="1:3" x14ac:dyDescent="0.25">
      <c r="A42" s="2" t="s">
        <v>30</v>
      </c>
      <c r="B42" t="s">
        <v>45</v>
      </c>
      <c r="C42" s="62" t="s">
        <v>164</v>
      </c>
    </row>
    <row r="43" spans="1:3" x14ac:dyDescent="0.25">
      <c r="A43" s="1" t="s">
        <v>25</v>
      </c>
      <c r="B43" t="s">
        <v>46</v>
      </c>
      <c r="C43" s="62" t="s">
        <v>163</v>
      </c>
    </row>
    <row r="44" spans="1:3" x14ac:dyDescent="0.25">
      <c r="A44" s="4" t="s">
        <v>14</v>
      </c>
      <c r="B44" t="s">
        <v>47</v>
      </c>
      <c r="C44" s="62" t="s">
        <v>184</v>
      </c>
    </row>
    <row r="45" spans="1:3" x14ac:dyDescent="0.25">
      <c r="A45" s="2" t="s">
        <v>33</v>
      </c>
      <c r="B45" t="s">
        <v>48</v>
      </c>
      <c r="C45" t="s">
        <v>192</v>
      </c>
    </row>
    <row r="46" spans="1:3" x14ac:dyDescent="0.25">
      <c r="A46" s="3" t="s">
        <v>26</v>
      </c>
      <c r="B46" t="s">
        <v>49</v>
      </c>
    </row>
    <row r="47" spans="1:3" x14ac:dyDescent="0.25">
      <c r="A47" s="1" t="s">
        <v>27</v>
      </c>
      <c r="B47" t="s">
        <v>49</v>
      </c>
    </row>
    <row r="48" spans="1:3" x14ac:dyDescent="0.25">
      <c r="A48" s="2" t="s">
        <v>19</v>
      </c>
      <c r="B48" t="s">
        <v>50</v>
      </c>
    </row>
    <row r="49" spans="1:2" x14ac:dyDescent="0.25">
      <c r="A49" s="2" t="s">
        <v>16</v>
      </c>
      <c r="B49" t="s">
        <v>51</v>
      </c>
    </row>
    <row r="50" spans="1:2" x14ac:dyDescent="0.25">
      <c r="A50" s="1" t="s">
        <v>31</v>
      </c>
      <c r="B50" t="s">
        <v>52</v>
      </c>
    </row>
    <row r="51" spans="1:2" x14ac:dyDescent="0.25">
      <c r="A51" s="1" t="s">
        <v>20</v>
      </c>
      <c r="B51" t="s">
        <v>53</v>
      </c>
    </row>
    <row r="52" spans="1:2" x14ac:dyDescent="0.25">
      <c r="A52" s="1" t="s">
        <v>17</v>
      </c>
      <c r="B52" t="s">
        <v>54</v>
      </c>
    </row>
    <row r="53" spans="1:2" x14ac:dyDescent="0.25">
      <c r="A53" s="2" t="s">
        <v>21</v>
      </c>
      <c r="B53" t="s">
        <v>159</v>
      </c>
    </row>
    <row r="54" spans="1:2" x14ac:dyDescent="0.25">
      <c r="A54" s="2" t="s">
        <v>32</v>
      </c>
      <c r="B54" t="s">
        <v>55</v>
      </c>
    </row>
    <row r="55" spans="1:2" x14ac:dyDescent="0.25">
      <c r="A55" s="4" t="s">
        <v>9</v>
      </c>
      <c r="B55" t="s">
        <v>56</v>
      </c>
    </row>
    <row r="56" spans="1:2" x14ac:dyDescent="0.25">
      <c r="A56" s="2" t="s">
        <v>24</v>
      </c>
      <c r="B56" t="s">
        <v>57</v>
      </c>
    </row>
    <row r="57" spans="1:2" x14ac:dyDescent="0.25">
      <c r="A57" s="1" t="s">
        <v>38</v>
      </c>
      <c r="B57" t="s">
        <v>58</v>
      </c>
    </row>
    <row r="58" spans="1:2" x14ac:dyDescent="0.25">
      <c r="A58" s="5" t="s">
        <v>13</v>
      </c>
      <c r="B58" t="s">
        <v>59</v>
      </c>
    </row>
    <row r="59" spans="1:2" x14ac:dyDescent="0.25">
      <c r="A59" s="1" t="s">
        <v>39</v>
      </c>
      <c r="B59" t="s">
        <v>60</v>
      </c>
    </row>
    <row r="60" spans="1:2" x14ac:dyDescent="0.25">
      <c r="A60" s="2" t="s">
        <v>28</v>
      </c>
      <c r="B60" t="s">
        <v>61</v>
      </c>
    </row>
    <row r="61" spans="1:2" x14ac:dyDescent="0.25">
      <c r="A61" s="4" t="s">
        <v>10</v>
      </c>
      <c r="B61" t="s">
        <v>62</v>
      </c>
    </row>
    <row r="62" spans="1:2" x14ac:dyDescent="0.25">
      <c r="A62" s="4" t="s">
        <v>144</v>
      </c>
      <c r="B62" t="s">
        <v>147</v>
      </c>
    </row>
    <row r="63" spans="1:2" x14ac:dyDescent="0.25">
      <c r="A63" s="2" t="s">
        <v>18</v>
      </c>
      <c r="B63" t="s">
        <v>63</v>
      </c>
    </row>
    <row r="64" spans="1:2" x14ac:dyDescent="0.25">
      <c r="A64" s="1" t="s">
        <v>22</v>
      </c>
      <c r="B64" t="s">
        <v>64</v>
      </c>
    </row>
    <row r="65" spans="1:2" x14ac:dyDescent="0.25">
      <c r="A65" s="5" t="s">
        <v>11</v>
      </c>
      <c r="B65" s="8" t="s">
        <v>65</v>
      </c>
    </row>
    <row r="66" spans="1:2" x14ac:dyDescent="0.25">
      <c r="A66" s="1" t="s">
        <v>40</v>
      </c>
      <c r="B66" t="s">
        <v>66</v>
      </c>
    </row>
    <row r="67" spans="1:2" x14ac:dyDescent="0.25">
      <c r="A67" s="4" t="s">
        <v>12</v>
      </c>
      <c r="B67" t="s">
        <v>67</v>
      </c>
    </row>
    <row r="68" spans="1:2" x14ac:dyDescent="0.25">
      <c r="A68" s="1" t="s">
        <v>29</v>
      </c>
      <c r="B68" t="s">
        <v>68</v>
      </c>
    </row>
    <row r="69" spans="1:2" x14ac:dyDescent="0.25">
      <c r="A69" s="2" t="s">
        <v>23</v>
      </c>
      <c r="B69" t="s">
        <v>69</v>
      </c>
    </row>
    <row r="70" spans="1:2" x14ac:dyDescent="0.25">
      <c r="A70" s="41" t="s">
        <v>158</v>
      </c>
      <c r="B70" t="s">
        <v>160</v>
      </c>
    </row>
    <row r="71" spans="1:2" x14ac:dyDescent="0.25">
      <c r="A71" s="9" t="s">
        <v>74</v>
      </c>
      <c r="B71" t="s">
        <v>70</v>
      </c>
    </row>
    <row r="72" spans="1:2" x14ac:dyDescent="0.25">
      <c r="A72" s="10" t="s">
        <v>75</v>
      </c>
      <c r="B72" t="s">
        <v>71</v>
      </c>
    </row>
    <row r="73" spans="1:2" x14ac:dyDescent="0.25">
      <c r="A73" t="s">
        <v>176</v>
      </c>
    </row>
    <row r="74" spans="1:2" x14ac:dyDescent="0.25">
      <c r="A74" t="s">
        <v>182</v>
      </c>
    </row>
    <row r="75" spans="1:2" x14ac:dyDescent="0.25">
      <c r="A75" t="s">
        <v>183</v>
      </c>
    </row>
  </sheetData>
  <sortState xmlns:xlrd2="http://schemas.microsoft.com/office/spreadsheetml/2017/richdata2" ref="A42:A72">
    <sortCondition ref="A72"/>
  </sortState>
  <mergeCells count="14">
    <mergeCell ref="A35:C35"/>
    <mergeCell ref="A19:C19"/>
    <mergeCell ref="D19:E19"/>
    <mergeCell ref="A9:F9"/>
    <mergeCell ref="C10:D10"/>
    <mergeCell ref="E10:F10"/>
    <mergeCell ref="C11:D11"/>
    <mergeCell ref="E11:F11"/>
    <mergeCell ref="A14:F14"/>
    <mergeCell ref="A27:G27"/>
    <mergeCell ref="D24:G24"/>
    <mergeCell ref="D25:G25"/>
    <mergeCell ref="A23:K23"/>
    <mergeCell ref="A31:C31"/>
  </mergeCells>
  <dataValidations count="10">
    <dataValidation type="list" allowBlank="1" showInputMessage="1" showErrorMessage="1" sqref="F2" xr:uid="{8DFF09A0-456D-478B-86E4-09A5CEBE87E8}">
      <formula1>"Ambos,Sólo check list (Performance + Seguridad),Sólo test plan"</formula1>
    </dataValidation>
    <dataValidation type="list" allowBlank="1" showInputMessage="1" showErrorMessage="1" sqref="I2" xr:uid="{59804410-C4E0-4C13-BCAA-EBD205BE964F}">
      <formula1>"AW1003001,NU0044001"</formula1>
    </dataValidation>
    <dataValidation type="list" allowBlank="1" showInputMessage="1" showErrorMessage="1" sqref="J2" xr:uid="{44A5F8C9-CFB6-4E33-8C54-563A088956B4}">
      <formula1>"CDH,Productizar LZ Cloud"</formula1>
    </dataValidation>
    <dataValidation type="list" allowBlank="1" showInputMessage="1" showErrorMessage="1" sqref="A16" xr:uid="{AA04843C-9EA6-4445-88DF-3FB494B3BA62}">
      <formula1>"Ingestión,Rutina"</formula1>
    </dataValidation>
    <dataValidation type="list" allowBlank="1" showInputMessage="1" showErrorMessage="1" sqref="L2" xr:uid="{CAE3808C-3473-432F-8D88-5B3B5BE1273D}">
      <formula1>"End To End (E2E),Modulares No iSeries,Modulares iSeries"</formula1>
    </dataValidation>
    <dataValidation type="list" allowBlank="1" showInputMessage="1" showErrorMessage="1" sqref="M2" xr:uid="{BDD3F584-A5F7-4BC7-875F-AB55EA6F5058}">
      <formula1>"Online,Batch,Interactivo (Online y Batch)"</formula1>
    </dataValidation>
    <dataValidation type="list" allowBlank="1" showInputMessage="1" showErrorMessage="1" sqref="E16" xr:uid="{AA8D74F9-2EB6-46D8-A52C-E708B99E7E27}">
      <formula1>"DAIA 13 - I Y D BIGDATA, DAIA 14 - FIX IT,  DAIA 15 - DRACARYS,DAIA 16 - DATACORE,"</formula1>
    </dataValidation>
    <dataValidation type="list" allowBlank="1" showInputMessage="1" showErrorMessage="1" sqref="G16" xr:uid="{18B303FE-EC30-41C9-A61E-455BD9AE514E}">
      <formula1>$A$41:$A$73</formula1>
    </dataValidation>
    <dataValidation type="list" allowBlank="1" showInputMessage="1" showErrorMessage="1" sqref="F21" xr:uid="{F62E2613-224E-4BF0-996A-0B4B24AD935D}">
      <formula1>$C$41:$C$46</formula1>
    </dataValidation>
    <dataValidation type="list" allowBlank="1" showInputMessage="1" showErrorMessage="1" sqref="F16 F7" xr:uid="{984ED40C-CC8D-4FDE-A388-3840913BBF3E}">
      <formula1>$A$41:$A$80</formula1>
    </dataValidation>
  </dataValidations>
  <hyperlinks>
    <hyperlink ref="B65" r:id="rId1" xr:uid="{002EF672-AFCF-4F50-A701-A1B00501F5A8}"/>
    <hyperlink ref="F29" r:id="rId2" xr:uid="{06FF4803-01E1-468B-A2CC-25BA213933AD}"/>
    <hyperlink ref="AJ2" r:id="rId3" xr:uid="{070A2185-528B-48B7-86B4-9285B5979F85}"/>
    <hyperlink ref="A21" r:id="rId4" display="https://grupobancolombia.visualstudio.com.mcas.ms/Vicepresidencia Servicios de Tecnolog%C3%ADa/_workitems/edit/4957158?McasTsid=26110&amp;McasCtx=4" xr:uid="{664A0041-FD0F-4AD3-9E29-3BC956A7ED2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DataTestPlan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Sara Castaño Montoya</dc:creator>
  <cp:keywords>Keywords</cp:keywords>
  <cp:lastModifiedBy>Sara Castaño Montoya</cp:lastModifiedBy>
  <dcterms:created xsi:type="dcterms:W3CDTF">2023-08-08T13:32:17Z</dcterms:created>
  <dcterms:modified xsi:type="dcterms:W3CDTF">2024-01-25T16:06:47Z</dcterms:modified>
</cp:coreProperties>
</file>