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dah\Documents\.Woda\Projects\Dating\references\"/>
    </mc:Choice>
  </mc:AlternateContent>
  <xr:revisionPtr revIDLastSave="0" documentId="13_ncr:1_{2A7E1286-4D29-4646-8837-F6EF0AD70B0F}" xr6:coauthVersionLast="46" xr6:coauthVersionMax="46" xr10:uidLastSave="{00000000-0000-0000-0000-000000000000}"/>
  <bookViews>
    <workbookView xWindow="3810" yWindow="495" windowWidth="18900" windowHeight="15045" activeTab="2" xr2:uid="{78A2A3F8-0A39-47A2-96E5-D1FFE72D8D4A}"/>
  </bookViews>
  <sheets>
    <sheet name="Plan" sheetId="4" r:id="rId1"/>
    <sheet name="Overview" sheetId="2" r:id="rId2"/>
    <sheet name="Database" sheetId="3" r:id="rId3"/>
    <sheet name="Profile" sheetId="6" r:id="rId4"/>
    <sheet name="Sheet5" sheetId="5" r:id="rId5"/>
    <sheet name="Sheet1" sheetId="1" r:id="rId6"/>
  </sheets>
  <definedNames>
    <definedName name="_xlnm.Print_Area" localSheetId="2">Database!$C$1:$R$35</definedName>
    <definedName name="_xlnm.Print_Area" localSheetId="1">Overview!$C$3:$P$23</definedName>
    <definedName name="_xlnm.Print_Area" localSheetId="0">Plan!$B$1:$H$20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4" l="1"/>
  <c r="I20" i="4" s="1"/>
  <c r="E11" i="5"/>
  <c r="E10" i="5"/>
  <c r="C13" i="1"/>
  <c r="J18" i="1"/>
  <c r="I15" i="4" l="1"/>
  <c r="I19" i="4"/>
  <c r="I18" i="4"/>
  <c r="I16" i="4"/>
  <c r="I11" i="4"/>
  <c r="I12" i="4"/>
  <c r="I13" i="4"/>
  <c r="I17" i="4"/>
  <c r="I10" i="4"/>
  <c r="I14" i="4"/>
  <c r="I9" i="4"/>
  <c r="F24" i="1"/>
  <c r="F23" i="1"/>
  <c r="F22" i="1"/>
  <c r="J10" i="1"/>
  <c r="F12" i="1" l="1"/>
  <c r="F13" i="1" s="1"/>
  <c r="F7" i="1"/>
  <c r="F6" i="1"/>
  <c r="F5" i="1"/>
  <c r="F14" i="1" l="1"/>
</calcChain>
</file>

<file path=xl/sharedStrings.xml><?xml version="1.0" encoding="utf-8"?>
<sst xmlns="http://schemas.openxmlformats.org/spreadsheetml/2006/main" count="222" uniqueCount="178">
  <si>
    <t>Questionaire</t>
  </si>
  <si>
    <t>User Input</t>
  </si>
  <si>
    <t>Algo</t>
  </si>
  <si>
    <t>Suggested Match List</t>
  </si>
  <si>
    <t>Match Action</t>
  </si>
  <si>
    <t>Picture Sharing option</t>
  </si>
  <si>
    <t>Phone call</t>
  </si>
  <si>
    <t>Text Conversation</t>
  </si>
  <si>
    <t>2-3</t>
  </si>
  <si>
    <t>1-2</t>
  </si>
  <si>
    <t xml:space="preserve">video calling </t>
  </si>
  <si>
    <t>Response Score</t>
  </si>
  <si>
    <t>number of days</t>
  </si>
  <si>
    <t>Dating</t>
  </si>
  <si>
    <t>DB</t>
  </si>
  <si>
    <t>Profile</t>
  </si>
  <si>
    <t>Profile Page</t>
  </si>
  <si>
    <t>Questionaire Page</t>
  </si>
  <si>
    <t>Parameters Page</t>
  </si>
  <si>
    <t>Suggested Match</t>
  </si>
  <si>
    <t>Actual Match</t>
  </si>
  <si>
    <t>Text Page ?</t>
  </si>
  <si>
    <t>Phone Call Functionality</t>
  </si>
  <si>
    <t>Picture Page</t>
  </si>
  <si>
    <t>Navigation Menu</t>
  </si>
  <si>
    <t>Algo js</t>
  </si>
  <si>
    <t>Likes</t>
  </si>
  <si>
    <t>Likes Page/Feature</t>
  </si>
  <si>
    <t>unlock Level</t>
  </si>
  <si>
    <t>APP</t>
  </si>
  <si>
    <t>Backend</t>
  </si>
  <si>
    <t>Front End</t>
  </si>
  <si>
    <t>1.Backend Functionality</t>
  </si>
  <si>
    <t>2. Front End React</t>
  </si>
  <si>
    <t>Node Express</t>
  </si>
  <si>
    <t>React</t>
  </si>
  <si>
    <t>Mongo DB</t>
  </si>
  <si>
    <t>Get Post Routes</t>
  </si>
  <si>
    <t>Heroku</t>
  </si>
  <si>
    <t>2 Libraries</t>
  </si>
  <si>
    <t>User Log In</t>
  </si>
  <si>
    <t>5 Buckets</t>
  </si>
  <si>
    <t>0-2.5</t>
  </si>
  <si>
    <t>2.5-4.5</t>
  </si>
  <si>
    <t>4.5-6.5</t>
  </si>
  <si>
    <t>6.5-8.5</t>
  </si>
  <si>
    <t>8.5+</t>
  </si>
  <si>
    <t>Parameters</t>
  </si>
  <si>
    <t>Password</t>
  </si>
  <si>
    <t>Sex</t>
  </si>
  <si>
    <t>Authentication</t>
  </si>
  <si>
    <t>Race</t>
  </si>
  <si>
    <t>black</t>
  </si>
  <si>
    <t>white</t>
  </si>
  <si>
    <t>yellow</t>
  </si>
  <si>
    <t>brown</t>
  </si>
  <si>
    <t>age</t>
  </si>
  <si>
    <t>male</t>
  </si>
  <si>
    <t>female</t>
  </si>
  <si>
    <t>string</t>
  </si>
  <si>
    <t>striped</t>
  </si>
  <si>
    <t>body style</t>
  </si>
  <si>
    <t>fit</t>
  </si>
  <si>
    <t>athletic</t>
  </si>
  <si>
    <t>skinny</t>
  </si>
  <si>
    <t>average</t>
  </si>
  <si>
    <t>a few extra</t>
  </si>
  <si>
    <t>voluptous</t>
  </si>
  <si>
    <t>heafty</t>
  </si>
  <si>
    <t>range</t>
  </si>
  <si>
    <t>boolean</t>
  </si>
  <si>
    <t>Body style</t>
  </si>
  <si>
    <t>race</t>
  </si>
  <si>
    <t>various</t>
  </si>
  <si>
    <t>question 1</t>
  </si>
  <si>
    <t>question 2</t>
  </si>
  <si>
    <t>etc</t>
  </si>
  <si>
    <t>Numeric Value User Assigned</t>
  </si>
  <si>
    <t>ALGO</t>
  </si>
  <si>
    <t>Filtered Array of Suggested Matches</t>
  </si>
  <si>
    <t>user selects:</t>
  </si>
  <si>
    <t>bio/self</t>
  </si>
  <si>
    <t xml:space="preserve">Screen display of bio </t>
  </si>
  <si>
    <t>Actual Matches/likes</t>
  </si>
  <si>
    <t>Matches</t>
  </si>
  <si>
    <t>user Choice</t>
  </si>
  <si>
    <t>Larry</t>
  </si>
  <si>
    <t xml:space="preserve">Back end </t>
  </si>
  <si>
    <t xml:space="preserve">Front End </t>
  </si>
  <si>
    <t>API</t>
  </si>
  <si>
    <t>Git Hub</t>
  </si>
  <si>
    <t>User Log in</t>
  </si>
  <si>
    <t>Passport</t>
  </si>
  <si>
    <t>Log in screen</t>
  </si>
  <si>
    <t>connect</t>
  </si>
  <si>
    <t>User Log In/Reg</t>
  </si>
  <si>
    <t>Use  Registration</t>
  </si>
  <si>
    <t>Sign Up Screen</t>
  </si>
  <si>
    <t>Api sign up</t>
  </si>
  <si>
    <t>Api log in</t>
  </si>
  <si>
    <t>Profile Input</t>
  </si>
  <si>
    <t>Profile Input Page</t>
  </si>
  <si>
    <t>API Post</t>
  </si>
  <si>
    <t>Overview</t>
  </si>
  <si>
    <t>D.O.B</t>
  </si>
  <si>
    <t>Parameters Selection</t>
  </si>
  <si>
    <t>API POST</t>
  </si>
  <si>
    <t>Parameter Selection Page</t>
  </si>
  <si>
    <t>Questioinaire Input</t>
  </si>
  <si>
    <t>Questionaire Interface</t>
  </si>
  <si>
    <t>Core Setup</t>
  </si>
  <si>
    <t>Log In</t>
  </si>
  <si>
    <t>Algo Process</t>
  </si>
  <si>
    <t>JS</t>
  </si>
  <si>
    <t>API GET</t>
  </si>
  <si>
    <t>Suggested Match Page</t>
  </si>
  <si>
    <t>Matched Database</t>
  </si>
  <si>
    <t>Algo Score</t>
  </si>
  <si>
    <t>calculated</t>
  </si>
  <si>
    <t>User Selection = BIO Statement from Profile</t>
  </si>
  <si>
    <t>=&gt; removes Match</t>
  </si>
  <si>
    <t>=&gt; Match</t>
  </si>
  <si>
    <t>API POST/GET</t>
  </si>
  <si>
    <t>Like Page</t>
  </si>
  <si>
    <t>Match Page</t>
  </si>
  <si>
    <t>Mary</t>
  </si>
  <si>
    <t>Read Bio</t>
  </si>
  <si>
    <t>YES</t>
  </si>
  <si>
    <t>100 W</t>
  </si>
  <si>
    <t>10M</t>
  </si>
  <si>
    <t>Matched</t>
  </si>
  <si>
    <t>10 W</t>
  </si>
  <si>
    <t>Bingo</t>
  </si>
  <si>
    <t>100M</t>
  </si>
  <si>
    <t>=&gt; Like</t>
  </si>
  <si>
    <t>email</t>
  </si>
  <si>
    <t xml:space="preserve">login Name </t>
  </si>
  <si>
    <t>Middle Man</t>
  </si>
  <si>
    <t>MATCH Process</t>
  </si>
  <si>
    <t>100%</t>
  </si>
  <si>
    <t>80%</t>
  </si>
  <si>
    <t>List</t>
  </si>
  <si>
    <t>Main DB</t>
  </si>
  <si>
    <t>profile Table</t>
  </si>
  <si>
    <t>Parameters Table</t>
  </si>
  <si>
    <t>Answer Table</t>
  </si>
  <si>
    <t>Match Table</t>
  </si>
  <si>
    <t>Questionaire Table</t>
  </si>
  <si>
    <t>Profile Table</t>
  </si>
  <si>
    <t>Team Workflow Planning Framework</t>
  </si>
  <si>
    <t xml:space="preserve">Target </t>
  </si>
  <si>
    <t>Date</t>
  </si>
  <si>
    <t>Completed</t>
  </si>
  <si>
    <t>Qi Feng</t>
  </si>
  <si>
    <t>Jeff Woda</t>
  </si>
  <si>
    <t>Alex Gold</t>
  </si>
  <si>
    <t>Start up</t>
  </si>
  <si>
    <t>React App Framework Load</t>
  </si>
  <si>
    <t>Heroku Deployment and final Testing</t>
  </si>
  <si>
    <t>Presentation</t>
  </si>
  <si>
    <t>Jayln Campbell</t>
  </si>
  <si>
    <t>Alexander Marzullo</t>
  </si>
  <si>
    <t>picture</t>
  </si>
  <si>
    <t>user Name</t>
  </si>
  <si>
    <t>Mary@gmail.com</t>
  </si>
  <si>
    <t>********</t>
  </si>
  <si>
    <t>Location</t>
  </si>
  <si>
    <t>zip code</t>
  </si>
  <si>
    <t>Amplify</t>
  </si>
  <si>
    <t>Userdb</t>
  </si>
  <si>
    <t>username</t>
  </si>
  <si>
    <t>uername</t>
  </si>
  <si>
    <t>uuid</t>
  </si>
  <si>
    <t xml:space="preserve">unique id </t>
  </si>
  <si>
    <t>Link Table</t>
  </si>
  <si>
    <t>UUID</t>
  </si>
  <si>
    <t>Profile ID</t>
  </si>
  <si>
    <t>Pramaters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</si>
</sst>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gray0625">
        <fgColor theme="0" tint="-0.14993743705557422"/>
        <bgColor theme="6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theme="0" tint="-0.14993743705557422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/>
      <top style="dotted">
        <color auto="1"/>
      </top>
      <bottom/>
      <diagonal/>
    </border>
    <border>
      <left/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mediumDashDot">
        <color auto="1"/>
      </left>
      <right style="mediumDashDot">
        <color auto="1"/>
      </right>
      <top style="dotted">
        <color auto="1"/>
      </top>
      <bottom/>
      <diagonal/>
    </border>
    <border>
      <left style="mediumDashDot">
        <color auto="1"/>
      </left>
      <right style="mediumDashDot">
        <color auto="1"/>
      </right>
      <top/>
      <bottom/>
      <diagonal/>
    </border>
    <border>
      <left style="mediumDashDot">
        <color auto="1"/>
      </left>
      <right style="mediumDashDot">
        <color auto="1"/>
      </right>
      <top/>
      <bottom style="mediumDashDot">
        <color auto="1"/>
      </bottom>
      <diagonal/>
    </border>
    <border>
      <left style="double">
        <color auto="1"/>
      </left>
      <right style="double">
        <color auto="1"/>
      </right>
      <top style="mediumDashDot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0" xfId="0" applyFill="1" applyBorder="1"/>
    <xf numFmtId="0" fontId="2" fillId="0" borderId="0" xfId="0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1" fillId="3" borderId="1" xfId="0" applyFont="1" applyFill="1" applyBorder="1"/>
    <xf numFmtId="0" fontId="2" fillId="4" borderId="1" xfId="0" applyFont="1" applyFill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7" xfId="0" quotePrefix="1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quotePrefix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3" fillId="7" borderId="0" xfId="0" applyFont="1" applyFill="1" applyBorder="1"/>
    <xf numFmtId="0" fontId="0" fillId="7" borderId="0" xfId="0" applyFill="1"/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5" fillId="0" borderId="0" xfId="0" applyFont="1"/>
    <xf numFmtId="0" fontId="0" fillId="0" borderId="15" xfId="0" applyBorder="1" applyAlignment="1">
      <alignment horizontal="right"/>
    </xf>
    <xf numFmtId="0" fontId="0" fillId="0" borderId="16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9" xfId="0" applyBorder="1" applyAlignment="1">
      <alignment horizontal="right"/>
    </xf>
    <xf numFmtId="0" fontId="0" fillId="0" borderId="20" xfId="0" applyBorder="1"/>
    <xf numFmtId="0" fontId="2" fillId="6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11" borderId="17" xfId="0" applyFill="1" applyBorder="1" applyAlignment="1">
      <alignment horizontal="right"/>
    </xf>
    <xf numFmtId="0" fontId="0" fillId="11" borderId="19" xfId="0" applyFill="1" applyBorder="1" applyAlignment="1">
      <alignment horizontal="right"/>
    </xf>
    <xf numFmtId="0" fontId="0" fillId="11" borderId="21" xfId="0" applyFill="1" applyBorder="1" applyAlignment="1">
      <alignment horizontal="right"/>
    </xf>
    <xf numFmtId="0" fontId="0" fillId="11" borderId="22" xfId="0" applyFill="1" applyBorder="1" applyAlignment="1">
      <alignment horizontal="right"/>
    </xf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5" fillId="0" borderId="16" xfId="0" applyFont="1" applyBorder="1"/>
    <xf numFmtId="0" fontId="5" fillId="0" borderId="18" xfId="0" applyFont="1" applyBorder="1"/>
    <xf numFmtId="0" fontId="5" fillId="0" borderId="20" xfId="0" applyFont="1" applyBorder="1"/>
    <xf numFmtId="0" fontId="0" fillId="0" borderId="24" xfId="0" applyFill="1" applyBorder="1"/>
    <xf numFmtId="0" fontId="2" fillId="4" borderId="0" xfId="0" applyFont="1" applyFill="1"/>
    <xf numFmtId="0" fontId="2" fillId="12" borderId="0" xfId="0" applyFont="1" applyFill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2" fillId="11" borderId="15" xfId="0" applyFont="1" applyFill="1" applyBorder="1" applyAlignment="1">
      <alignment horizontal="right"/>
    </xf>
    <xf numFmtId="0" fontId="2" fillId="0" borderId="23" xfId="0" applyFont="1" applyBorder="1"/>
    <xf numFmtId="0" fontId="0" fillId="0" borderId="0" xfId="0" applyFont="1"/>
    <xf numFmtId="0" fontId="0" fillId="0" borderId="25" xfId="0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9" xfId="0" applyBorder="1"/>
    <xf numFmtId="0" fontId="0" fillId="0" borderId="40" xfId="0" applyBorder="1"/>
    <xf numFmtId="0" fontId="0" fillId="0" borderId="41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/>
    <xf numFmtId="0" fontId="0" fillId="0" borderId="42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14" borderId="15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2" fillId="7" borderId="0" xfId="0" applyFont="1" applyFill="1"/>
    <xf numFmtId="0" fontId="2" fillId="12" borderId="0" xfId="0" applyFont="1" applyFill="1" applyAlignment="1">
      <alignment horizontal="right"/>
    </xf>
    <xf numFmtId="0" fontId="0" fillId="13" borderId="14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2" borderId="10" xfId="0" applyFont="1" applyFill="1" applyBorder="1"/>
    <xf numFmtId="0" fontId="0" fillId="11" borderId="47" xfId="0" applyFill="1" applyBorder="1" applyAlignment="1">
      <alignment horizontal="right" vertical="center"/>
    </xf>
    <xf numFmtId="0" fontId="0" fillId="11" borderId="48" xfId="0" applyFill="1" applyBorder="1" applyAlignment="1">
      <alignment horizontal="right"/>
    </xf>
    <xf numFmtId="0" fontId="0" fillId="13" borderId="49" xfId="0" applyFill="1" applyBorder="1" applyAlignment="1">
      <alignment horizontal="right"/>
    </xf>
    <xf numFmtId="0" fontId="0" fillId="13" borderId="50" xfId="0" applyFill="1" applyBorder="1" applyAlignment="1">
      <alignment horizontal="right" vertical="center"/>
    </xf>
    <xf numFmtId="0" fontId="0" fillId="13" borderId="51" xfId="0" applyFill="1" applyBorder="1" applyAlignment="1">
      <alignment horizontal="right"/>
    </xf>
    <xf numFmtId="0" fontId="0" fillId="15" borderId="52" xfId="0" applyFill="1" applyBorder="1" applyAlignment="1">
      <alignment horizontal="right"/>
    </xf>
    <xf numFmtId="0" fontId="0" fillId="15" borderId="53" xfId="0" applyFill="1" applyBorder="1" applyAlignment="1">
      <alignment horizontal="right"/>
    </xf>
    <xf numFmtId="0" fontId="0" fillId="15" borderId="54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16" borderId="6" xfId="0" applyFill="1" applyBorder="1"/>
    <xf numFmtId="0" fontId="0" fillId="16" borderId="0" xfId="0" applyFill="1" applyBorder="1"/>
    <xf numFmtId="0" fontId="0" fillId="16" borderId="0" xfId="0" applyFill="1" applyBorder="1" applyAlignment="1">
      <alignment horizontal="center" vertical="center"/>
    </xf>
    <xf numFmtId="0" fontId="0" fillId="16" borderId="4" xfId="0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7" xfId="0" applyFill="1" applyBorder="1" applyAlignment="1">
      <alignment horizontal="right"/>
    </xf>
    <xf numFmtId="0" fontId="0" fillId="4" borderId="55" xfId="0" applyFill="1" applyBorder="1" applyAlignment="1">
      <alignment horizontal="right"/>
    </xf>
    <xf numFmtId="0" fontId="0" fillId="7" borderId="18" xfId="0" applyFill="1" applyBorder="1"/>
    <xf numFmtId="0" fontId="0" fillId="13" borderId="13" xfId="0" applyFill="1" applyBorder="1"/>
    <xf numFmtId="0" fontId="0" fillId="13" borderId="14" xfId="0" applyFill="1" applyBorder="1"/>
    <xf numFmtId="0" fontId="7" fillId="13" borderId="14" xfId="0" applyFont="1" applyFill="1" applyBorder="1" applyAlignment="1">
      <alignment horizontal="center" vertical="center"/>
    </xf>
    <xf numFmtId="0" fontId="7" fillId="13" borderId="5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16" borderId="58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7" borderId="20" xfId="0" applyFill="1" applyBorder="1"/>
    <xf numFmtId="0" fontId="0" fillId="11" borderId="60" xfId="0" applyFill="1" applyBorder="1" applyAlignment="1">
      <alignment horizontal="right"/>
    </xf>
    <xf numFmtId="0" fontId="9" fillId="0" borderId="0" xfId="1"/>
    <xf numFmtId="0" fontId="6" fillId="0" borderId="0" xfId="0" applyFont="1" applyBorder="1"/>
    <xf numFmtId="164" fontId="0" fillId="7" borderId="59" xfId="0" applyNumberFormat="1" applyFill="1" applyBorder="1"/>
    <xf numFmtId="0" fontId="0" fillId="7" borderId="0" xfId="0" applyFill="1" applyBorder="1"/>
    <xf numFmtId="0" fontId="5" fillId="7" borderId="0" xfId="0" applyFont="1" applyFill="1" applyBorder="1"/>
    <xf numFmtId="14" fontId="3" fillId="17" borderId="18" xfId="0" applyNumberFormat="1" applyFont="1" applyFill="1" applyBorder="1"/>
    <xf numFmtId="164" fontId="10" fillId="7" borderId="0" xfId="0" applyNumberFormat="1" applyFont="1" applyFill="1"/>
    <xf numFmtId="0" fontId="0" fillId="0" borderId="21" xfId="0" applyBorder="1"/>
    <xf numFmtId="0" fontId="0" fillId="0" borderId="60" xfId="0" applyBorder="1"/>
    <xf numFmtId="0" fontId="0" fillId="0" borderId="22" xfId="0" applyBorder="1"/>
    <xf numFmtId="0" fontId="7" fillId="2" borderId="11" xfId="0" applyFont="1" applyFill="1" applyBorder="1"/>
    <xf numFmtId="0" fontId="0" fillId="0" borderId="61" xfId="0" applyBorder="1"/>
  </cellXfs>
  <cellStyles count="2">
    <cellStyle name="Hyperlink" xfId="1" builtinId="8"/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E5C9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19</xdr:row>
      <xdr:rowOff>38100</xdr:rowOff>
    </xdr:from>
    <xdr:to>
      <xdr:col>10</xdr:col>
      <xdr:colOff>1323975</xdr:colOff>
      <xdr:row>19</xdr:row>
      <xdr:rowOff>38100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03AFC71-C0E2-45EE-94D2-8E76DF0828D5}"/>
            </a:ext>
          </a:extLst>
        </xdr:cNvPr>
        <xdr:cNvCxnSpPr/>
      </xdr:nvCxnSpPr>
      <xdr:spPr>
        <a:xfrm>
          <a:off x="8658225" y="5572125"/>
          <a:ext cx="12858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1514475</xdr:colOff>
      <xdr:row>7</xdr:row>
      <xdr:rowOff>161926</xdr:rowOff>
    </xdr:from>
    <xdr:to>
      <xdr:col>11</xdr:col>
      <xdr:colOff>228600</xdr:colOff>
      <xdr:row>7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B84DFBB-82B6-4B3B-BB35-18E161481A59}"/>
            </a:ext>
          </a:extLst>
        </xdr:cNvPr>
        <xdr:cNvCxnSpPr/>
      </xdr:nvCxnSpPr>
      <xdr:spPr>
        <a:xfrm flipV="1">
          <a:off x="8886825" y="1647826"/>
          <a:ext cx="238125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7</xdr:row>
      <xdr:rowOff>295275</xdr:rowOff>
    </xdr:from>
    <xdr:to>
      <xdr:col>11</xdr:col>
      <xdr:colOff>133350</xdr:colOff>
      <xdr:row>8</xdr:row>
      <xdr:rowOff>114300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E14BB12-BD16-4F05-8851-8C203E3444A3}"/>
            </a:ext>
          </a:extLst>
        </xdr:cNvPr>
        <xdr:cNvCxnSpPr/>
      </xdr:nvCxnSpPr>
      <xdr:spPr>
        <a:xfrm>
          <a:off x="8905875" y="1781175"/>
          <a:ext cx="123825" cy="13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1485900</xdr:colOff>
      <xdr:row>8</xdr:row>
      <xdr:rowOff>19050</xdr:rowOff>
    </xdr:from>
    <xdr:to>
      <xdr:col>11</xdr:col>
      <xdr:colOff>228600</xdr:colOff>
      <xdr:row>9</xdr:row>
      <xdr:rowOff>142875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C63E8743-B6D1-4C43-8F81-D29BB6D31717}"/>
            </a:ext>
          </a:extLst>
        </xdr:cNvPr>
        <xdr:cNvCxnSpPr/>
      </xdr:nvCxnSpPr>
      <xdr:spPr>
        <a:xfrm>
          <a:off x="8858250" y="1819275"/>
          <a:ext cx="26670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10</xdr:row>
      <xdr:rowOff>266700</xdr:rowOff>
    </xdr:from>
    <xdr:to>
      <xdr:col>7</xdr:col>
      <xdr:colOff>514350</xdr:colOff>
      <xdr:row>12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6DB3B325-5E10-4777-8951-F2D122805A89}"/>
            </a:ext>
          </a:extLst>
        </xdr:cNvPr>
        <xdr:cNvCxnSpPr/>
      </xdr:nvCxnSpPr>
      <xdr:spPr>
        <a:xfrm>
          <a:off x="4057650" y="2695575"/>
          <a:ext cx="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590551</xdr:colOff>
      <xdr:row>8</xdr:row>
      <xdr:rowOff>171450</xdr:rowOff>
    </xdr:from>
    <xdr:to>
      <xdr:col>7</xdr:col>
      <xdr:colOff>38100</xdr:colOff>
      <xdr:row>8</xdr:row>
      <xdr:rowOff>180975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DF31A14-A784-48AA-818D-098347F66FD6}"/>
            </a:ext>
          </a:extLst>
        </xdr:cNvPr>
        <xdr:cNvCxnSpPr/>
      </xdr:nvCxnSpPr>
      <xdr:spPr>
        <a:xfrm flipH="1">
          <a:off x="3209926" y="1971675"/>
          <a:ext cx="37147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1390650</xdr:colOff>
      <xdr:row>8</xdr:row>
      <xdr:rowOff>9525</xdr:rowOff>
    </xdr:from>
    <xdr:to>
      <xdr:col>11</xdr:col>
      <xdr:colOff>276225</xdr:colOff>
      <xdr:row>10</xdr:row>
      <xdr:rowOff>161925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9607D57-F163-446F-98DE-EE26F2329060}"/>
            </a:ext>
          </a:extLst>
        </xdr:cNvPr>
        <xdr:cNvCxnSpPr/>
      </xdr:nvCxnSpPr>
      <xdr:spPr>
        <a:xfrm>
          <a:off x="8763000" y="1809750"/>
          <a:ext cx="40957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209550</xdr:rowOff>
    </xdr:from>
    <xdr:to>
      <xdr:col>7</xdr:col>
      <xdr:colOff>342901</xdr:colOff>
      <xdr:row>12</xdr:row>
      <xdr:rowOff>180976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06F585E-DA6D-4F7B-B4B4-948BFFD98DD4}"/>
            </a:ext>
          </a:extLst>
        </xdr:cNvPr>
        <xdr:cNvCxnSpPr/>
      </xdr:nvCxnSpPr>
      <xdr:spPr>
        <a:xfrm flipH="1" flipV="1">
          <a:off x="1800225" y="2324100"/>
          <a:ext cx="2085976" cy="9144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12</xdr:row>
      <xdr:rowOff>209550</xdr:rowOff>
    </xdr:from>
    <xdr:to>
      <xdr:col>9</xdr:col>
      <xdr:colOff>66675</xdr:colOff>
      <xdr:row>13</xdr:row>
      <xdr:rowOff>200025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FDEFCF5E-F749-4124-BE95-CDF9D589FDC7}"/>
            </a:ext>
          </a:extLst>
        </xdr:cNvPr>
        <xdr:cNvCxnSpPr/>
      </xdr:nvCxnSpPr>
      <xdr:spPr>
        <a:xfrm>
          <a:off x="1847850" y="3267075"/>
          <a:ext cx="421005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9</xdr:row>
      <xdr:rowOff>180975</xdr:rowOff>
    </xdr:from>
    <xdr:to>
      <xdr:col>7</xdr:col>
      <xdr:colOff>19050</xdr:colOff>
      <xdr:row>9</xdr:row>
      <xdr:rowOff>180975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C47D06B3-42F0-4F11-9B75-F10E80305A52}"/>
            </a:ext>
          </a:extLst>
        </xdr:cNvPr>
        <xdr:cNvCxnSpPr/>
      </xdr:nvCxnSpPr>
      <xdr:spPr>
        <a:xfrm flipH="1">
          <a:off x="3095625" y="2295525"/>
          <a:ext cx="4667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876301</xdr:colOff>
      <xdr:row>10</xdr:row>
      <xdr:rowOff>171450</xdr:rowOff>
    </xdr:from>
    <xdr:to>
      <xdr:col>8</xdr:col>
      <xdr:colOff>276225</xdr:colOff>
      <xdr:row>10</xdr:row>
      <xdr:rowOff>180975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3CE8F7B1-DB79-4BC8-8F25-DC87C07B810F}"/>
            </a:ext>
          </a:extLst>
        </xdr:cNvPr>
        <xdr:cNvCxnSpPr/>
      </xdr:nvCxnSpPr>
      <xdr:spPr>
        <a:xfrm flipH="1" flipV="1">
          <a:off x="4419601" y="2600325"/>
          <a:ext cx="466724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657225</xdr:colOff>
      <xdr:row>13</xdr:row>
      <xdr:rowOff>266700</xdr:rowOff>
    </xdr:from>
    <xdr:to>
      <xdr:col>9</xdr:col>
      <xdr:colOff>762000</xdr:colOff>
      <xdr:row>14</xdr:row>
      <xdr:rowOff>76200</xdr:rowOff>
    </xdr:to>
    <xdr:sp macro="" textlink="">
      <xdr:nvSpPr>
        <xdr:cNvPr id="57" name="Arrow: Down 56">
          <a:extLst>
            <a:ext uri="{FF2B5EF4-FFF2-40B4-BE49-F238E27FC236}">
              <a16:creationId xmlns:a16="http://schemas.microsoft.com/office/drawing/2014/main" id="{5C10B0BE-3E0C-47C6-A1AF-BF01942F0816}"/>
            </a:ext>
          </a:extLst>
        </xdr:cNvPr>
        <xdr:cNvSpPr/>
      </xdr:nvSpPr>
      <xdr:spPr>
        <a:xfrm>
          <a:off x="6648450" y="3638550"/>
          <a:ext cx="104775" cy="1238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</xdr:row>
      <xdr:rowOff>142875</xdr:rowOff>
    </xdr:from>
    <xdr:to>
      <xdr:col>10</xdr:col>
      <xdr:colOff>228600</xdr:colOff>
      <xdr:row>14</xdr:row>
      <xdr:rowOff>247650</xdr:rowOff>
    </xdr:to>
    <xdr:sp macro="" textlink="">
      <xdr:nvSpPr>
        <xdr:cNvPr id="58" name="Arrow: Right 57">
          <a:extLst>
            <a:ext uri="{FF2B5EF4-FFF2-40B4-BE49-F238E27FC236}">
              <a16:creationId xmlns:a16="http://schemas.microsoft.com/office/drawing/2014/main" id="{FE762BD5-B110-4119-B4E6-A96D92970888}"/>
            </a:ext>
          </a:extLst>
        </xdr:cNvPr>
        <xdr:cNvSpPr/>
      </xdr:nvSpPr>
      <xdr:spPr>
        <a:xfrm>
          <a:off x="7381875" y="3829050"/>
          <a:ext cx="219075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6</xdr:row>
      <xdr:rowOff>161925</xdr:rowOff>
    </xdr:from>
    <xdr:to>
      <xdr:col>11</xdr:col>
      <xdr:colOff>95250</xdr:colOff>
      <xdr:row>7</xdr:row>
      <xdr:rowOff>2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F897AD50-6109-412A-A2B5-49D558686F4F}"/>
            </a:ext>
          </a:extLst>
        </xdr:cNvPr>
        <xdr:cNvCxnSpPr/>
      </xdr:nvCxnSpPr>
      <xdr:spPr>
        <a:xfrm flipV="1">
          <a:off x="8905875" y="1333500"/>
          <a:ext cx="85725" cy="1524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27</xdr:row>
      <xdr:rowOff>161925</xdr:rowOff>
    </xdr:from>
    <xdr:to>
      <xdr:col>13</xdr:col>
      <xdr:colOff>371475</xdr:colOff>
      <xdr:row>27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4535D04-F0CE-4D33-823D-3808BBB42E82}"/>
            </a:ext>
          </a:extLst>
        </xdr:cNvPr>
        <xdr:cNvCxnSpPr/>
      </xdr:nvCxnSpPr>
      <xdr:spPr>
        <a:xfrm flipV="1">
          <a:off x="6105525" y="5114925"/>
          <a:ext cx="2657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29</xdr:row>
      <xdr:rowOff>180975</xdr:rowOff>
    </xdr:from>
    <xdr:to>
      <xdr:col>14</xdr:col>
      <xdr:colOff>9525</xdr:colOff>
      <xdr:row>33</xdr:row>
      <xdr:rowOff>133350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EDE651-49DD-4C57-80AE-A452DA88EB47}"/>
            </a:ext>
          </a:extLst>
        </xdr:cNvPr>
        <xdr:cNvCxnSpPr/>
      </xdr:nvCxnSpPr>
      <xdr:spPr>
        <a:xfrm flipH="1">
          <a:off x="7153275" y="5514975"/>
          <a:ext cx="185737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7</xdr:row>
      <xdr:rowOff>123826</xdr:rowOff>
    </xdr:from>
    <xdr:to>
      <xdr:col>5</xdr:col>
      <xdr:colOff>504825</xdr:colOff>
      <xdr:row>11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5D60C94-90D4-4339-99E3-A19B86D66857}"/>
            </a:ext>
          </a:extLst>
        </xdr:cNvPr>
        <xdr:cNvCxnSpPr/>
      </xdr:nvCxnSpPr>
      <xdr:spPr>
        <a:xfrm flipV="1">
          <a:off x="1943100" y="1457326"/>
          <a:ext cx="1638300" cy="7238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704850</xdr:colOff>
      <xdr:row>11</xdr:row>
      <xdr:rowOff>142875</xdr:rowOff>
    </xdr:from>
    <xdr:to>
      <xdr:col>5</xdr:col>
      <xdr:colOff>447675</xdr:colOff>
      <xdr:row>18</xdr:row>
      <xdr:rowOff>104775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7FF855C-19C2-4874-B56A-C62966418EEE}"/>
            </a:ext>
          </a:extLst>
        </xdr:cNvPr>
        <xdr:cNvCxnSpPr/>
      </xdr:nvCxnSpPr>
      <xdr:spPr>
        <a:xfrm>
          <a:off x="1924050" y="2247900"/>
          <a:ext cx="1600200" cy="1114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0</xdr:rowOff>
    </xdr:from>
    <xdr:to>
      <xdr:col>5</xdr:col>
      <xdr:colOff>523875</xdr:colOff>
      <xdr:row>25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C5E1DB4-B830-4839-9228-416EA760B927}"/>
            </a:ext>
          </a:extLst>
        </xdr:cNvPr>
        <xdr:cNvCxnSpPr/>
      </xdr:nvCxnSpPr>
      <xdr:spPr>
        <a:xfrm>
          <a:off x="1933575" y="2305050"/>
          <a:ext cx="1666875" cy="2314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685800</xdr:colOff>
      <xdr:row>12</xdr:row>
      <xdr:rowOff>9525</xdr:rowOff>
    </xdr:from>
    <xdr:to>
      <xdr:col>5</xdr:col>
      <xdr:colOff>581025</xdr:colOff>
      <xdr:row>31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90B43684-52EA-4393-9E2C-D6182E10FE0B}"/>
            </a:ext>
          </a:extLst>
        </xdr:cNvPr>
        <xdr:cNvCxnSpPr/>
      </xdr:nvCxnSpPr>
      <xdr:spPr>
        <a:xfrm>
          <a:off x="1905000" y="2314575"/>
          <a:ext cx="1752600" cy="3514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609600</xdr:colOff>
      <xdr:row>1</xdr:row>
      <xdr:rowOff>114300</xdr:rowOff>
    </xdr:from>
    <xdr:to>
      <xdr:col>5</xdr:col>
      <xdr:colOff>342900</xdr:colOff>
      <xdr:row>11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932F873-D35E-4305-AC44-1C84627838E0}"/>
            </a:ext>
          </a:extLst>
        </xdr:cNvPr>
        <xdr:cNvCxnSpPr/>
      </xdr:nvCxnSpPr>
      <xdr:spPr>
        <a:xfrm flipH="1">
          <a:off x="1828800" y="304800"/>
          <a:ext cx="1838325" cy="190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Mary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A940F-4852-4CCF-B042-C2472467ADBA}">
  <sheetPr>
    <pageSetUpPr fitToPage="1"/>
  </sheetPr>
  <dimension ref="B1:J25"/>
  <sheetViews>
    <sheetView showGridLines="0" topLeftCell="A3" workbookViewId="0">
      <selection activeCell="B11" sqref="B11:F13"/>
    </sheetView>
  </sheetViews>
  <sheetFormatPr defaultRowHeight="15" x14ac:dyDescent="0.25"/>
  <cols>
    <col min="2" max="2" width="14.7109375" bestFit="1" customWidth="1"/>
    <col min="3" max="3" width="33" bestFit="1" customWidth="1"/>
    <col min="4" max="5" width="20.7109375" customWidth="1"/>
    <col min="6" max="6" width="40.5703125" bestFit="1" customWidth="1"/>
    <col min="7" max="7" width="22.140625" bestFit="1" customWidth="1"/>
    <col min="8" max="8" width="10.85546875" bestFit="1" customWidth="1"/>
    <col min="10" max="10" width="9.7109375" bestFit="1" customWidth="1"/>
  </cols>
  <sheetData>
    <row r="1" spans="2:10" ht="21" x14ac:dyDescent="0.25">
      <c r="E1" s="80" t="s">
        <v>149</v>
      </c>
    </row>
    <row r="2" spans="2:10" x14ac:dyDescent="0.25">
      <c r="E2" s="18" t="s">
        <v>103</v>
      </c>
    </row>
    <row r="4" spans="2:10" x14ac:dyDescent="0.25">
      <c r="D4" s="127" t="s">
        <v>153</v>
      </c>
      <c r="E4" s="127" t="s">
        <v>161</v>
      </c>
      <c r="F4" s="127" t="s">
        <v>160</v>
      </c>
    </row>
    <row r="5" spans="2:10" x14ac:dyDescent="0.25">
      <c r="D5" s="127" t="s">
        <v>154</v>
      </c>
      <c r="E5" s="127"/>
      <c r="F5" s="127" t="s">
        <v>155</v>
      </c>
    </row>
    <row r="6" spans="2:10" ht="24.95" customHeight="1" x14ac:dyDescent="0.25">
      <c r="B6" s="140"/>
      <c r="C6" s="141"/>
      <c r="D6" s="142" t="s">
        <v>87</v>
      </c>
      <c r="E6" s="142" t="s">
        <v>89</v>
      </c>
      <c r="F6" s="142" t="s">
        <v>88</v>
      </c>
      <c r="G6" s="142" t="s">
        <v>150</v>
      </c>
      <c r="H6" s="143" t="s">
        <v>152</v>
      </c>
    </row>
    <row r="7" spans="2:10" ht="24.95" customHeight="1" x14ac:dyDescent="0.25">
      <c r="B7" s="137" t="s">
        <v>156</v>
      </c>
      <c r="C7" s="128" t="s">
        <v>90</v>
      </c>
      <c r="D7" s="128" t="s">
        <v>94</v>
      </c>
      <c r="E7" s="128" t="s">
        <v>94</v>
      </c>
      <c r="F7" s="144" t="s">
        <v>94</v>
      </c>
      <c r="G7" s="18" t="s">
        <v>151</v>
      </c>
      <c r="H7" s="136" t="s">
        <v>151</v>
      </c>
    </row>
    <row r="8" spans="2:10" ht="24.95" customHeight="1" x14ac:dyDescent="0.25">
      <c r="B8" s="138"/>
      <c r="C8" s="128" t="s">
        <v>157</v>
      </c>
      <c r="D8" s="129"/>
      <c r="E8" s="129"/>
      <c r="F8" s="145"/>
      <c r="G8" s="156">
        <v>44287</v>
      </c>
      <c r="H8" s="155">
        <v>44287</v>
      </c>
      <c r="I8">
        <v>1</v>
      </c>
      <c r="J8" s="1">
        <f ca="1">TODAY()</f>
        <v>44294</v>
      </c>
    </row>
    <row r="9" spans="2:10" ht="24.95" customHeight="1" x14ac:dyDescent="0.25">
      <c r="B9" s="119" t="s">
        <v>111</v>
      </c>
      <c r="C9" s="91" t="s">
        <v>96</v>
      </c>
      <c r="D9" s="75" t="s">
        <v>92</v>
      </c>
      <c r="E9" s="75" t="s">
        <v>98</v>
      </c>
      <c r="F9" s="76" t="s">
        <v>97</v>
      </c>
      <c r="G9" s="156">
        <v>44292</v>
      </c>
      <c r="H9" s="155">
        <v>44292</v>
      </c>
      <c r="I9">
        <f>IF(H9="",IF($J$8&gt;G9,1,0),0)</f>
        <v>0</v>
      </c>
    </row>
    <row r="10" spans="2:10" ht="24.95" customHeight="1" x14ac:dyDescent="0.25">
      <c r="B10" s="120"/>
      <c r="C10" s="77" t="s">
        <v>91</v>
      </c>
      <c r="D10" s="78" t="s">
        <v>92</v>
      </c>
      <c r="E10" s="78" t="s">
        <v>99</v>
      </c>
      <c r="F10" s="79" t="s">
        <v>93</v>
      </c>
      <c r="G10" s="156">
        <v>44292</v>
      </c>
      <c r="H10" s="155">
        <v>44292</v>
      </c>
      <c r="I10">
        <f t="shared" ref="I10:I20" si="0">IF(H10="",IF($J$8&gt;G10,1,0),0)</f>
        <v>0</v>
      </c>
    </row>
    <row r="11" spans="2:10" ht="24.95" customHeight="1" x14ac:dyDescent="0.25">
      <c r="B11" s="121"/>
      <c r="C11" s="81" t="s">
        <v>100</v>
      </c>
      <c r="D11" s="75" t="s">
        <v>14</v>
      </c>
      <c r="E11" s="75" t="s">
        <v>102</v>
      </c>
      <c r="F11" s="82" t="s">
        <v>101</v>
      </c>
      <c r="G11" s="2">
        <v>44296</v>
      </c>
      <c r="H11" s="55"/>
      <c r="I11">
        <f t="shared" ca="1" si="0"/>
        <v>0</v>
      </c>
    </row>
    <row r="12" spans="2:10" ht="24.95" customHeight="1" x14ac:dyDescent="0.25">
      <c r="B12" s="122" t="s">
        <v>110</v>
      </c>
      <c r="C12" s="83" t="s">
        <v>105</v>
      </c>
      <c r="D12" s="19" t="s">
        <v>14</v>
      </c>
      <c r="E12" s="19" t="s">
        <v>106</v>
      </c>
      <c r="F12" s="84" t="s">
        <v>107</v>
      </c>
      <c r="G12" s="2">
        <v>44296</v>
      </c>
      <c r="H12" s="55"/>
      <c r="I12">
        <f t="shared" ca="1" si="0"/>
        <v>0</v>
      </c>
    </row>
    <row r="13" spans="2:10" ht="24.95" customHeight="1" thickBot="1" x14ac:dyDescent="0.3">
      <c r="B13" s="123"/>
      <c r="C13" s="85" t="s">
        <v>108</v>
      </c>
      <c r="D13" s="86" t="s">
        <v>14</v>
      </c>
      <c r="E13" s="86" t="s">
        <v>106</v>
      </c>
      <c r="F13" s="87" t="s">
        <v>109</v>
      </c>
      <c r="G13" s="2">
        <v>44296</v>
      </c>
      <c r="H13" s="55"/>
      <c r="I13">
        <f t="shared" ca="1" si="0"/>
        <v>0</v>
      </c>
    </row>
    <row r="14" spans="2:10" ht="24.95" customHeight="1" x14ac:dyDescent="0.25">
      <c r="B14" s="124"/>
      <c r="C14" s="93" t="s">
        <v>112</v>
      </c>
      <c r="D14" s="94" t="s">
        <v>113</v>
      </c>
      <c r="E14" s="95"/>
      <c r="F14" s="96"/>
      <c r="G14" s="2">
        <v>44301</v>
      </c>
      <c r="H14" s="55"/>
      <c r="I14">
        <f t="shared" ca="1" si="0"/>
        <v>0</v>
      </c>
    </row>
    <row r="15" spans="2:10" ht="24.95" customHeight="1" x14ac:dyDescent="0.25">
      <c r="B15" s="125"/>
      <c r="C15" s="97" t="s">
        <v>116</v>
      </c>
      <c r="D15" s="19" t="s">
        <v>14</v>
      </c>
      <c r="E15" s="19" t="s">
        <v>114</v>
      </c>
      <c r="F15" s="98" t="s">
        <v>115</v>
      </c>
      <c r="G15" s="2">
        <v>44301</v>
      </c>
      <c r="H15" s="55"/>
      <c r="I15">
        <f t="shared" ca="1" si="0"/>
        <v>0</v>
      </c>
    </row>
    <row r="16" spans="2:10" ht="24.95" customHeight="1" x14ac:dyDescent="0.25">
      <c r="B16" s="125" t="s">
        <v>138</v>
      </c>
      <c r="C16" s="99"/>
      <c r="D16" s="12"/>
      <c r="E16" s="19" t="s">
        <v>114</v>
      </c>
      <c r="F16" s="100" t="s">
        <v>119</v>
      </c>
      <c r="G16" s="2">
        <v>44301</v>
      </c>
      <c r="H16" s="55"/>
      <c r="I16">
        <f t="shared" ca="1" si="0"/>
        <v>0</v>
      </c>
    </row>
    <row r="17" spans="2:9" ht="24.95" customHeight="1" x14ac:dyDescent="0.25">
      <c r="B17" s="125"/>
      <c r="C17" s="101" t="s">
        <v>116</v>
      </c>
      <c r="D17" s="19" t="s">
        <v>14</v>
      </c>
      <c r="E17" s="19" t="s">
        <v>122</v>
      </c>
      <c r="F17" s="98" t="s">
        <v>123</v>
      </c>
      <c r="G17" s="2">
        <v>44301</v>
      </c>
      <c r="H17" s="55"/>
      <c r="I17">
        <f t="shared" ca="1" si="0"/>
        <v>0</v>
      </c>
    </row>
    <row r="18" spans="2:9" ht="24.95" customHeight="1" thickBot="1" x14ac:dyDescent="0.3">
      <c r="B18" s="126"/>
      <c r="C18" s="102" t="s">
        <v>116</v>
      </c>
      <c r="D18" s="103" t="s">
        <v>14</v>
      </c>
      <c r="E18" s="103" t="s">
        <v>114</v>
      </c>
      <c r="F18" s="104" t="s">
        <v>124</v>
      </c>
      <c r="G18" s="2">
        <v>44301</v>
      </c>
      <c r="H18" s="55"/>
      <c r="I18">
        <f t="shared" ca="1" si="0"/>
        <v>0</v>
      </c>
    </row>
    <row r="19" spans="2:9" ht="24.95" customHeight="1" thickTop="1" x14ac:dyDescent="0.25">
      <c r="B19" s="130"/>
      <c r="C19" s="131"/>
      <c r="D19" s="132"/>
      <c r="E19" s="132" t="s">
        <v>158</v>
      </c>
      <c r="F19" s="146"/>
      <c r="G19" s="2">
        <v>44303</v>
      </c>
      <c r="H19" s="139"/>
      <c r="I19">
        <f t="shared" ca="1" si="0"/>
        <v>0</v>
      </c>
    </row>
    <row r="20" spans="2:9" ht="24.95" customHeight="1" thickBot="1" x14ac:dyDescent="0.3">
      <c r="B20" s="133"/>
      <c r="C20" s="134"/>
      <c r="D20" s="135"/>
      <c r="E20" s="135" t="s">
        <v>159</v>
      </c>
      <c r="F20" s="147"/>
      <c r="G20" s="152">
        <v>44306</v>
      </c>
      <c r="H20" s="148"/>
      <c r="I20">
        <f t="shared" ca="1" si="0"/>
        <v>0</v>
      </c>
    </row>
    <row r="21" spans="2:9" ht="24.95" customHeight="1" x14ac:dyDescent="0.25">
      <c r="C21" s="19"/>
      <c r="D21" s="19"/>
      <c r="E21" s="19"/>
      <c r="F21" s="19"/>
    </row>
    <row r="22" spans="2:9" ht="24.95" customHeight="1" x14ac:dyDescent="0.25">
      <c r="C22" s="41"/>
      <c r="D22" s="41"/>
      <c r="E22" s="41"/>
      <c r="F22" s="41"/>
    </row>
    <row r="23" spans="2:9" x14ac:dyDescent="0.25">
      <c r="C23" s="41"/>
      <c r="D23" s="41"/>
      <c r="E23" s="41"/>
      <c r="F23" s="41"/>
    </row>
    <row r="24" spans="2:9" x14ac:dyDescent="0.25">
      <c r="C24" s="41"/>
      <c r="D24" s="41"/>
      <c r="E24" s="41"/>
      <c r="F24" s="41"/>
    </row>
    <row r="25" spans="2:9" x14ac:dyDescent="0.25">
      <c r="C25" s="18"/>
      <c r="D25" s="18"/>
      <c r="E25" s="18"/>
      <c r="F25" s="18"/>
    </row>
  </sheetData>
  <conditionalFormatting sqref="G9">
    <cfRule type="expression" dxfId="1" priority="2">
      <formula>I9=1</formula>
    </cfRule>
  </conditionalFormatting>
  <conditionalFormatting sqref="G10:G19">
    <cfRule type="expression" dxfId="0" priority="1">
      <formula>I10=1</formula>
    </cfRule>
  </conditionalFormatting>
  <pageMargins left="0.7" right="0.7" top="0.75" bottom="0.75" header="0.3" footer="0.3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19C4A-515C-450E-8448-4156FB499134}">
  <sheetPr>
    <pageSetUpPr fitToPage="1"/>
  </sheetPr>
  <dimension ref="C3:Q26"/>
  <sheetViews>
    <sheetView showGridLines="0" topLeftCell="A2" workbookViewId="0">
      <selection activeCell="I8" sqref="I8"/>
    </sheetView>
  </sheetViews>
  <sheetFormatPr defaultRowHeight="15" x14ac:dyDescent="0.25"/>
  <cols>
    <col min="5" max="5" width="2.7109375" customWidth="1"/>
    <col min="7" max="7" width="4.7109375" customWidth="1"/>
    <col min="8" max="8" width="16" bestFit="1" customWidth="1"/>
    <col min="9" max="10" width="20.7109375" customWidth="1"/>
    <col min="11" max="11" width="22.85546875" bestFit="1" customWidth="1"/>
    <col min="12" max="12" width="14.7109375" customWidth="1"/>
    <col min="13" max="13" width="2.7109375" customWidth="1"/>
    <col min="14" max="14" width="22.42578125" bestFit="1" customWidth="1"/>
    <col min="15" max="15" width="2.7109375" customWidth="1"/>
    <col min="16" max="16" width="12.7109375" customWidth="1"/>
  </cols>
  <sheetData>
    <row r="3" spans="3:17" ht="15.75" thickBot="1" x14ac:dyDescent="0.3"/>
    <row r="4" spans="3:17" x14ac:dyDescent="0.25">
      <c r="F4" s="4"/>
      <c r="G4" s="11"/>
      <c r="H4" s="11"/>
      <c r="I4" s="11"/>
      <c r="J4" s="11"/>
      <c r="K4" s="11"/>
      <c r="L4" s="5"/>
      <c r="N4" s="38" t="s">
        <v>32</v>
      </c>
      <c r="O4" s="18"/>
      <c r="P4" s="39" t="s">
        <v>38</v>
      </c>
    </row>
    <row r="5" spans="3:17" ht="15.75" thickBot="1" x14ac:dyDescent="0.3">
      <c r="F5" s="6"/>
      <c r="G5" s="12"/>
      <c r="H5" s="12"/>
      <c r="I5" s="40" t="s">
        <v>29</v>
      </c>
      <c r="J5" s="40" t="s">
        <v>29</v>
      </c>
      <c r="K5" s="12"/>
      <c r="L5" s="7"/>
      <c r="N5" s="18" t="s">
        <v>40</v>
      </c>
      <c r="O5" s="18"/>
      <c r="P5" s="39" t="s">
        <v>39</v>
      </c>
    </row>
    <row r="6" spans="3:17" ht="15.75" thickBot="1" x14ac:dyDescent="0.3">
      <c r="D6" s="49"/>
      <c r="F6" s="6"/>
      <c r="G6" s="12"/>
      <c r="H6" s="15" t="s">
        <v>30</v>
      </c>
      <c r="I6" s="40" t="s">
        <v>29</v>
      </c>
      <c r="J6" s="40" t="s">
        <v>29</v>
      </c>
      <c r="K6" s="16" t="s">
        <v>31</v>
      </c>
      <c r="L6" s="7"/>
      <c r="N6" s="18" t="s">
        <v>34</v>
      </c>
      <c r="O6" s="18"/>
      <c r="P6" s="18"/>
    </row>
    <row r="7" spans="3:17" ht="24.95" customHeight="1" thickBot="1" x14ac:dyDescent="0.3">
      <c r="D7" s="49"/>
      <c r="F7" s="17"/>
      <c r="G7" s="19"/>
      <c r="H7" s="19"/>
      <c r="I7" s="19"/>
      <c r="J7" s="19"/>
      <c r="K7" s="19"/>
      <c r="L7" s="20" t="s">
        <v>0</v>
      </c>
      <c r="N7" s="18" t="s">
        <v>36</v>
      </c>
      <c r="O7" s="18"/>
      <c r="P7" s="18"/>
    </row>
    <row r="8" spans="3:17" ht="24.95" customHeight="1" thickBot="1" x14ac:dyDescent="0.3">
      <c r="D8" s="49"/>
      <c r="F8" s="17" t="s">
        <v>141</v>
      </c>
      <c r="G8" s="19"/>
      <c r="H8" s="19" t="s">
        <v>142</v>
      </c>
      <c r="I8" s="112" t="s">
        <v>95</v>
      </c>
      <c r="J8" s="115"/>
      <c r="K8" s="116" t="s">
        <v>24</v>
      </c>
      <c r="L8" s="20" t="s">
        <v>15</v>
      </c>
      <c r="N8" s="18" t="s">
        <v>37</v>
      </c>
      <c r="O8" s="18"/>
      <c r="P8" s="18"/>
    </row>
    <row r="9" spans="3:17" ht="24.95" customHeight="1" x14ac:dyDescent="0.25">
      <c r="D9" s="49"/>
      <c r="F9" s="105" t="s">
        <v>139</v>
      </c>
      <c r="G9" s="19"/>
      <c r="H9" s="19" t="s">
        <v>143</v>
      </c>
      <c r="I9" s="106" t="s">
        <v>15</v>
      </c>
      <c r="J9" s="107"/>
      <c r="K9" s="19" t="s">
        <v>16</v>
      </c>
      <c r="L9" s="117" t="s">
        <v>47</v>
      </c>
      <c r="O9" s="18"/>
    </row>
    <row r="10" spans="3:17" ht="24.95" customHeight="1" thickBot="1" x14ac:dyDescent="0.3">
      <c r="C10" t="s">
        <v>41</v>
      </c>
      <c r="D10" s="49"/>
      <c r="F10" s="105" t="s">
        <v>140</v>
      </c>
      <c r="G10" s="19"/>
      <c r="H10" s="19" t="s">
        <v>144</v>
      </c>
      <c r="I10" s="111" t="s">
        <v>47</v>
      </c>
      <c r="J10" s="108" t="s">
        <v>1</v>
      </c>
      <c r="K10" s="21" t="s">
        <v>18</v>
      </c>
      <c r="L10" s="22" t="s">
        <v>84</v>
      </c>
      <c r="N10" s="38" t="s">
        <v>33</v>
      </c>
      <c r="O10" s="18"/>
    </row>
    <row r="11" spans="3:17" ht="24.95" customHeight="1" x14ac:dyDescent="0.25">
      <c r="C11" s="45" t="s">
        <v>42</v>
      </c>
      <c r="F11" s="17"/>
      <c r="G11" s="19"/>
      <c r="H11" s="19" t="s">
        <v>145</v>
      </c>
      <c r="I11" s="109" t="s">
        <v>0</v>
      </c>
      <c r="J11" s="110"/>
      <c r="K11" s="21" t="s">
        <v>17</v>
      </c>
      <c r="L11" s="22" t="s">
        <v>26</v>
      </c>
      <c r="N11" s="35" t="s">
        <v>35</v>
      </c>
      <c r="O11" s="18"/>
      <c r="P11" s="18"/>
    </row>
    <row r="12" spans="3:17" ht="24.95" customHeight="1" x14ac:dyDescent="0.25">
      <c r="C12" s="42" t="s">
        <v>43</v>
      </c>
      <c r="F12" s="17"/>
      <c r="G12" s="19"/>
      <c r="H12" s="19"/>
      <c r="I12" s="17"/>
      <c r="J12" s="20" t="s">
        <v>2</v>
      </c>
      <c r="K12" s="12"/>
      <c r="L12" s="20"/>
      <c r="N12" s="18" t="s">
        <v>37</v>
      </c>
    </row>
    <row r="13" spans="3:17" ht="24.95" customHeight="1" x14ac:dyDescent="0.25">
      <c r="C13" s="43" t="s">
        <v>44</v>
      </c>
      <c r="F13" s="17"/>
      <c r="G13" s="19"/>
      <c r="H13" s="19" t="s">
        <v>25</v>
      </c>
      <c r="I13" s="17"/>
      <c r="J13" s="20"/>
      <c r="K13" s="19" t="s">
        <v>19</v>
      </c>
      <c r="L13" s="20"/>
      <c r="N13" s="36"/>
      <c r="O13" s="36"/>
      <c r="P13" s="36"/>
      <c r="Q13" s="36"/>
    </row>
    <row r="14" spans="3:17" ht="24.95" customHeight="1" x14ac:dyDescent="0.25">
      <c r="C14" s="42" t="s">
        <v>45</v>
      </c>
      <c r="F14" s="17"/>
      <c r="G14" s="19"/>
      <c r="H14" s="19"/>
      <c r="I14" s="17"/>
      <c r="J14" s="20" t="s">
        <v>3</v>
      </c>
      <c r="K14" s="21" t="s">
        <v>27</v>
      </c>
      <c r="L14" s="20"/>
      <c r="Q14" s="36"/>
    </row>
    <row r="15" spans="3:17" ht="24.95" customHeight="1" thickBot="1" x14ac:dyDescent="0.3">
      <c r="C15" s="44" t="s">
        <v>46</v>
      </c>
      <c r="F15" s="17"/>
      <c r="G15" s="19"/>
      <c r="H15" s="19"/>
      <c r="I15" s="17"/>
      <c r="J15" s="20" t="s">
        <v>4</v>
      </c>
      <c r="K15" s="19" t="s">
        <v>20</v>
      </c>
      <c r="L15" s="20"/>
      <c r="Q15" s="36"/>
    </row>
    <row r="16" spans="3:17" ht="6" customHeight="1" x14ac:dyDescent="0.25">
      <c r="F16" s="46"/>
      <c r="G16" s="47"/>
      <c r="H16" s="47"/>
      <c r="I16" s="46"/>
      <c r="J16" s="48"/>
      <c r="K16" s="47"/>
      <c r="L16" s="48"/>
    </row>
    <row r="17" spans="6:12" ht="24.95" customHeight="1" x14ac:dyDescent="0.25">
      <c r="F17" s="17"/>
      <c r="G17" s="19"/>
      <c r="H17" s="19">
        <v>1</v>
      </c>
      <c r="I17" s="23" t="s">
        <v>7</v>
      </c>
      <c r="J17" s="24" t="s">
        <v>8</v>
      </c>
      <c r="K17" s="25" t="s">
        <v>21</v>
      </c>
      <c r="L17" s="20"/>
    </row>
    <row r="18" spans="6:12" ht="24.95" customHeight="1" thickBot="1" x14ac:dyDescent="0.3">
      <c r="F18" s="17"/>
      <c r="G18" s="19"/>
      <c r="H18" s="19">
        <v>2</v>
      </c>
      <c r="I18" s="26" t="s">
        <v>6</v>
      </c>
      <c r="J18" s="27" t="s">
        <v>9</v>
      </c>
      <c r="K18" s="25" t="s">
        <v>22</v>
      </c>
      <c r="L18" s="20"/>
    </row>
    <row r="19" spans="6:12" ht="24.95" customHeight="1" x14ac:dyDescent="0.25">
      <c r="F19" s="17"/>
      <c r="G19" s="19"/>
      <c r="H19" s="28">
        <v>3</v>
      </c>
      <c r="I19" s="29" t="s">
        <v>5</v>
      </c>
      <c r="J19" s="30" t="s">
        <v>28</v>
      </c>
      <c r="K19" s="31" t="s">
        <v>23</v>
      </c>
      <c r="L19" s="20"/>
    </row>
    <row r="20" spans="6:12" ht="24.95" customHeight="1" thickBot="1" x14ac:dyDescent="0.3">
      <c r="F20" s="17"/>
      <c r="G20" s="19"/>
      <c r="H20" s="21">
        <v>4</v>
      </c>
      <c r="I20" s="26" t="s">
        <v>10</v>
      </c>
      <c r="J20" s="32"/>
      <c r="K20" s="25"/>
      <c r="L20" s="33" t="s">
        <v>13</v>
      </c>
    </row>
    <row r="21" spans="6:12" ht="24.95" customHeight="1" x14ac:dyDescent="0.25">
      <c r="F21" s="17"/>
      <c r="G21" s="19"/>
      <c r="H21" s="19"/>
      <c r="I21" s="19"/>
      <c r="J21" s="19"/>
      <c r="K21" s="19"/>
      <c r="L21" s="20"/>
    </row>
    <row r="22" spans="6:12" ht="24.95" customHeight="1" x14ac:dyDescent="0.25">
      <c r="F22" s="17"/>
      <c r="G22" s="19"/>
      <c r="H22" s="19"/>
      <c r="I22" s="19" t="s">
        <v>11</v>
      </c>
      <c r="J22" s="19" t="s">
        <v>12</v>
      </c>
      <c r="K22" s="19"/>
      <c r="L22" s="20"/>
    </row>
    <row r="23" spans="6:12" ht="24.95" customHeight="1" thickBot="1" x14ac:dyDescent="0.3">
      <c r="F23" s="8"/>
      <c r="G23" s="13"/>
      <c r="H23" s="13"/>
      <c r="I23" s="13"/>
      <c r="J23" s="13"/>
      <c r="K23" s="13"/>
      <c r="L23" s="14"/>
    </row>
    <row r="24" spans="6:12" ht="24.95" customHeight="1" x14ac:dyDescent="0.25"/>
    <row r="25" spans="6:12" ht="30" customHeight="1" x14ac:dyDescent="0.25"/>
    <row r="26" spans="6:12" ht="30" customHeight="1" x14ac:dyDescent="0.25"/>
  </sheetData>
  <pageMargins left="0.7" right="0.7" top="0.75" bottom="0.75" header="0.3" footer="0.3"/>
  <pageSetup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D3A9-07FE-487B-90F9-ABA82D7BC820}">
  <sheetPr>
    <pageSetUpPr fitToPage="1"/>
  </sheetPr>
  <dimension ref="C1:S39"/>
  <sheetViews>
    <sheetView showGridLines="0" tabSelected="1" topLeftCell="A7" workbookViewId="0">
      <selection activeCell="B20" sqref="B20"/>
    </sheetView>
  </sheetViews>
  <sheetFormatPr defaultRowHeight="15" x14ac:dyDescent="0.25"/>
  <cols>
    <col min="3" max="3" width="12.28515625" bestFit="1" customWidth="1"/>
    <col min="4" max="4" width="2.7109375" customWidth="1"/>
    <col min="5" max="5" width="18.140625" bestFit="1" customWidth="1"/>
    <col min="6" max="6" width="12.7109375" bestFit="1" customWidth="1"/>
    <col min="12" max="12" width="9.85546875" bestFit="1" customWidth="1"/>
    <col min="13" max="13" width="6.5703125" bestFit="1" customWidth="1"/>
  </cols>
  <sheetData>
    <row r="1" spans="3:19" x14ac:dyDescent="0.25">
      <c r="E1" t="s">
        <v>50</v>
      </c>
    </row>
    <row r="2" spans="3:19" x14ac:dyDescent="0.25">
      <c r="E2" s="59" t="s">
        <v>168</v>
      </c>
      <c r="F2" s="64" t="s">
        <v>163</v>
      </c>
      <c r="G2" t="s">
        <v>125</v>
      </c>
      <c r="I2" s="10"/>
      <c r="O2" s="12"/>
      <c r="P2" s="153"/>
      <c r="Q2" s="153"/>
      <c r="R2" s="153"/>
      <c r="S2" s="153"/>
    </row>
    <row r="3" spans="3:19" x14ac:dyDescent="0.25">
      <c r="F3" s="149" t="s">
        <v>135</v>
      </c>
      <c r="G3" s="150" t="s">
        <v>164</v>
      </c>
      <c r="I3" s="10"/>
      <c r="O3" s="151"/>
      <c r="P3" s="154"/>
      <c r="Q3" s="153"/>
      <c r="R3" s="153"/>
      <c r="S3" s="153"/>
    </row>
    <row r="4" spans="3:19" x14ac:dyDescent="0.25">
      <c r="F4" s="65" t="s">
        <v>48</v>
      </c>
      <c r="G4" t="s">
        <v>165</v>
      </c>
      <c r="O4" s="12"/>
      <c r="P4" s="153"/>
      <c r="Q4" s="153"/>
      <c r="R4" s="153"/>
      <c r="S4" s="153"/>
    </row>
    <row r="5" spans="3:19" x14ac:dyDescent="0.25">
      <c r="E5" s="34"/>
      <c r="O5" s="12"/>
      <c r="P5" s="153"/>
      <c r="Q5" s="153"/>
      <c r="R5" s="153"/>
      <c r="S5" s="153"/>
    </row>
    <row r="6" spans="3:19" x14ac:dyDescent="0.25">
      <c r="O6" s="12"/>
      <c r="P6" s="153"/>
      <c r="Q6" s="153"/>
      <c r="R6" s="153"/>
      <c r="S6" s="153"/>
    </row>
    <row r="7" spans="3:19" x14ac:dyDescent="0.25">
      <c r="E7" s="58" t="s">
        <v>148</v>
      </c>
      <c r="F7" t="s">
        <v>136</v>
      </c>
      <c r="O7" s="12"/>
      <c r="P7" s="153"/>
      <c r="Q7" s="153"/>
      <c r="R7" s="153"/>
      <c r="S7" s="153"/>
    </row>
    <row r="8" spans="3:19" x14ac:dyDescent="0.25">
      <c r="F8" s="88" t="s">
        <v>170</v>
      </c>
      <c r="G8" s="89" t="s">
        <v>173</v>
      </c>
      <c r="H8" s="60"/>
      <c r="I8" s="60"/>
      <c r="J8" s="60"/>
      <c r="K8" s="60"/>
      <c r="L8" s="60"/>
      <c r="M8" s="53"/>
      <c r="O8" s="12"/>
      <c r="P8" s="153"/>
      <c r="Q8" s="153"/>
      <c r="R8" s="153"/>
      <c r="S8" s="153"/>
    </row>
    <row r="9" spans="3:19" x14ac:dyDescent="0.25">
      <c r="F9" s="62" t="s">
        <v>162</v>
      </c>
      <c r="G9" s="12"/>
      <c r="H9" s="12"/>
      <c r="I9" s="12"/>
      <c r="J9" s="12"/>
      <c r="K9" s="12"/>
      <c r="L9" s="12"/>
      <c r="M9" s="55"/>
      <c r="O9" s="12"/>
      <c r="P9" s="153"/>
      <c r="Q9" s="153"/>
      <c r="R9" s="153"/>
      <c r="S9" s="153"/>
    </row>
    <row r="10" spans="3:19" ht="15.75" thickBot="1" x14ac:dyDescent="0.3">
      <c r="F10" s="62" t="s">
        <v>49</v>
      </c>
      <c r="G10" s="12" t="s">
        <v>57</v>
      </c>
      <c r="H10" s="12" t="s">
        <v>58</v>
      </c>
      <c r="I10" s="12"/>
      <c r="J10" s="12"/>
      <c r="K10" s="12"/>
      <c r="L10" s="12"/>
      <c r="M10" s="55"/>
      <c r="O10" s="12"/>
      <c r="P10" s="153"/>
      <c r="Q10" s="153"/>
      <c r="R10" s="153"/>
      <c r="S10" s="153"/>
    </row>
    <row r="11" spans="3:19" x14ac:dyDescent="0.25">
      <c r="C11" s="118" t="s">
        <v>169</v>
      </c>
      <c r="F11" s="62" t="s">
        <v>104</v>
      </c>
      <c r="G11" s="12" t="s">
        <v>56</v>
      </c>
      <c r="H11" s="12"/>
      <c r="I11" s="12"/>
      <c r="J11" s="12"/>
      <c r="K11" s="12"/>
      <c r="L11" s="12"/>
      <c r="M11" s="55"/>
      <c r="O11" s="12"/>
      <c r="P11" s="153"/>
      <c r="Q11" s="153"/>
      <c r="R11" s="153"/>
      <c r="S11" s="153"/>
    </row>
    <row r="12" spans="3:19" x14ac:dyDescent="0.25">
      <c r="C12" s="160" t="s">
        <v>170</v>
      </c>
      <c r="F12" s="62" t="s">
        <v>51</v>
      </c>
      <c r="G12" s="12" t="s">
        <v>52</v>
      </c>
      <c r="H12" s="12" t="s">
        <v>53</v>
      </c>
      <c r="I12" s="12" t="s">
        <v>54</v>
      </c>
      <c r="J12" s="12" t="s">
        <v>55</v>
      </c>
      <c r="K12" s="12" t="s">
        <v>60</v>
      </c>
      <c r="L12" s="12"/>
      <c r="M12" s="55"/>
      <c r="O12" s="12"/>
      <c r="P12" s="153"/>
      <c r="Q12" s="153"/>
      <c r="R12" s="153"/>
      <c r="S12" s="153"/>
    </row>
    <row r="13" spans="3:19" x14ac:dyDescent="0.25">
      <c r="C13" s="161" t="s">
        <v>172</v>
      </c>
      <c r="F13" s="62" t="s">
        <v>61</v>
      </c>
      <c r="G13" s="12" t="s">
        <v>64</v>
      </c>
      <c r="H13" s="12" t="s">
        <v>62</v>
      </c>
      <c r="I13" s="12" t="s">
        <v>63</v>
      </c>
      <c r="J13" s="12" t="s">
        <v>65</v>
      </c>
      <c r="K13" s="12" t="s">
        <v>66</v>
      </c>
      <c r="L13" s="12" t="s">
        <v>67</v>
      </c>
      <c r="M13" s="55" t="s">
        <v>68</v>
      </c>
      <c r="P13" s="153"/>
      <c r="Q13" s="153"/>
      <c r="R13" s="153"/>
      <c r="S13" s="153"/>
    </row>
    <row r="14" spans="3:19" x14ac:dyDescent="0.25">
      <c r="F14" s="62" t="s">
        <v>166</v>
      </c>
      <c r="G14" s="9" t="s">
        <v>167</v>
      </c>
      <c r="H14" s="12"/>
      <c r="I14" s="12"/>
      <c r="J14" s="12"/>
      <c r="K14" s="12"/>
      <c r="L14" s="12"/>
      <c r="M14" s="55"/>
      <c r="P14" s="153"/>
      <c r="Q14" s="153"/>
      <c r="R14" s="153"/>
      <c r="S14" s="153"/>
    </row>
    <row r="15" spans="3:19" x14ac:dyDescent="0.25">
      <c r="C15" s="157" t="s">
        <v>174</v>
      </c>
      <c r="F15" s="62" t="s">
        <v>117</v>
      </c>
      <c r="G15" s="9" t="s">
        <v>118</v>
      </c>
      <c r="H15" s="12"/>
      <c r="I15" s="12"/>
      <c r="J15" s="12"/>
      <c r="K15" s="12"/>
      <c r="L15" s="12"/>
      <c r="M15" s="55"/>
    </row>
    <row r="16" spans="3:19" x14ac:dyDescent="0.25">
      <c r="C16" s="158" t="s">
        <v>175</v>
      </c>
      <c r="F16" s="63" t="s">
        <v>81</v>
      </c>
      <c r="G16" s="72" t="s">
        <v>59</v>
      </c>
      <c r="H16" s="61"/>
      <c r="I16" s="61"/>
      <c r="J16" s="61"/>
      <c r="K16" s="61"/>
      <c r="L16" s="61"/>
      <c r="M16" s="57"/>
    </row>
    <row r="17" spans="3:15" x14ac:dyDescent="0.25">
      <c r="C17" s="158" t="s">
        <v>176</v>
      </c>
    </row>
    <row r="18" spans="3:15" x14ac:dyDescent="0.25">
      <c r="C18" s="158" t="s">
        <v>177</v>
      </c>
      <c r="E18" s="50"/>
    </row>
    <row r="19" spans="3:15" x14ac:dyDescent="0.25">
      <c r="C19" s="158"/>
      <c r="E19" s="73" t="s">
        <v>144</v>
      </c>
      <c r="F19" s="88" t="s">
        <v>171</v>
      </c>
      <c r="G19" s="89"/>
    </row>
    <row r="20" spans="3:15" x14ac:dyDescent="0.25">
      <c r="C20" s="158"/>
      <c r="F20" s="52" t="s">
        <v>56</v>
      </c>
      <c r="G20" s="60">
        <v>20</v>
      </c>
      <c r="H20" s="60">
        <v>25</v>
      </c>
      <c r="I20" s="69" t="s">
        <v>69</v>
      </c>
    </row>
    <row r="21" spans="3:15" x14ac:dyDescent="0.25">
      <c r="C21" s="159"/>
      <c r="F21" s="54" t="s">
        <v>49</v>
      </c>
      <c r="G21" s="12" t="s">
        <v>57</v>
      </c>
      <c r="H21" s="12" t="s">
        <v>58</v>
      </c>
      <c r="I21" s="70" t="s">
        <v>70</v>
      </c>
    </row>
    <row r="22" spans="3:15" x14ac:dyDescent="0.25">
      <c r="F22" s="54" t="s">
        <v>71</v>
      </c>
      <c r="G22" s="12"/>
      <c r="H22" s="12"/>
      <c r="I22" s="70" t="s">
        <v>73</v>
      </c>
    </row>
    <row r="23" spans="3:15" x14ac:dyDescent="0.25">
      <c r="F23" s="56" t="s">
        <v>72</v>
      </c>
      <c r="G23" s="61"/>
      <c r="H23" s="61"/>
      <c r="I23" s="71" t="s">
        <v>73</v>
      </c>
    </row>
    <row r="24" spans="3:15" x14ac:dyDescent="0.25">
      <c r="F24" s="34"/>
    </row>
    <row r="25" spans="3:15" x14ac:dyDescent="0.25">
      <c r="E25" s="73" t="s">
        <v>147</v>
      </c>
    </row>
    <row r="26" spans="3:15" x14ac:dyDescent="0.25">
      <c r="F26" s="88" t="s">
        <v>170</v>
      </c>
      <c r="G26" s="89"/>
      <c r="O26" t="s">
        <v>79</v>
      </c>
    </row>
    <row r="27" spans="3:15" x14ac:dyDescent="0.25">
      <c r="F27" s="66" t="s">
        <v>74</v>
      </c>
      <c r="G27" s="60" t="s">
        <v>77</v>
      </c>
      <c r="H27" s="60"/>
      <c r="I27" s="53"/>
      <c r="K27" t="s">
        <v>78</v>
      </c>
    </row>
    <row r="28" spans="3:15" x14ac:dyDescent="0.25">
      <c r="F28" s="67" t="s">
        <v>75</v>
      </c>
      <c r="G28" s="12" t="s">
        <v>77</v>
      </c>
      <c r="H28" s="12"/>
      <c r="I28" s="55"/>
      <c r="O28" s="51" t="s">
        <v>82</v>
      </c>
    </row>
    <row r="29" spans="3:15" x14ac:dyDescent="0.25">
      <c r="F29" s="67" t="s">
        <v>76</v>
      </c>
      <c r="G29" s="12"/>
      <c r="H29" s="12"/>
      <c r="I29" s="55"/>
      <c r="O29" t="s">
        <v>80</v>
      </c>
    </row>
    <row r="30" spans="3:15" x14ac:dyDescent="0.25">
      <c r="F30" s="68"/>
      <c r="G30" s="61"/>
      <c r="H30" s="61"/>
      <c r="I30" s="57"/>
      <c r="O30" t="s">
        <v>83</v>
      </c>
    </row>
    <row r="32" spans="3:15" x14ac:dyDescent="0.25">
      <c r="E32" s="74" t="s">
        <v>146</v>
      </c>
      <c r="F32" s="114" t="s">
        <v>170</v>
      </c>
    </row>
    <row r="33" spans="5:10" x14ac:dyDescent="0.25">
      <c r="F33" t="s">
        <v>84</v>
      </c>
      <c r="G33" s="10" t="b">
        <v>1</v>
      </c>
      <c r="H33" t="s">
        <v>70</v>
      </c>
      <c r="I33" t="b">
        <v>0</v>
      </c>
      <c r="J33" s="3" t="s">
        <v>120</v>
      </c>
    </row>
    <row r="34" spans="5:10" x14ac:dyDescent="0.25">
      <c r="F34" t="s">
        <v>85</v>
      </c>
      <c r="G34" s="10" t="b">
        <v>0</v>
      </c>
      <c r="H34" t="s">
        <v>70</v>
      </c>
      <c r="I34" t="b">
        <v>1</v>
      </c>
      <c r="J34" s="3" t="s">
        <v>134</v>
      </c>
    </row>
    <row r="35" spans="5:10" x14ac:dyDescent="0.25">
      <c r="F35" t="s">
        <v>130</v>
      </c>
      <c r="G35" s="10" t="b">
        <v>0</v>
      </c>
      <c r="H35" t="s">
        <v>70</v>
      </c>
      <c r="I35" s="90" t="b">
        <v>1</v>
      </c>
      <c r="J35" s="3" t="s">
        <v>121</v>
      </c>
    </row>
    <row r="36" spans="5:10" x14ac:dyDescent="0.25">
      <c r="E36" s="113"/>
      <c r="F36" s="37"/>
    </row>
    <row r="37" spans="5:10" x14ac:dyDescent="0.25">
      <c r="E37" s="37"/>
      <c r="F37" s="37"/>
    </row>
    <row r="38" spans="5:10" x14ac:dyDescent="0.25">
      <c r="E38" s="37"/>
      <c r="F38" s="37"/>
    </row>
    <row r="39" spans="5:10" x14ac:dyDescent="0.25">
      <c r="E39" s="37"/>
      <c r="F39" s="37"/>
    </row>
  </sheetData>
  <hyperlinks>
    <hyperlink ref="G3" r:id="rId1" xr:uid="{B1515359-AAAB-4136-AEBA-714E44CCBA99}"/>
  </hyperlinks>
  <pageMargins left="0.7" right="0.7" top="0.75" bottom="0.75" header="0.3" footer="0.3"/>
  <pageSetup scale="8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FAAF-81CA-40A5-B8AB-14E374916712}">
  <dimension ref="A1:D2"/>
  <sheetViews>
    <sheetView workbookViewId="0">
      <selection activeCell="B3" sqref="B3"/>
    </sheetView>
  </sheetViews>
  <sheetFormatPr defaultRowHeight="15" x14ac:dyDescent="0.25"/>
  <cols>
    <col min="1" max="1" width="12.140625" bestFit="1" customWidth="1"/>
    <col min="2" max="4" width="50.7109375" customWidth="1"/>
  </cols>
  <sheetData>
    <row r="1" spans="1:4" x14ac:dyDescent="0.25">
      <c r="B1" s="92" t="s">
        <v>30</v>
      </c>
      <c r="C1" s="92" t="s">
        <v>137</v>
      </c>
      <c r="D1" s="92" t="s">
        <v>31</v>
      </c>
    </row>
    <row r="2" spans="1:4" x14ac:dyDescent="0.25">
      <c r="A2" s="81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FCEE-061A-480D-B5C6-F2C62A41425F}">
  <dimension ref="D3:G11"/>
  <sheetViews>
    <sheetView showGridLines="0" workbookViewId="0">
      <selection activeCell="F5" sqref="F5"/>
    </sheetView>
  </sheetViews>
  <sheetFormatPr defaultRowHeight="15" x14ac:dyDescent="0.25"/>
  <cols>
    <col min="5" max="5" width="16.140625" bestFit="1" customWidth="1"/>
  </cols>
  <sheetData>
    <row r="3" spans="4:7" x14ac:dyDescent="0.25">
      <c r="F3" t="s">
        <v>128</v>
      </c>
      <c r="G3" t="s">
        <v>131</v>
      </c>
    </row>
    <row r="4" spans="4:7" x14ac:dyDescent="0.25">
      <c r="E4" t="s">
        <v>19</v>
      </c>
      <c r="F4" t="s">
        <v>26</v>
      </c>
      <c r="G4" t="s">
        <v>130</v>
      </c>
    </row>
    <row r="5" spans="4:7" x14ac:dyDescent="0.25">
      <c r="D5" t="s">
        <v>86</v>
      </c>
      <c r="E5" t="s">
        <v>126</v>
      </c>
      <c r="F5" t="s">
        <v>127</v>
      </c>
      <c r="G5" t="s">
        <v>132</v>
      </c>
    </row>
    <row r="9" spans="4:7" x14ac:dyDescent="0.25">
      <c r="F9" t="s">
        <v>129</v>
      </c>
      <c r="G9" t="s">
        <v>133</v>
      </c>
    </row>
    <row r="10" spans="4:7" x14ac:dyDescent="0.25">
      <c r="E10" t="str">
        <f>E4</f>
        <v>Suggested Match</v>
      </c>
    </row>
    <row r="11" spans="4:7" x14ac:dyDescent="0.25">
      <c r="D11" t="s">
        <v>125</v>
      </c>
      <c r="E11" t="str">
        <f>E5</f>
        <v>Read Bio</v>
      </c>
      <c r="F11" t="s">
        <v>127</v>
      </c>
      <c r="G11" t="s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D01C-CDDC-4069-BB2D-9B21D940A6DD}">
  <dimension ref="C4:J24"/>
  <sheetViews>
    <sheetView workbookViewId="0">
      <selection activeCell="F13" sqref="F13"/>
    </sheetView>
  </sheetViews>
  <sheetFormatPr defaultRowHeight="15" x14ac:dyDescent="0.25"/>
  <cols>
    <col min="6" max="6" width="21.42578125" bestFit="1" customWidth="1"/>
  </cols>
  <sheetData>
    <row r="4" spans="3:10" x14ac:dyDescent="0.25">
      <c r="F4">
        <v>222000</v>
      </c>
    </row>
    <row r="5" spans="3:10" x14ac:dyDescent="0.25">
      <c r="F5">
        <f>F4*0.01</f>
        <v>2220</v>
      </c>
    </row>
    <row r="6" spans="3:10" x14ac:dyDescent="0.25">
      <c r="F6">
        <f>F4*0.04</f>
        <v>8880</v>
      </c>
    </row>
    <row r="7" spans="3:10" x14ac:dyDescent="0.25">
      <c r="F7">
        <f>F4*0.05</f>
        <v>11100</v>
      </c>
      <c r="J7">
        <v>1565</v>
      </c>
    </row>
    <row r="8" spans="3:10" x14ac:dyDescent="0.25">
      <c r="J8">
        <v>13</v>
      </c>
    </row>
    <row r="9" spans="3:10" x14ac:dyDescent="0.25">
      <c r="J9">
        <v>75</v>
      </c>
    </row>
    <row r="10" spans="3:10" x14ac:dyDescent="0.25">
      <c r="J10">
        <f>SUM(J7:J9)</f>
        <v>1653</v>
      </c>
    </row>
    <row r="11" spans="3:10" x14ac:dyDescent="0.25">
      <c r="C11">
        <v>690000</v>
      </c>
    </row>
    <row r="12" spans="3:10" x14ac:dyDescent="0.25">
      <c r="F12" s="1">
        <f ca="1">TODAY()</f>
        <v>44294</v>
      </c>
    </row>
    <row r="13" spans="3:10" x14ac:dyDescent="0.25">
      <c r="C13">
        <f>C11*0.04</f>
        <v>27600</v>
      </c>
      <c r="F13" s="2">
        <f ca="1">F12+90</f>
        <v>44384</v>
      </c>
    </row>
    <row r="14" spans="3:10" x14ac:dyDescent="0.25">
      <c r="C14">
        <v>3</v>
      </c>
      <c r="F14" s="1">
        <f ca="1">F12+35</f>
        <v>44329</v>
      </c>
    </row>
    <row r="16" spans="3:10" x14ac:dyDescent="0.25">
      <c r="J16">
        <v>200.15</v>
      </c>
    </row>
    <row r="17" spans="6:10" x14ac:dyDescent="0.25">
      <c r="J17">
        <v>1675</v>
      </c>
    </row>
    <row r="18" spans="6:10" x14ac:dyDescent="0.25">
      <c r="J18">
        <f>J17+J16</f>
        <v>1875.15</v>
      </c>
    </row>
    <row r="20" spans="6:10" x14ac:dyDescent="0.25">
      <c r="F20">
        <v>222222</v>
      </c>
    </row>
    <row r="22" spans="6:10" x14ac:dyDescent="0.25">
      <c r="F22">
        <f>F20*0.0275</f>
        <v>6111.1050000000005</v>
      </c>
    </row>
    <row r="23" spans="6:10" x14ac:dyDescent="0.25">
      <c r="F23">
        <f>F22*0.35</f>
        <v>2138.8867500000001</v>
      </c>
    </row>
    <row r="24" spans="6:10" x14ac:dyDescent="0.25">
      <c r="F24">
        <f>F22-F23</f>
        <v>3972.2182500000004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Plan</vt:lpstr>
      <vt:lpstr>Overview</vt:lpstr>
      <vt:lpstr>Database</vt:lpstr>
      <vt:lpstr>Profile</vt:lpstr>
      <vt:lpstr>Sheet5</vt:lpstr>
      <vt:lpstr>Sheet1</vt:lpstr>
      <vt:lpstr>Database!Print_Area</vt:lpstr>
      <vt:lpstr>Overview!Print_Area</vt:lpstr>
      <vt:lpstr>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Woda</dc:creator>
  <cp:lastModifiedBy>Jeff Woda</cp:lastModifiedBy>
  <cp:lastPrinted>2021-04-07T23:05:34Z</cp:lastPrinted>
  <dcterms:created xsi:type="dcterms:W3CDTF">2021-03-23T19:46:04Z</dcterms:created>
  <dcterms:modified xsi:type="dcterms:W3CDTF">2021-04-08T22:19:37Z</dcterms:modified>
</cp:coreProperties>
</file>