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教学资料\13、18步分析表格\"/>
    </mc:Choice>
  </mc:AlternateContent>
  <xr:revisionPtr revIDLastSave="0" documentId="13_ncr:1_{882D106B-AD7A-40E4-9B90-BD88CB8EB40D}" xr6:coauthVersionLast="47" xr6:coauthVersionMax="47" xr10:uidLastSave="{00000000-0000-0000-0000-000000000000}"/>
  <workbookProtection workbookAlgorithmName="SHA-512" workbookHashValue="Ty54VuH0W8YTZ/yWXMF/m6FvUQEa95V/fjSRYLzZL5AGjU1S00dl5uKi2iVtoRwCA6PbESnYqnTxdiENF2//uw==" workbookSaltValue="GokTSYpx8Umqj1yDd0o4Fg==" workbookSpinCount="100000" lockStructure="1"/>
  <bookViews>
    <workbookView xWindow="-108" yWindow="-108" windowWidth="23256" windowHeight="12576" activeTab="1" xr2:uid="{00000000-000D-0000-FFFF-FFFF00000000}"/>
  </bookViews>
  <sheets>
    <sheet name="报表下载操作指南" sheetId="3" r:id="rId1"/>
    <sheet name="报表汇总" sheetId="1" r:id="rId2"/>
    <sheet name="取数表" sheetId="4" state="hidden" r:id="rId3"/>
    <sheet name="18步数据分析表" sheetId="6" r:id="rId4"/>
    <sheet name="自动评价表" sheetId="5" r:id="rId5"/>
  </sheets>
  <definedNames>
    <definedName name="_xlnm._FilterDatabase" localSheetId="1" hidden="1">报表汇总!$A$1:$G$1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00" i="4" l="1"/>
  <c r="D78" i="6" s="1"/>
  <c r="D99" i="4"/>
  <c r="D77" i="6" s="1"/>
  <c r="D97" i="4"/>
  <c r="D74" i="6" s="1"/>
  <c r="D96" i="4"/>
  <c r="D73" i="6" s="1"/>
  <c r="D93" i="4"/>
  <c r="D69" i="6" s="1"/>
  <c r="D92" i="4"/>
  <c r="D94" i="4" s="1"/>
  <c r="D90" i="4"/>
  <c r="D65" i="6" s="1"/>
  <c r="D89" i="4"/>
  <c r="D91" i="4" s="1"/>
  <c r="D87" i="4"/>
  <c r="D61" i="6" s="1"/>
  <c r="D83" i="4"/>
  <c r="D82" i="4"/>
  <c r="D81" i="4"/>
  <c r="D79" i="4"/>
  <c r="D80" i="4" s="1"/>
  <c r="D78" i="4"/>
  <c r="D53" i="6" s="1"/>
  <c r="D74" i="4"/>
  <c r="D72" i="4"/>
  <c r="D71" i="4"/>
  <c r="D70" i="4"/>
  <c r="D69" i="4"/>
  <c r="D61" i="4"/>
  <c r="D60" i="4"/>
  <c r="D40" i="6" s="1"/>
  <c r="D58" i="4"/>
  <c r="D57" i="4"/>
  <c r="D37" i="6" s="1"/>
  <c r="D55" i="4"/>
  <c r="D53" i="4"/>
  <c r="D52" i="4"/>
  <c r="D51" i="4"/>
  <c r="D50" i="4"/>
  <c r="D49" i="4"/>
  <c r="D48" i="4"/>
  <c r="D47" i="4"/>
  <c r="D46" i="4"/>
  <c r="D45" i="4"/>
  <c r="D54" i="4" s="1"/>
  <c r="D43" i="4"/>
  <c r="D41" i="4"/>
  <c r="D40" i="4"/>
  <c r="D39" i="4"/>
  <c r="D42" i="4" s="1"/>
  <c r="D37" i="4"/>
  <c r="D35" i="4"/>
  <c r="D34" i="4"/>
  <c r="D36" i="4" s="1"/>
  <c r="D31" i="4"/>
  <c r="D30" i="4"/>
  <c r="D29" i="4"/>
  <c r="D28" i="4"/>
  <c r="D27" i="4"/>
  <c r="D25" i="4"/>
  <c r="D24" i="4"/>
  <c r="D23" i="4"/>
  <c r="D22" i="4"/>
  <c r="D26" i="4" s="1"/>
  <c r="D19" i="4"/>
  <c r="D20" i="6" s="1"/>
  <c r="D18" i="4"/>
  <c r="D19" i="6" s="1"/>
  <c r="D17" i="4"/>
  <c r="D18" i="6" s="1"/>
  <c r="D16" i="4"/>
  <c r="D17" i="6" s="1"/>
  <c r="D15" i="4"/>
  <c r="D16" i="6" s="1"/>
  <c r="D11" i="4"/>
  <c r="D12" i="6" s="1"/>
  <c r="D10" i="4"/>
  <c r="D11" i="6" s="1"/>
  <c r="D31" i="6" l="1"/>
  <c r="D44" i="4"/>
  <c r="D59" i="4"/>
  <c r="D32" i="4"/>
  <c r="D25" i="6" s="1"/>
  <c r="D73" i="4"/>
  <c r="D54" i="6"/>
  <c r="D98" i="4"/>
  <c r="D64" i="6"/>
  <c r="D34" i="6"/>
  <c r="D56" i="4"/>
  <c r="D24" i="6"/>
  <c r="D33" i="4"/>
  <c r="D84" i="4"/>
  <c r="D58" i="6" s="1"/>
  <c r="D85" i="4"/>
  <c r="D28" i="6"/>
  <c r="D38" i="4"/>
  <c r="D14" i="4"/>
  <c r="D57" i="6"/>
  <c r="D20" i="4"/>
  <c r="D68" i="6"/>
  <c r="D62" i="4"/>
  <c r="D101" i="4"/>
  <c r="F99" i="4"/>
  <c r="F77" i="6" s="1"/>
  <c r="G99" i="4"/>
  <c r="G77" i="6" s="1"/>
  <c r="H99" i="4"/>
  <c r="H77" i="6" s="1"/>
  <c r="I99" i="4"/>
  <c r="I77" i="6" s="1"/>
  <c r="E99" i="4"/>
  <c r="E77" i="6" s="1"/>
  <c r="D21" i="4" l="1"/>
  <c r="D59" i="6"/>
  <c r="D88" i="4"/>
  <c r="D86" i="4"/>
  <c r="E96" i="4"/>
  <c r="E73" i="6" s="1"/>
  <c r="E97" i="4"/>
  <c r="E74" i="6" s="1"/>
  <c r="E15" i="4" l="1"/>
  <c r="E16" i="6" s="1"/>
  <c r="F15" i="4"/>
  <c r="F16" i="6" s="1"/>
  <c r="G15" i="4"/>
  <c r="G16" i="6" s="1"/>
  <c r="H15" i="4"/>
  <c r="H16" i="6" s="1"/>
  <c r="I15" i="4"/>
  <c r="I16" i="6" s="1"/>
  <c r="E16" i="4"/>
  <c r="E17" i="6" s="1"/>
  <c r="F16" i="4"/>
  <c r="F17" i="6" s="1"/>
  <c r="G16" i="4"/>
  <c r="G17" i="6" s="1"/>
  <c r="H16" i="4"/>
  <c r="H17" i="6" s="1"/>
  <c r="I16" i="4"/>
  <c r="I17" i="6" s="1"/>
  <c r="E17" i="4"/>
  <c r="E18" i="6" s="1"/>
  <c r="F17" i="4"/>
  <c r="F18" i="6" s="1"/>
  <c r="G17" i="4"/>
  <c r="G18" i="6" s="1"/>
  <c r="H17" i="4"/>
  <c r="H18" i="6" s="1"/>
  <c r="I17" i="4"/>
  <c r="I18" i="6" s="1"/>
  <c r="E18" i="4"/>
  <c r="E19" i="6" s="1"/>
  <c r="F18" i="4"/>
  <c r="F19" i="6" s="1"/>
  <c r="G18" i="4"/>
  <c r="G19" i="6" s="1"/>
  <c r="H18" i="4"/>
  <c r="H19" i="6" s="1"/>
  <c r="I18" i="4"/>
  <c r="I19" i="6" s="1"/>
  <c r="D21" i="6" l="1"/>
  <c r="D75" i="6"/>
  <c r="G1" i="5"/>
  <c r="F1" i="5"/>
  <c r="E1" i="5"/>
  <c r="D1" i="5"/>
  <c r="C1" i="5"/>
  <c r="I100" i="4" l="1"/>
  <c r="I78" i="6" s="1"/>
  <c r="H100" i="4"/>
  <c r="H78" i="6" s="1"/>
  <c r="G100" i="4"/>
  <c r="G78" i="6" s="1"/>
  <c r="F100" i="4"/>
  <c r="E100" i="4"/>
  <c r="E78" i="6" s="1"/>
  <c r="I97" i="4"/>
  <c r="I74" i="6" s="1"/>
  <c r="H97" i="4"/>
  <c r="H74" i="6" s="1"/>
  <c r="G97" i="4"/>
  <c r="G74" i="6" s="1"/>
  <c r="F97" i="4"/>
  <c r="F74" i="6" s="1"/>
  <c r="I96" i="4"/>
  <c r="I73" i="6" s="1"/>
  <c r="H96" i="4"/>
  <c r="H73" i="6" s="1"/>
  <c r="G96" i="4"/>
  <c r="G73" i="6" s="1"/>
  <c r="F96" i="4"/>
  <c r="F73" i="6" s="1"/>
  <c r="E98" i="4"/>
  <c r="I93" i="4"/>
  <c r="I69" i="6" s="1"/>
  <c r="H93" i="4"/>
  <c r="H69" i="6" s="1"/>
  <c r="G93" i="4"/>
  <c r="G69" i="6" s="1"/>
  <c r="F93" i="4"/>
  <c r="F69" i="6" s="1"/>
  <c r="E93" i="4"/>
  <c r="E69" i="6" s="1"/>
  <c r="I92" i="4"/>
  <c r="I68" i="6" s="1"/>
  <c r="H92" i="4"/>
  <c r="H68" i="6" s="1"/>
  <c r="G92" i="4"/>
  <c r="G68" i="6" s="1"/>
  <c r="F92" i="4"/>
  <c r="F68" i="6" s="1"/>
  <c r="E92" i="4"/>
  <c r="E68" i="6" s="1"/>
  <c r="I90" i="4"/>
  <c r="I65" i="6" s="1"/>
  <c r="H90" i="4"/>
  <c r="H65" i="6" s="1"/>
  <c r="G90" i="4"/>
  <c r="G65" i="6" s="1"/>
  <c r="F90" i="4"/>
  <c r="F65" i="6" s="1"/>
  <c r="E90" i="4"/>
  <c r="E65" i="6" s="1"/>
  <c r="I89" i="4"/>
  <c r="I64" i="6" s="1"/>
  <c r="H89" i="4"/>
  <c r="H64" i="6" s="1"/>
  <c r="G89" i="4"/>
  <c r="G64" i="6" s="1"/>
  <c r="F89" i="4"/>
  <c r="F64" i="6" s="1"/>
  <c r="E89" i="4"/>
  <c r="E64" i="6" s="1"/>
  <c r="I87" i="4"/>
  <c r="I61" i="6" s="1"/>
  <c r="H87" i="4"/>
  <c r="H61" i="6" s="1"/>
  <c r="G87" i="4"/>
  <c r="G61" i="6" s="1"/>
  <c r="F87" i="4"/>
  <c r="F61" i="6" s="1"/>
  <c r="E87" i="4"/>
  <c r="E61" i="6" s="1"/>
  <c r="I83" i="4"/>
  <c r="H83" i="4"/>
  <c r="G83" i="4"/>
  <c r="F83" i="4"/>
  <c r="E83" i="4"/>
  <c r="I82" i="4"/>
  <c r="H82" i="4"/>
  <c r="G82" i="4"/>
  <c r="F82" i="4"/>
  <c r="E82" i="4"/>
  <c r="I81" i="4"/>
  <c r="I57" i="6" s="1"/>
  <c r="H81" i="4"/>
  <c r="H57" i="6" s="1"/>
  <c r="G81" i="4"/>
  <c r="G57" i="6" s="1"/>
  <c r="F81" i="4"/>
  <c r="F57" i="6" s="1"/>
  <c r="E81" i="4"/>
  <c r="E57" i="6" s="1"/>
  <c r="I79" i="4"/>
  <c r="I54" i="6" s="1"/>
  <c r="H79" i="4"/>
  <c r="H54" i="6" s="1"/>
  <c r="G79" i="4"/>
  <c r="G54" i="6" s="1"/>
  <c r="F79" i="4"/>
  <c r="F54" i="6" s="1"/>
  <c r="E79" i="4"/>
  <c r="E54" i="6" s="1"/>
  <c r="I78" i="4"/>
  <c r="I53" i="6" s="1"/>
  <c r="H78" i="4"/>
  <c r="H53" i="6" s="1"/>
  <c r="G78" i="4"/>
  <c r="G53" i="6" s="1"/>
  <c r="F78" i="4"/>
  <c r="F53" i="6" s="1"/>
  <c r="E78" i="4"/>
  <c r="E53" i="6" s="1"/>
  <c r="I74" i="4"/>
  <c r="H74" i="4"/>
  <c r="G74" i="4"/>
  <c r="F74" i="4"/>
  <c r="E74" i="4"/>
  <c r="I72" i="4"/>
  <c r="H72" i="4"/>
  <c r="G72" i="4"/>
  <c r="F72" i="4"/>
  <c r="E72" i="4"/>
  <c r="I71" i="4"/>
  <c r="H71" i="4"/>
  <c r="G71" i="4"/>
  <c r="F71" i="4"/>
  <c r="E71" i="4"/>
  <c r="I70" i="4"/>
  <c r="H70" i="4"/>
  <c r="G70" i="4"/>
  <c r="F70" i="4"/>
  <c r="E70" i="4"/>
  <c r="I69" i="4"/>
  <c r="H69" i="4"/>
  <c r="G69" i="4"/>
  <c r="F69" i="4"/>
  <c r="E69" i="4"/>
  <c r="I66" i="4"/>
  <c r="H66" i="4"/>
  <c r="G66" i="4"/>
  <c r="F66" i="4"/>
  <c r="E66" i="4"/>
  <c r="D66" i="4"/>
  <c r="I64" i="4"/>
  <c r="I43" i="6" s="1"/>
  <c r="H64" i="4"/>
  <c r="H43" i="6" s="1"/>
  <c r="G64" i="4"/>
  <c r="G43" i="6" s="1"/>
  <c r="F64" i="4"/>
  <c r="F43" i="6" s="1"/>
  <c r="E64" i="4"/>
  <c r="E43" i="6" s="1"/>
  <c r="D64" i="4"/>
  <c r="I61" i="4"/>
  <c r="H61" i="4"/>
  <c r="G61" i="4"/>
  <c r="F61" i="4"/>
  <c r="E61" i="4"/>
  <c r="I60" i="4"/>
  <c r="I40" i="6" s="1"/>
  <c r="H60" i="4"/>
  <c r="H40" i="6" s="1"/>
  <c r="G60" i="4"/>
  <c r="G40" i="6" s="1"/>
  <c r="F60" i="4"/>
  <c r="F40" i="6" s="1"/>
  <c r="E60" i="4"/>
  <c r="E40" i="6" s="1"/>
  <c r="I58" i="4"/>
  <c r="H58" i="4"/>
  <c r="G58" i="4"/>
  <c r="F58" i="4"/>
  <c r="E58" i="4"/>
  <c r="I57" i="4"/>
  <c r="I37" i="6" s="1"/>
  <c r="H57" i="4"/>
  <c r="H37" i="6" s="1"/>
  <c r="G57" i="4"/>
  <c r="G37" i="6" s="1"/>
  <c r="F57" i="4"/>
  <c r="F37" i="6" s="1"/>
  <c r="E57" i="4"/>
  <c r="E37" i="6" s="1"/>
  <c r="I55" i="4"/>
  <c r="H55" i="4"/>
  <c r="G55" i="4"/>
  <c r="F55" i="4"/>
  <c r="E55" i="4"/>
  <c r="I53" i="4"/>
  <c r="H53" i="4"/>
  <c r="G53" i="4"/>
  <c r="F53" i="4"/>
  <c r="E53" i="4"/>
  <c r="I52" i="4"/>
  <c r="H52" i="4"/>
  <c r="G52" i="4"/>
  <c r="F52" i="4"/>
  <c r="E52" i="4"/>
  <c r="I51" i="4"/>
  <c r="H51" i="4"/>
  <c r="G51" i="4"/>
  <c r="F51" i="4"/>
  <c r="E51" i="4"/>
  <c r="I50" i="4"/>
  <c r="H50" i="4"/>
  <c r="G50" i="4"/>
  <c r="F50" i="4"/>
  <c r="E50" i="4"/>
  <c r="I49" i="4"/>
  <c r="H49" i="4"/>
  <c r="G49" i="4"/>
  <c r="F49" i="4"/>
  <c r="E49" i="4"/>
  <c r="I48" i="4"/>
  <c r="H48" i="4"/>
  <c r="G48" i="4"/>
  <c r="F48" i="4"/>
  <c r="E48" i="4"/>
  <c r="I47" i="4"/>
  <c r="H47" i="4"/>
  <c r="G47" i="4"/>
  <c r="F47" i="4"/>
  <c r="E47" i="4"/>
  <c r="I46" i="4"/>
  <c r="H46" i="4"/>
  <c r="G46" i="4"/>
  <c r="F46" i="4"/>
  <c r="E46" i="4"/>
  <c r="I45" i="4"/>
  <c r="H45" i="4"/>
  <c r="G45" i="4"/>
  <c r="F45" i="4"/>
  <c r="E45" i="4"/>
  <c r="I43" i="4"/>
  <c r="H43" i="4"/>
  <c r="G43" i="4"/>
  <c r="F43" i="4"/>
  <c r="E43" i="4"/>
  <c r="I41" i="4"/>
  <c r="H41" i="4"/>
  <c r="G41" i="4"/>
  <c r="F41" i="4"/>
  <c r="E41" i="4"/>
  <c r="I40" i="4"/>
  <c r="H40" i="4"/>
  <c r="G40" i="4"/>
  <c r="F40" i="4"/>
  <c r="E40" i="4"/>
  <c r="I39" i="4"/>
  <c r="H39" i="4"/>
  <c r="G39" i="4"/>
  <c r="F39" i="4"/>
  <c r="E39" i="4"/>
  <c r="I37" i="4"/>
  <c r="H37" i="4"/>
  <c r="G37" i="4"/>
  <c r="F37" i="4"/>
  <c r="E37" i="4"/>
  <c r="I35" i="4"/>
  <c r="H35" i="4"/>
  <c r="G35" i="4"/>
  <c r="F35" i="4"/>
  <c r="E35" i="4"/>
  <c r="I34" i="4"/>
  <c r="H34" i="4"/>
  <c r="G34" i="4"/>
  <c r="F34" i="4"/>
  <c r="E34" i="4"/>
  <c r="I31" i="4"/>
  <c r="H31" i="4"/>
  <c r="G31" i="4"/>
  <c r="F31" i="4"/>
  <c r="E31" i="4"/>
  <c r="I30" i="4"/>
  <c r="H30" i="4"/>
  <c r="G30" i="4"/>
  <c r="F30" i="4"/>
  <c r="E30" i="4"/>
  <c r="I29" i="4"/>
  <c r="H29" i="4"/>
  <c r="G29" i="4"/>
  <c r="F29" i="4"/>
  <c r="E29" i="4"/>
  <c r="I28" i="4"/>
  <c r="H28" i="4"/>
  <c r="G28" i="4"/>
  <c r="F28" i="4"/>
  <c r="E28" i="4"/>
  <c r="I27" i="4"/>
  <c r="H27" i="4"/>
  <c r="G27" i="4"/>
  <c r="F27" i="4"/>
  <c r="E27" i="4"/>
  <c r="I25" i="4"/>
  <c r="H25" i="4"/>
  <c r="G25" i="4"/>
  <c r="F25" i="4"/>
  <c r="E25" i="4"/>
  <c r="I24" i="4"/>
  <c r="H24" i="4"/>
  <c r="G24" i="4"/>
  <c r="F24" i="4"/>
  <c r="E24" i="4"/>
  <c r="I23" i="4"/>
  <c r="H23" i="4"/>
  <c r="G23" i="4"/>
  <c r="F23" i="4"/>
  <c r="E23" i="4"/>
  <c r="I22" i="4"/>
  <c r="H22" i="4"/>
  <c r="G22" i="4"/>
  <c r="F22" i="4"/>
  <c r="E22" i="4"/>
  <c r="I19" i="4"/>
  <c r="H19" i="4"/>
  <c r="G19" i="4"/>
  <c r="F19" i="4"/>
  <c r="E19" i="4"/>
  <c r="I11" i="4"/>
  <c r="I12" i="6" s="1"/>
  <c r="H11" i="4"/>
  <c r="H12" i="6" s="1"/>
  <c r="G11" i="4"/>
  <c r="G12" i="6" s="1"/>
  <c r="F11" i="4"/>
  <c r="F12" i="6" s="1"/>
  <c r="E11" i="4"/>
  <c r="E12" i="6" s="1"/>
  <c r="I10" i="4"/>
  <c r="I11" i="6" s="1"/>
  <c r="H10" i="4"/>
  <c r="H11" i="6" s="1"/>
  <c r="G10" i="4"/>
  <c r="G11" i="6" s="1"/>
  <c r="F10" i="4"/>
  <c r="F11" i="6" s="1"/>
  <c r="E10" i="4"/>
  <c r="E11" i="6" s="1"/>
  <c r="I8" i="4"/>
  <c r="I8" i="6" s="1"/>
  <c r="H8" i="4"/>
  <c r="H8" i="6" s="1"/>
  <c r="G8" i="4"/>
  <c r="G8" i="6" s="1"/>
  <c r="F8" i="4"/>
  <c r="F8" i="6" s="1"/>
  <c r="E8" i="4"/>
  <c r="E8" i="6" s="1"/>
  <c r="D8" i="4"/>
  <c r="D8" i="6" s="1"/>
  <c r="I6" i="4"/>
  <c r="I5" i="6" s="1"/>
  <c r="H6" i="4"/>
  <c r="H5" i="6" s="1"/>
  <c r="G6" i="4"/>
  <c r="G5" i="6" s="1"/>
  <c r="F6" i="4"/>
  <c r="F5" i="6" s="1"/>
  <c r="E6" i="4"/>
  <c r="E5" i="6" s="1"/>
  <c r="D6" i="4"/>
  <c r="D5" i="6" s="1"/>
  <c r="F20" i="4" l="1"/>
  <c r="F20" i="6"/>
  <c r="F21" i="6" s="1"/>
  <c r="G20" i="4"/>
  <c r="G20" i="6"/>
  <c r="G21" i="6" s="1"/>
  <c r="D43" i="6"/>
  <c r="D67" i="4"/>
  <c r="D75" i="4"/>
  <c r="E79" i="6"/>
  <c r="I23" i="5" s="1"/>
  <c r="C23" i="5" s="1"/>
  <c r="F78" i="6"/>
  <c r="F79" i="6" s="1"/>
  <c r="J23" i="5" s="1"/>
  <c r="D23" i="5" s="1"/>
  <c r="I20" i="4"/>
  <c r="I20" i="6"/>
  <c r="I21" i="6" s="1"/>
  <c r="E20" i="4"/>
  <c r="E20" i="6"/>
  <c r="E21" i="6" s="1"/>
  <c r="H20" i="4"/>
  <c r="H20" i="6"/>
  <c r="H21" i="6" s="1"/>
  <c r="D15" i="6"/>
  <c r="E15" i="6"/>
  <c r="F15" i="6"/>
  <c r="G15" i="6"/>
  <c r="H15" i="6"/>
  <c r="I15" i="6"/>
  <c r="G66" i="6"/>
  <c r="K19" i="5" s="1"/>
  <c r="E19" i="5" s="1"/>
  <c r="G36" i="4"/>
  <c r="G28" i="6" s="1"/>
  <c r="E42" i="4"/>
  <c r="F38" i="6"/>
  <c r="J9" i="5" s="1"/>
  <c r="E62" i="4"/>
  <c r="I73" i="4"/>
  <c r="G73" i="4"/>
  <c r="G84" i="4" s="1"/>
  <c r="G58" i="6" s="1"/>
  <c r="F66" i="6"/>
  <c r="J19" i="5" s="1"/>
  <c r="D19" i="5" s="1"/>
  <c r="F94" i="4"/>
  <c r="G42" i="4"/>
  <c r="H66" i="6"/>
  <c r="L19" i="5" s="1"/>
  <c r="F19" i="5" s="1"/>
  <c r="I70" i="6"/>
  <c r="M20" i="5" s="1"/>
  <c r="G20" i="5" s="1"/>
  <c r="I66" i="6"/>
  <c r="M19" i="5" s="1"/>
  <c r="G19" i="5" s="1"/>
  <c r="D70" i="6"/>
  <c r="D66" i="6"/>
  <c r="E66" i="6"/>
  <c r="I19" i="5" s="1"/>
  <c r="C19" i="5" s="1"/>
  <c r="F75" i="6"/>
  <c r="J22" i="5" s="1"/>
  <c r="D22" i="5" s="1"/>
  <c r="I42" i="4"/>
  <c r="I31" i="6" s="1"/>
  <c r="I14" i="4"/>
  <c r="G9" i="4"/>
  <c r="E14" i="4"/>
  <c r="H42" i="4"/>
  <c r="H31" i="6" s="1"/>
  <c r="G94" i="4"/>
  <c r="I54" i="4"/>
  <c r="I34" i="6" s="1"/>
  <c r="G59" i="4"/>
  <c r="H95" i="4"/>
  <c r="E7" i="4"/>
  <c r="D41" i="6"/>
  <c r="F59" i="4"/>
  <c r="I67" i="4"/>
  <c r="I46" i="6" s="1"/>
  <c r="H44" i="6"/>
  <c r="L11" i="5" s="1"/>
  <c r="F11" i="5" s="1"/>
  <c r="G91" i="4"/>
  <c r="I98" i="4"/>
  <c r="H75" i="6"/>
  <c r="L22" i="5" s="1"/>
  <c r="F22" i="5" s="1"/>
  <c r="F7" i="4"/>
  <c r="E9" i="6"/>
  <c r="I3" i="5" s="1"/>
  <c r="C3" i="5" s="1"/>
  <c r="H7" i="4"/>
  <c r="G6" i="6"/>
  <c r="K2" i="5" s="1"/>
  <c r="E2" i="5" s="1"/>
  <c r="H9" i="4"/>
  <c r="G14" i="4"/>
  <c r="F26" i="4"/>
  <c r="F24" i="6" s="1"/>
  <c r="F32" i="4"/>
  <c r="F25" i="6" s="1"/>
  <c r="H32" i="4"/>
  <c r="H25" i="6" s="1"/>
  <c r="H36" i="4"/>
  <c r="H28" i="6" s="1"/>
  <c r="E54" i="4"/>
  <c r="E34" i="6" s="1"/>
  <c r="I62" i="4"/>
  <c r="E80" i="4"/>
  <c r="D55" i="6"/>
  <c r="H91" i="4"/>
  <c r="I94" i="4"/>
  <c r="I75" i="6"/>
  <c r="M22" i="5" s="1"/>
  <c r="G22" i="5" s="1"/>
  <c r="E101" i="4"/>
  <c r="D79" i="6"/>
  <c r="E26" i="4"/>
  <c r="E24" i="6" s="1"/>
  <c r="I7" i="4"/>
  <c r="I9" i="4"/>
  <c r="H14" i="4"/>
  <c r="G22" i="6" s="1"/>
  <c r="K4" i="5" s="1"/>
  <c r="E4" i="5" s="1"/>
  <c r="G26" i="4"/>
  <c r="G24" i="6" s="1"/>
  <c r="G32" i="4"/>
  <c r="G25" i="6" s="1"/>
  <c r="I32" i="4"/>
  <c r="I25" i="6" s="1"/>
  <c r="I36" i="4"/>
  <c r="I28" i="6" s="1"/>
  <c r="F42" i="4"/>
  <c r="F31" i="6" s="1"/>
  <c r="H59" i="4"/>
  <c r="H62" i="4"/>
  <c r="H65" i="4"/>
  <c r="F80" i="4"/>
  <c r="E55" i="6"/>
  <c r="I16" i="5" s="1"/>
  <c r="C16" i="5" s="1"/>
  <c r="I91" i="4"/>
  <c r="E91" i="4"/>
  <c r="H26" i="4"/>
  <c r="H24" i="6" s="1"/>
  <c r="I59" i="4"/>
  <c r="E73" i="4"/>
  <c r="E75" i="4" s="1"/>
  <c r="E49" i="6" s="1"/>
  <c r="F55" i="6"/>
  <c r="J16" i="5" s="1"/>
  <c r="D16" i="5" s="1"/>
  <c r="I80" i="4"/>
  <c r="H55" i="6"/>
  <c r="L16" i="5" s="1"/>
  <c r="F16" i="5" s="1"/>
  <c r="I95" i="4"/>
  <c r="G101" i="4"/>
  <c r="F14" i="4"/>
  <c r="I9" i="6"/>
  <c r="M3" i="5" s="1"/>
  <c r="G3" i="5" s="1"/>
  <c r="G7" i="4"/>
  <c r="E9" i="4"/>
  <c r="I26" i="4"/>
  <c r="I24" i="6" s="1"/>
  <c r="H54" i="4"/>
  <c r="H34" i="6" s="1"/>
  <c r="E65" i="4"/>
  <c r="F73" i="4"/>
  <c r="F75" i="4" s="1"/>
  <c r="H80" i="4"/>
  <c r="G55" i="6"/>
  <c r="K16" i="5" s="1"/>
  <c r="E16" i="5" s="1"/>
  <c r="I55" i="6"/>
  <c r="M16" i="5" s="1"/>
  <c r="G16" i="5" s="1"/>
  <c r="H101" i="4"/>
  <c r="G79" i="6"/>
  <c r="K23" i="5" s="1"/>
  <c r="E23" i="5" s="1"/>
  <c r="F9" i="6"/>
  <c r="J3" i="5" s="1"/>
  <c r="D3" i="5" s="1"/>
  <c r="E32" i="4"/>
  <c r="E25" i="6" s="1"/>
  <c r="F54" i="4"/>
  <c r="F34" i="6" s="1"/>
  <c r="F9" i="4"/>
  <c r="F36" i="4"/>
  <c r="F28" i="6" s="1"/>
  <c r="G54" i="4"/>
  <c r="G34" i="6" s="1"/>
  <c r="E59" i="4"/>
  <c r="G65" i="4"/>
  <c r="G80" i="4"/>
  <c r="E94" i="4"/>
  <c r="F98" i="4"/>
  <c r="E75" i="6"/>
  <c r="I22" i="5" s="1"/>
  <c r="C22" i="5" s="1"/>
  <c r="I101" i="4"/>
  <c r="H79" i="6"/>
  <c r="L23" i="5" s="1"/>
  <c r="F23" i="5" s="1"/>
  <c r="E36" i="4"/>
  <c r="E28" i="6" s="1"/>
  <c r="F62" i="4"/>
  <c r="G67" i="4"/>
  <c r="G46" i="6" s="1"/>
  <c r="H73" i="4"/>
  <c r="H84" i="4" s="1"/>
  <c r="H58" i="6" s="1"/>
  <c r="I79" i="6"/>
  <c r="M23" i="5" s="1"/>
  <c r="G23" i="5" s="1"/>
  <c r="G62" i="4"/>
  <c r="F41" i="6"/>
  <c r="J10" i="5" s="1"/>
  <c r="D10" i="5" s="1"/>
  <c r="H67" i="4"/>
  <c r="H46" i="6" s="1"/>
  <c r="F91" i="4"/>
  <c r="G95" i="4"/>
  <c r="H98" i="4"/>
  <c r="G75" i="6"/>
  <c r="K22" i="5" s="1"/>
  <c r="E22" i="5" s="1"/>
  <c r="G98" i="4"/>
  <c r="F101" i="4"/>
  <c r="I75" i="4"/>
  <c r="I49" i="6" s="1"/>
  <c r="I84" i="4"/>
  <c r="I58" i="6" s="1"/>
  <c r="I65" i="4"/>
  <c r="H94" i="4"/>
  <c r="E67" i="4"/>
  <c r="E46" i="6" s="1"/>
  <c r="F67" i="4"/>
  <c r="F46" i="6" s="1"/>
  <c r="E95" i="4"/>
  <c r="F95" i="4"/>
  <c r="F65" i="4"/>
  <c r="I13" i="5" l="1"/>
  <c r="C13" i="5" s="1"/>
  <c r="F49" i="6"/>
  <c r="J13" i="5" s="1"/>
  <c r="D13" i="5" s="1"/>
  <c r="F32" i="6"/>
  <c r="J7" i="5" s="1"/>
  <c r="D7" i="5" s="1"/>
  <c r="G31" i="6"/>
  <c r="E21" i="4"/>
  <c r="D49" i="6"/>
  <c r="E22" i="6"/>
  <c r="I4" i="5" s="1"/>
  <c r="C4" i="5" s="1"/>
  <c r="G44" i="4"/>
  <c r="E44" i="4"/>
  <c r="E31" i="6"/>
  <c r="E32" i="6" s="1"/>
  <c r="I7" i="5" s="1"/>
  <c r="C7" i="5" s="1"/>
  <c r="D76" i="4"/>
  <c r="D50" i="6" s="1"/>
  <c r="D46" i="6"/>
  <c r="F22" i="6"/>
  <c r="J4" i="5" s="1"/>
  <c r="D4" i="5" s="1"/>
  <c r="H6" i="6"/>
  <c r="L2" i="5" s="1"/>
  <c r="F2" i="5" s="1"/>
  <c r="I44" i="4"/>
  <c r="E38" i="4"/>
  <c r="D29" i="6"/>
  <c r="I29" i="6"/>
  <c r="M6" i="5" s="1"/>
  <c r="G6" i="5" s="1"/>
  <c r="G38" i="4"/>
  <c r="F29" i="6"/>
  <c r="J6" i="5" s="1"/>
  <c r="D6" i="5" s="1"/>
  <c r="F38" i="4"/>
  <c r="H38" i="4"/>
  <c r="G29" i="6"/>
  <c r="K6" i="5" s="1"/>
  <c r="E6" i="5" s="1"/>
  <c r="I38" i="4"/>
  <c r="H29" i="6"/>
  <c r="L6" i="5" s="1"/>
  <c r="F6" i="5" s="1"/>
  <c r="H22" i="6"/>
  <c r="L4" i="5" s="1"/>
  <c r="F4" i="5" s="1"/>
  <c r="E44" i="6"/>
  <c r="I11" i="5" s="1"/>
  <c r="C11" i="5" s="1"/>
  <c r="G75" i="4"/>
  <c r="G49" i="6" s="1"/>
  <c r="I76" i="4"/>
  <c r="I77" i="4" s="1"/>
  <c r="H26" i="6"/>
  <c r="L5" i="5" s="1"/>
  <c r="F5" i="5" s="1"/>
  <c r="I56" i="4"/>
  <c r="I71" i="6"/>
  <c r="M21" i="5" s="1"/>
  <c r="G21" i="5" s="1"/>
  <c r="F44" i="6"/>
  <c r="J11" i="5" s="1"/>
  <c r="D11" i="5" s="1"/>
  <c r="D9" i="6"/>
  <c r="G26" i="6"/>
  <c r="K5" i="5" s="1"/>
  <c r="E5" i="5" s="1"/>
  <c r="H32" i="6"/>
  <c r="L7" i="5" s="1"/>
  <c r="F7" i="5" s="1"/>
  <c r="I44" i="6"/>
  <c r="M11" i="5" s="1"/>
  <c r="G11" i="5" s="1"/>
  <c r="G38" i="6"/>
  <c r="K9" i="5" s="1"/>
  <c r="E38" i="6"/>
  <c r="I9" i="5" s="1"/>
  <c r="D38" i="6"/>
  <c r="H35" i="6"/>
  <c r="L8" i="5" s="1"/>
  <c r="F8" i="5" s="1"/>
  <c r="I35" i="6"/>
  <c r="M8" i="5" s="1"/>
  <c r="G8" i="5" s="1"/>
  <c r="I38" i="6"/>
  <c r="M9" i="5" s="1"/>
  <c r="H41" i="6"/>
  <c r="L10" i="5" s="1"/>
  <c r="F10" i="5" s="1"/>
  <c r="G41" i="6"/>
  <c r="K10" i="5" s="1"/>
  <c r="E10" i="5" s="1"/>
  <c r="I12" i="5"/>
  <c r="C12" i="5" s="1"/>
  <c r="E47" i="6"/>
  <c r="J12" i="5"/>
  <c r="D12" i="5" s="1"/>
  <c r="F47" i="6"/>
  <c r="D32" i="6"/>
  <c r="K12" i="5"/>
  <c r="E12" i="5" s="1"/>
  <c r="G47" i="6"/>
  <c r="E41" i="6"/>
  <c r="I10" i="5" s="1"/>
  <c r="C10" i="5" s="1"/>
  <c r="G32" i="6"/>
  <c r="K7" i="5" s="1"/>
  <c r="E7" i="5" s="1"/>
  <c r="E29" i="6"/>
  <c r="I6" i="5" s="1"/>
  <c r="C6" i="5" s="1"/>
  <c r="G44" i="6"/>
  <c r="K11" i="5" s="1"/>
  <c r="E11" i="5" s="1"/>
  <c r="I32" i="6"/>
  <c r="M7" i="5" s="1"/>
  <c r="G7" i="5" s="1"/>
  <c r="H38" i="6"/>
  <c r="L9" i="5" s="1"/>
  <c r="L12" i="5"/>
  <c r="F12" i="5" s="1"/>
  <c r="H47" i="6"/>
  <c r="I41" i="6"/>
  <c r="M10" i="5" s="1"/>
  <c r="G10" i="5" s="1"/>
  <c r="I21" i="4"/>
  <c r="I33" i="4"/>
  <c r="H75" i="4"/>
  <c r="H49" i="6" s="1"/>
  <c r="F21" i="4"/>
  <c r="E84" i="4"/>
  <c r="E58" i="6" s="1"/>
  <c r="D22" i="6"/>
  <c r="H44" i="4"/>
  <c r="H21" i="4"/>
  <c r="G21" i="4"/>
  <c r="F84" i="4"/>
  <c r="F58" i="6" s="1"/>
  <c r="H68" i="4"/>
  <c r="H76" i="4"/>
  <c r="H33" i="4"/>
  <c r="M13" i="5"/>
  <c r="G13" i="5" s="1"/>
  <c r="G70" i="6"/>
  <c r="K20" i="5" s="1"/>
  <c r="E20" i="5" s="1"/>
  <c r="G71" i="6"/>
  <c r="K21" i="5" s="1"/>
  <c r="E21" i="5" s="1"/>
  <c r="I6" i="6"/>
  <c r="M2" i="5" s="1"/>
  <c r="G2" i="5" s="1"/>
  <c r="I68" i="4"/>
  <c r="G56" i="4"/>
  <c r="F35" i="6"/>
  <c r="J8" i="5" s="1"/>
  <c r="D8" i="5" s="1"/>
  <c r="E33" i="4"/>
  <c r="D26" i="6"/>
  <c r="E6" i="6"/>
  <c r="I2" i="5" s="1"/>
  <c r="C2" i="5" s="1"/>
  <c r="G33" i="4"/>
  <c r="F26" i="6"/>
  <c r="J5" i="5" s="1"/>
  <c r="F44" i="4"/>
  <c r="G85" i="4"/>
  <c r="G59" i="6" s="1"/>
  <c r="I22" i="6"/>
  <c r="M4" i="5" s="1"/>
  <c r="G4" i="5" s="1"/>
  <c r="F33" i="4"/>
  <c r="E26" i="6"/>
  <c r="I5" i="5" s="1"/>
  <c r="C5" i="5" s="1"/>
  <c r="F56" i="4"/>
  <c r="E35" i="6"/>
  <c r="I8" i="5" s="1"/>
  <c r="C8" i="5" s="1"/>
  <c r="G76" i="4"/>
  <c r="I26" i="6"/>
  <c r="M5" i="5" s="1"/>
  <c r="G5" i="5" s="1"/>
  <c r="H56" i="4"/>
  <c r="G35" i="6"/>
  <c r="K8" i="5" s="1"/>
  <c r="E8" i="5" s="1"/>
  <c r="H70" i="6"/>
  <c r="L20" i="5" s="1"/>
  <c r="F20" i="5" s="1"/>
  <c r="H71" i="6"/>
  <c r="L21" i="5" s="1"/>
  <c r="F21" i="5" s="1"/>
  <c r="E56" i="4"/>
  <c r="D35" i="6"/>
  <c r="H85" i="4"/>
  <c r="H59" i="6" s="1"/>
  <c r="G68" i="4"/>
  <c r="I85" i="4"/>
  <c r="I59" i="6" s="1"/>
  <c r="E71" i="6"/>
  <c r="I21" i="5" s="1"/>
  <c r="C21" i="5" s="1"/>
  <c r="E70" i="6"/>
  <c r="I20" i="5" s="1"/>
  <c r="C20" i="5" s="1"/>
  <c r="H9" i="6"/>
  <c r="L3" i="5" s="1"/>
  <c r="F3" i="5" s="1"/>
  <c r="G9" i="6"/>
  <c r="K3" i="5" s="1"/>
  <c r="E3" i="5" s="1"/>
  <c r="F71" i="6"/>
  <c r="J21" i="5" s="1"/>
  <c r="D21" i="5" s="1"/>
  <c r="F70" i="6"/>
  <c r="J20" i="5" s="1"/>
  <c r="D20" i="5" s="1"/>
  <c r="F6" i="6"/>
  <c r="J2" i="5" s="1"/>
  <c r="D2" i="5" s="1"/>
  <c r="F76" i="4"/>
  <c r="F50" i="6" s="1"/>
  <c r="F68" i="4"/>
  <c r="E76" i="4"/>
  <c r="E50" i="6" s="1"/>
  <c r="E68" i="4"/>
  <c r="I50" i="6" l="1"/>
  <c r="M14" i="5" s="1"/>
  <c r="G14" i="5" s="1"/>
  <c r="H50" i="6"/>
  <c r="L14" i="5" s="1"/>
  <c r="F14" i="5" s="1"/>
  <c r="J14" i="5"/>
  <c r="D14" i="5" s="1"/>
  <c r="G50" i="6"/>
  <c r="K14" i="5" s="1"/>
  <c r="E14" i="5" s="1"/>
  <c r="D77" i="4"/>
  <c r="F85" i="4"/>
  <c r="F59" i="6" s="1"/>
  <c r="F62" i="6" s="1"/>
  <c r="J18" i="5" s="1"/>
  <c r="D18" i="5" s="1"/>
  <c r="E9" i="5"/>
  <c r="H77" i="4"/>
  <c r="K13" i="5"/>
  <c r="E13" i="5" s="1"/>
  <c r="E85" i="4"/>
  <c r="E86" i="4" s="1"/>
  <c r="F9" i="5"/>
  <c r="H86" i="4"/>
  <c r="G51" i="6"/>
  <c r="K15" i="5" s="1"/>
  <c r="E15" i="5" s="1"/>
  <c r="G9" i="5"/>
  <c r="M12" i="5"/>
  <c r="G12" i="5" s="1"/>
  <c r="I47" i="6"/>
  <c r="L13" i="5"/>
  <c r="F13" i="5" s="1"/>
  <c r="D5" i="5"/>
  <c r="D9" i="5"/>
  <c r="D51" i="6"/>
  <c r="C9" i="5"/>
  <c r="H88" i="4"/>
  <c r="I86" i="4"/>
  <c r="I88" i="4"/>
  <c r="I62" i="6"/>
  <c r="M18" i="5" s="1"/>
  <c r="G18" i="5" s="1"/>
  <c r="F51" i="6"/>
  <c r="J15" i="5" s="1"/>
  <c r="D15" i="5" s="1"/>
  <c r="E77" i="4"/>
  <c r="G86" i="4"/>
  <c r="D62" i="6"/>
  <c r="I51" i="6"/>
  <c r="M15" i="5" s="1"/>
  <c r="G15" i="5" s="1"/>
  <c r="F88" i="4"/>
  <c r="G62" i="6"/>
  <c r="K18" i="5" s="1"/>
  <c r="E18" i="5" s="1"/>
  <c r="G60" i="6"/>
  <c r="K17" i="5" s="1"/>
  <c r="E17" i="5" s="1"/>
  <c r="F77" i="4"/>
  <c r="G88" i="4"/>
  <c r="H62" i="6"/>
  <c r="L18" i="5" s="1"/>
  <c r="F18" i="5" s="1"/>
  <c r="H60" i="6"/>
  <c r="L17" i="5" s="1"/>
  <c r="F17" i="5" s="1"/>
  <c r="G77" i="4"/>
  <c r="D60" i="6" l="1"/>
  <c r="E59" i="6"/>
  <c r="F86" i="4"/>
  <c r="F60" i="6"/>
  <c r="J17" i="5" s="1"/>
  <c r="D17" i="5" s="1"/>
  <c r="H51" i="6"/>
  <c r="L15" i="5" s="1"/>
  <c r="F15" i="5" s="1"/>
  <c r="E88" i="4"/>
  <c r="E51" i="6"/>
  <c r="I15" i="5" s="1"/>
  <c r="C15" i="5" s="1"/>
  <c r="I14" i="5"/>
  <c r="C14" i="5" s="1"/>
  <c r="I60" i="6"/>
  <c r="M17" i="5" s="1"/>
  <c r="G17" i="5" s="1"/>
  <c r="E62" i="6" l="1"/>
  <c r="I18" i="5" s="1"/>
  <c r="C18" i="5" s="1"/>
  <c r="E60" i="6"/>
  <c r="I17" i="5" s="1"/>
  <c r="C1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6" authorId="0" shapeId="0" xr:uid="{00000000-0006-0000-0200-000001000000}">
      <text>
        <r>
          <rPr>
            <sz val="9"/>
            <color indexed="8"/>
            <rFont val="宋体"/>
            <family val="3"/>
            <charset val="134"/>
            <scheme val="minor"/>
          </rPr>
          <t>一家公司的总资产规模代表这家公司掌控的资源规模，也就是这家公司的实力。</t>
        </r>
      </text>
    </comment>
    <comment ref="C6" authorId="0" shapeId="0" xr:uid="{00000000-0006-0000-0200-000002000000}">
      <text>
        <r>
          <rPr>
            <b/>
            <sz val="9"/>
            <color indexed="8"/>
            <rFont val="宋体"/>
            <family val="3"/>
            <charset val="134"/>
            <scheme val="minor"/>
          </rPr>
          <t xml:space="preserve">
A股市场总资产大致规模：
截止2020年12月在A股4000多家上市公司中，
总资产大于500亿的大概300多家；
总资产大于100亿的大概1000多家；
总资产大于50亿的大概1700多家。</t>
        </r>
      </text>
    </comment>
    <comment ref="C7" authorId="0" shapeId="0" xr:uid="{00000000-0006-0000-0200-000003000000}">
      <text>
        <r>
          <rPr>
            <b/>
            <sz val="9"/>
            <color indexed="8"/>
            <rFont val="宋体"/>
            <family val="3"/>
            <charset val="134"/>
            <scheme val="minor"/>
          </rPr>
          <t>增长率 = （本年总资产 - 上年总资产）/ 上年总资产</t>
        </r>
        <r>
          <rPr>
            <sz val="9"/>
            <color indexed="8"/>
            <rFont val="宋体"/>
            <family val="3"/>
            <charset val="134"/>
            <scheme val="minor"/>
          </rPr>
          <t xml:space="preserve">
总资产增长率大于10%，说明公司在扩张之中，成长性较好
小于0，公司很可能处于收缩或者衰退之中</t>
        </r>
      </text>
    </comment>
    <comment ref="B8" authorId="0" shapeId="0" xr:uid="{00000000-0006-0000-0200-000004000000}">
      <text>
        <r>
          <rPr>
            <b/>
            <sz val="9"/>
            <color indexed="8"/>
            <rFont val="宋体"/>
            <family val="3"/>
            <charset val="134"/>
            <scheme val="minor"/>
          </rPr>
          <t xml:space="preserve">
</t>
        </r>
        <r>
          <rPr>
            <sz val="9"/>
            <color indexed="8"/>
            <rFont val="宋体"/>
            <family val="3"/>
            <charset val="134"/>
            <scheme val="minor"/>
          </rPr>
          <t>资产负债率</t>
        </r>
        <r>
          <rPr>
            <b/>
            <sz val="9"/>
            <color indexed="8"/>
            <rFont val="宋体"/>
            <family val="3"/>
            <charset val="134"/>
            <scheme val="minor"/>
          </rPr>
          <t>大于60%</t>
        </r>
        <r>
          <rPr>
            <sz val="9"/>
            <color indexed="8"/>
            <rFont val="宋体"/>
            <family val="3"/>
            <charset val="134"/>
            <scheme val="minor"/>
          </rPr>
          <t>的公司，债务风险较大，淘汰掉。</t>
        </r>
      </text>
    </comment>
    <comment ref="C9" authorId="0" shapeId="0" xr:uid="{00000000-0006-0000-0200-000005000000}">
      <text>
        <r>
          <rPr>
            <b/>
            <sz val="9"/>
            <color indexed="8"/>
            <rFont val="宋体"/>
            <family val="3"/>
            <charset val="134"/>
            <scheme val="minor"/>
          </rPr>
          <t>资产负债率 = 总负债 / 总资产
资产负债率=</t>
        </r>
        <r>
          <rPr>
            <sz val="9"/>
            <color indexed="8"/>
            <rFont val="宋体"/>
            <family val="3"/>
            <charset val="134"/>
            <scheme val="minor"/>
          </rPr>
          <t>负债合计/资产总计</t>
        </r>
      </text>
    </comment>
    <comment ref="B10" authorId="0" shapeId="0" xr:uid="{00000000-0006-0000-0200-000006000000}">
      <text>
        <r>
          <rPr>
            <b/>
            <sz val="9"/>
            <color indexed="8"/>
            <rFont val="宋体"/>
            <family val="3"/>
            <charset val="134"/>
            <scheme val="minor"/>
          </rPr>
          <t>准货币资金减有息负债小于0的公司，淘汰。</t>
        </r>
      </text>
    </comment>
    <comment ref="C12" authorId="0" shapeId="0" xr:uid="{00000000-0006-0000-0200-000007000000}">
      <text>
        <r>
          <rPr>
            <sz val="9"/>
            <color indexed="8"/>
            <rFont val="宋体"/>
            <family val="3"/>
            <charset val="134"/>
            <scheme val="minor"/>
          </rPr>
          <t>搜索“其他流动资产”然后找到细分项中的</t>
        </r>
        <r>
          <rPr>
            <b/>
            <sz val="9"/>
            <color indexed="8"/>
            <rFont val="宋体"/>
            <family val="3"/>
            <charset val="134"/>
            <scheme val="minor"/>
          </rPr>
          <t>“理财产品”</t>
        </r>
      </text>
    </comment>
    <comment ref="C13" authorId="0" shapeId="0" xr:uid="{00000000-0006-0000-0200-000008000000}">
      <text>
        <r>
          <rPr>
            <sz val="9"/>
            <color indexed="8"/>
            <rFont val="宋体"/>
            <family val="3"/>
            <charset val="134"/>
            <scheme val="minor"/>
          </rPr>
          <t>搜索“结构性存款”，可能在其他流动资产，也可能在其他科目</t>
        </r>
      </text>
    </comment>
    <comment ref="C14" authorId="0" shapeId="0" xr:uid="{00000000-0006-0000-0200-000009000000}">
      <text>
        <r>
          <rPr>
            <b/>
            <sz val="9"/>
            <color indexed="8"/>
            <rFont val="宋体"/>
            <family val="3"/>
            <charset val="134"/>
            <scheme val="minor"/>
          </rPr>
          <t>准货币资金 =  货币资金+交易性金融资产+其他流动资产里的理财产品+结构性存款</t>
        </r>
      </text>
    </comment>
    <comment ref="C19" authorId="0" shapeId="0" xr:uid="{00000000-0006-0000-0200-00000A000000}">
      <text>
        <r>
          <rPr>
            <b/>
            <sz val="9"/>
            <color indexed="8"/>
            <rFont val="宋体"/>
            <family val="3"/>
            <charset val="134"/>
            <scheme val="minor"/>
          </rPr>
          <t>结合长期应付款科目注释，看具体明细项，判断是有息负债还是无息负债</t>
        </r>
      </text>
    </comment>
    <comment ref="C20" authorId="0" shapeId="0" xr:uid="{00000000-0006-0000-0200-00000B000000}">
      <text>
        <r>
          <rPr>
            <b/>
            <sz val="9"/>
            <color indexed="8"/>
            <rFont val="宋体"/>
            <family val="3"/>
            <charset val="134"/>
            <scheme val="minor"/>
          </rPr>
          <t xml:space="preserve">
有息负债=短期借款+一年内到期的非流动负债+长期借款+应付债券+长期应付款</t>
        </r>
      </text>
    </comment>
    <comment ref="C21" authorId="0" shapeId="0" xr:uid="{00000000-0006-0000-0200-00000C000000}">
      <text>
        <r>
          <rPr>
            <b/>
            <sz val="9"/>
            <color indexed="8"/>
            <rFont val="宋体"/>
            <family val="3"/>
            <charset val="134"/>
            <scheme val="minor"/>
          </rPr>
          <t xml:space="preserve">
差额 = 准货币资金 - 有息负债
大于0，无偿债风险。 </t>
        </r>
        <r>
          <rPr>
            <sz val="9"/>
            <color indexed="8"/>
            <rFont val="宋体"/>
            <family val="3"/>
            <charset val="134"/>
            <scheme val="minor"/>
          </rPr>
          <t>异常情况：准货币资金和短期借款或长期借款的金额都很大，很可能企业实际没有钱，后期风险很大。</t>
        </r>
        <r>
          <rPr>
            <b/>
            <sz val="9"/>
            <color indexed="8"/>
            <rFont val="宋体"/>
            <family val="3"/>
            <charset val="134"/>
            <scheme val="minor"/>
          </rPr>
          <t xml:space="preserve">
小于0，有偿债风险。
</t>
        </r>
      </text>
    </comment>
    <comment ref="B22" authorId="0" shapeId="0" xr:uid="{00000000-0006-0000-0200-00000D000000}">
      <text>
        <r>
          <rPr>
            <sz val="9"/>
            <color indexed="8"/>
            <rFont val="宋体"/>
            <family val="3"/>
            <charset val="134"/>
            <scheme val="minor"/>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shapeId="0" xr:uid="{00000000-0006-0000-0200-00000E000000}">
      <text>
        <r>
          <rPr>
            <b/>
            <sz val="9"/>
            <color indexed="8"/>
            <rFont val="宋体"/>
            <family val="3"/>
            <charset val="134"/>
            <scheme val="minor"/>
          </rPr>
          <t xml:space="preserve">
应付预收合计 = 应付票据 + 应付账款 + 预收款项 +合同负债</t>
        </r>
      </text>
    </comment>
    <comment ref="C32" authorId="0" shapeId="0" xr:uid="{00000000-0006-0000-0200-00000F000000}">
      <text>
        <r>
          <rPr>
            <b/>
            <sz val="9"/>
            <color indexed="8"/>
            <rFont val="宋体"/>
            <family val="3"/>
            <charset val="134"/>
            <scheme val="minor"/>
          </rPr>
          <t xml:space="preserve">
应收预付合计 = 应收票据 + 应收账款 + 预付款项+应收款项融资+合同资产</t>
        </r>
      </text>
    </comment>
    <comment ref="C33" authorId="0" shapeId="0" xr:uid="{00000000-0006-0000-0200-000010000000}">
      <text>
        <r>
          <rPr>
            <b/>
            <sz val="9"/>
            <color indexed="8"/>
            <rFont val="宋体"/>
            <family val="3"/>
            <charset val="134"/>
            <scheme val="minor"/>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shapeId="0" xr:uid="{00000000-0006-0000-0200-000011000000}">
      <text>
        <r>
          <rPr>
            <sz val="9"/>
            <color indexed="8"/>
            <rFont val="宋体"/>
            <family val="3"/>
            <charset val="134"/>
            <scheme val="minor"/>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shapeId="0" xr:uid="{00000000-0006-0000-0200-000012000000}">
      <text>
        <r>
          <rPr>
            <sz val="9"/>
            <color indexed="8"/>
            <rFont val="宋体"/>
            <family val="3"/>
            <charset val="134"/>
            <scheme val="minor"/>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shapeId="0" xr:uid="{00000000-0006-0000-0200-000013000000}">
      <text>
        <r>
          <rPr>
            <sz val="9"/>
            <color indexed="8"/>
            <rFont val="宋体"/>
            <family val="3"/>
            <charset val="134"/>
            <scheme val="minor"/>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shapeId="0" xr:uid="{00000000-0006-0000-0200-000014000000}">
      <text>
        <r>
          <rPr>
            <b/>
            <sz val="9"/>
            <color indexed="8"/>
            <rFont val="宋体"/>
            <family val="3"/>
            <charset val="134"/>
            <scheme val="minor"/>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shapeId="0" xr:uid="{00000000-0006-0000-0200-000015000000}">
      <text>
        <r>
          <rPr>
            <b/>
            <sz val="9"/>
            <color indexed="8"/>
            <rFont val="宋体"/>
            <family val="3"/>
            <charset val="134"/>
            <scheme val="minor"/>
          </rPr>
          <t>比率 = 与主业无关的投资类资产 / 总资产
大于10%，不够专业，淘汰！</t>
        </r>
        <r>
          <rPr>
            <sz val="9"/>
            <color indexed="8"/>
            <rFont val="宋体"/>
            <family val="3"/>
            <charset val="134"/>
            <scheme val="minor"/>
          </rPr>
          <t xml:space="preserve">
</t>
        </r>
        <r>
          <rPr>
            <b/>
            <sz val="9"/>
            <color indexed="8"/>
            <rFont val="宋体"/>
            <family val="3"/>
            <charset val="134"/>
            <scheme val="minor"/>
          </rPr>
          <t>小于10%，优秀的公司一定是专注于主业的公司，与主业无关的投资类资产占总资产的比例应当很低才对，最好为0。
经验： 一家非常专注于主业的公司，在未来持续保持竞争优秀的概率较大。</t>
        </r>
      </text>
    </comment>
    <comment ref="B57" authorId="0" shapeId="0" xr:uid="{00000000-0006-0000-0200-000016000000}">
      <text>
        <r>
          <rPr>
            <b/>
            <sz val="9"/>
            <color indexed="8"/>
            <rFont val="宋体"/>
            <family val="3"/>
            <charset val="134"/>
            <scheme val="minor"/>
          </rPr>
          <t>对于应收账款占总资产的比率大于5%并且存货占总资产的比率大于15%的公司存在未来爆雷风险。</t>
        </r>
        <r>
          <rPr>
            <sz val="9"/>
            <color indexed="8"/>
            <rFont val="宋体"/>
            <family val="3"/>
            <charset val="134"/>
            <scheme val="minor"/>
          </rPr>
          <t xml:space="preserve">
</t>
        </r>
      </text>
    </comment>
    <comment ref="C59" authorId="0" shapeId="0" xr:uid="{00000000-0006-0000-0200-000017000000}">
      <text>
        <r>
          <rPr>
            <b/>
            <sz val="9"/>
            <color indexed="8"/>
            <rFont val="宋体"/>
            <family val="3"/>
            <charset val="134"/>
            <scheme val="minor"/>
          </rPr>
          <t>需要结合“应付预收”减“应收预付”的差额和应收账款占总资产比率更深入的看</t>
        </r>
      </text>
    </comment>
    <comment ref="B64" authorId="0" shapeId="0" xr:uid="{00000000-0006-0000-0200-000018000000}">
      <text>
        <r>
          <rPr>
            <b/>
            <sz val="9"/>
            <color indexed="8"/>
            <rFont val="宋体"/>
            <family val="3"/>
            <charset val="134"/>
            <scheme val="minor"/>
          </rPr>
          <t xml:space="preserve">
营业收入主要看两点，规模和增长率。营业收入的规模越大越好，增长率最好要大于10%，越高越好。
</t>
        </r>
      </text>
    </comment>
    <comment ref="C65" authorId="0" shapeId="0" xr:uid="{00000000-0006-0000-0200-000019000000}">
      <text>
        <r>
          <rPr>
            <b/>
            <sz val="9"/>
            <color indexed="8"/>
            <rFont val="宋体"/>
            <family val="3"/>
            <charset val="134"/>
            <scheme val="minor"/>
          </rPr>
          <t>增长率 = （本期营业收入 - 上期营业收入）/ 上期营业收入</t>
        </r>
        <r>
          <rPr>
            <sz val="9"/>
            <color indexed="8"/>
            <rFont val="宋体"/>
            <family val="3"/>
            <charset val="134"/>
            <scheme val="minor"/>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shapeId="0" xr:uid="{00000000-0006-0000-0200-00001A000000}">
      <text>
        <r>
          <rPr>
            <sz val="9"/>
            <color indexed="8"/>
            <rFont val="宋体"/>
            <family val="3"/>
            <charset val="134"/>
            <scheme val="minor"/>
          </rPr>
          <t xml:space="preserve">
毛利率主要看两点，数值和波幅。毛利率小于40%或波动幅度大于20%的公司淘汰掉。
一般毛利率</t>
        </r>
        <r>
          <rPr>
            <b/>
            <sz val="9"/>
            <color indexed="8"/>
            <rFont val="宋体"/>
            <family val="3"/>
            <charset val="134"/>
            <scheme val="minor"/>
          </rPr>
          <t>大于40%</t>
        </r>
        <r>
          <rPr>
            <sz val="9"/>
            <color indexed="8"/>
            <rFont val="宋体"/>
            <family val="3"/>
            <charset val="134"/>
            <scheme val="minor"/>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shapeId="0" xr:uid="{00000000-0006-0000-0200-00001B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1、大于40%，公司都有某种核心竞争力；
2、小于40%，公司一般面临的竞争压力都较大，风险也较大；
</t>
        </r>
        <r>
          <rPr>
            <b/>
            <sz val="9"/>
            <color indexed="8"/>
            <rFont val="宋体"/>
            <family val="3"/>
            <charset val="134"/>
            <scheme val="minor"/>
          </rPr>
          <t>经验：
1、低毛利率的公司要想获得成功需要比高毛利率的公司付出更大的代价，这就增加了公司的风险。
2、把毛利率小于40%的公司淘汰掉。</t>
        </r>
      </text>
    </comment>
    <comment ref="C68" authorId="0" shapeId="0" xr:uid="{00000000-0006-0000-0200-00001C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1、大于40%，公司都有某种核心竞争力；
2、小于40%，公司一般面临的竞争压力都较大，风险也较大；
</t>
        </r>
        <r>
          <rPr>
            <b/>
            <sz val="9"/>
            <color indexed="8"/>
            <rFont val="宋体"/>
            <family val="3"/>
            <charset val="134"/>
            <scheme val="minor"/>
          </rPr>
          <t>经验：
1、低毛利率的公司要想获得成功需要比高毛利率的公司付出更大的代价，这就增加了公司的风险。
2、把毛利率小于40%的公司淘汰掉。</t>
        </r>
      </text>
    </comment>
    <comment ref="B69" authorId="0" shapeId="0" xr:uid="{00000000-0006-0000-0200-00001D000000}">
      <text>
        <r>
          <rPr>
            <sz val="9"/>
            <color indexed="8"/>
            <rFont val="宋体"/>
            <family val="3"/>
            <charset val="134"/>
            <scheme val="minor"/>
          </rPr>
          <t xml:space="preserve">
优秀公司的费用率与毛利率的比率一般</t>
        </r>
        <r>
          <rPr>
            <b/>
            <sz val="9"/>
            <color indexed="8"/>
            <rFont val="宋体"/>
            <family val="3"/>
            <charset val="134"/>
            <scheme val="minor"/>
          </rPr>
          <t>小于40%。</t>
        </r>
        <r>
          <rPr>
            <sz val="9"/>
            <color indexed="8"/>
            <rFont val="宋体"/>
            <family val="3"/>
            <charset val="134"/>
            <scheme val="minor"/>
          </rPr>
          <t xml:space="preserve">
在投资实践中，一般把期间费用率与毛利率的比率大于60%的公司淘汰掉。
</t>
        </r>
      </text>
    </comment>
    <comment ref="C71" authorId="0" shapeId="0" xr:uid="{00000000-0006-0000-0200-00001E000000}">
      <text>
        <r>
          <rPr>
            <b/>
            <sz val="9"/>
            <color indexed="8"/>
            <rFont val="宋体"/>
            <family val="3"/>
            <charset val="134"/>
            <scheme val="minor"/>
          </rPr>
          <t xml:space="preserve">
2018年，新会计准则，研发费用从管理费用里单设科目。</t>
        </r>
        <r>
          <rPr>
            <sz val="9"/>
            <color indexed="8"/>
            <rFont val="宋体"/>
            <family val="3"/>
            <charset val="134"/>
            <scheme val="minor"/>
          </rPr>
          <t xml:space="preserve">
</t>
        </r>
      </text>
    </comment>
    <comment ref="C72" authorId="0" shapeId="0" xr:uid="{00000000-0006-0000-0200-00001F000000}">
      <text>
        <r>
          <rPr>
            <b/>
            <sz val="9"/>
            <color indexed="8"/>
            <rFont val="宋体"/>
            <family val="3"/>
            <charset val="134"/>
            <scheme val="minor"/>
          </rPr>
          <t>出于保守考虑，
如果“财务费用”是正数，就把“财务费用”计算在内。
如果“财务费用”是负数，就不把“财务费用”计算在内。</t>
        </r>
      </text>
    </comment>
    <comment ref="C73" authorId="0" shapeId="0" xr:uid="{00000000-0006-0000-0200-000020000000}">
      <text>
        <r>
          <rPr>
            <b/>
            <sz val="9"/>
            <color indexed="8"/>
            <rFont val="宋体"/>
            <family val="3"/>
            <charset val="134"/>
            <scheme val="minor"/>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shapeId="0" xr:uid="{00000000-0006-0000-0200-000021000000}">
      <text>
        <r>
          <rPr>
            <b/>
            <sz val="9"/>
            <color indexed="8"/>
            <rFont val="宋体"/>
            <family val="3"/>
            <charset val="134"/>
            <scheme val="minor"/>
          </rPr>
          <t xml:space="preserve">期间费用率 = （销售费用 + 管理费用 + 研发费用 + 财务费用） / 营业收入 = 四费合计/ 营业收入 * 100%
</t>
        </r>
      </text>
    </comment>
    <comment ref="C76" authorId="0" shapeId="0" xr:uid="{00000000-0006-0000-0200-000022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
</t>
        </r>
      </text>
    </comment>
    <comment ref="C77" authorId="0" shapeId="0" xr:uid="{00000000-0006-0000-0200-000023000000}">
      <text>
        <r>
          <rPr>
            <b/>
            <sz val="9"/>
            <color indexed="8"/>
            <rFont val="宋体"/>
            <family val="3"/>
            <charset val="134"/>
            <scheme val="minor"/>
          </rPr>
          <t xml:space="preserve">
比率 =期间费用率 / 毛利率
小于40%，成本控制能力好，属于优秀的企业；
大于40%，成本控制能力差
</t>
        </r>
      </text>
    </comment>
    <comment ref="B78" authorId="0" shapeId="0" xr:uid="{00000000-0006-0000-0200-000024000000}">
      <text>
        <r>
          <rPr>
            <sz val="9"/>
            <color indexed="8"/>
            <rFont val="宋体"/>
            <family val="3"/>
            <charset val="134"/>
            <scheme val="minor"/>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shapeId="0" xr:uid="{00000000-0006-0000-0200-000025000000}">
      <text>
        <r>
          <rPr>
            <b/>
            <sz val="9"/>
            <color indexed="8"/>
            <rFont val="宋体"/>
            <family val="3"/>
            <charset val="134"/>
            <scheme val="minor"/>
          </rPr>
          <t xml:space="preserve">
</t>
        </r>
        <r>
          <rPr>
            <sz val="9"/>
            <color indexed="8"/>
            <rFont val="宋体"/>
            <family val="3"/>
            <charset val="134"/>
            <scheme val="minor"/>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shapeId="0" xr:uid="{00000000-0006-0000-0200-000026000000}">
      <text>
        <r>
          <rPr>
            <b/>
            <sz val="9"/>
            <color indexed="8"/>
            <rFont val="宋体"/>
            <family val="3"/>
            <charset val="134"/>
            <scheme val="minor"/>
          </rPr>
          <t xml:space="preserve">
主营利润 = 营业收入 - 营业成本 - 税金及附加 - （销售费用 + 管理费用 + 财务费用 + 研发费用）</t>
        </r>
      </text>
    </comment>
    <comment ref="C86" authorId="0" shapeId="0" xr:uid="{00000000-0006-0000-0200-000027000000}">
      <text>
        <r>
          <rPr>
            <b/>
            <sz val="9"/>
            <color indexed="8"/>
            <rFont val="宋体"/>
            <family val="3"/>
            <charset val="134"/>
            <scheme val="minor"/>
          </rPr>
          <t xml:space="preserve">
主营利润率 = 主营利润 / 营业收入 * 100%
大于15%，主业盈利能力强
小于15%，主业盈利能力弱</t>
        </r>
      </text>
    </comment>
    <comment ref="C88" authorId="0" shapeId="0" xr:uid="{00000000-0006-0000-0200-000028000000}">
      <text>
        <r>
          <rPr>
            <b/>
            <sz val="9"/>
            <color indexed="8"/>
            <rFont val="宋体"/>
            <family val="3"/>
            <charset val="134"/>
            <scheme val="minor"/>
          </rPr>
          <t>比率 = 主营利润 / 营业利润
大于80%，说明“营业利润”中的绝大部分利润是由主业创造的，这样的利润结构才是健康的，这样的利润才是可持续的。</t>
        </r>
        <r>
          <rPr>
            <sz val="9"/>
            <color indexed="8"/>
            <rFont val="宋体"/>
            <family val="3"/>
            <charset val="134"/>
            <scheme val="minor"/>
          </rPr>
          <t xml:space="preserve">
</t>
        </r>
        <r>
          <rPr>
            <b/>
            <sz val="9"/>
            <color indexed="8"/>
            <rFont val="宋体"/>
            <family val="3"/>
            <charset val="134"/>
            <scheme val="minor"/>
          </rPr>
          <t>小于80%，这样的公司不具备持续的竞争力，淘汰。
这个比率越高越好。</t>
        </r>
      </text>
    </comment>
    <comment ref="B89" authorId="0" shapeId="0" xr:uid="{00000000-0006-0000-0200-000029000000}">
      <text>
        <r>
          <rPr>
            <sz val="9"/>
            <color indexed="8"/>
            <rFont val="宋体"/>
            <family val="3"/>
            <charset val="134"/>
            <scheme val="minor"/>
          </rPr>
          <t>过去5年的平均净利润现金比率小于100%的公司，淘汰掉。</t>
        </r>
      </text>
    </comment>
    <comment ref="C91" authorId="0" shapeId="0" xr:uid="{00000000-0006-0000-0200-00002A000000}">
      <text>
        <r>
          <rPr>
            <b/>
            <sz val="9"/>
            <color indexed="8"/>
            <rFont val="宋体"/>
            <family val="3"/>
            <charset val="134"/>
            <scheme val="minor"/>
          </rPr>
          <t xml:space="preserve">
比率 = 经营活动产生的现金流量净额 / 净利润 * 100%
比率小于100%的公司，淘汰。
优秀公司的“净利润现金比率”会持续的大于100%。</t>
        </r>
      </text>
    </comment>
    <comment ref="B92" authorId="0" shapeId="0" xr:uid="{00000000-0006-0000-0200-00002B000000}">
      <text>
        <r>
          <rPr>
            <b/>
            <sz val="9"/>
            <color indexed="8"/>
            <rFont val="宋体"/>
            <family val="3"/>
            <charset val="134"/>
            <scheme val="minor"/>
          </rPr>
          <t xml:space="preserve">
</t>
        </r>
        <r>
          <rPr>
            <sz val="9"/>
            <color indexed="8"/>
            <rFont val="宋体"/>
            <family val="3"/>
            <charset val="134"/>
            <scheme val="minor"/>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shapeId="0" xr:uid="{00000000-0006-0000-0200-00002C000000}">
      <text>
        <r>
          <rPr>
            <b/>
            <sz val="9"/>
            <color indexed="8"/>
            <rFont val="宋体"/>
            <family val="3"/>
            <charset val="134"/>
            <scheme val="minor"/>
          </rPr>
          <t>ROE小于15%的公司需要淘汰掉</t>
        </r>
      </text>
    </comment>
    <comment ref="C95" authorId="0" shapeId="0" xr:uid="{00000000-0006-0000-0200-00002D000000}">
      <text>
        <r>
          <rPr>
            <b/>
            <sz val="9"/>
            <color indexed="8"/>
            <rFont val="宋体"/>
            <family val="3"/>
            <charset val="134"/>
            <scheme val="minor"/>
          </rPr>
          <t>归母净利润增长率持续小于10%的公司淘汰</t>
        </r>
      </text>
    </comment>
    <comment ref="B96" authorId="0" shapeId="0" xr:uid="{00000000-0006-0000-0200-00002E000000}">
      <text>
        <r>
          <rPr>
            <b/>
            <sz val="9"/>
            <color indexed="8"/>
            <rFont val="宋体"/>
            <family val="3"/>
            <charset val="134"/>
            <scheme val="minor"/>
          </rPr>
          <t xml:space="preserve">
</t>
        </r>
        <r>
          <rPr>
            <sz val="9"/>
            <color indexed="8"/>
            <rFont val="宋体"/>
            <family val="3"/>
            <charset val="134"/>
            <scheme val="minor"/>
          </rPr>
          <t>购建固定资产、无形资产和其他长期资产支付的现金与经营活动产生的现金流量净额的比率大于100%或持续小于3%的公司需要淘汰掉。这两种类型的公司前者风险较大，后者回报较低。</t>
        </r>
      </text>
    </comment>
    <comment ref="C98" authorId="0" shapeId="0" xr:uid="{00000000-0006-0000-0200-00002F000000}">
      <text>
        <r>
          <rPr>
            <b/>
            <sz val="9"/>
            <color indexed="8"/>
            <rFont val="宋体"/>
            <family val="3"/>
            <charset val="134"/>
            <scheme val="minor"/>
          </rPr>
          <t xml:space="preserve">
比率 = 购建固定资产、无形资产和其他长期资产支付的现金 / 经营活动产生的现金流量净额 * 100%</t>
        </r>
        <r>
          <rPr>
            <sz val="9"/>
            <color indexed="8"/>
            <rFont val="宋体"/>
            <family val="3"/>
            <charset val="134"/>
            <scheme val="minor"/>
          </rPr>
          <t xml:space="preserve">
3%-60%，公司增长潜力较大并且风险相对较小；
大于100%或持续小于3%，前者风险较大，后者回报较低</t>
        </r>
      </text>
    </comment>
    <comment ref="B99" authorId="0" shapeId="0" xr:uid="{00000000-0006-0000-0200-000030000000}">
      <text>
        <r>
          <rPr>
            <sz val="9"/>
            <color indexed="8"/>
            <rFont val="宋体"/>
            <family val="3"/>
            <charset val="134"/>
            <scheme val="minor"/>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微淼</author>
  </authors>
  <commentList>
    <comment ref="B5" authorId="0" shapeId="0" xr:uid="{00000000-0006-0000-0300-000001000000}">
      <text>
        <r>
          <rPr>
            <sz val="9"/>
            <color indexed="8"/>
            <rFont val="宋体"/>
            <family val="3"/>
            <charset val="134"/>
            <scheme val="minor"/>
          </rPr>
          <t>一家公司的总资产规模代表这家公司掌控的资源规模，也就是这家公司的实力。</t>
        </r>
      </text>
    </comment>
    <comment ref="C5" authorId="0" shapeId="0" xr:uid="{00000000-0006-0000-0300-000002000000}">
      <text>
        <r>
          <rPr>
            <b/>
            <sz val="9"/>
            <color indexed="8"/>
            <rFont val="宋体"/>
            <family val="3"/>
            <charset val="134"/>
            <scheme val="minor"/>
          </rPr>
          <t xml:space="preserve">
A股市场总资产大致规模：
截止2020年12月在A股4000多家上市公司中，
总资产大于500亿的大概300多家；
总资产大于100亿的大概1000多家；
总资产大于50亿的大概1700多家。</t>
        </r>
      </text>
    </comment>
    <comment ref="C6" authorId="0" shapeId="0" xr:uid="{00000000-0006-0000-0300-000003000000}">
      <text>
        <r>
          <rPr>
            <b/>
            <sz val="9"/>
            <color indexed="8"/>
            <rFont val="宋体"/>
            <family val="3"/>
            <charset val="134"/>
            <scheme val="minor"/>
          </rPr>
          <t>增长率 = （本年总资产 - 上年总资产）/ 上年总资产</t>
        </r>
        <r>
          <rPr>
            <sz val="9"/>
            <color indexed="8"/>
            <rFont val="宋体"/>
            <family val="3"/>
            <charset val="134"/>
            <scheme val="minor"/>
          </rPr>
          <t xml:space="preserve">
总资产增长率大于10%，说明公司在扩张之中，成长性较好
小于0，公司很可能处于收缩或者衰退之中</t>
        </r>
      </text>
    </comment>
    <comment ref="B8" authorId="0" shapeId="0" xr:uid="{00000000-0006-0000-0300-000004000000}">
      <text>
        <r>
          <rPr>
            <b/>
            <sz val="9"/>
            <color indexed="8"/>
            <rFont val="宋体"/>
            <family val="3"/>
            <charset val="134"/>
            <scheme val="minor"/>
          </rPr>
          <t xml:space="preserve">
</t>
        </r>
        <r>
          <rPr>
            <sz val="9"/>
            <color indexed="8"/>
            <rFont val="宋体"/>
            <family val="3"/>
            <charset val="134"/>
            <scheme val="minor"/>
          </rPr>
          <t>资产负债率</t>
        </r>
        <r>
          <rPr>
            <b/>
            <sz val="9"/>
            <color indexed="8"/>
            <rFont val="宋体"/>
            <family val="3"/>
            <charset val="134"/>
            <scheme val="minor"/>
          </rPr>
          <t>大于70%</t>
        </r>
        <r>
          <rPr>
            <sz val="9"/>
            <color indexed="8"/>
            <rFont val="宋体"/>
            <family val="3"/>
            <charset val="134"/>
            <scheme val="minor"/>
          </rPr>
          <t>的公司，债务风险较大，淘汰掉。</t>
        </r>
      </text>
    </comment>
    <comment ref="C9" authorId="0" shapeId="0" xr:uid="{00000000-0006-0000-0300-000005000000}">
      <text>
        <r>
          <rPr>
            <b/>
            <sz val="9"/>
            <color indexed="8"/>
            <rFont val="宋体"/>
            <family val="3"/>
            <charset val="134"/>
            <scheme val="minor"/>
          </rPr>
          <t>资产负债率 = 总负债 / 总资产
资产负债率=</t>
        </r>
        <r>
          <rPr>
            <sz val="9"/>
            <color indexed="8"/>
            <rFont val="宋体"/>
            <family val="3"/>
            <charset val="134"/>
            <scheme val="minor"/>
          </rPr>
          <t>负债合计/资产总计</t>
        </r>
      </text>
    </comment>
    <comment ref="C15" authorId="1" shapeId="0" xr:uid="{00000000-0006-0000-0300-000006000000}">
      <text>
        <r>
          <rPr>
            <b/>
            <sz val="9"/>
            <color indexed="81"/>
            <rFont val="宋体"/>
            <charset val="134"/>
          </rPr>
          <t>微淼:</t>
        </r>
        <r>
          <rPr>
            <sz val="9"/>
            <color indexed="81"/>
            <rFont val="宋体"/>
            <charset val="134"/>
          </rPr>
          <t xml:space="preserve">
准货币资金=货币资金+交易性金融资产+其他流动资产里的理财产品+结构性存款</t>
        </r>
      </text>
    </comment>
    <comment ref="C21" authorId="1" shapeId="0" xr:uid="{00000000-0006-0000-0300-000007000000}">
      <text>
        <r>
          <rPr>
            <b/>
            <sz val="9"/>
            <color indexed="81"/>
            <rFont val="宋体"/>
            <charset val="134"/>
          </rPr>
          <t>微淼:</t>
        </r>
        <r>
          <rPr>
            <sz val="9"/>
            <color indexed="81"/>
            <rFont val="宋体"/>
            <charset val="134"/>
          </rPr>
          <t xml:space="preserve">
有息负债总额=短期借款+一年内到期的非流动负债+长期借款+应付债券+长期应付款</t>
        </r>
      </text>
    </comment>
    <comment ref="C22" authorId="1" shapeId="0" xr:uid="{00000000-0006-0000-0300-000008000000}">
      <text>
        <r>
          <rPr>
            <b/>
            <sz val="9"/>
            <color indexed="81"/>
            <rFont val="宋体"/>
            <charset val="134"/>
          </rPr>
          <t>微淼:</t>
        </r>
        <r>
          <rPr>
            <sz val="9"/>
            <color indexed="81"/>
            <rFont val="宋体"/>
            <charset val="134"/>
          </rPr>
          <t xml:space="preserve">
差额 = 准货币资金 - 有息负债
大于0，无偿债风险。 异常情况：准货币资金和短期借款或长期借款的金额都很大，很可能企业实际没有钱，后期风险很大。
小于0，有偿债风险。</t>
        </r>
      </text>
    </comment>
    <comment ref="C24" authorId="0" shapeId="0" xr:uid="{00000000-0006-0000-0300-000009000000}">
      <text>
        <r>
          <rPr>
            <b/>
            <sz val="9"/>
            <color indexed="8"/>
            <rFont val="宋体"/>
            <family val="3"/>
            <charset val="134"/>
            <scheme val="minor"/>
          </rPr>
          <t>应付预收合计 = 应付票据 + 应付账款 + 预收款项 +合同负债</t>
        </r>
      </text>
    </comment>
    <comment ref="C25" authorId="1" shapeId="0" xr:uid="{00000000-0006-0000-0300-00000A000000}">
      <text>
        <r>
          <rPr>
            <b/>
            <sz val="9"/>
            <color indexed="81"/>
            <rFont val="宋体"/>
            <charset val="134"/>
          </rPr>
          <t>应收预付合计 = 应收票据 + 应收账款 + 预付款项+应收款项融资+合同资产</t>
        </r>
      </text>
    </comment>
    <comment ref="C26" authorId="1" shapeId="0" xr:uid="{00000000-0006-0000-0300-00000B000000}">
      <text>
        <r>
          <rPr>
            <b/>
            <sz val="9"/>
            <color indexed="81"/>
            <rFont val="宋体"/>
            <charset val="134"/>
          </rPr>
          <t>微淼:</t>
        </r>
        <r>
          <rPr>
            <sz val="9"/>
            <color indexed="81"/>
            <rFont val="宋体"/>
            <charset val="134"/>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28" authorId="0" shapeId="0" xr:uid="{00000000-0006-0000-0300-00000C000000}">
      <text>
        <r>
          <rPr>
            <sz val="9"/>
            <color indexed="8"/>
            <rFont val="宋体"/>
            <family val="3"/>
            <charset val="134"/>
            <scheme val="minor"/>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C34" authorId="0" shapeId="0" xr:uid="{00000000-0006-0000-0300-00000D000000}">
      <text>
        <r>
          <rPr>
            <b/>
            <sz val="9"/>
            <color indexed="8"/>
            <rFont val="宋体"/>
            <family val="3"/>
            <charset val="134"/>
            <scheme val="minor"/>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35" authorId="0" shapeId="0" xr:uid="{00000000-0006-0000-0300-00000E000000}">
      <text>
        <r>
          <rPr>
            <b/>
            <sz val="9"/>
            <color indexed="8"/>
            <rFont val="宋体"/>
            <family val="3"/>
            <charset val="134"/>
            <scheme val="minor"/>
          </rPr>
          <t>比率 = 与主业无关的投资类资产 / 总资产
大于10%，不够专业，淘汰！</t>
        </r>
        <r>
          <rPr>
            <sz val="9"/>
            <color indexed="8"/>
            <rFont val="宋体"/>
            <family val="3"/>
            <charset val="134"/>
            <scheme val="minor"/>
          </rPr>
          <t xml:space="preserve">
</t>
        </r>
        <r>
          <rPr>
            <b/>
            <sz val="9"/>
            <color indexed="8"/>
            <rFont val="宋体"/>
            <family val="3"/>
            <charset val="134"/>
            <scheme val="minor"/>
          </rPr>
          <t>小于10%，优秀的公司一定是专注于主业的公司，与主业无关的投资类资产占总资产的比例应当很低才对，最好为0。
经验： 一家非常专注于主业的公司，在未来持续保持竞争优秀的概率较大。</t>
        </r>
      </text>
    </comment>
    <comment ref="B37" authorId="0" shapeId="0" xr:uid="{00000000-0006-0000-0300-00000F000000}">
      <text>
        <r>
          <rPr>
            <b/>
            <sz val="9"/>
            <color indexed="8"/>
            <rFont val="宋体"/>
            <family val="3"/>
            <charset val="134"/>
            <scheme val="minor"/>
          </rPr>
          <t>对于应收账款占总资产的比率大于5%并且存货占总资产的比率大于15%的公司存在未来爆雷风险。</t>
        </r>
        <r>
          <rPr>
            <sz val="9"/>
            <color indexed="8"/>
            <rFont val="宋体"/>
            <family val="3"/>
            <charset val="134"/>
            <scheme val="minor"/>
          </rPr>
          <t xml:space="preserve">
</t>
        </r>
      </text>
    </comment>
    <comment ref="C38" authorId="0" shapeId="0" xr:uid="{00000000-0006-0000-0300-000010000000}">
      <text>
        <r>
          <rPr>
            <b/>
            <sz val="9"/>
            <color indexed="8"/>
            <rFont val="宋体"/>
            <family val="3"/>
            <charset val="134"/>
            <scheme val="minor"/>
          </rPr>
          <t>需要结合“应付预收”减“应收预付”的差额和应收账款占总资产比率更深入的看</t>
        </r>
      </text>
    </comment>
    <comment ref="B43" authorId="0" shapeId="0" xr:uid="{00000000-0006-0000-0300-000011000000}">
      <text>
        <r>
          <rPr>
            <b/>
            <sz val="9"/>
            <color indexed="8"/>
            <rFont val="宋体"/>
            <family val="3"/>
            <charset val="134"/>
            <scheme val="minor"/>
          </rPr>
          <t xml:space="preserve">
营业收入主要看两点，规模和增长率。营业收入的规模越大越好，增长率最好要大于10%，越高越好。
</t>
        </r>
      </text>
    </comment>
    <comment ref="C44" authorId="0" shapeId="0" xr:uid="{00000000-0006-0000-0300-000012000000}">
      <text>
        <r>
          <rPr>
            <b/>
            <sz val="9"/>
            <color indexed="8"/>
            <rFont val="宋体"/>
            <family val="3"/>
            <charset val="134"/>
            <scheme val="minor"/>
          </rPr>
          <t>增长率 = （本期营业收入 - 上期营业收入）/ 上期营业收入</t>
        </r>
        <r>
          <rPr>
            <sz val="9"/>
            <color indexed="8"/>
            <rFont val="宋体"/>
            <family val="3"/>
            <charset val="134"/>
            <scheme val="minor"/>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C46" authorId="0" shapeId="0" xr:uid="{00000000-0006-0000-0300-000013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1、大于40%，公司都有某种核心竞争力；
2、小于40%，公司一般面临的竞争压力都较大，风险也较大；
</t>
        </r>
        <r>
          <rPr>
            <b/>
            <sz val="9"/>
            <color indexed="8"/>
            <rFont val="宋体"/>
            <family val="3"/>
            <charset val="134"/>
            <scheme val="minor"/>
          </rPr>
          <t>经验：
1、低毛利率的公司要想获得成功需要比高毛利率的公司付出更大的代价，这就增加了公司的风险。
2、把毛利率小于40%的公司淘汰掉。</t>
        </r>
      </text>
    </comment>
    <comment ref="C49" authorId="0" shapeId="0" xr:uid="{00000000-0006-0000-0300-000014000000}">
      <text>
        <r>
          <rPr>
            <b/>
            <sz val="9"/>
            <color indexed="8"/>
            <rFont val="宋体"/>
            <family val="3"/>
            <charset val="134"/>
            <scheme val="minor"/>
          </rPr>
          <t xml:space="preserve">期间费用率 = （销售费用 + 管理费用 + 研发费用 + 财务费用） / 营业收入 = 四费合计/ 营业收入 * 100%
</t>
        </r>
      </text>
    </comment>
    <comment ref="C51" authorId="0" shapeId="0" xr:uid="{00000000-0006-0000-0300-000015000000}">
      <text>
        <r>
          <rPr>
            <b/>
            <sz val="9"/>
            <color indexed="8"/>
            <rFont val="宋体"/>
            <family val="3"/>
            <charset val="134"/>
            <scheme val="minor"/>
          </rPr>
          <t xml:space="preserve">
比率 =期间费用率 / 毛利率
小于40%，成本控制能力好，属于优秀的企业；
大于40%，成本控制能力差
</t>
        </r>
      </text>
    </comment>
    <comment ref="B53" authorId="0" shapeId="0" xr:uid="{00000000-0006-0000-0300-000016000000}">
      <text>
        <r>
          <rPr>
            <sz val="9"/>
            <color indexed="8"/>
            <rFont val="宋体"/>
            <family val="3"/>
            <charset val="134"/>
            <scheme val="minor"/>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57" authorId="0" shapeId="0" xr:uid="{00000000-0006-0000-0300-000017000000}">
      <text>
        <r>
          <rPr>
            <b/>
            <sz val="9"/>
            <color indexed="8"/>
            <rFont val="宋体"/>
            <family val="3"/>
            <charset val="134"/>
            <scheme val="minor"/>
          </rPr>
          <t xml:space="preserve">
</t>
        </r>
        <r>
          <rPr>
            <sz val="9"/>
            <color indexed="8"/>
            <rFont val="宋体"/>
            <family val="3"/>
            <charset val="134"/>
            <scheme val="minor"/>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59" authorId="0" shapeId="0" xr:uid="{00000000-0006-0000-0300-000018000000}">
      <text>
        <r>
          <rPr>
            <b/>
            <sz val="9"/>
            <color indexed="8"/>
            <rFont val="宋体"/>
            <family val="3"/>
            <charset val="134"/>
            <scheme val="minor"/>
          </rPr>
          <t xml:space="preserve">
主营利润 = 营业收入 - 营业成本 - 税金及附加 - （销售费用 + 管理费用 + 财务费用 + 研发费用）</t>
        </r>
      </text>
    </comment>
    <comment ref="C60" authorId="0" shapeId="0" xr:uid="{00000000-0006-0000-0300-000019000000}">
      <text>
        <r>
          <rPr>
            <b/>
            <sz val="9"/>
            <color indexed="8"/>
            <rFont val="宋体"/>
            <family val="3"/>
            <charset val="134"/>
            <scheme val="minor"/>
          </rPr>
          <t xml:space="preserve">
主营利润率 = 主营利润 / 营业收入 * 100%
大于15%，主业盈利能力强
小于15%，主业盈利能力弱</t>
        </r>
      </text>
    </comment>
    <comment ref="C62" authorId="0" shapeId="0" xr:uid="{00000000-0006-0000-0300-00001A000000}">
      <text>
        <r>
          <rPr>
            <b/>
            <sz val="9"/>
            <color indexed="8"/>
            <rFont val="宋体"/>
            <family val="3"/>
            <charset val="134"/>
            <scheme val="minor"/>
          </rPr>
          <t>比率 = 主营利润 / 营业利润
大于80%，说明“营业利润”中的绝大部分利润是由主业创造的，这样的利润结构才是健康的，这样的利润才是可持续的。</t>
        </r>
        <r>
          <rPr>
            <sz val="9"/>
            <color indexed="8"/>
            <rFont val="宋体"/>
            <family val="3"/>
            <charset val="134"/>
            <scheme val="minor"/>
          </rPr>
          <t xml:space="preserve">
</t>
        </r>
        <r>
          <rPr>
            <b/>
            <sz val="9"/>
            <color indexed="8"/>
            <rFont val="宋体"/>
            <family val="3"/>
            <charset val="134"/>
            <scheme val="minor"/>
          </rPr>
          <t>小于80%，这样的公司不具备持续的竞争力，淘汰。
这个比率越高越好。</t>
        </r>
      </text>
    </comment>
    <comment ref="B64" authorId="0" shapeId="0" xr:uid="{00000000-0006-0000-0300-00001B000000}">
      <text>
        <r>
          <rPr>
            <sz val="9"/>
            <color indexed="8"/>
            <rFont val="宋体"/>
            <family val="3"/>
            <charset val="134"/>
            <scheme val="minor"/>
          </rPr>
          <t>过去5年的平均净利润现金比率小于100%的公司，淘汰掉。</t>
        </r>
      </text>
    </comment>
    <comment ref="C66" authorId="0" shapeId="0" xr:uid="{00000000-0006-0000-0300-00001C000000}">
      <text>
        <r>
          <rPr>
            <b/>
            <sz val="9"/>
            <color indexed="8"/>
            <rFont val="宋体"/>
            <family val="3"/>
            <charset val="134"/>
            <scheme val="minor"/>
          </rPr>
          <t xml:space="preserve">
比率 = 经营活动产生的现金流量净额 / 净利润 * 100%
比率小于100%的公司，淘汰。
优秀公司的“净利润现金比率”会持续的大于100%。</t>
        </r>
      </text>
    </comment>
    <comment ref="B68" authorId="0" shapeId="0" xr:uid="{00000000-0006-0000-0300-00001D000000}">
      <text>
        <r>
          <rPr>
            <b/>
            <sz val="9"/>
            <color indexed="8"/>
            <rFont val="宋体"/>
            <family val="3"/>
            <charset val="134"/>
            <scheme val="minor"/>
          </rPr>
          <t xml:space="preserve">
</t>
        </r>
        <r>
          <rPr>
            <sz val="9"/>
            <color indexed="8"/>
            <rFont val="宋体"/>
            <family val="3"/>
            <charset val="134"/>
            <scheme val="minor"/>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70" authorId="0" shapeId="0" xr:uid="{00000000-0006-0000-0300-00001E000000}">
      <text>
        <r>
          <rPr>
            <b/>
            <sz val="9"/>
            <color indexed="8"/>
            <rFont val="宋体"/>
            <family val="3"/>
            <charset val="134"/>
            <scheme val="minor"/>
          </rPr>
          <t>ROE小于15%的公司需要淘汰掉</t>
        </r>
      </text>
    </comment>
    <comment ref="C71" authorId="0" shapeId="0" xr:uid="{00000000-0006-0000-0300-00001F000000}">
      <text>
        <r>
          <rPr>
            <b/>
            <sz val="9"/>
            <color indexed="8"/>
            <rFont val="宋体"/>
            <family val="3"/>
            <charset val="134"/>
            <scheme val="minor"/>
          </rPr>
          <t>归母净利润增长率持续小于10%的公司淘汰</t>
        </r>
      </text>
    </comment>
    <comment ref="B73" authorId="0" shapeId="0" xr:uid="{00000000-0006-0000-0300-000020000000}">
      <text>
        <r>
          <rPr>
            <b/>
            <sz val="9"/>
            <color indexed="8"/>
            <rFont val="宋体"/>
            <family val="3"/>
            <charset val="134"/>
            <scheme val="minor"/>
          </rPr>
          <t xml:space="preserve">
</t>
        </r>
        <r>
          <rPr>
            <sz val="9"/>
            <color indexed="8"/>
            <rFont val="宋体"/>
            <family val="3"/>
            <charset val="134"/>
            <scheme val="minor"/>
          </rPr>
          <t>购建固定资产、无形资产和其他长期资产支付的现金与经营活动产生的现金流量净额的比率大于100%或持续小于3%的公司需要淘汰掉。这两种类型的公司前者风险较大，后者回报较低。</t>
        </r>
      </text>
    </comment>
    <comment ref="C75" authorId="0" shapeId="0" xr:uid="{00000000-0006-0000-0300-000021000000}">
      <text>
        <r>
          <rPr>
            <b/>
            <sz val="9"/>
            <color indexed="8"/>
            <rFont val="宋体"/>
            <family val="3"/>
            <charset val="134"/>
            <scheme val="minor"/>
          </rPr>
          <t xml:space="preserve">
比率 = 购建固定资产、无形资产和其他长期资产支付的现金 / 经营活动产生的现金流量净额 * 100%</t>
        </r>
        <r>
          <rPr>
            <sz val="9"/>
            <color indexed="8"/>
            <rFont val="宋体"/>
            <family val="3"/>
            <charset val="134"/>
            <scheme val="minor"/>
          </rPr>
          <t xml:space="preserve">
3%-60%，公司增长潜力较大并且风险相对较小；
大于100%或持续小于3%，前者风险较大，后者回报较低</t>
        </r>
      </text>
    </comment>
    <comment ref="B77" authorId="0" shapeId="0" xr:uid="{00000000-0006-0000-0300-000022000000}">
      <text>
        <r>
          <rPr>
            <sz val="9"/>
            <color indexed="8"/>
            <rFont val="宋体"/>
            <family val="3"/>
            <charset val="134"/>
            <scheme val="minor"/>
          </rPr>
          <t>分配股利、利润或偿付利息支付的现金与经营活动产生的现金流量净额的比率最好在20%-70%之间，比率小于20%不够厚道，大于70%难以持续。</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2" authorId="0" shapeId="0" xr:uid="{00000000-0006-0000-0400-000001000000}">
      <text>
        <r>
          <rPr>
            <b/>
            <sz val="9"/>
            <color indexed="8"/>
            <rFont val="宋体"/>
            <family val="3"/>
            <charset val="134"/>
            <scheme val="minor"/>
          </rPr>
          <t>增长率 = （本年总资产 - 上年总资产）/ 上年总资产</t>
        </r>
        <r>
          <rPr>
            <sz val="9"/>
            <color indexed="8"/>
            <rFont val="宋体"/>
            <family val="3"/>
            <charset val="134"/>
            <scheme val="minor"/>
          </rPr>
          <t xml:space="preserve">
总资产增长率大于10%，说明公司在扩张之中，成长性较好
小于0，公司很可能处于收缩或者衰退之中</t>
        </r>
      </text>
    </comment>
    <comment ref="H2" authorId="0" shapeId="0" xr:uid="{00000000-0006-0000-0400-000002000000}">
      <text>
        <r>
          <rPr>
            <b/>
            <sz val="9"/>
            <color indexed="8"/>
            <rFont val="宋体"/>
            <family val="3"/>
            <charset val="134"/>
            <scheme val="minor"/>
          </rPr>
          <t>增长率 = （本年总资产 - 上年总资产）/ 上年总资产</t>
        </r>
        <r>
          <rPr>
            <sz val="9"/>
            <color indexed="8"/>
            <rFont val="宋体"/>
            <family val="3"/>
            <charset val="134"/>
            <scheme val="minor"/>
          </rPr>
          <t xml:space="preserve">
总资产增长率大于10%，说明公司在扩张之中，成长性较好
小于0，公司很可能处于收缩或者衰退之中</t>
        </r>
      </text>
    </comment>
    <comment ref="A3" authorId="0" shapeId="0" xr:uid="{00000000-0006-0000-0400-000003000000}">
      <text>
        <r>
          <rPr>
            <b/>
            <sz val="9"/>
            <color indexed="8"/>
            <rFont val="宋体"/>
            <family val="3"/>
            <charset val="134"/>
            <scheme val="minor"/>
          </rPr>
          <t>资产负债率 = 总负债 / 总资产
资产负债率=</t>
        </r>
        <r>
          <rPr>
            <sz val="9"/>
            <color indexed="8"/>
            <rFont val="宋体"/>
            <family val="3"/>
            <charset val="134"/>
            <scheme val="minor"/>
          </rPr>
          <t>负债合计/资产总计</t>
        </r>
      </text>
    </comment>
    <comment ref="H3" authorId="0" shapeId="0" xr:uid="{00000000-0006-0000-0400-000004000000}">
      <text>
        <r>
          <rPr>
            <b/>
            <sz val="9"/>
            <color indexed="8"/>
            <rFont val="宋体"/>
            <family val="3"/>
            <charset val="134"/>
            <scheme val="minor"/>
          </rPr>
          <t>资产负债率 = 总负债 / 总资产
资产负债率=</t>
        </r>
        <r>
          <rPr>
            <sz val="9"/>
            <color indexed="8"/>
            <rFont val="宋体"/>
            <family val="3"/>
            <charset val="134"/>
            <scheme val="minor"/>
          </rPr>
          <t>负债合计/资产总计</t>
        </r>
      </text>
    </comment>
    <comment ref="A4" authorId="0" shapeId="0" xr:uid="{00000000-0006-0000-0400-000005000000}">
      <text>
        <r>
          <rPr>
            <b/>
            <sz val="9"/>
            <color indexed="8"/>
            <rFont val="宋体"/>
            <family val="3"/>
            <charset val="134"/>
            <scheme val="minor"/>
          </rPr>
          <t xml:space="preserve">
差额 = 准货币资金 - 有息负债
大于0，无偿债风险。 </t>
        </r>
        <r>
          <rPr>
            <sz val="9"/>
            <color indexed="8"/>
            <rFont val="宋体"/>
            <family val="3"/>
            <charset val="134"/>
            <scheme val="minor"/>
          </rPr>
          <t>异常情况：准货币资金和短期借款或长期借款的金额都很大，很可能企业实际没有钱，后期风险很大。</t>
        </r>
        <r>
          <rPr>
            <b/>
            <sz val="9"/>
            <color indexed="8"/>
            <rFont val="宋体"/>
            <family val="3"/>
            <charset val="134"/>
            <scheme val="minor"/>
          </rPr>
          <t xml:space="preserve">
小于0，有偿债风险。
</t>
        </r>
      </text>
    </comment>
    <comment ref="H4" authorId="0" shapeId="0" xr:uid="{00000000-0006-0000-0400-000006000000}">
      <text>
        <r>
          <rPr>
            <b/>
            <sz val="9"/>
            <color indexed="8"/>
            <rFont val="宋体"/>
            <family val="3"/>
            <charset val="134"/>
            <scheme val="minor"/>
          </rPr>
          <t xml:space="preserve">
差额 = 准货币资金 - 有息负债
大于0，无偿债风险。 </t>
        </r>
        <r>
          <rPr>
            <sz val="9"/>
            <color indexed="8"/>
            <rFont val="宋体"/>
            <family val="3"/>
            <charset val="134"/>
            <scheme val="minor"/>
          </rPr>
          <t>异常情况：准货币资金和短期借款或长期借款的金额都很大，很可能企业实际没有钱，后期风险很大。</t>
        </r>
        <r>
          <rPr>
            <b/>
            <sz val="9"/>
            <color indexed="8"/>
            <rFont val="宋体"/>
            <family val="3"/>
            <charset val="134"/>
            <scheme val="minor"/>
          </rPr>
          <t xml:space="preserve">
小于0，有偿债风险。
</t>
        </r>
      </text>
    </comment>
    <comment ref="H5" authorId="0" shapeId="0" xr:uid="{00000000-0006-0000-0400-000007000000}">
      <text>
        <r>
          <rPr>
            <b/>
            <sz val="9"/>
            <color indexed="8"/>
            <rFont val="宋体"/>
            <family val="3"/>
            <charset val="134"/>
            <scheme val="minor"/>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H8" authorId="0" shapeId="0" xr:uid="{00000000-0006-0000-0400-000008000000}">
      <text>
        <r>
          <rPr>
            <b/>
            <sz val="9"/>
            <color indexed="8"/>
            <rFont val="宋体"/>
            <family val="3"/>
            <charset val="134"/>
            <scheme val="minor"/>
          </rPr>
          <t>比率 = 与主业无关的投资类资产 / 总资产
大于10%，不够专业，淘汰！</t>
        </r>
        <r>
          <rPr>
            <sz val="9"/>
            <color indexed="8"/>
            <rFont val="宋体"/>
            <family val="3"/>
            <charset val="134"/>
            <scheme val="minor"/>
          </rPr>
          <t xml:space="preserve">
</t>
        </r>
        <r>
          <rPr>
            <b/>
            <sz val="9"/>
            <color indexed="8"/>
            <rFont val="宋体"/>
            <family val="3"/>
            <charset val="134"/>
            <scheme val="minor"/>
          </rPr>
          <t>小于10%，优秀的公司一定是专注于主业的公司，与主业无关的投资类资产占总资产的比例应当很低才对，最好为0。
经验： 一家非常专注于主业的公司，在未来持续保持竞争优秀的概率较大。</t>
        </r>
      </text>
    </comment>
    <comment ref="A9" authorId="0" shapeId="0" xr:uid="{00000000-0006-0000-0400-000009000000}">
      <text>
        <r>
          <rPr>
            <b/>
            <sz val="9"/>
            <color indexed="8"/>
            <rFont val="宋体"/>
            <family val="3"/>
            <charset val="134"/>
            <scheme val="minor"/>
          </rPr>
          <t>需要结合“应付预收”减“应收预付”的差额和应收账款占总资产比率更深入的看</t>
        </r>
      </text>
    </comment>
    <comment ref="H9" authorId="0" shapeId="0" xr:uid="{00000000-0006-0000-0400-00000A000000}">
      <text>
        <r>
          <rPr>
            <b/>
            <sz val="9"/>
            <color indexed="8"/>
            <rFont val="宋体"/>
            <family val="3"/>
            <charset val="134"/>
            <scheme val="minor"/>
          </rPr>
          <t>需要结合“应付预收”减“应收预付”的差额和应收账款占总资产比率更深入的看</t>
        </r>
      </text>
    </comment>
    <comment ref="A11" authorId="0" shapeId="0" xr:uid="{00000000-0006-0000-0400-00000B000000}">
      <text>
        <r>
          <rPr>
            <b/>
            <sz val="9"/>
            <color indexed="8"/>
            <rFont val="宋体"/>
            <family val="3"/>
            <charset val="134"/>
            <scheme val="minor"/>
          </rPr>
          <t>增长率 = （本期营业收入 - 上期营业收入）/ 上期营业收入</t>
        </r>
        <r>
          <rPr>
            <sz val="9"/>
            <color indexed="8"/>
            <rFont val="宋体"/>
            <family val="3"/>
            <charset val="134"/>
            <scheme val="minor"/>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H11" authorId="0" shapeId="0" xr:uid="{00000000-0006-0000-0400-00000C000000}">
      <text>
        <r>
          <rPr>
            <b/>
            <sz val="9"/>
            <color indexed="8"/>
            <rFont val="宋体"/>
            <family val="3"/>
            <charset val="134"/>
            <scheme val="minor"/>
          </rPr>
          <t>增长率 = （本期营业收入 - 上期营业收入）/ 上期营业收入</t>
        </r>
        <r>
          <rPr>
            <sz val="9"/>
            <color indexed="8"/>
            <rFont val="宋体"/>
            <family val="3"/>
            <charset val="134"/>
            <scheme val="minor"/>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A12" authorId="0" shapeId="0" xr:uid="{00000000-0006-0000-0400-00000D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1、大于40%，公司都有某种核心竞争力；
2、小于40%，公司一般面临的竞争压力都较大，风险也较大；
</t>
        </r>
        <r>
          <rPr>
            <b/>
            <sz val="9"/>
            <color indexed="8"/>
            <rFont val="宋体"/>
            <family val="3"/>
            <charset val="134"/>
            <scheme val="minor"/>
          </rPr>
          <t>经验：
1、低毛利率的公司要想获得成功需要比高毛利率的公司付出更大的代价，这就增加了公司的风险。
2、把毛利率小于40%的公司淘汰掉。</t>
        </r>
      </text>
    </comment>
    <comment ref="H12" authorId="0" shapeId="0" xr:uid="{00000000-0006-0000-0400-00000E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1、大于40%，公司都有某种核心竞争力；
2、小于40%，公司一般面临的竞争压力都较大，风险也较大；
</t>
        </r>
        <r>
          <rPr>
            <b/>
            <sz val="9"/>
            <color indexed="8"/>
            <rFont val="宋体"/>
            <family val="3"/>
            <charset val="134"/>
            <scheme val="minor"/>
          </rPr>
          <t>经验：
1、低毛利率的公司要想获得成功需要比高毛利率的公司付出更大的代价，这就增加了公司的风险。
2、把毛利率小于40%的公司淘汰掉。</t>
        </r>
      </text>
    </comment>
    <comment ref="A13" authorId="0" shapeId="0" xr:uid="{00000000-0006-0000-0400-00000F000000}">
      <text>
        <r>
          <rPr>
            <b/>
            <sz val="9"/>
            <color indexed="8"/>
            <rFont val="宋体"/>
            <family val="3"/>
            <charset val="134"/>
            <scheme val="minor"/>
          </rPr>
          <t xml:space="preserve">期间费用率 = （销售费用 + 管理费用 + 研发费用 + 财务费用） / 营业收入 = 四费合计/ 营业收入 * 100%
</t>
        </r>
      </text>
    </comment>
    <comment ref="H13" authorId="0" shapeId="0" xr:uid="{00000000-0006-0000-0400-000010000000}">
      <text>
        <r>
          <rPr>
            <b/>
            <sz val="9"/>
            <color indexed="8"/>
            <rFont val="宋体"/>
            <family val="3"/>
            <charset val="134"/>
            <scheme val="minor"/>
          </rPr>
          <t xml:space="preserve">期间费用率 = （销售费用 + 管理费用 + 研发费用 + 财务费用） / 营业收入 = 四费合计/ 营业收入 * 100%
</t>
        </r>
      </text>
    </comment>
    <comment ref="A14" authorId="0" shapeId="0" xr:uid="{00000000-0006-0000-0400-000011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
</t>
        </r>
      </text>
    </comment>
    <comment ref="H14" authorId="0" shapeId="0" xr:uid="{00000000-0006-0000-0400-000012000000}">
      <text>
        <r>
          <rPr>
            <b/>
            <sz val="9"/>
            <color indexed="8"/>
            <rFont val="宋体"/>
            <family val="3"/>
            <charset val="134"/>
            <scheme val="minor"/>
          </rPr>
          <t xml:space="preserve">毛利率 = （营业收入 - 营业成本） / 营业收入 = 毛利 / 营业收入
</t>
        </r>
        <r>
          <rPr>
            <sz val="9"/>
            <color indexed="8"/>
            <rFont val="宋体"/>
            <family val="3"/>
            <charset val="134"/>
            <scheme val="minor"/>
          </rPr>
          <t xml:space="preserve">
</t>
        </r>
      </text>
    </comment>
    <comment ref="A15" authorId="0" shapeId="0" xr:uid="{00000000-0006-0000-0400-000013000000}">
      <text>
        <r>
          <rPr>
            <b/>
            <sz val="9"/>
            <color indexed="8"/>
            <rFont val="宋体"/>
            <family val="3"/>
            <charset val="134"/>
            <scheme val="minor"/>
          </rPr>
          <t xml:space="preserve">
比率 =期间费用率 / 毛利率
小于40%，成本控制能力好，属于优秀的企业；
大于40%，成本控制能力差
</t>
        </r>
      </text>
    </comment>
    <comment ref="H15" authorId="0" shapeId="0" xr:uid="{00000000-0006-0000-0400-000014000000}">
      <text>
        <r>
          <rPr>
            <b/>
            <sz val="9"/>
            <color indexed="8"/>
            <rFont val="宋体"/>
            <family val="3"/>
            <charset val="134"/>
            <scheme val="minor"/>
          </rPr>
          <t xml:space="preserve">
比率 =期间费用率 / 毛利率
小于40%，成本控制能力好，属于优秀的企业；
大于40%，成本控制能力差
</t>
        </r>
      </text>
    </comment>
    <comment ref="A17" authorId="0" shapeId="0" xr:uid="{00000000-0006-0000-0400-000015000000}">
      <text>
        <r>
          <rPr>
            <b/>
            <sz val="9"/>
            <color indexed="8"/>
            <rFont val="宋体"/>
            <family val="3"/>
            <charset val="134"/>
            <scheme val="minor"/>
          </rPr>
          <t xml:space="preserve">
主营利润率 = 主营利润 / 营业收入 * 100%
大于15%，主业盈利能力强
小于15%，主业盈利能力弱</t>
        </r>
      </text>
    </comment>
    <comment ref="H17" authorId="0" shapeId="0" xr:uid="{00000000-0006-0000-0400-000016000000}">
      <text>
        <r>
          <rPr>
            <b/>
            <sz val="9"/>
            <color indexed="8"/>
            <rFont val="宋体"/>
            <family val="3"/>
            <charset val="134"/>
            <scheme val="minor"/>
          </rPr>
          <t xml:space="preserve">
主营利润率 = 主营利润 / 营业收入 * 100%
大于15%，主业盈利能力强
小于15%，主业盈利能力弱</t>
        </r>
      </text>
    </comment>
    <comment ref="A18" authorId="0" shapeId="0" xr:uid="{00000000-0006-0000-0400-000017000000}">
      <text>
        <r>
          <rPr>
            <b/>
            <sz val="9"/>
            <color indexed="8"/>
            <rFont val="宋体"/>
            <family val="3"/>
            <charset val="134"/>
            <scheme val="minor"/>
          </rPr>
          <t>比率 = 主营利润 / 营业利润
大于80%，说明“营业利润”中的绝大部分利润是由主业创造的，这样的利润结构才是健康的，这样的利润才是可持续的。</t>
        </r>
        <r>
          <rPr>
            <sz val="9"/>
            <color indexed="8"/>
            <rFont val="宋体"/>
            <family val="3"/>
            <charset val="134"/>
            <scheme val="minor"/>
          </rPr>
          <t xml:space="preserve">
</t>
        </r>
        <r>
          <rPr>
            <b/>
            <sz val="9"/>
            <color indexed="8"/>
            <rFont val="宋体"/>
            <family val="3"/>
            <charset val="134"/>
            <scheme val="minor"/>
          </rPr>
          <t>小于80%，这样的公司不具备持续的竞争力，淘汰。
这个比率越高越好。</t>
        </r>
      </text>
    </comment>
    <comment ref="H18" authorId="0" shapeId="0" xr:uid="{00000000-0006-0000-0400-000018000000}">
      <text>
        <r>
          <rPr>
            <b/>
            <sz val="9"/>
            <color indexed="8"/>
            <rFont val="宋体"/>
            <family val="3"/>
            <charset val="134"/>
            <scheme val="minor"/>
          </rPr>
          <t>比率 = 主营利润 / 营业利润
大于80%，说明“营业利润”中的绝大部分利润是由主业创造的，这样的利润结构才是健康的，这样的利润才是可持续的。</t>
        </r>
        <r>
          <rPr>
            <sz val="9"/>
            <color indexed="8"/>
            <rFont val="宋体"/>
            <family val="3"/>
            <charset val="134"/>
            <scheme val="minor"/>
          </rPr>
          <t xml:space="preserve">
</t>
        </r>
        <r>
          <rPr>
            <b/>
            <sz val="9"/>
            <color indexed="8"/>
            <rFont val="宋体"/>
            <family val="3"/>
            <charset val="134"/>
            <scheme val="minor"/>
          </rPr>
          <t>小于80%，这样的公司不具备持续的竞争力，淘汰。
这个比率越高越好。</t>
        </r>
      </text>
    </comment>
    <comment ref="H19" authorId="0" shapeId="0" xr:uid="{00000000-0006-0000-0400-000019000000}">
      <text>
        <r>
          <rPr>
            <b/>
            <sz val="9"/>
            <color indexed="8"/>
            <rFont val="宋体"/>
            <family val="3"/>
            <charset val="134"/>
            <scheme val="minor"/>
          </rPr>
          <t xml:space="preserve">
比率 = 经营活动产生的现金流量净额 / 净利润 * 100%
比率小于100%的公司，淘汰。
优秀公司的“净利润现金比率”会持续的大于100%。</t>
        </r>
      </text>
    </comment>
    <comment ref="H20" authorId="0" shapeId="0" xr:uid="{00000000-0006-0000-0400-00001A000000}">
      <text>
        <r>
          <rPr>
            <b/>
            <sz val="9"/>
            <color indexed="8"/>
            <rFont val="宋体"/>
            <family val="3"/>
            <charset val="134"/>
            <scheme val="minor"/>
          </rPr>
          <t>ROE小于15%的公司需要淘汰掉</t>
        </r>
      </text>
    </comment>
    <comment ref="H21" authorId="0" shapeId="0" xr:uid="{00000000-0006-0000-0400-00001B000000}">
      <text>
        <r>
          <rPr>
            <b/>
            <sz val="9"/>
            <color indexed="8"/>
            <rFont val="宋体"/>
            <family val="3"/>
            <charset val="134"/>
            <scheme val="minor"/>
          </rPr>
          <t>归母净利润增长率持续小于10%的公司淘汰</t>
        </r>
      </text>
    </comment>
    <comment ref="A22" authorId="0" shapeId="0" xr:uid="{00000000-0006-0000-0400-00001C000000}">
      <text>
        <r>
          <rPr>
            <b/>
            <sz val="9"/>
            <color indexed="8"/>
            <rFont val="宋体"/>
            <family val="3"/>
            <charset val="134"/>
            <scheme val="minor"/>
          </rPr>
          <t xml:space="preserve">
比率 = 购建固定资产、无形资产和其他长期资产支付的现金 / 经营活动产生的现金流量净额 * 100%</t>
        </r>
        <r>
          <rPr>
            <sz val="9"/>
            <color indexed="8"/>
            <rFont val="宋体"/>
            <family val="3"/>
            <charset val="134"/>
            <scheme val="minor"/>
          </rPr>
          <t xml:space="preserve">
3%-60%，公司增长潜力较大并且风险相对较小；
大于100%或持续小于3%，前者风险较大，后者回报较低</t>
        </r>
      </text>
    </comment>
    <comment ref="H22" authorId="0" shapeId="0" xr:uid="{00000000-0006-0000-0400-00001D000000}">
      <text>
        <r>
          <rPr>
            <b/>
            <sz val="9"/>
            <color indexed="8"/>
            <rFont val="宋体"/>
            <family val="3"/>
            <charset val="134"/>
            <scheme val="minor"/>
          </rPr>
          <t xml:space="preserve">
比率 = 购建固定资产、无形资产和其他长期资产支付的现金 / 经营活动产生的现金流量净额 * 100%</t>
        </r>
        <r>
          <rPr>
            <sz val="9"/>
            <color indexed="8"/>
            <rFont val="宋体"/>
            <family val="3"/>
            <charset val="134"/>
            <scheme val="minor"/>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<sst xmlns="http://schemas.openxmlformats.org/spreadsheetml/2006/main" count="418" uniqueCount="309">
  <si>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</si>
  <si>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</si>
  <si>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</si>
  <si>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</si>
  <si>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</si>
  <si>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</si>
  <si>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family val="3"/>
        <charset val="134"/>
      </rPr>
      <t>点击资产负债表，下面会出现资产负债表各年数据，点击按年度后，点击导出数据，下载完成后进入</t>
    </r>
    <r>
      <rPr>
        <b/>
        <sz val="10.5"/>
        <rFont val="Calibri"/>
        <family val="2"/>
      </rPr>
      <t>EXCEL</t>
    </r>
    <r>
      <rPr>
        <b/>
        <sz val="10.5"/>
        <rFont val="宋体"/>
        <family val="3"/>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</si>
  <si>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</si>
  <si>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</si>
  <si>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</si>
  <si>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</si>
  <si>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</si>
  <si>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</si>
  <si>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</si>
  <si>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②粘贴数据时，把科目、年份对应好，不要粘串行；</t>
  </si>
  <si>
    <t>科目\时间</t>
  </si>
  <si>
    <t>--</t>
  </si>
  <si>
    <t>流动资产(元)</t>
  </si>
  <si>
    <t>货币资金(元)</t>
  </si>
  <si>
    <t>交易性金融资产(元)</t>
  </si>
  <si>
    <t>应收票据及应收账款(元)</t>
  </si>
  <si>
    <t>其中：应收票据(元)</t>
  </si>
  <si>
    <t>应收账款(元)</t>
  </si>
  <si>
    <t>预付款项(元)</t>
  </si>
  <si>
    <t>其他应收款合计(元)</t>
  </si>
  <si>
    <t>其他应收款(元)</t>
  </si>
  <si>
    <t>存货(元)</t>
  </si>
  <si>
    <t>一年内到期的非流动资产(元)</t>
  </si>
  <si>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</si>
  <si>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</si>
  <si>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</si>
  <si>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</si>
  <si>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</si>
  <si>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</si>
  <si>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</si>
  <si>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family val="2"/>
        <charset val="134"/>
      </rPr>
      <t xml:space="preserve">可以通过同花顺财经个股频道 </t>
    </r>
    <r>
      <rPr>
        <sz val="11"/>
        <color indexed="10"/>
        <rFont val="微软雅黑"/>
        <family val="2"/>
        <charset val="134"/>
      </rPr>
      <t>http://stockpage.10jqka.com.cn/</t>
    </r>
    <r>
      <rPr>
        <sz val="11"/>
        <color indexed="8"/>
        <rFont val="微软雅黑"/>
        <family val="2"/>
        <charset val="134"/>
      </rPr>
      <t xml:space="preserve"> 查找出公司，进入公司页面后，点击中间“</t>
    </r>
    <r>
      <rPr>
        <b/>
        <sz val="11"/>
        <color indexed="10"/>
        <rFont val="微软雅黑"/>
        <family val="2"/>
        <charset val="134"/>
      </rPr>
      <t>财务分析</t>
    </r>
    <r>
      <rPr>
        <sz val="11"/>
        <color indexed="8"/>
        <rFont val="微软雅黑"/>
        <family val="2"/>
        <charset val="134"/>
      </rPr>
      <t>”中的“</t>
    </r>
    <r>
      <rPr>
        <b/>
        <sz val="11"/>
        <color indexed="10"/>
        <rFont val="微软雅黑"/>
        <family val="2"/>
        <charset val="134"/>
      </rPr>
      <t>财务指标</t>
    </r>
    <r>
      <rPr>
        <sz val="11"/>
        <color indexed="8"/>
        <rFont val="微软雅黑"/>
        <family val="2"/>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</si>
  <si>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</si>
  <si>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</si>
  <si>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</si>
  <si>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</si>
  <si>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family val="2"/>
        <charset val="134"/>
      </rPr>
      <t>第</t>
    </r>
    <r>
      <rPr>
        <b/>
        <sz val="11"/>
        <color indexed="8"/>
        <rFont val="Arial"/>
        <family val="2"/>
      </rPr>
      <t xml:space="preserve"> 3</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</si>
  <si>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总资产</t>
    </r>
    <r>
      <rPr>
        <b/>
        <sz val="11"/>
        <color indexed="8"/>
        <rFont val="微软雅黑"/>
        <family val="2"/>
        <charset val="134"/>
      </rPr>
      <t>，判断公司实力及扩张能力。</t>
    </r>
  </si>
  <si>
    <r>
      <rPr>
        <sz val="11"/>
        <color indexed="8"/>
        <rFont val="微软雅黑"/>
        <family val="2"/>
        <charset val="134"/>
      </rPr>
      <t>资产合计</t>
    </r>
    <r>
      <rPr>
        <sz val="11"/>
        <color indexed="8"/>
        <rFont val="Arial"/>
        <family val="2"/>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</si>
  <si>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</si>
  <si>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</si>
  <si>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</si>
  <si>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family val="2"/>
        <charset val="134"/>
      </rPr>
      <t>第</t>
    </r>
    <r>
      <rPr>
        <b/>
        <sz val="11"/>
        <color indexed="8"/>
        <rFont val="Arial"/>
        <family val="2"/>
      </rPr>
      <t xml:space="preserve"> 4</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</si>
  <si>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资产负债率</t>
    </r>
    <r>
      <rPr>
        <b/>
        <sz val="11"/>
        <color indexed="8"/>
        <rFont val="微软雅黑"/>
        <family val="2"/>
        <charset val="134"/>
      </rPr>
      <t>，了解公司的偿债风险。</t>
    </r>
  </si>
  <si>
    <r>
      <rPr>
        <sz val="11"/>
        <color indexed="8"/>
        <rFont val="微软雅黑"/>
        <family val="2"/>
        <charset val="134"/>
      </rPr>
      <t>负债合计</t>
    </r>
    <r>
      <rPr>
        <sz val="11"/>
        <color indexed="8"/>
        <rFont val="Arial"/>
        <family val="2"/>
      </rPr>
      <t>*</t>
    </r>
  </si>
  <si>
    <t>资产负债率</t>
  </si>
  <si>
    <t>大于70%，发生债务危机的可能性较大；
小于40%，基本没有偿债风险；
大于40%，小于60%偿债风险较小，但在特殊情况下依然可能发生偿债危机；</t>
  </si>
  <si>
    <r>
      <rPr>
        <b/>
        <sz val="11"/>
        <color indexed="8"/>
        <rFont val="微软雅黑"/>
        <family val="2"/>
        <charset val="134"/>
      </rPr>
      <t>看</t>
    </r>
    <r>
      <rPr>
        <b/>
        <sz val="11"/>
        <color indexed="10"/>
        <rFont val="微软雅黑"/>
        <family val="2"/>
        <charset val="134"/>
      </rPr>
      <t>有息负债</t>
    </r>
    <r>
      <rPr>
        <b/>
        <sz val="11"/>
        <color indexed="8"/>
        <rFont val="微软雅黑"/>
        <family val="2"/>
        <charset val="134"/>
      </rPr>
      <t>和准</t>
    </r>
    <r>
      <rPr>
        <b/>
        <sz val="11"/>
        <color indexed="10"/>
        <rFont val="微软雅黑"/>
        <family val="2"/>
        <charset val="134"/>
      </rPr>
      <t>货币资金</t>
    </r>
    <r>
      <rPr>
        <b/>
        <sz val="11"/>
        <color indexed="8"/>
        <rFont val="微软雅黑"/>
        <family val="2"/>
        <charset val="134"/>
      </rPr>
      <t>，排除偿债风险。</t>
    </r>
  </si>
  <si>
    <r>
      <rPr>
        <sz val="11"/>
        <color indexed="8"/>
        <rFont val="微软雅黑"/>
        <family val="2"/>
        <charset val="134"/>
      </rPr>
      <t>货币资金</t>
    </r>
    <r>
      <rPr>
        <sz val="11"/>
        <color indexed="8"/>
        <rFont val="Arial"/>
        <family val="2"/>
      </rPr>
      <t>*</t>
    </r>
  </si>
  <si>
    <r>
      <rPr>
        <sz val="11"/>
        <color indexed="8"/>
        <rFont val="微软雅黑"/>
        <family val="2"/>
        <charset val="134"/>
      </rPr>
      <t>交易性金融资产</t>
    </r>
    <r>
      <rPr>
        <sz val="11"/>
        <color indexed="8"/>
        <rFont val="Arial"/>
        <family val="2"/>
      </rPr>
      <t>*</t>
    </r>
  </si>
  <si>
    <t>其他流动资产里的理财产品</t>
  </si>
  <si>
    <r>
      <rPr>
        <sz val="11"/>
        <color indexed="8"/>
        <rFont val="宋体"/>
        <family val="3"/>
        <charset val="134"/>
      </rPr>
      <t>在其他流动资产的注释中查找理财产品，如果没有理财产品，此项的金额就为</t>
    </r>
    <r>
      <rPr>
        <sz val="11"/>
        <color indexed="8"/>
        <rFont val="Arial"/>
        <family val="2"/>
      </rPr>
      <t>0</t>
    </r>
    <r>
      <rPr>
        <sz val="11"/>
        <color indexed="8"/>
        <rFont val="宋体"/>
        <family val="3"/>
        <charset val="134"/>
      </rPr>
      <t>。</t>
    </r>
  </si>
  <si>
    <t>结构性存款</t>
  </si>
  <si>
    <r>
      <rPr>
        <sz val="11"/>
        <color indexed="8"/>
        <rFont val="宋体"/>
        <family val="3"/>
        <charset val="134"/>
      </rPr>
      <t>查找结构性存款，如果没有结构性存款，此项的金额就为</t>
    </r>
    <r>
      <rPr>
        <sz val="11"/>
        <color indexed="8"/>
        <rFont val="Arial"/>
        <family val="2"/>
      </rPr>
      <t>0</t>
    </r>
    <r>
      <rPr>
        <sz val="11"/>
        <color indexed="8"/>
        <rFont val="宋体"/>
        <family val="3"/>
        <charset val="134"/>
      </rPr>
      <t>。</t>
    </r>
  </si>
  <si>
    <t>准货币资金</t>
  </si>
  <si>
    <r>
      <rPr>
        <sz val="11"/>
        <color indexed="8"/>
        <rFont val="微软雅黑"/>
        <family val="2"/>
        <charset val="134"/>
      </rPr>
      <t>短期借款</t>
    </r>
    <r>
      <rPr>
        <sz val="11"/>
        <color indexed="8"/>
        <rFont val="Arial"/>
        <family val="2"/>
      </rPr>
      <t>*</t>
    </r>
  </si>
  <si>
    <r>
      <rPr>
        <sz val="11"/>
        <color indexed="8"/>
        <rFont val="微软雅黑"/>
        <family val="2"/>
        <charset val="134"/>
      </rPr>
      <t>一年内到期的非流动负债</t>
    </r>
    <r>
      <rPr>
        <sz val="11"/>
        <color indexed="8"/>
        <rFont val="Arial"/>
        <family val="2"/>
      </rPr>
      <t>*</t>
    </r>
  </si>
  <si>
    <r>
      <rPr>
        <sz val="11"/>
        <color indexed="8"/>
        <rFont val="微软雅黑"/>
        <family val="2"/>
        <charset val="134"/>
      </rPr>
      <t>长期借款</t>
    </r>
    <r>
      <rPr>
        <sz val="11"/>
        <color indexed="8"/>
        <rFont val="Arial"/>
        <family val="2"/>
      </rPr>
      <t>*</t>
    </r>
  </si>
  <si>
    <r>
      <rPr>
        <sz val="11"/>
        <color indexed="8"/>
        <rFont val="微软雅黑"/>
        <family val="2"/>
        <charset val="134"/>
      </rPr>
      <t>应付债券</t>
    </r>
    <r>
      <rPr>
        <sz val="11"/>
        <color indexed="8"/>
        <rFont val="Arial"/>
        <family val="2"/>
      </rPr>
      <t>*</t>
    </r>
  </si>
  <si>
    <r>
      <rPr>
        <sz val="11"/>
        <color indexed="8"/>
        <rFont val="微软雅黑"/>
        <family val="2"/>
        <charset val="134"/>
      </rPr>
      <t>长期应付款</t>
    </r>
    <r>
      <rPr>
        <sz val="11"/>
        <color indexed="8"/>
        <rFont val="Arial"/>
        <family val="2"/>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</si>
  <si>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</si>
  <si>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</si>
  <si>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</si>
  <si>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</si>
  <si>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family val="2"/>
        <charset val="134"/>
      </rPr>
      <t>第</t>
    </r>
    <r>
      <rPr>
        <b/>
        <sz val="11"/>
        <color indexed="8"/>
        <rFont val="Arial"/>
        <family val="2"/>
      </rPr>
      <t xml:space="preserve"> 5 </t>
    </r>
    <r>
      <rPr>
        <b/>
        <sz val="11"/>
        <color indexed="8"/>
        <rFont val="微软雅黑"/>
        <family val="2"/>
        <charset val="134"/>
      </rPr>
      <t>步</t>
    </r>
  </si>
  <si>
    <r>
      <rPr>
        <b/>
        <sz val="11"/>
        <color indexed="8"/>
        <rFont val="微软雅黑"/>
        <family val="2"/>
        <charset val="134"/>
      </rPr>
      <t>看</t>
    </r>
    <r>
      <rPr>
        <b/>
        <sz val="11"/>
        <color indexed="10"/>
        <rFont val="Arial"/>
        <family val="2"/>
      </rPr>
      <t>“</t>
    </r>
    <r>
      <rPr>
        <b/>
        <sz val="11"/>
        <color indexed="10"/>
        <rFont val="微软雅黑"/>
        <family val="2"/>
        <charset val="134"/>
      </rPr>
      <t>应付预收</t>
    </r>
    <r>
      <rPr>
        <b/>
        <sz val="11"/>
        <color indexed="10"/>
        <rFont val="Arial"/>
        <family val="2"/>
      </rPr>
      <t>”</t>
    </r>
    <r>
      <rPr>
        <b/>
        <sz val="11"/>
        <color indexed="10"/>
        <rFont val="微软雅黑"/>
        <family val="2"/>
        <charset val="134"/>
      </rPr>
      <t>减</t>
    </r>
    <r>
      <rPr>
        <b/>
        <sz val="11"/>
        <color indexed="10"/>
        <rFont val="Arial"/>
        <family val="2"/>
      </rPr>
      <t>“</t>
    </r>
    <r>
      <rPr>
        <b/>
        <sz val="11"/>
        <color indexed="10"/>
        <rFont val="微软雅黑"/>
        <family val="2"/>
        <charset val="134"/>
      </rPr>
      <t>应收预付</t>
    </r>
    <r>
      <rPr>
        <b/>
        <sz val="11"/>
        <color indexed="10"/>
        <rFont val="Arial"/>
        <family val="2"/>
      </rPr>
      <t>”</t>
    </r>
    <r>
      <rPr>
        <b/>
        <sz val="11"/>
        <color indexed="10"/>
        <rFont val="微软雅黑"/>
        <family val="2"/>
        <charset val="134"/>
      </rPr>
      <t>的差额</t>
    </r>
    <r>
      <rPr>
        <b/>
        <sz val="11"/>
        <color indexed="8"/>
        <rFont val="微软雅黑"/>
        <family val="2"/>
        <charset val="134"/>
      </rPr>
      <t>，了解公司的竞争优势</t>
    </r>
  </si>
  <si>
    <r>
      <rPr>
        <sz val="11"/>
        <color indexed="8"/>
        <rFont val="微软雅黑"/>
        <family val="2"/>
        <charset val="134"/>
      </rPr>
      <t>其中：应付票据</t>
    </r>
    <r>
      <rPr>
        <sz val="11"/>
        <color indexed="8"/>
        <rFont val="Arial"/>
        <family val="2"/>
      </rPr>
      <t>*</t>
    </r>
  </si>
  <si>
    <r>
      <rPr>
        <sz val="11"/>
        <color indexed="8"/>
        <rFont val="微软雅黑"/>
        <family val="2"/>
        <charset val="134"/>
      </rPr>
      <t>应付账款</t>
    </r>
    <r>
      <rPr>
        <sz val="11"/>
        <color indexed="8"/>
        <rFont val="Arial"/>
        <family val="2"/>
      </rPr>
      <t>*</t>
    </r>
  </si>
  <si>
    <r>
      <rPr>
        <sz val="11"/>
        <color indexed="8"/>
        <rFont val="微软雅黑"/>
        <family val="2"/>
        <charset val="134"/>
      </rPr>
      <t>预收款项</t>
    </r>
    <r>
      <rPr>
        <sz val="11"/>
        <color indexed="8"/>
        <rFont val="Arial"/>
        <family val="2"/>
      </rPr>
      <t>*</t>
    </r>
  </si>
  <si>
    <r>
      <rPr>
        <sz val="11"/>
        <color indexed="8"/>
        <rFont val="微软雅黑"/>
        <family val="2"/>
        <charset val="134"/>
      </rPr>
      <t>合同负债</t>
    </r>
    <r>
      <rPr>
        <sz val="11"/>
        <color indexed="8"/>
        <rFont val="Arial"/>
        <family val="2"/>
      </rPr>
      <t>*</t>
    </r>
  </si>
  <si>
    <t>多数公司这个科目从2019或2020开始有</t>
  </si>
  <si>
    <t>应付与预收合计</t>
  </si>
  <si>
    <r>
      <rPr>
        <sz val="11"/>
        <rFont val="微软雅黑"/>
        <family val="2"/>
        <charset val="134"/>
      </rPr>
      <t>应付预收属于公司的</t>
    </r>
    <r>
      <rPr>
        <sz val="11"/>
        <rFont val="Arial"/>
        <family val="2"/>
      </rPr>
      <t>“</t>
    </r>
    <r>
      <rPr>
        <sz val="11"/>
        <rFont val="微软雅黑"/>
        <family val="2"/>
        <charset val="134"/>
      </rPr>
      <t>负债</t>
    </r>
    <r>
      <rPr>
        <sz val="11"/>
        <rFont val="Arial"/>
        <family val="2"/>
      </rPr>
      <t>”</t>
    </r>
    <r>
      <rPr>
        <sz val="11"/>
        <rFont val="微软雅黑"/>
        <family val="2"/>
        <charset val="134"/>
      </rPr>
      <t>，占用别人的资金。
金额越大，代表公司的竞争力越强，行业地位越高。</t>
    </r>
  </si>
  <si>
    <r>
      <rPr>
        <sz val="11"/>
        <color indexed="8"/>
        <rFont val="微软雅黑"/>
        <family val="2"/>
        <charset val="134"/>
      </rPr>
      <t>其中：应收票据</t>
    </r>
    <r>
      <rPr>
        <sz val="11"/>
        <color indexed="8"/>
        <rFont val="Arial"/>
        <family val="2"/>
      </rPr>
      <t>*</t>
    </r>
  </si>
  <si>
    <r>
      <rPr>
        <sz val="11"/>
        <color indexed="8"/>
        <rFont val="微软雅黑"/>
        <family val="2"/>
        <charset val="134"/>
      </rPr>
      <t>合同资产</t>
    </r>
    <r>
      <rPr>
        <sz val="11"/>
        <color indexed="8"/>
        <rFont val="Arial"/>
        <family val="2"/>
      </rPr>
      <t>*</t>
    </r>
  </si>
  <si>
    <r>
      <rPr>
        <sz val="11"/>
        <color indexed="8"/>
        <rFont val="微软雅黑"/>
        <family val="2"/>
        <charset val="134"/>
      </rPr>
      <t>应收款项融资</t>
    </r>
    <r>
      <rPr>
        <sz val="11"/>
        <color indexed="8"/>
        <rFont val="Arial"/>
        <family val="2"/>
      </rPr>
      <t>*</t>
    </r>
  </si>
  <si>
    <r>
      <rPr>
        <sz val="11"/>
        <color rgb="FF000000"/>
        <rFont val="微软雅黑"/>
        <family val="2"/>
        <charset val="134"/>
      </rPr>
      <t>有的公司导不出来应收款项融资这行数据，那就要手动填入</t>
    </r>
    <r>
      <rPr>
        <sz val="11"/>
        <color rgb="FF000000"/>
        <rFont val="Arial"/>
        <family val="2"/>
      </rPr>
      <t>2019</t>
    </r>
    <r>
      <rPr>
        <sz val="11"/>
        <color rgb="FF000000"/>
        <rFont val="宋体"/>
        <family val="3"/>
        <charset val="134"/>
      </rPr>
      <t>、</t>
    </r>
    <r>
      <rPr>
        <sz val="11"/>
        <color rgb="FF000000"/>
        <rFont val="Arial"/>
        <family val="2"/>
      </rPr>
      <t>2020</t>
    </r>
    <r>
      <rPr>
        <sz val="11"/>
        <color rgb="FF000000"/>
        <rFont val="微软雅黑"/>
        <family val="2"/>
        <charset val="134"/>
      </rPr>
      <t>数字</t>
    </r>
  </si>
  <si>
    <r>
      <rPr>
        <sz val="11"/>
        <color indexed="8"/>
        <rFont val="微软雅黑"/>
        <family val="2"/>
        <charset val="134"/>
      </rPr>
      <t>应收账款</t>
    </r>
    <r>
      <rPr>
        <sz val="11"/>
        <color indexed="8"/>
        <rFont val="Arial"/>
        <family val="2"/>
      </rPr>
      <t>*</t>
    </r>
  </si>
  <si>
    <r>
      <rPr>
        <sz val="11"/>
        <color indexed="8"/>
        <rFont val="微软雅黑"/>
        <family val="2"/>
        <charset val="134"/>
      </rPr>
      <t>预付款项</t>
    </r>
    <r>
      <rPr>
        <sz val="11"/>
        <color indexed="8"/>
        <rFont val="Arial"/>
        <family val="2"/>
      </rPr>
      <t>*</t>
    </r>
  </si>
  <si>
    <t>应收与预付合计</t>
  </si>
  <si>
    <r>
      <rPr>
        <sz val="11"/>
        <rFont val="微软雅黑"/>
        <family val="2"/>
        <charset val="134"/>
      </rPr>
      <t>应收预付属于公司的</t>
    </r>
    <r>
      <rPr>
        <sz val="11"/>
        <rFont val="Arial"/>
        <family val="2"/>
      </rPr>
      <t>“</t>
    </r>
    <r>
      <rPr>
        <sz val="11"/>
        <rFont val="微软雅黑"/>
        <family val="2"/>
        <charset val="134"/>
      </rPr>
      <t>资产</t>
    </r>
    <r>
      <rPr>
        <sz val="11"/>
        <rFont val="Arial"/>
        <family val="2"/>
      </rPr>
      <t>”</t>
    </r>
    <r>
      <rPr>
        <sz val="11"/>
        <rFont val="微软雅黑"/>
        <family val="2"/>
        <charset val="134"/>
      </rPr>
      <t>，资金被别人占用了。
金额越小，代表公司的竞争力越强，行业地位越高。</t>
    </r>
  </si>
  <si>
    <r>
      <rPr>
        <b/>
        <sz val="11"/>
        <color indexed="8"/>
        <rFont val="微软雅黑"/>
        <family val="2"/>
        <charset val="134"/>
      </rPr>
      <t>应付预收</t>
    </r>
    <r>
      <rPr>
        <b/>
        <sz val="11"/>
        <color indexed="8"/>
        <rFont val="Arial"/>
        <family val="2"/>
      </rPr>
      <t>-</t>
    </r>
    <r>
      <rPr>
        <b/>
        <sz val="11"/>
        <color indexed="8"/>
        <rFont val="微软雅黑"/>
        <family val="2"/>
        <charset val="134"/>
      </rPr>
      <t>应收预付的差额</t>
    </r>
  </si>
  <si>
    <t>大于0，公司的竞争力较强，具有“两头吃”的能力
小于0，被其他公司无偿占用资金，公司竞争力相对较弱</t>
  </si>
  <si>
    <r>
      <rPr>
        <b/>
        <sz val="11"/>
        <color indexed="8"/>
        <rFont val="微软雅黑"/>
        <family val="2"/>
        <charset val="134"/>
      </rPr>
      <t>第</t>
    </r>
    <r>
      <rPr>
        <b/>
        <sz val="11"/>
        <color indexed="8"/>
        <rFont val="Arial"/>
        <family val="2"/>
      </rPr>
      <t xml:space="preserve"> 6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</si>
  <si>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应收账款、合同资产，</t>
    </r>
    <r>
      <rPr>
        <b/>
        <sz val="11"/>
        <rFont val="微软雅黑"/>
        <family val="2"/>
        <charset val="134"/>
      </rPr>
      <t>了解公司的产品竞争力</t>
    </r>
  </si>
  <si>
    <r>
      <rPr>
        <sz val="11"/>
        <color indexed="8"/>
        <rFont val="微软雅黑"/>
        <family val="2"/>
        <charset val="134"/>
      </rPr>
      <t>应收账款</t>
    </r>
    <r>
      <rPr>
        <sz val="11"/>
        <color indexed="8"/>
        <rFont val="Arial"/>
        <family val="2"/>
      </rPr>
      <t>+</t>
    </r>
    <r>
      <rPr>
        <sz val="11"/>
        <color indexed="8"/>
        <rFont val="微软雅黑"/>
        <family val="2"/>
        <charset val="134"/>
      </rPr>
      <t>合同资产</t>
    </r>
  </si>
  <si>
    <r>
      <rPr>
        <b/>
        <sz val="11"/>
        <color indexed="8"/>
        <rFont val="微软雅黑"/>
        <family val="2"/>
        <charset val="134"/>
      </rPr>
      <t>（应收账款</t>
    </r>
    <r>
      <rPr>
        <b/>
        <sz val="11"/>
        <color indexed="8"/>
        <rFont val="Arial"/>
        <family val="2"/>
      </rPr>
      <t>+</t>
    </r>
    <r>
      <rPr>
        <b/>
        <sz val="11"/>
        <color indexed="8"/>
        <rFont val="微软雅黑"/>
        <family val="2"/>
        <charset val="134"/>
      </rPr>
      <t>合同资产）占总资产的比率</t>
    </r>
  </si>
  <si>
    <r>
      <rPr>
        <sz val="11"/>
        <rFont val="宋体"/>
        <family val="3"/>
        <charset val="134"/>
      </rPr>
      <t>比率小于</t>
    </r>
    <r>
      <rPr>
        <sz val="11"/>
        <rFont val="Arial"/>
        <family val="2"/>
      </rPr>
      <t>1%</t>
    </r>
    <r>
      <rPr>
        <sz val="11"/>
        <rFont val="宋体"/>
        <family val="3"/>
        <charset val="134"/>
      </rPr>
      <t>，最好的公司，公司产品很畅销；
比率小于</t>
    </r>
    <r>
      <rPr>
        <sz val="11"/>
        <rFont val="Arial"/>
        <family val="2"/>
      </rPr>
      <t>3%</t>
    </r>
    <r>
      <rPr>
        <sz val="11"/>
        <rFont val="宋体"/>
        <family val="3"/>
        <charset val="134"/>
      </rPr>
      <t>，优秀的公司，公司产品畅销；
比率大于</t>
    </r>
    <r>
      <rPr>
        <sz val="11"/>
        <rFont val="Arial"/>
        <family val="2"/>
      </rPr>
      <t>10%</t>
    </r>
    <r>
      <rPr>
        <sz val="11"/>
        <rFont val="宋体"/>
        <family val="3"/>
        <charset val="134"/>
      </rPr>
      <t>，公司的产品比较难销售；
比率大于</t>
    </r>
    <r>
      <rPr>
        <sz val="11"/>
        <rFont val="Arial"/>
        <family val="2"/>
      </rPr>
      <t>20%</t>
    </r>
    <r>
      <rPr>
        <sz val="11"/>
        <rFont val="宋体"/>
        <family val="3"/>
        <charset val="134"/>
      </rPr>
      <t>，公司的产品很难销售。</t>
    </r>
  </si>
  <si>
    <r>
      <rPr>
        <b/>
        <sz val="11"/>
        <color indexed="8"/>
        <rFont val="微软雅黑"/>
        <family val="2"/>
        <charset val="134"/>
      </rPr>
      <t>第</t>
    </r>
    <r>
      <rPr>
        <b/>
        <sz val="11"/>
        <color indexed="8"/>
        <rFont val="Arial"/>
        <family val="2"/>
      </rPr>
      <t xml:space="preserve"> 7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</si>
  <si>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固定资产</t>
    </r>
    <r>
      <rPr>
        <b/>
        <sz val="11"/>
        <color indexed="8"/>
        <rFont val="微软雅黑"/>
        <family val="2"/>
        <charset val="134"/>
      </rPr>
      <t>，了解公司维持竞争力的成本</t>
    </r>
  </si>
  <si>
    <r>
      <rPr>
        <sz val="11"/>
        <color indexed="8"/>
        <rFont val="微软雅黑"/>
        <family val="2"/>
        <charset val="134"/>
      </rPr>
      <t>固定资产</t>
    </r>
    <r>
      <rPr>
        <sz val="11"/>
        <color indexed="8"/>
        <rFont val="Arial"/>
        <family val="2"/>
      </rPr>
      <t>*</t>
    </r>
  </si>
  <si>
    <r>
      <rPr>
        <sz val="11"/>
        <color indexed="8"/>
        <rFont val="微软雅黑"/>
        <family val="2"/>
        <charset val="134"/>
      </rPr>
      <t>在建工程</t>
    </r>
    <r>
      <rPr>
        <sz val="11"/>
        <color indexed="8"/>
        <rFont val="Arial"/>
        <family val="2"/>
      </rPr>
      <t>*</t>
    </r>
  </si>
  <si>
    <r>
      <rPr>
        <sz val="11"/>
        <rFont val="Arial"/>
        <family val="2"/>
      </rPr>
      <t>“</t>
    </r>
    <r>
      <rPr>
        <sz val="11"/>
        <rFont val="微软雅黑"/>
        <family val="2"/>
        <charset val="134"/>
      </rPr>
      <t>在建工程</t>
    </r>
    <r>
      <rPr>
        <sz val="11"/>
        <rFont val="Arial"/>
        <family val="2"/>
      </rPr>
      <t>”</t>
    </r>
    <r>
      <rPr>
        <sz val="11"/>
        <rFont val="微软雅黑"/>
        <family val="2"/>
        <charset val="134"/>
      </rPr>
      <t>正常情况下后期会转为</t>
    </r>
    <r>
      <rPr>
        <sz val="11"/>
        <rFont val="Arial"/>
        <family val="2"/>
      </rPr>
      <t>“</t>
    </r>
    <r>
      <rPr>
        <sz val="11"/>
        <rFont val="微软雅黑"/>
        <family val="2"/>
        <charset val="134"/>
      </rPr>
      <t>固定资产</t>
    </r>
    <r>
      <rPr>
        <sz val="11"/>
        <rFont val="Arial"/>
        <family val="2"/>
      </rPr>
      <t>”，此行数据取数包括了工程物资</t>
    </r>
  </si>
  <si>
    <r>
      <rPr>
        <sz val="11"/>
        <color indexed="8"/>
        <rFont val="微软雅黑"/>
        <family val="2"/>
        <charset val="134"/>
      </rPr>
      <t>工程物资</t>
    </r>
    <r>
      <rPr>
        <sz val="11"/>
        <color indexed="8"/>
        <rFont val="Arial"/>
        <family val="2"/>
      </rPr>
      <t>*</t>
    </r>
  </si>
  <si>
    <r>
      <rPr>
        <sz val="11"/>
        <rFont val="Arial"/>
        <family val="2"/>
      </rPr>
      <t>“</t>
    </r>
    <r>
      <rPr>
        <sz val="11"/>
        <rFont val="微软雅黑"/>
        <family val="2"/>
        <charset val="134"/>
      </rPr>
      <t>工程物资</t>
    </r>
    <r>
      <rPr>
        <sz val="11"/>
        <rFont val="Arial"/>
        <family val="2"/>
      </rPr>
      <t>”</t>
    </r>
    <r>
      <rPr>
        <sz val="11"/>
        <rFont val="微软雅黑"/>
        <family val="2"/>
        <charset val="134"/>
      </rPr>
      <t>正常情况下后期转为</t>
    </r>
    <r>
      <rPr>
        <sz val="11"/>
        <rFont val="Arial"/>
        <family val="2"/>
      </rPr>
      <t>“</t>
    </r>
    <r>
      <rPr>
        <sz val="11"/>
        <rFont val="微软雅黑"/>
        <family val="2"/>
        <charset val="134"/>
      </rPr>
      <t>在建工程</t>
    </r>
    <r>
      <rPr>
        <sz val="11"/>
        <rFont val="Arial"/>
        <family val="2"/>
      </rPr>
      <t>”</t>
    </r>
  </si>
  <si>
    <r>
      <rPr>
        <sz val="11"/>
        <color indexed="8"/>
        <rFont val="微软雅黑"/>
        <family val="2"/>
        <charset val="134"/>
      </rPr>
      <t>固定资产</t>
    </r>
    <r>
      <rPr>
        <sz val="11"/>
        <color indexed="8"/>
        <rFont val="Arial"/>
        <family val="2"/>
      </rPr>
      <t>+</t>
    </r>
    <r>
      <rPr>
        <sz val="11"/>
        <color indexed="8"/>
        <rFont val="微软雅黑"/>
        <family val="2"/>
        <charset val="134"/>
      </rPr>
      <t>在建工程</t>
    </r>
    <r>
      <rPr>
        <sz val="11"/>
        <color indexed="8"/>
        <rFont val="Arial"/>
        <family val="2"/>
      </rPr>
      <t>+</t>
    </r>
    <r>
      <rPr>
        <sz val="11"/>
        <color indexed="8"/>
        <rFont val="微软雅黑"/>
        <family val="2"/>
        <charset val="134"/>
      </rPr>
      <t>工程物资</t>
    </r>
  </si>
  <si>
    <t>固定资产工程占总资产的比率</t>
  </si>
  <si>
    <r>
      <rPr>
        <sz val="11"/>
        <rFont val="微软雅黑"/>
        <family val="2"/>
        <charset val="134"/>
      </rPr>
      <t>比率大于</t>
    </r>
    <r>
      <rPr>
        <sz val="11"/>
        <rFont val="Arial"/>
        <family val="2"/>
      </rPr>
      <t>40%</t>
    </r>
    <r>
      <rPr>
        <sz val="11"/>
        <rFont val="微软雅黑"/>
        <family val="2"/>
        <charset val="134"/>
      </rPr>
      <t>，重资产型公司。维持竞争力的成本比较高，风险相对较大。
比率小于</t>
    </r>
    <r>
      <rPr>
        <sz val="11"/>
        <rFont val="Arial"/>
        <family val="2"/>
      </rPr>
      <t>40%</t>
    </r>
    <r>
      <rPr>
        <sz val="11"/>
        <rFont val="微软雅黑"/>
        <family val="2"/>
        <charset val="134"/>
      </rPr>
      <t>，轻资产型公司。保持持续的竞争力成本相对要低一些。</t>
    </r>
  </si>
  <si>
    <r>
      <rPr>
        <b/>
        <sz val="11"/>
        <color indexed="8"/>
        <rFont val="微软雅黑"/>
        <family val="2"/>
        <charset val="134"/>
      </rPr>
      <t>第</t>
    </r>
    <r>
      <rPr>
        <b/>
        <sz val="11"/>
        <color indexed="8"/>
        <rFont val="Arial"/>
        <family val="2"/>
      </rPr>
      <t xml:space="preserve"> 8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</si>
  <si>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投资类资产</t>
    </r>
    <r>
      <rPr>
        <b/>
        <sz val="11"/>
        <color indexed="8"/>
        <rFont val="微软雅黑"/>
        <family val="2"/>
        <charset val="134"/>
      </rPr>
      <t>，判断公司的专注程度。</t>
    </r>
  </si>
  <si>
    <r>
      <rPr>
        <sz val="11"/>
        <color indexed="8"/>
        <rFont val="微软雅黑"/>
        <family val="2"/>
        <charset val="134"/>
      </rPr>
      <t>以公允价值计量且其变动计入当期损益的金融资产</t>
    </r>
    <r>
      <rPr>
        <sz val="11"/>
        <color indexed="8"/>
        <rFont val="Arial"/>
        <family val="2"/>
      </rPr>
      <t>*</t>
    </r>
  </si>
  <si>
    <r>
      <rPr>
        <sz val="11"/>
        <color indexed="8"/>
        <rFont val="微软雅黑"/>
        <family val="2"/>
        <charset val="134"/>
      </rPr>
      <t>债权投资</t>
    </r>
    <r>
      <rPr>
        <sz val="11"/>
        <color indexed="8"/>
        <rFont val="Arial"/>
        <family val="2"/>
      </rPr>
      <t>*</t>
    </r>
  </si>
  <si>
    <r>
      <rPr>
        <sz val="11"/>
        <color indexed="8"/>
        <rFont val="微软雅黑"/>
        <family val="2"/>
        <charset val="134"/>
      </rPr>
      <t>其他债权投资</t>
    </r>
    <r>
      <rPr>
        <sz val="11"/>
        <color indexed="8"/>
        <rFont val="Arial"/>
        <family val="2"/>
      </rPr>
      <t>*</t>
    </r>
  </si>
  <si>
    <r>
      <rPr>
        <sz val="11"/>
        <color indexed="8"/>
        <rFont val="微软雅黑"/>
        <family val="2"/>
        <charset val="134"/>
      </rPr>
      <t>可供出售金融资产</t>
    </r>
    <r>
      <rPr>
        <sz val="11"/>
        <color indexed="8"/>
        <rFont val="Arial"/>
        <family val="2"/>
      </rPr>
      <t>*</t>
    </r>
  </si>
  <si>
    <r>
      <rPr>
        <sz val="11"/>
        <color indexed="8"/>
        <rFont val="微软雅黑"/>
        <family val="2"/>
        <charset val="134"/>
      </rPr>
      <t>其他权益工具投资</t>
    </r>
    <r>
      <rPr>
        <sz val="11"/>
        <color indexed="8"/>
        <rFont val="Arial"/>
        <family val="2"/>
      </rPr>
      <t>*</t>
    </r>
  </si>
  <si>
    <r>
      <rPr>
        <sz val="11"/>
        <color indexed="8"/>
        <rFont val="微软雅黑"/>
        <family val="2"/>
        <charset val="134"/>
      </rPr>
      <t>持有至到期投资</t>
    </r>
    <r>
      <rPr>
        <sz val="11"/>
        <color indexed="8"/>
        <rFont val="Arial"/>
        <family val="2"/>
      </rPr>
      <t>*</t>
    </r>
  </si>
  <si>
    <r>
      <rPr>
        <sz val="11"/>
        <color indexed="8"/>
        <rFont val="微软雅黑"/>
        <family val="2"/>
        <charset val="134"/>
      </rPr>
      <t>其他非流动金融资产</t>
    </r>
    <r>
      <rPr>
        <sz val="11"/>
        <color indexed="8"/>
        <rFont val="Arial"/>
        <family val="2"/>
      </rPr>
      <t>*</t>
    </r>
  </si>
  <si>
    <r>
      <rPr>
        <sz val="11"/>
        <color indexed="8"/>
        <rFont val="微软雅黑"/>
        <family val="2"/>
        <charset val="134"/>
      </rPr>
      <t>长期股权投资</t>
    </r>
    <r>
      <rPr>
        <sz val="11"/>
        <color indexed="8"/>
        <rFont val="Arial"/>
        <family val="2"/>
      </rPr>
      <t>*</t>
    </r>
  </si>
  <si>
    <r>
      <rPr>
        <sz val="11"/>
        <color indexed="8"/>
        <rFont val="微软雅黑"/>
        <family val="2"/>
        <charset val="134"/>
      </rPr>
      <t>投资性房地产</t>
    </r>
    <r>
      <rPr>
        <sz val="11"/>
        <color indexed="8"/>
        <rFont val="Arial"/>
        <family val="2"/>
      </rPr>
      <t>*</t>
    </r>
  </si>
  <si>
    <t>投资类资产合计</t>
  </si>
  <si>
    <t>投资类资产占总资产的比率</t>
  </si>
  <si>
    <r>
      <rPr>
        <sz val="11"/>
        <rFont val="微软雅黑"/>
        <family val="2"/>
        <charset val="134"/>
      </rPr>
      <t>比值小于</t>
    </r>
    <r>
      <rPr>
        <sz val="11"/>
        <rFont val="Arial"/>
        <family val="2"/>
      </rPr>
      <t>10%</t>
    </r>
    <r>
      <rPr>
        <sz val="11"/>
        <rFont val="微软雅黑"/>
        <family val="2"/>
        <charset val="134"/>
      </rPr>
      <t>，专注于主业，属于优秀的公司；
比值大于</t>
    </r>
    <r>
      <rPr>
        <sz val="11"/>
        <rFont val="Arial"/>
        <family val="2"/>
      </rPr>
      <t>10%</t>
    </r>
    <r>
      <rPr>
        <sz val="11"/>
        <rFont val="微软雅黑"/>
        <family val="2"/>
        <charset val="134"/>
      </rPr>
      <t>，不够专注于主业。</t>
    </r>
  </si>
  <si>
    <r>
      <rPr>
        <b/>
        <sz val="11"/>
        <color indexed="8"/>
        <rFont val="微软雅黑"/>
        <family val="2"/>
        <charset val="134"/>
      </rPr>
      <t>第</t>
    </r>
    <r>
      <rPr>
        <b/>
        <sz val="11"/>
        <color indexed="8"/>
        <rFont val="Arial"/>
        <family val="2"/>
      </rPr>
      <t xml:space="preserve"> 9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</si>
  <si>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存货，</t>
    </r>
    <r>
      <rPr>
        <b/>
        <sz val="11"/>
        <rFont val="微软雅黑"/>
        <family val="2"/>
        <charset val="134"/>
      </rPr>
      <t>了解公司未来业绩爆雷的风险。</t>
    </r>
  </si>
  <si>
    <r>
      <rPr>
        <sz val="11"/>
        <color indexed="8"/>
        <rFont val="微软雅黑"/>
        <family val="2"/>
        <charset val="134"/>
      </rPr>
      <t>存货</t>
    </r>
    <r>
      <rPr>
        <sz val="11"/>
        <color indexed="8"/>
        <rFont val="Arial"/>
        <family val="2"/>
      </rPr>
      <t>*</t>
    </r>
  </si>
  <si>
    <t>存货占总资产的比率</t>
  </si>
  <si>
    <r>
      <rPr>
        <sz val="11"/>
        <rFont val="宋体"/>
        <family val="3"/>
        <charset val="134"/>
      </rPr>
      <t>应付预收</t>
    </r>
    <r>
      <rPr>
        <sz val="11"/>
        <rFont val="Arial"/>
        <family val="2"/>
      </rPr>
      <t>-</t>
    </r>
    <r>
      <rPr>
        <sz val="11"/>
        <rFont val="宋体"/>
        <family val="3"/>
        <charset val="134"/>
      </rPr>
      <t>应收预付</t>
    </r>
    <r>
      <rPr>
        <sz val="11"/>
        <rFont val="Arial"/>
        <family val="2"/>
      </rPr>
      <t>&gt;0</t>
    </r>
    <r>
      <rPr>
        <sz val="11"/>
        <rFont val="宋体"/>
        <family val="3"/>
        <charset val="134"/>
      </rPr>
      <t>且应收账款</t>
    </r>
    <r>
      <rPr>
        <sz val="11"/>
        <rFont val="Arial"/>
        <family val="2"/>
      </rPr>
      <t>/</t>
    </r>
    <r>
      <rPr>
        <sz val="11"/>
        <rFont val="宋体"/>
        <family val="3"/>
        <charset val="134"/>
      </rPr>
      <t>资产总计</t>
    </r>
    <r>
      <rPr>
        <sz val="11"/>
        <rFont val="Arial"/>
        <family val="2"/>
      </rPr>
      <t>&lt;1%</t>
    </r>
    <r>
      <rPr>
        <sz val="11"/>
        <rFont val="宋体"/>
        <family val="3"/>
        <charset val="134"/>
      </rPr>
      <t>，存货基本没有爆雷的风险；
应收账款</t>
    </r>
    <r>
      <rPr>
        <sz val="11"/>
        <rFont val="Arial"/>
        <family val="2"/>
      </rPr>
      <t>/</t>
    </r>
    <r>
      <rPr>
        <sz val="11"/>
        <rFont val="宋体"/>
        <family val="3"/>
        <charset val="134"/>
      </rPr>
      <t>资产总计</t>
    </r>
    <r>
      <rPr>
        <sz val="11"/>
        <rFont val="Arial"/>
        <family val="2"/>
      </rPr>
      <t>&gt;5%</t>
    </r>
    <r>
      <rPr>
        <sz val="11"/>
        <rFont val="宋体"/>
        <family val="3"/>
        <charset val="134"/>
      </rPr>
      <t>且存货</t>
    </r>
    <r>
      <rPr>
        <sz val="11"/>
        <rFont val="Arial"/>
        <family val="2"/>
      </rPr>
      <t>/</t>
    </r>
    <r>
      <rPr>
        <sz val="11"/>
        <rFont val="宋体"/>
        <family val="3"/>
        <charset val="134"/>
      </rPr>
      <t>资产总计</t>
    </r>
    <r>
      <rPr>
        <sz val="11"/>
        <rFont val="Arial"/>
        <family val="2"/>
      </rPr>
      <t>&gt;15%</t>
    </r>
    <r>
      <rPr>
        <sz val="11"/>
        <rFont val="宋体"/>
        <family val="3"/>
        <charset val="134"/>
      </rPr>
      <t>，爆雷的风险比较大，淘汰。</t>
    </r>
  </si>
  <si>
    <r>
      <rPr>
        <b/>
        <sz val="11"/>
        <color indexed="8"/>
        <rFont val="微软雅黑"/>
        <family val="2"/>
        <charset val="134"/>
      </rPr>
      <t>看</t>
    </r>
    <r>
      <rPr>
        <b/>
        <sz val="11"/>
        <color indexed="10"/>
        <rFont val="微软雅黑"/>
        <family val="2"/>
        <charset val="134"/>
      </rPr>
      <t>商誉，</t>
    </r>
    <r>
      <rPr>
        <b/>
        <sz val="11"/>
        <rFont val="微软雅黑"/>
        <family val="2"/>
        <charset val="134"/>
      </rPr>
      <t>了解公司未来业绩爆雷的风险。</t>
    </r>
  </si>
  <si>
    <r>
      <rPr>
        <sz val="11"/>
        <color indexed="8"/>
        <rFont val="微软雅黑"/>
        <family val="2"/>
        <charset val="134"/>
      </rPr>
      <t>商誉</t>
    </r>
    <r>
      <rPr>
        <sz val="11"/>
        <color indexed="8"/>
        <rFont val="Arial"/>
        <family val="2"/>
      </rPr>
      <t>*</t>
    </r>
  </si>
  <si>
    <t>商誉占总资产的比率</t>
  </si>
  <si>
    <r>
      <rPr>
        <sz val="11"/>
        <rFont val="宋体"/>
        <family val="3"/>
        <charset val="134"/>
      </rPr>
      <t>大于</t>
    </r>
    <r>
      <rPr>
        <sz val="11"/>
        <rFont val="Arial"/>
        <family val="2"/>
      </rPr>
      <t>10%</t>
    </r>
    <r>
      <rPr>
        <sz val="11"/>
        <rFont val="宋体"/>
        <family val="3"/>
        <charset val="134"/>
      </rPr>
      <t>，商誉有爆雷的风险；
小于</t>
    </r>
    <r>
      <rPr>
        <sz val="11"/>
        <rFont val="Arial"/>
        <family val="2"/>
      </rPr>
      <t>10%</t>
    </r>
    <r>
      <rPr>
        <sz val="11"/>
        <rFont val="宋体"/>
        <family val="3"/>
        <charset val="134"/>
      </rPr>
      <t>，商誉没有爆雷的风险。</t>
    </r>
  </si>
  <si>
    <r>
      <rPr>
        <b/>
        <sz val="11"/>
        <color indexed="30"/>
        <rFont val="微软雅黑"/>
        <family val="2"/>
        <charset val="134"/>
      </rPr>
      <t>（以下主要来源</t>
    </r>
    <r>
      <rPr>
        <b/>
        <sz val="11"/>
        <color indexed="30"/>
        <rFont val="Arial"/>
        <family val="2"/>
      </rPr>
      <t>“</t>
    </r>
    <r>
      <rPr>
        <b/>
        <sz val="11"/>
        <color indexed="30"/>
        <rFont val="微软雅黑"/>
        <family val="2"/>
        <charset val="134"/>
      </rPr>
      <t>合并利润表</t>
    </r>
    <r>
      <rPr>
        <b/>
        <sz val="11"/>
        <color indexed="30"/>
        <rFont val="Arial"/>
        <family val="2"/>
      </rPr>
      <t>”</t>
    </r>
    <r>
      <rPr>
        <b/>
        <sz val="11"/>
        <color indexed="30"/>
        <rFont val="微软雅黑"/>
        <family val="2"/>
        <charset val="134"/>
      </rPr>
      <t>与</t>
    </r>
    <r>
      <rPr>
        <b/>
        <sz val="11"/>
        <color indexed="30"/>
        <rFont val="Arial"/>
        <family val="2"/>
      </rPr>
      <t>“</t>
    </r>
    <r>
      <rPr>
        <b/>
        <sz val="11"/>
        <color indexed="30"/>
        <rFont val="微软雅黑"/>
        <family val="2"/>
        <charset val="134"/>
      </rPr>
      <t>合并现金流量表</t>
    </r>
    <r>
      <rPr>
        <b/>
        <sz val="11"/>
        <color indexed="30"/>
        <rFont val="Arial"/>
        <family val="2"/>
      </rPr>
      <t>”</t>
    </r>
    <r>
      <rPr>
        <b/>
        <sz val="11"/>
        <color indexed="30"/>
        <rFont val="微软雅黑"/>
        <family val="2"/>
        <charset val="134"/>
      </rPr>
      <t>内容）</t>
    </r>
  </si>
  <si>
    <r>
      <rPr>
        <b/>
        <sz val="11"/>
        <color indexed="8"/>
        <rFont val="微软雅黑"/>
        <family val="2"/>
        <charset val="134"/>
      </rPr>
      <t>第</t>
    </r>
    <r>
      <rPr>
        <b/>
        <sz val="11"/>
        <color indexed="8"/>
        <rFont val="Arial"/>
        <family val="2"/>
      </rPr>
      <t xml:space="preserve"> 10 </t>
    </r>
    <r>
      <rPr>
        <b/>
        <sz val="11"/>
        <color indexed="8"/>
        <rFont val="微软雅黑"/>
        <family val="2"/>
        <charset val="134"/>
      </rPr>
      <t>步</t>
    </r>
  </si>
  <si>
    <r>
      <rPr>
        <b/>
        <sz val="11"/>
        <color indexed="8"/>
        <rFont val="微软雅黑"/>
        <family val="2"/>
        <charset val="134"/>
      </rPr>
      <t>看</t>
    </r>
    <r>
      <rPr>
        <b/>
        <sz val="11"/>
        <color rgb="FFFF0000"/>
        <rFont val="微软雅黑"/>
        <family val="2"/>
        <charset val="134"/>
      </rPr>
      <t>营业收入</t>
    </r>
    <r>
      <rPr>
        <b/>
        <sz val="11"/>
        <color indexed="8"/>
        <rFont val="微软雅黑"/>
        <family val="2"/>
        <charset val="134"/>
      </rPr>
      <t>，了解公司的行业地位及成长性。</t>
    </r>
  </si>
  <si>
    <r>
      <rPr>
        <sz val="11"/>
        <color indexed="8"/>
        <rFont val="Arial"/>
        <family val="2"/>
      </rPr>
      <t>*</t>
    </r>
    <r>
      <rPr>
        <sz val="11"/>
        <color indexed="8"/>
        <rFont val="微软雅黑"/>
        <family val="2"/>
        <charset val="134"/>
      </rPr>
      <t>营业收入</t>
    </r>
    <r>
      <rPr>
        <sz val="11"/>
        <color indexed="8"/>
        <rFont val="Arial"/>
        <family val="2"/>
      </rPr>
      <t>*</t>
    </r>
  </si>
  <si>
    <t>一般来说营业收入金额大的公司实力也相对较强；</t>
  </si>
  <si>
    <t>营业收入增长率</t>
  </si>
  <si>
    <r>
      <rPr>
        <sz val="11"/>
        <rFont val="微软雅黑"/>
        <family val="2"/>
        <charset val="134"/>
      </rPr>
      <t>大于</t>
    </r>
    <r>
      <rPr>
        <sz val="11"/>
        <rFont val="Arial"/>
        <family val="2"/>
      </rPr>
      <t>10%</t>
    </r>
    <r>
      <rPr>
        <sz val="11"/>
        <rFont val="微软雅黑"/>
        <family val="2"/>
        <charset val="134"/>
      </rPr>
      <t>，说明公司处于成长较快，前景较好。
小于</t>
    </r>
    <r>
      <rPr>
        <sz val="11"/>
        <rFont val="Arial"/>
        <family val="2"/>
      </rPr>
      <t>10%</t>
    </r>
    <r>
      <rPr>
        <sz val="11"/>
        <rFont val="微软雅黑"/>
        <family val="2"/>
        <charset val="134"/>
      </rPr>
      <t>，说明公司成长缓慢。
小于</t>
    </r>
    <r>
      <rPr>
        <sz val="11"/>
        <rFont val="Arial"/>
        <family val="2"/>
      </rPr>
      <t>0</t>
    </r>
    <r>
      <rPr>
        <sz val="11"/>
        <rFont val="微软雅黑"/>
        <family val="2"/>
        <charset val="134"/>
      </rPr>
      <t>，说明公司可能正在处于衰落之中。</t>
    </r>
  </si>
  <si>
    <r>
      <rPr>
        <b/>
        <sz val="11"/>
        <color indexed="8"/>
        <rFont val="微软雅黑"/>
        <family val="2"/>
        <charset val="134"/>
      </rPr>
      <t>第</t>
    </r>
    <r>
      <rPr>
        <b/>
        <sz val="11"/>
        <color indexed="8"/>
        <rFont val="Arial"/>
        <family val="2"/>
      </rPr>
      <t xml:space="preserve"> 11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</si>
  <si>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毛利率</t>
    </r>
    <r>
      <rPr>
        <b/>
        <sz val="11"/>
        <color indexed="8"/>
        <rFont val="微软雅黑"/>
        <family val="2"/>
        <charset val="134"/>
      </rPr>
      <t>，了解公司的产品竞争力及风险。</t>
    </r>
  </si>
  <si>
    <r>
      <rPr>
        <sz val="11"/>
        <color indexed="8"/>
        <rFont val="Arial"/>
        <family val="2"/>
      </rPr>
      <t>*</t>
    </r>
    <r>
      <rPr>
        <sz val="11"/>
        <color indexed="8"/>
        <rFont val="微软雅黑"/>
        <family val="2"/>
        <charset val="134"/>
      </rPr>
      <t>营业成本</t>
    </r>
    <r>
      <rPr>
        <sz val="11"/>
        <color indexed="8"/>
        <rFont val="Arial"/>
        <family val="2"/>
      </rPr>
      <t>*</t>
    </r>
  </si>
  <si>
    <t>毛利率</t>
  </si>
  <si>
    <r>
      <rPr>
        <sz val="11"/>
        <rFont val="微软雅黑"/>
        <family val="2"/>
        <charset val="134"/>
      </rPr>
      <t>大于</t>
    </r>
    <r>
      <rPr>
        <sz val="11"/>
        <rFont val="Arial"/>
        <family val="2"/>
      </rPr>
      <t>40%</t>
    </r>
    <r>
      <rPr>
        <sz val="11"/>
        <rFont val="微软雅黑"/>
        <family val="2"/>
        <charset val="134"/>
      </rPr>
      <t>，高毛利率说明公司的产品或服务的竞争力较强
小于</t>
    </r>
    <r>
      <rPr>
        <sz val="11"/>
        <rFont val="Arial"/>
        <family val="2"/>
      </rPr>
      <t>40%</t>
    </r>
    <r>
      <rPr>
        <sz val="11"/>
        <rFont val="微软雅黑"/>
        <family val="2"/>
        <charset val="134"/>
      </rPr>
      <t>，中低毛利率说明公司的产品或服务的竞争力较差</t>
    </r>
  </si>
  <si>
    <t>毛利率波动幅度</t>
  </si>
  <si>
    <r>
      <rPr>
        <sz val="11"/>
        <rFont val="微软雅黑"/>
        <family val="2"/>
        <charset val="134"/>
      </rPr>
      <t>小于</t>
    </r>
    <r>
      <rPr>
        <sz val="11"/>
        <rFont val="Arial"/>
        <family val="2"/>
      </rPr>
      <t>10%</t>
    </r>
    <r>
      <rPr>
        <sz val="11"/>
        <rFont val="宋体"/>
        <family val="3"/>
        <charset val="134"/>
      </rPr>
      <t>，优秀的公司；
大于</t>
    </r>
    <r>
      <rPr>
        <sz val="11"/>
        <rFont val="Arial"/>
        <family val="2"/>
      </rPr>
      <t>20%</t>
    </r>
    <r>
      <rPr>
        <sz val="11"/>
        <rFont val="宋体"/>
        <family val="3"/>
        <charset val="134"/>
      </rPr>
      <t>，公司经营或财务造假的风险大。</t>
    </r>
  </si>
  <si>
    <r>
      <rPr>
        <b/>
        <sz val="11"/>
        <color indexed="8"/>
        <rFont val="微软雅黑"/>
        <family val="2"/>
        <charset val="134"/>
      </rPr>
      <t>第</t>
    </r>
    <r>
      <rPr>
        <b/>
        <sz val="11"/>
        <color indexed="8"/>
        <rFont val="Arial"/>
        <family val="2"/>
      </rPr>
      <t xml:space="preserve"> 12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</si>
  <si>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期间费用率</t>
    </r>
    <r>
      <rPr>
        <b/>
        <sz val="11"/>
        <color indexed="8"/>
        <rFont val="微软雅黑"/>
        <family val="2"/>
        <charset val="134"/>
      </rPr>
      <t>，了解公司的成本管控能力。</t>
    </r>
  </si>
  <si>
    <r>
      <rPr>
        <sz val="11"/>
        <color indexed="8"/>
        <rFont val="微软雅黑"/>
        <family val="2"/>
        <charset val="134"/>
      </rPr>
      <t>销售费用</t>
    </r>
    <r>
      <rPr>
        <sz val="11"/>
        <color indexed="8"/>
        <rFont val="Arial"/>
        <family val="2"/>
      </rPr>
      <t>*</t>
    </r>
  </si>
  <si>
    <r>
      <rPr>
        <sz val="11"/>
        <color indexed="8"/>
        <rFont val="微软雅黑"/>
        <family val="2"/>
        <charset val="134"/>
      </rPr>
      <t>管理费用</t>
    </r>
    <r>
      <rPr>
        <sz val="11"/>
        <color indexed="8"/>
        <rFont val="Arial"/>
        <family val="2"/>
      </rPr>
      <t>*</t>
    </r>
  </si>
  <si>
    <r>
      <rPr>
        <sz val="11"/>
        <color indexed="8"/>
        <rFont val="微软雅黑"/>
        <family val="2"/>
        <charset val="134"/>
      </rPr>
      <t>研发费用</t>
    </r>
    <r>
      <rPr>
        <sz val="11"/>
        <color indexed="8"/>
        <rFont val="Arial"/>
        <family val="2"/>
      </rPr>
      <t>*</t>
    </r>
  </si>
  <si>
    <r>
      <rPr>
        <sz val="11"/>
        <rFont val="Arial"/>
        <family val="2"/>
      </rPr>
      <t>2018</t>
    </r>
    <r>
      <rPr>
        <sz val="11"/>
        <rFont val="微软雅黑"/>
        <family val="2"/>
        <charset val="134"/>
      </rPr>
      <t>年，新会计准则，研发费用从管理费用里单设科目。</t>
    </r>
  </si>
  <si>
    <r>
      <rPr>
        <sz val="11"/>
        <color indexed="8"/>
        <rFont val="微软雅黑"/>
        <family val="2"/>
        <charset val="134"/>
      </rPr>
      <t>财务费用</t>
    </r>
    <r>
      <rPr>
        <sz val="11"/>
        <color indexed="8"/>
        <rFont val="Arial"/>
        <family val="2"/>
      </rPr>
      <t>*</t>
    </r>
  </si>
  <si>
    <r>
      <rPr>
        <sz val="11"/>
        <rFont val="微软雅黑"/>
        <family val="2"/>
        <charset val="134"/>
      </rPr>
      <t>当</t>
    </r>
    <r>
      <rPr>
        <sz val="11"/>
        <rFont val="Arial"/>
        <family val="2"/>
      </rPr>
      <t>“</t>
    </r>
    <r>
      <rPr>
        <sz val="11"/>
        <rFont val="微软雅黑"/>
        <family val="2"/>
        <charset val="134"/>
      </rPr>
      <t>财务费用</t>
    </r>
    <r>
      <rPr>
        <sz val="11"/>
        <rFont val="Arial"/>
        <family val="2"/>
      </rPr>
      <t>”</t>
    </r>
    <r>
      <rPr>
        <sz val="11"/>
        <rFont val="微软雅黑"/>
        <family val="2"/>
        <charset val="134"/>
      </rPr>
      <t>是负数的时候，就不把</t>
    </r>
    <r>
      <rPr>
        <sz val="11"/>
        <rFont val="Arial"/>
        <family val="2"/>
      </rPr>
      <t>“</t>
    </r>
    <r>
      <rPr>
        <sz val="11"/>
        <rFont val="微软雅黑"/>
        <family val="2"/>
        <charset val="134"/>
      </rPr>
      <t>财务费用</t>
    </r>
    <r>
      <rPr>
        <sz val="11"/>
        <rFont val="Arial"/>
        <family val="2"/>
      </rPr>
      <t>”</t>
    </r>
    <r>
      <rPr>
        <sz val="11"/>
        <rFont val="微软雅黑"/>
        <family val="2"/>
        <charset val="134"/>
      </rPr>
      <t>计算在内。</t>
    </r>
  </si>
  <si>
    <t>四费合计</t>
  </si>
  <si>
    <r>
      <rPr>
        <sz val="11"/>
        <rFont val="微软雅黑"/>
        <family val="2"/>
        <charset val="134"/>
      </rPr>
      <t>如果</t>
    </r>
    <r>
      <rPr>
        <sz val="11"/>
        <rFont val="Arial"/>
        <family val="2"/>
      </rPr>
      <t>“</t>
    </r>
    <r>
      <rPr>
        <sz val="11"/>
        <rFont val="微软雅黑"/>
        <family val="2"/>
        <charset val="134"/>
      </rPr>
      <t>财务费用</t>
    </r>
    <r>
      <rPr>
        <sz val="11"/>
        <rFont val="Arial"/>
        <family val="2"/>
      </rPr>
      <t>”</t>
    </r>
    <r>
      <rPr>
        <sz val="11"/>
        <rFont val="微软雅黑"/>
        <family val="2"/>
        <charset val="134"/>
      </rPr>
      <t>是正数，就把</t>
    </r>
    <r>
      <rPr>
        <sz val="11"/>
        <rFont val="Arial"/>
        <family val="2"/>
      </rPr>
      <t>“</t>
    </r>
    <r>
      <rPr>
        <sz val="11"/>
        <rFont val="微软雅黑"/>
        <family val="2"/>
        <charset val="134"/>
      </rPr>
      <t>财务费用</t>
    </r>
    <r>
      <rPr>
        <sz val="11"/>
        <rFont val="Arial"/>
        <family val="2"/>
      </rPr>
      <t>”</t>
    </r>
    <r>
      <rPr>
        <sz val="11"/>
        <rFont val="微软雅黑"/>
        <family val="2"/>
        <charset val="134"/>
      </rPr>
      <t>计算在内。
如果</t>
    </r>
    <r>
      <rPr>
        <sz val="11"/>
        <rFont val="Arial"/>
        <family val="2"/>
      </rPr>
      <t>“</t>
    </r>
    <r>
      <rPr>
        <sz val="11"/>
        <rFont val="微软雅黑"/>
        <family val="2"/>
        <charset val="134"/>
      </rPr>
      <t>财务费用</t>
    </r>
    <r>
      <rPr>
        <sz val="11"/>
        <rFont val="Arial"/>
        <family val="2"/>
      </rPr>
      <t>”</t>
    </r>
    <r>
      <rPr>
        <sz val="11"/>
        <rFont val="微软雅黑"/>
        <family val="2"/>
        <charset val="134"/>
      </rPr>
      <t>是负数，就不把</t>
    </r>
    <r>
      <rPr>
        <sz val="11"/>
        <rFont val="Arial"/>
        <family val="2"/>
      </rPr>
      <t>“</t>
    </r>
    <r>
      <rPr>
        <sz val="11"/>
        <rFont val="微软雅黑"/>
        <family val="2"/>
        <charset val="134"/>
      </rPr>
      <t>财务费用</t>
    </r>
    <r>
      <rPr>
        <sz val="11"/>
        <rFont val="Arial"/>
        <family val="2"/>
      </rPr>
      <t>”</t>
    </r>
    <r>
      <rPr>
        <sz val="11"/>
        <rFont val="微软雅黑"/>
        <family val="2"/>
        <charset val="134"/>
      </rPr>
      <t>计算在内。</t>
    </r>
  </si>
  <si>
    <r>
      <rPr>
        <b/>
        <sz val="11"/>
        <color indexed="8"/>
        <rFont val="微软雅黑"/>
        <family val="2"/>
        <charset val="134"/>
      </rPr>
      <t>期间费用率</t>
    </r>
  </si>
  <si>
    <r>
      <rPr>
        <sz val="11"/>
        <rFont val="微软雅黑"/>
        <family val="2"/>
        <charset val="134"/>
      </rPr>
      <t>(</t>
    </r>
    <r>
      <rPr>
        <sz val="11"/>
        <rFont val="宋体"/>
        <family val="3"/>
        <charset val="134"/>
      </rPr>
      <t>销售费用</t>
    </r>
    <r>
      <rPr>
        <sz val="11"/>
        <rFont val="Arial"/>
        <family val="2"/>
      </rPr>
      <t>+</t>
    </r>
    <r>
      <rPr>
        <sz val="11"/>
        <rFont val="宋体"/>
        <family val="3"/>
        <charset val="134"/>
      </rPr>
      <t>管理费用</t>
    </r>
    <r>
      <rPr>
        <sz val="11"/>
        <rFont val="Arial"/>
        <family val="2"/>
      </rPr>
      <t>+</t>
    </r>
    <r>
      <rPr>
        <sz val="11"/>
        <rFont val="宋体"/>
        <family val="3"/>
        <charset val="134"/>
      </rPr>
      <t>研发费用</t>
    </r>
    <r>
      <rPr>
        <sz val="11"/>
        <rFont val="Arial"/>
        <family val="2"/>
      </rPr>
      <t>+</t>
    </r>
    <r>
      <rPr>
        <sz val="11"/>
        <rFont val="宋体"/>
        <family val="3"/>
        <charset val="134"/>
      </rPr>
      <t>财务费用</t>
    </r>
    <r>
      <rPr>
        <sz val="11"/>
        <rFont val="Arial"/>
        <family val="2"/>
      </rPr>
      <t>)/</t>
    </r>
    <r>
      <rPr>
        <sz val="11"/>
        <rFont val="宋体"/>
        <family val="3"/>
        <charset val="134"/>
      </rPr>
      <t>营业收入</t>
    </r>
  </si>
  <si>
    <t>期间费用率占毛利率的比例</t>
  </si>
  <si>
    <r>
      <rPr>
        <sz val="11"/>
        <rFont val="微软雅黑"/>
        <family val="2"/>
        <charset val="134"/>
      </rPr>
      <t>小于</t>
    </r>
    <r>
      <rPr>
        <sz val="11"/>
        <rFont val="Arial"/>
        <family val="2"/>
      </rPr>
      <t>40%</t>
    </r>
    <r>
      <rPr>
        <sz val="11"/>
        <rFont val="微软雅黑"/>
        <family val="2"/>
        <charset val="134"/>
      </rPr>
      <t>，成本控制能力好，属于优秀的企业；
大于</t>
    </r>
    <r>
      <rPr>
        <sz val="11"/>
        <rFont val="Arial"/>
        <family val="2"/>
      </rPr>
      <t>40%</t>
    </r>
    <r>
      <rPr>
        <sz val="11"/>
        <rFont val="微软雅黑"/>
        <family val="2"/>
        <charset val="134"/>
      </rPr>
      <t>，成本控制能力差</t>
    </r>
  </si>
  <si>
    <r>
      <rPr>
        <b/>
        <sz val="11"/>
        <color indexed="8"/>
        <rFont val="微软雅黑"/>
        <family val="2"/>
        <charset val="134"/>
      </rPr>
      <t>第</t>
    </r>
    <r>
      <rPr>
        <b/>
        <sz val="11"/>
        <color indexed="8"/>
        <rFont val="Arial"/>
        <family val="2"/>
      </rPr>
      <t xml:space="preserve"> 13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</si>
  <si>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销售费用率</t>
    </r>
    <r>
      <rPr>
        <b/>
        <sz val="11"/>
        <color indexed="8"/>
        <rFont val="微软雅黑"/>
        <family val="2"/>
        <charset val="134"/>
      </rPr>
      <t>，了解公司产品的销售难易度。</t>
    </r>
  </si>
  <si>
    <t>销售费用率</t>
  </si>
  <si>
    <r>
      <rPr>
        <sz val="11"/>
        <rFont val="微软雅黑"/>
        <family val="2"/>
        <charset val="134"/>
      </rPr>
      <t>小于</t>
    </r>
    <r>
      <rPr>
        <sz val="11"/>
        <rFont val="Arial"/>
        <family val="2"/>
      </rPr>
      <t>15%</t>
    </r>
    <r>
      <rPr>
        <sz val="11"/>
        <rFont val="微软雅黑"/>
        <family val="2"/>
        <charset val="134"/>
      </rPr>
      <t>的公司，其产品比较容易销售，销售风险相对较小；
大于</t>
    </r>
    <r>
      <rPr>
        <sz val="11"/>
        <rFont val="Arial"/>
        <family val="2"/>
      </rPr>
      <t>30%</t>
    </r>
    <r>
      <rPr>
        <sz val="11"/>
        <rFont val="微软雅黑"/>
        <family val="2"/>
        <charset val="134"/>
      </rPr>
      <t>的公司，其产品销售难度大，销售风险也大。</t>
    </r>
  </si>
  <si>
    <r>
      <rPr>
        <b/>
        <sz val="11"/>
        <color indexed="8"/>
        <rFont val="微软雅黑"/>
        <family val="2"/>
        <charset val="134"/>
      </rPr>
      <t>第</t>
    </r>
    <r>
      <rPr>
        <b/>
        <sz val="11"/>
        <color indexed="8"/>
        <rFont val="Arial"/>
        <family val="2"/>
      </rPr>
      <t xml:space="preserve"> 14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</si>
  <si>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主营利润</t>
    </r>
    <r>
      <rPr>
        <b/>
        <sz val="11"/>
        <color indexed="8"/>
        <rFont val="微软雅黑"/>
        <family val="2"/>
        <charset val="134"/>
      </rPr>
      <t>，了解公司主业的盈利能力及利润质量。</t>
    </r>
  </si>
  <si>
    <r>
      <rPr>
        <sz val="11"/>
        <color indexed="8"/>
        <rFont val="微软雅黑"/>
        <family val="2"/>
        <charset val="134"/>
      </rPr>
      <t>营业税金及附加</t>
    </r>
    <r>
      <rPr>
        <sz val="11"/>
        <color indexed="8"/>
        <rFont val="Arial"/>
        <family val="2"/>
      </rPr>
      <t>*</t>
    </r>
  </si>
  <si>
    <r>
      <rPr>
        <sz val="11"/>
        <color indexed="8"/>
        <rFont val="宋体"/>
        <family val="3"/>
        <charset val="134"/>
      </rPr>
      <t>销售费用</t>
    </r>
    <r>
      <rPr>
        <sz val="11"/>
        <color indexed="8"/>
        <rFont val="Arial"/>
        <family val="2"/>
      </rPr>
      <t>+</t>
    </r>
    <r>
      <rPr>
        <sz val="11"/>
        <color indexed="8"/>
        <rFont val="宋体"/>
        <family val="3"/>
        <charset val="134"/>
      </rPr>
      <t>管理费用</t>
    </r>
    <r>
      <rPr>
        <sz val="11"/>
        <color indexed="8"/>
        <rFont val="Arial"/>
        <family val="2"/>
      </rPr>
      <t>+</t>
    </r>
    <r>
      <rPr>
        <sz val="11"/>
        <color indexed="8"/>
        <rFont val="宋体"/>
        <family val="3"/>
        <charset val="134"/>
      </rPr>
      <t>研发费用</t>
    </r>
    <r>
      <rPr>
        <sz val="11"/>
        <color indexed="8"/>
        <rFont val="Arial"/>
        <family val="2"/>
      </rPr>
      <t>+</t>
    </r>
    <r>
      <rPr>
        <sz val="11"/>
        <color indexed="8"/>
        <rFont val="宋体"/>
        <family val="3"/>
        <charset val="134"/>
      </rPr>
      <t>财务费用</t>
    </r>
  </si>
  <si>
    <t>主营利润</t>
  </si>
  <si>
    <r>
      <rPr>
        <sz val="11"/>
        <rFont val="宋体"/>
        <family val="3"/>
        <charset val="134"/>
      </rPr>
      <t>主营利润</t>
    </r>
    <r>
      <rPr>
        <sz val="11"/>
        <rFont val="Arial"/>
        <family val="2"/>
      </rPr>
      <t>=</t>
    </r>
    <r>
      <rPr>
        <sz val="11"/>
        <rFont val="宋体"/>
        <family val="3"/>
        <charset val="134"/>
      </rPr>
      <t>营业收入</t>
    </r>
    <r>
      <rPr>
        <sz val="11"/>
        <rFont val="Arial"/>
        <family val="2"/>
      </rPr>
      <t>-</t>
    </r>
    <r>
      <rPr>
        <sz val="11"/>
        <rFont val="宋体"/>
        <family val="3"/>
        <charset val="134"/>
      </rPr>
      <t>营业成本</t>
    </r>
    <r>
      <rPr>
        <sz val="11"/>
        <rFont val="Arial"/>
        <family val="2"/>
      </rPr>
      <t>-</t>
    </r>
    <r>
      <rPr>
        <sz val="11"/>
        <rFont val="宋体"/>
        <family val="3"/>
        <charset val="134"/>
      </rPr>
      <t>税金及附加</t>
    </r>
    <r>
      <rPr>
        <sz val="11"/>
        <rFont val="Arial"/>
        <family val="2"/>
      </rPr>
      <t>-</t>
    </r>
    <r>
      <rPr>
        <sz val="11"/>
        <rFont val="宋体"/>
        <family val="3"/>
        <charset val="134"/>
      </rPr>
      <t>销售费用</t>
    </r>
    <r>
      <rPr>
        <sz val="11"/>
        <rFont val="Arial"/>
        <family val="2"/>
      </rPr>
      <t>-</t>
    </r>
    <r>
      <rPr>
        <sz val="11"/>
        <rFont val="宋体"/>
        <family val="3"/>
        <charset val="134"/>
      </rPr>
      <t>管理费用</t>
    </r>
    <r>
      <rPr>
        <sz val="11"/>
        <rFont val="Arial"/>
        <family val="2"/>
      </rPr>
      <t>-</t>
    </r>
    <r>
      <rPr>
        <sz val="11"/>
        <rFont val="宋体"/>
        <family val="3"/>
        <charset val="134"/>
      </rPr>
      <t>财务费用</t>
    </r>
    <r>
      <rPr>
        <sz val="11"/>
        <rFont val="Arial"/>
        <family val="2"/>
      </rPr>
      <t>-</t>
    </r>
    <r>
      <rPr>
        <sz val="11"/>
        <rFont val="宋体"/>
        <family val="3"/>
        <charset val="134"/>
      </rPr>
      <t>研发费用</t>
    </r>
  </si>
  <si>
    <t>主营利润率</t>
  </si>
  <si>
    <r>
      <rPr>
        <sz val="11"/>
        <rFont val="微软雅黑"/>
        <family val="2"/>
        <charset val="134"/>
      </rPr>
      <t>大于</t>
    </r>
    <r>
      <rPr>
        <sz val="11"/>
        <rFont val="Arial"/>
        <family val="2"/>
      </rPr>
      <t>15%</t>
    </r>
    <r>
      <rPr>
        <sz val="11"/>
        <rFont val="微软雅黑"/>
        <family val="2"/>
        <charset val="134"/>
      </rPr>
      <t>，主业盈利能力强
小于</t>
    </r>
    <r>
      <rPr>
        <sz val="11"/>
        <rFont val="Arial"/>
        <family val="2"/>
      </rPr>
      <t>15%</t>
    </r>
    <r>
      <rPr>
        <sz val="11"/>
        <rFont val="微软雅黑"/>
        <family val="2"/>
        <charset val="134"/>
      </rPr>
      <t>，主业盈利能力弱</t>
    </r>
  </si>
  <si>
    <r>
      <rPr>
        <sz val="11"/>
        <color indexed="8"/>
        <rFont val="Arial"/>
        <family val="2"/>
      </rPr>
      <t>*</t>
    </r>
    <r>
      <rPr>
        <sz val="11"/>
        <color indexed="8"/>
        <rFont val="微软雅黑"/>
        <family val="2"/>
        <charset val="134"/>
      </rPr>
      <t>营业利润</t>
    </r>
    <r>
      <rPr>
        <sz val="11"/>
        <color indexed="8"/>
        <rFont val="Arial"/>
        <family val="2"/>
      </rPr>
      <t>*</t>
    </r>
  </si>
  <si>
    <t>主营利润占营业利润的比率</t>
  </si>
  <si>
    <r>
      <rPr>
        <sz val="11"/>
        <rFont val="微软雅黑"/>
        <family val="2"/>
        <charset val="134"/>
      </rPr>
      <t>大于</t>
    </r>
    <r>
      <rPr>
        <sz val="11"/>
        <rFont val="Arial"/>
        <family val="2"/>
      </rPr>
      <t>80%</t>
    </r>
    <r>
      <rPr>
        <sz val="11"/>
        <rFont val="微软雅黑"/>
        <family val="2"/>
        <charset val="134"/>
      </rPr>
      <t>，利润质量高
小于</t>
    </r>
    <r>
      <rPr>
        <sz val="11"/>
        <rFont val="Arial"/>
        <family val="2"/>
      </rPr>
      <t>80%</t>
    </r>
    <r>
      <rPr>
        <sz val="11"/>
        <rFont val="微软雅黑"/>
        <family val="2"/>
        <charset val="134"/>
      </rPr>
      <t>，利润质量低，淘汰</t>
    </r>
  </si>
  <si>
    <r>
      <rPr>
        <b/>
        <sz val="11"/>
        <color indexed="8"/>
        <rFont val="微软雅黑"/>
        <family val="2"/>
        <charset val="134"/>
      </rPr>
      <t>第</t>
    </r>
    <r>
      <rPr>
        <b/>
        <sz val="11"/>
        <color indexed="8"/>
        <rFont val="Arial"/>
        <family val="2"/>
      </rPr>
      <t xml:space="preserve"> 15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</si>
  <si>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净利润</t>
    </r>
    <r>
      <rPr>
        <b/>
        <sz val="11"/>
        <color indexed="8"/>
        <rFont val="微软雅黑"/>
        <family val="2"/>
        <charset val="134"/>
      </rPr>
      <t>，了解公司的经营成果及含金量。净利润主要看净利润含金量。</t>
    </r>
  </si>
  <si>
    <r>
      <rPr>
        <sz val="11"/>
        <color indexed="8"/>
        <rFont val="微软雅黑"/>
        <family val="2"/>
        <charset val="134"/>
      </rPr>
      <t>经营活动产生的现金流量净额</t>
    </r>
    <r>
      <rPr>
        <sz val="11"/>
        <color indexed="8"/>
        <rFont val="Arial"/>
        <family val="2"/>
      </rPr>
      <t>*</t>
    </r>
  </si>
  <si>
    <t>净利润现金比率</t>
  </si>
  <si>
    <t>过去5年的平均净利润现金比率小于100%的公司，淘汰掉。</t>
  </si>
  <si>
    <r>
      <rPr>
        <b/>
        <sz val="11"/>
        <color indexed="8"/>
        <rFont val="微软雅黑"/>
        <family val="2"/>
        <charset val="134"/>
      </rPr>
      <t>第</t>
    </r>
    <r>
      <rPr>
        <b/>
        <sz val="11"/>
        <color indexed="8"/>
        <rFont val="Arial"/>
        <family val="2"/>
      </rPr>
      <t xml:space="preserve"> 16 </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</si>
  <si>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归母净利润</t>
    </r>
    <r>
      <rPr>
        <b/>
        <sz val="11"/>
        <color indexed="8"/>
        <rFont val="微软雅黑"/>
        <family val="2"/>
        <charset val="134"/>
      </rPr>
      <t>，了解公司的整体盈利能力及持续性。</t>
    </r>
  </si>
  <si>
    <r>
      <rPr>
        <sz val="11"/>
        <color indexed="8"/>
        <rFont val="微软雅黑"/>
        <family val="2"/>
        <charset val="134"/>
      </rPr>
      <t>归属于母公司所有者的净利润</t>
    </r>
    <r>
      <rPr>
        <sz val="11"/>
        <color indexed="8"/>
        <rFont val="Arial"/>
        <family val="2"/>
      </rPr>
      <t>*</t>
    </r>
  </si>
  <si>
    <r>
      <rPr>
        <sz val="11"/>
        <color indexed="8"/>
        <rFont val="微软雅黑"/>
        <family val="2"/>
        <charset val="134"/>
      </rPr>
      <t>归属于母公司所有者权益合计</t>
    </r>
    <r>
      <rPr>
        <sz val="11"/>
        <color indexed="8"/>
        <rFont val="Arial"/>
        <family val="2"/>
      </rPr>
      <t>*</t>
    </r>
  </si>
  <si>
    <r>
      <rPr>
        <b/>
        <sz val="11"/>
        <color indexed="8"/>
        <rFont val="微软雅黑"/>
        <family val="2"/>
        <charset val="134"/>
      </rPr>
      <t>净资产收益率（</t>
    </r>
    <r>
      <rPr>
        <b/>
        <sz val="11"/>
        <color indexed="8"/>
        <rFont val="Arial"/>
        <family val="2"/>
      </rPr>
      <t>ROE</t>
    </r>
    <r>
      <rPr>
        <b/>
        <sz val="11"/>
        <color indexed="8"/>
        <rFont val="宋体"/>
        <family val="3"/>
        <charset val="134"/>
      </rPr>
      <t>）</t>
    </r>
  </si>
  <si>
    <r>
      <rPr>
        <sz val="11"/>
        <color indexed="8"/>
        <rFont val="宋体"/>
        <family val="3"/>
        <charset val="134"/>
      </rPr>
      <t>持续大于</t>
    </r>
    <r>
      <rPr>
        <sz val="11"/>
        <color indexed="8"/>
        <rFont val="Arial"/>
        <family val="2"/>
      </rPr>
      <t>20%</t>
    </r>
    <r>
      <rPr>
        <sz val="11"/>
        <color indexed="8"/>
        <rFont val="宋体"/>
        <family val="3"/>
        <charset val="134"/>
      </rPr>
      <t>，最优秀的公司；
持续大于</t>
    </r>
    <r>
      <rPr>
        <sz val="11"/>
        <color indexed="8"/>
        <rFont val="Arial"/>
        <family val="2"/>
      </rPr>
      <t>15%</t>
    </r>
    <r>
      <rPr>
        <sz val="11"/>
        <color indexed="8"/>
        <rFont val="宋体"/>
        <family val="3"/>
        <charset val="134"/>
      </rPr>
      <t>，优秀的公司；
小于</t>
    </r>
    <r>
      <rPr>
        <sz val="11"/>
        <color indexed="8"/>
        <rFont val="Arial"/>
        <family val="2"/>
      </rPr>
      <t>15%</t>
    </r>
    <r>
      <rPr>
        <sz val="11"/>
        <color indexed="8"/>
        <rFont val="宋体"/>
        <family val="3"/>
        <charset val="134"/>
      </rPr>
      <t>，淘汰。</t>
    </r>
  </si>
  <si>
    <t>归属于母公司所有者的净利润增长率</t>
  </si>
  <si>
    <r>
      <rPr>
        <sz val="11"/>
        <color indexed="8"/>
        <rFont val="宋体"/>
        <family val="3"/>
        <charset val="134"/>
      </rPr>
      <t>大于</t>
    </r>
    <r>
      <rPr>
        <sz val="11"/>
        <color indexed="8"/>
        <rFont val="Arial"/>
        <family val="2"/>
      </rPr>
      <t>10%</t>
    </r>
    <r>
      <rPr>
        <sz val="11"/>
        <color indexed="8"/>
        <rFont val="宋体"/>
        <family val="3"/>
        <charset val="134"/>
      </rPr>
      <t>，说明公司在以较快的速度成长；
小于</t>
    </r>
    <r>
      <rPr>
        <sz val="11"/>
        <color indexed="8"/>
        <rFont val="Arial"/>
        <family val="2"/>
      </rPr>
      <t>0</t>
    </r>
    <r>
      <rPr>
        <sz val="11"/>
        <color indexed="8"/>
        <rFont val="宋体"/>
        <family val="3"/>
        <charset val="134"/>
      </rPr>
      <t>，很可能意味公司已经处于衰落之中。</t>
    </r>
  </si>
  <si>
    <r>
      <rPr>
        <b/>
        <sz val="11"/>
        <color indexed="8"/>
        <rFont val="微软雅黑"/>
        <family val="2"/>
        <charset val="134"/>
      </rPr>
      <t>第</t>
    </r>
    <r>
      <rPr>
        <b/>
        <sz val="11"/>
        <color indexed="8"/>
        <rFont val="Arial"/>
        <family val="2"/>
      </rPr>
      <t xml:space="preserve"> 17</t>
    </r>
    <r>
      <rPr>
        <b/>
        <sz val="11"/>
        <color indexed="8"/>
        <rFont val="微软雅黑"/>
        <family val="2"/>
        <charset val="134"/>
      </rPr>
      <t>步</t>
    </r>
  </si>
  <si>
    <r>
      <rPr>
        <b/>
        <sz val="11"/>
        <color indexed="8"/>
        <rFont val="微软雅黑"/>
        <family val="2"/>
        <charset val="134"/>
      </rPr>
      <t>看</t>
    </r>
    <r>
      <rPr>
        <b/>
        <sz val="11"/>
        <color indexed="10"/>
        <rFont val="微软雅黑"/>
        <family val="2"/>
        <charset val="134"/>
      </rPr>
      <t>购买固定资产、无形资产和其他长期资产支付的现金</t>
    </r>
    <r>
      <rPr>
        <b/>
        <sz val="11"/>
        <color indexed="8"/>
        <rFont val="微软雅黑"/>
        <family val="2"/>
        <charset val="134"/>
      </rPr>
      <t>，了解公司的增长潜力。</t>
    </r>
  </si>
  <si>
    <r>
      <rPr>
        <sz val="11"/>
        <color indexed="8"/>
        <rFont val="微软雅黑"/>
        <family val="2"/>
        <charset val="134"/>
      </rPr>
      <t>购建固定资产、无形资产和其他长期资产支付的现金</t>
    </r>
    <r>
      <rPr>
        <sz val="11"/>
        <color indexed="8"/>
        <rFont val="Arial"/>
        <family val="2"/>
      </rPr>
      <t>*</t>
    </r>
  </si>
  <si>
    <t>购建支付的现金与经营活动产生的现金流量净额的比率</t>
  </si>
  <si>
    <t>3%-60%，公司增长潜力较大并且风险相对较小；
大于100%或持续小于3%，前者风险较大，后者回报较低</t>
  </si>
  <si>
    <r>
      <rPr>
        <b/>
        <sz val="11"/>
        <color indexed="8"/>
        <rFont val="微软雅黑"/>
        <family val="2"/>
        <charset val="134"/>
      </rPr>
      <t>第</t>
    </r>
    <r>
      <rPr>
        <b/>
        <sz val="11"/>
        <color indexed="8"/>
        <rFont val="Arial"/>
        <family val="2"/>
      </rPr>
      <t xml:space="preserve"> 18 </t>
    </r>
    <r>
      <rPr>
        <b/>
        <sz val="11"/>
        <color indexed="8"/>
        <rFont val="微软雅黑"/>
        <family val="2"/>
        <charset val="134"/>
      </rPr>
      <t>步</t>
    </r>
  </si>
  <si>
    <r>
      <rPr>
        <b/>
        <sz val="11"/>
        <rFont val="微软雅黑"/>
        <family val="2"/>
        <charset val="134"/>
      </rPr>
      <t>看</t>
    </r>
    <r>
      <rPr>
        <b/>
        <sz val="11"/>
        <color indexed="10"/>
        <rFont val="微软雅黑"/>
        <family val="2"/>
        <charset val="134"/>
      </rPr>
      <t>分配股利、利润或偿付利息支付的现金</t>
    </r>
    <r>
      <rPr>
        <b/>
        <sz val="11"/>
        <rFont val="微软雅黑"/>
        <family val="2"/>
        <charset val="134"/>
      </rPr>
      <t>，了解公司的现金分红情况。</t>
    </r>
  </si>
  <si>
    <t>可以用问财搜索XX公司最近五年分红金额</t>
  </si>
  <si>
    <t>第18步也可以用问财搜索股利支付率直接替代</t>
  </si>
  <si>
    <r>
      <rPr>
        <b/>
        <sz val="11"/>
        <color indexed="8"/>
        <rFont val="微软雅黑"/>
        <family val="2"/>
        <charset val="134"/>
      </rPr>
      <t>分配股利、利润或偿付利息支付的现金</t>
    </r>
    <r>
      <rPr>
        <b/>
        <sz val="11"/>
        <color indexed="8"/>
        <rFont val="Arial"/>
        <family val="2"/>
      </rPr>
      <t>/</t>
    </r>
    <r>
      <rPr>
        <b/>
        <sz val="11"/>
        <color indexed="8"/>
        <rFont val="微软雅黑"/>
        <family val="2"/>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</si>
  <si>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</si>
  <si>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测评维度</t>
  </si>
  <si>
    <t>标准</t>
  </si>
  <si>
    <t>两头吃的能力</t>
  </si>
  <si>
    <t>公司轻重类型</t>
  </si>
  <si>
    <t>主业专注度</t>
  </si>
  <si>
    <t>期间费用率</t>
  </si>
  <si>
    <t>净利润含金量</t>
  </si>
  <si>
    <t>ROE</t>
  </si>
  <si>
    <t>归母净利润增长率</t>
  </si>
  <si>
    <t>慷慨度</t>
  </si>
  <si>
    <t>注意：数据不需要自行编辑，图表会自动生成，这里只做分析即可</t>
  </si>
  <si>
    <t>第 3步</t>
  </si>
  <si>
    <t>分析：</t>
  </si>
  <si>
    <t>第 4步</t>
  </si>
  <si>
    <t>第 6 步</t>
  </si>
  <si>
    <t>第 10 步</t>
  </si>
  <si>
    <t>第 13 步</t>
  </si>
  <si>
    <t>分析:</t>
  </si>
  <si>
    <t>第 14 步</t>
  </si>
  <si>
    <t>第 15 步</t>
  </si>
  <si>
    <t>第 16 步</t>
  </si>
  <si>
    <t>第 17步</t>
  </si>
  <si>
    <t>第 18 步</t>
  </si>
  <si>
    <r>
      <t>分配股利、利润或偿付利息支付的现金</t>
    </r>
    <r>
      <rPr>
        <sz val="11"/>
        <color indexed="8"/>
        <rFont val="Arial"/>
        <family val="2"/>
      </rPr>
      <t>*</t>
    </r>
    <phoneticPr fontId="43" type="noConversion"/>
  </si>
  <si>
    <t>净利润*</t>
    <phoneticPr fontId="43" type="noConversion"/>
  </si>
  <si>
    <t>应付预收合计</t>
    <phoneticPr fontId="43" type="noConversion"/>
  </si>
  <si>
    <t>应收预付合计</t>
    <phoneticPr fontId="43" type="noConversion"/>
  </si>
  <si>
    <t>应收合资/总资产</t>
    <phoneticPr fontId="43" type="noConversion"/>
  </si>
  <si>
    <t>期间费用率/毛利率</t>
    <phoneticPr fontId="43" type="noConversion"/>
  </si>
  <si>
    <t>主营利润/营业利润</t>
    <phoneticPr fontId="43" type="noConversion"/>
  </si>
  <si>
    <t>看总资产，判断公司实力及扩张能力。</t>
  </si>
  <si>
    <t>看资产负债率，了解公司的偿债风险。</t>
  </si>
  <si>
    <t>看有息负债和准货币资金，排除偿债风险。</t>
  </si>
  <si>
    <t>看应付预收与应收预付的差额，了解公司的实力和成长性</t>
  </si>
  <si>
    <r>
      <t>应付预收属于公司的</t>
    </r>
    <r>
      <rPr>
        <sz val="11"/>
        <color theme="0"/>
        <rFont val="Arial"/>
        <family val="2"/>
      </rPr>
      <t>“</t>
    </r>
    <r>
      <rPr>
        <sz val="11"/>
        <color theme="0"/>
        <rFont val="微软雅黑"/>
        <family val="2"/>
        <charset val="134"/>
      </rPr>
      <t>负债</t>
    </r>
    <r>
      <rPr>
        <sz val="11"/>
        <color theme="0"/>
        <rFont val="Arial"/>
        <family val="2"/>
      </rPr>
      <t>”</t>
    </r>
    <r>
      <rPr>
        <sz val="11"/>
        <color theme="0"/>
        <rFont val="微软雅黑"/>
        <family val="2"/>
        <charset val="134"/>
      </rPr>
      <t>，占用别人的资金。
金额越大，代表公司的竞争力越强，行业地位越高。</t>
    </r>
  </si>
  <si>
    <r>
      <t>应付预收</t>
    </r>
    <r>
      <rPr>
        <b/>
        <sz val="11"/>
        <color theme="0"/>
        <rFont val="Arial"/>
        <family val="2"/>
      </rPr>
      <t>-</t>
    </r>
    <r>
      <rPr>
        <b/>
        <sz val="11"/>
        <color theme="0"/>
        <rFont val="微软雅黑"/>
        <family val="2"/>
        <charset val="134"/>
      </rPr>
      <t>应收预付</t>
    </r>
    <phoneticPr fontId="43" type="noConversion"/>
  </si>
  <si>
    <t>看应收账款、合同资产，了解公司的产品竞争力</t>
  </si>
  <si>
    <t>看固定资产，了解公司维持竞争力的成本</t>
  </si>
  <si>
    <t>看投资类资产，判断公司的专注程度</t>
  </si>
  <si>
    <r>
      <t>比值小于</t>
    </r>
    <r>
      <rPr>
        <sz val="11"/>
        <color theme="0"/>
        <rFont val="Arial"/>
        <family val="2"/>
      </rPr>
      <t>10%</t>
    </r>
    <r>
      <rPr>
        <sz val="11"/>
        <color theme="0"/>
        <rFont val="微软雅黑"/>
        <family val="2"/>
        <charset val="134"/>
      </rPr>
      <t>，专注于主业，属于优秀的公司；
比值大于</t>
    </r>
    <r>
      <rPr>
        <sz val="11"/>
        <color theme="0"/>
        <rFont val="Arial"/>
        <family val="2"/>
      </rPr>
      <t>10%</t>
    </r>
    <r>
      <rPr>
        <sz val="11"/>
        <color theme="0"/>
        <rFont val="微软雅黑"/>
        <family val="2"/>
        <charset val="134"/>
      </rPr>
      <t>，不够专注于主业。</t>
    </r>
  </si>
  <si>
    <t>看存货，了解公司未来业绩爆雷的风险。</t>
  </si>
  <si>
    <t>看商誉，了解公司未来业绩爆雷的风险。</t>
  </si>
  <si>
    <t>看营业收入，了解公司的行业地位及成长性。</t>
  </si>
  <si>
    <r>
      <t>*</t>
    </r>
    <r>
      <rPr>
        <sz val="11"/>
        <color theme="0"/>
        <rFont val="微软雅黑"/>
        <family val="2"/>
        <charset val="134"/>
      </rPr>
      <t>营业收入</t>
    </r>
    <r>
      <rPr>
        <sz val="11"/>
        <color theme="0"/>
        <rFont val="Arial"/>
        <family val="2"/>
      </rPr>
      <t>*</t>
    </r>
  </si>
  <si>
    <t>看毛利率，了解公司的产品竞争力及风险</t>
  </si>
  <si>
    <t>看期间费用率，了解公司的成本管控能力</t>
  </si>
  <si>
    <r>
      <t>小于</t>
    </r>
    <r>
      <rPr>
        <sz val="11"/>
        <color theme="0"/>
        <rFont val="Arial"/>
        <family val="2"/>
      </rPr>
      <t>40%</t>
    </r>
    <r>
      <rPr>
        <sz val="11"/>
        <color theme="0"/>
        <rFont val="微软雅黑"/>
        <family val="2"/>
        <charset val="134"/>
      </rPr>
      <t>，成本控制能力好，属于优秀的企业；
大于</t>
    </r>
    <r>
      <rPr>
        <sz val="11"/>
        <color theme="0"/>
        <rFont val="Arial"/>
        <family val="2"/>
      </rPr>
      <t>40%</t>
    </r>
    <r>
      <rPr>
        <sz val="11"/>
        <color theme="0"/>
        <rFont val="微软雅黑"/>
        <family val="2"/>
        <charset val="134"/>
      </rPr>
      <t>，成本控制能力差</t>
    </r>
  </si>
  <si>
    <t>看销售费用率，了解公司产品的销售难易度。</t>
  </si>
  <si>
    <t>看主营利润，了解公司主业的盈利能力及利润质量。</t>
  </si>
  <si>
    <r>
      <rPr>
        <sz val="11"/>
        <color theme="0"/>
        <rFont val="Arial"/>
        <family val="2"/>
      </rPr>
      <t>*</t>
    </r>
    <r>
      <rPr>
        <sz val="11"/>
        <color theme="0"/>
        <rFont val="微软雅黑"/>
        <family val="2"/>
        <charset val="134"/>
      </rPr>
      <t>营业利润</t>
    </r>
    <r>
      <rPr>
        <sz val="11"/>
        <color theme="0"/>
        <rFont val="Arial"/>
        <family val="2"/>
      </rPr>
      <t>*</t>
    </r>
  </si>
  <si>
    <t>看净利润，了解公司的经营成果及含金量。净利润主要看净利润含金量。</t>
  </si>
  <si>
    <t>看归母净利润，了解公司的整体盈利能力及持续性。</t>
  </si>
  <si>
    <r>
      <t>净资产收益率（</t>
    </r>
    <r>
      <rPr>
        <b/>
        <sz val="11"/>
        <color theme="0"/>
        <rFont val="Arial"/>
        <family val="2"/>
      </rPr>
      <t>ROE</t>
    </r>
    <r>
      <rPr>
        <b/>
        <sz val="11"/>
        <color theme="0"/>
        <rFont val="宋体"/>
        <family val="3"/>
        <charset val="134"/>
      </rPr>
      <t>）</t>
    </r>
  </si>
  <si>
    <t>看分配股利、利润或偿付利息支付的现金，了解公司的现金分红情况。</t>
  </si>
  <si>
    <r>
      <t>资产合计</t>
    </r>
    <r>
      <rPr>
        <b/>
        <sz val="11"/>
        <color theme="0"/>
        <rFont val="Arial"/>
        <family val="2"/>
      </rPr>
      <t>*</t>
    </r>
  </si>
  <si>
    <t>数据主要来源：“合并财务报表”</t>
    <phoneticPr fontId="43" type="noConversion"/>
  </si>
  <si>
    <t>分   析   说  明</t>
    <phoneticPr fontId="43" type="noConversion"/>
  </si>
  <si>
    <t>看总资产规模在同行业中的排名，一般情况下，一家公司的总资产规模在一定程度上能反映这家公司在行业中的地位。总资产规模排名第一的公司，一般就是行业中的老大。</t>
    <phoneticPr fontId="43" type="noConversion"/>
  </si>
  <si>
    <t>大于10%，公司处在扩张之中，成长性较好；
小于0，公司很可能处于收缩或者衰退之中</t>
    <phoneticPr fontId="43" type="noConversion"/>
  </si>
  <si>
    <r>
      <t>负债合计</t>
    </r>
    <r>
      <rPr>
        <b/>
        <sz val="11"/>
        <color theme="0"/>
        <rFont val="Arial"/>
        <family val="2"/>
      </rPr>
      <t>*</t>
    </r>
  </si>
  <si>
    <t>大于70%，发生债务危机的可能性较大；
小于40%，基本没有偿债风险；
大于40%，小于60%，偿债风险较小，但在特殊情况下依然可能发生偿债危机。</t>
    <phoneticPr fontId="43" type="noConversion"/>
  </si>
  <si>
    <r>
      <t>准货币资金</t>
    </r>
    <r>
      <rPr>
        <b/>
        <sz val="11"/>
        <color theme="0"/>
        <rFont val="Arial"/>
        <family val="2"/>
      </rPr>
      <t>*</t>
    </r>
  </si>
  <si>
    <t>大于0，无偿债压力；
准货币资金与短期借款、长期借款金额都很高，公司可能没有钱</t>
    <phoneticPr fontId="43" type="noConversion"/>
  </si>
  <si>
    <t>第5步</t>
    <phoneticPr fontId="43" type="noConversion"/>
  </si>
  <si>
    <r>
      <t>应收预付属于公司的</t>
    </r>
    <r>
      <rPr>
        <sz val="11"/>
        <color theme="0"/>
        <rFont val="Arial"/>
        <family val="2"/>
      </rPr>
      <t>“</t>
    </r>
    <r>
      <rPr>
        <sz val="11"/>
        <color theme="0"/>
        <rFont val="微软雅黑"/>
        <family val="2"/>
        <charset val="134"/>
      </rPr>
      <t>资产</t>
    </r>
    <r>
      <rPr>
        <sz val="11"/>
        <color theme="0"/>
        <rFont val="Arial"/>
        <family val="2"/>
      </rPr>
      <t>”</t>
    </r>
    <r>
      <rPr>
        <sz val="11"/>
        <color theme="0"/>
        <rFont val="微软雅黑"/>
        <family val="2"/>
        <charset val="134"/>
      </rPr>
      <t>，资金被别人占用了。
金额越小，代表公司的竞争力越强，行业地位越高。</t>
    </r>
    <phoneticPr fontId="43" type="noConversion"/>
  </si>
  <si>
    <t>大于0，公司的竞争力较强，具有“两头吃”的能力；
小于0，被其他公司无偿占用资金，公司竞争力相对较弱</t>
    <phoneticPr fontId="43" type="noConversion"/>
  </si>
  <si>
    <r>
      <t>固定资产</t>
    </r>
    <r>
      <rPr>
        <b/>
        <sz val="11"/>
        <color theme="0"/>
        <rFont val="Arial"/>
        <family val="2"/>
      </rPr>
      <t>+</t>
    </r>
    <r>
      <rPr>
        <b/>
        <sz val="11"/>
        <color theme="0"/>
        <rFont val="微软雅黑"/>
        <family val="2"/>
        <charset val="134"/>
      </rPr>
      <t>在建工程</t>
    </r>
    <r>
      <rPr>
        <b/>
        <sz val="11"/>
        <color theme="0"/>
        <rFont val="Arial"/>
        <family val="2"/>
      </rPr>
      <t>+</t>
    </r>
    <r>
      <rPr>
        <b/>
        <sz val="11"/>
        <color theme="0"/>
        <rFont val="微软雅黑"/>
        <family val="2"/>
        <charset val="134"/>
      </rPr>
      <t>工程物资</t>
    </r>
  </si>
  <si>
    <t>第7步</t>
    <phoneticPr fontId="43" type="noConversion"/>
  </si>
  <si>
    <r>
      <t>比率大于</t>
    </r>
    <r>
      <rPr>
        <sz val="11"/>
        <color theme="0"/>
        <rFont val="Arial"/>
        <family val="2"/>
      </rPr>
      <t>40%</t>
    </r>
    <r>
      <rPr>
        <sz val="11"/>
        <color theme="0"/>
        <rFont val="微软雅黑"/>
        <family val="2"/>
        <charset val="134"/>
      </rPr>
      <t>，重资产型公司。维持竞争力的成本比较高，风险相对较大。
比率小于</t>
    </r>
    <r>
      <rPr>
        <sz val="11"/>
        <color theme="0"/>
        <rFont val="Arial"/>
        <family val="2"/>
      </rPr>
      <t>40%</t>
    </r>
    <r>
      <rPr>
        <sz val="11"/>
        <color theme="0"/>
        <rFont val="微软雅黑"/>
        <family val="2"/>
        <charset val="134"/>
      </rPr>
      <t>，轻资产型公司。保持持续的竞争力成本相对要低一些。</t>
    </r>
    <phoneticPr fontId="43" type="noConversion"/>
  </si>
  <si>
    <t>第8步</t>
    <phoneticPr fontId="43" type="noConversion"/>
  </si>
  <si>
    <t>第9步</t>
    <phoneticPr fontId="43" type="noConversion"/>
  </si>
  <si>
    <r>
      <t>存货</t>
    </r>
    <r>
      <rPr>
        <b/>
        <sz val="11"/>
        <color theme="0"/>
        <rFont val="Arial"/>
        <family val="2"/>
      </rPr>
      <t>*</t>
    </r>
  </si>
  <si>
    <r>
      <t>商誉</t>
    </r>
    <r>
      <rPr>
        <b/>
        <sz val="11"/>
        <color theme="0"/>
        <rFont val="Arial"/>
        <family val="2"/>
      </rPr>
      <t>*</t>
    </r>
  </si>
  <si>
    <r>
      <t>*</t>
    </r>
    <r>
      <rPr>
        <b/>
        <sz val="11"/>
        <color theme="0"/>
        <rFont val="微软雅黑"/>
        <family val="2"/>
        <charset val="134"/>
      </rPr>
      <t>营业收入</t>
    </r>
    <r>
      <rPr>
        <b/>
        <sz val="11"/>
        <color theme="0"/>
        <rFont val="Arial"/>
        <family val="2"/>
      </rPr>
      <t>*</t>
    </r>
  </si>
  <si>
    <r>
      <t>大于</t>
    </r>
    <r>
      <rPr>
        <sz val="11"/>
        <color theme="0"/>
        <rFont val="Arial"/>
        <family val="2"/>
      </rPr>
      <t>10%</t>
    </r>
    <r>
      <rPr>
        <sz val="11"/>
        <color theme="0"/>
        <rFont val="微软雅黑"/>
        <family val="2"/>
        <charset val="134"/>
      </rPr>
      <t>，说明公司成长较快，前景较好；
小于</t>
    </r>
    <r>
      <rPr>
        <sz val="11"/>
        <color theme="0"/>
        <rFont val="Arial"/>
        <family val="2"/>
      </rPr>
      <t>10%</t>
    </r>
    <r>
      <rPr>
        <sz val="11"/>
        <color theme="0"/>
        <rFont val="微软雅黑"/>
        <family val="2"/>
        <charset val="134"/>
      </rPr>
      <t>，说明公司成长缓慢；
小于</t>
    </r>
    <r>
      <rPr>
        <sz val="11"/>
        <color theme="0"/>
        <rFont val="Arial"/>
        <family val="2"/>
      </rPr>
      <t>0</t>
    </r>
    <r>
      <rPr>
        <sz val="11"/>
        <color theme="0"/>
        <rFont val="微软雅黑"/>
        <family val="2"/>
        <charset val="134"/>
      </rPr>
      <t>，说明公司可能正在处于衰落之中。</t>
    </r>
    <phoneticPr fontId="43" type="noConversion"/>
  </si>
  <si>
    <t>第11步</t>
    <phoneticPr fontId="43" type="noConversion"/>
  </si>
  <si>
    <r>
      <t>大于</t>
    </r>
    <r>
      <rPr>
        <sz val="11"/>
        <color theme="0"/>
        <rFont val="Arial"/>
        <family val="2"/>
      </rPr>
      <t>40%</t>
    </r>
    <r>
      <rPr>
        <sz val="11"/>
        <color theme="0"/>
        <rFont val="微软雅黑"/>
        <family val="2"/>
        <charset val="134"/>
      </rPr>
      <t>，高毛利率，说明公司的产品或服务的竞争力较强；
小于</t>
    </r>
    <r>
      <rPr>
        <sz val="11"/>
        <color theme="0"/>
        <rFont val="Arial"/>
        <family val="2"/>
      </rPr>
      <t>40%</t>
    </r>
    <r>
      <rPr>
        <sz val="11"/>
        <color theme="0"/>
        <rFont val="微软雅黑"/>
        <family val="2"/>
        <charset val="134"/>
      </rPr>
      <t>，中低毛利率，说明公司的产品或服务的竞争力较差。</t>
    </r>
    <phoneticPr fontId="43" type="noConversion"/>
  </si>
  <si>
    <t>第12步</t>
    <phoneticPr fontId="43" type="noConversion"/>
  </si>
  <si>
    <r>
      <t>销售费用</t>
    </r>
    <r>
      <rPr>
        <b/>
        <sz val="11"/>
        <color theme="0"/>
        <rFont val="Arial"/>
        <family val="2"/>
      </rPr>
      <t>*</t>
    </r>
  </si>
  <si>
    <r>
      <t>小于</t>
    </r>
    <r>
      <rPr>
        <sz val="11"/>
        <color theme="0"/>
        <rFont val="Arial"/>
        <family val="2"/>
      </rPr>
      <t>15%</t>
    </r>
    <r>
      <rPr>
        <sz val="11"/>
        <color theme="0"/>
        <rFont val="微软雅黑"/>
        <family val="2"/>
        <charset val="134"/>
      </rPr>
      <t>，公司的产品比较容易销售，销售风险相对较小；
大于</t>
    </r>
    <r>
      <rPr>
        <sz val="11"/>
        <color theme="0"/>
        <rFont val="Arial"/>
        <family val="2"/>
      </rPr>
      <t>30%</t>
    </r>
    <r>
      <rPr>
        <sz val="11"/>
        <color theme="0"/>
        <rFont val="微软雅黑"/>
        <family val="2"/>
        <charset val="134"/>
      </rPr>
      <t>，公司的产品销售难度大，销售风险也大。</t>
    </r>
    <phoneticPr fontId="43" type="noConversion"/>
  </si>
  <si>
    <r>
      <t>大于</t>
    </r>
    <r>
      <rPr>
        <sz val="11"/>
        <color theme="0"/>
        <rFont val="Arial"/>
        <family val="2"/>
      </rPr>
      <t>15%</t>
    </r>
    <r>
      <rPr>
        <sz val="11"/>
        <color theme="0"/>
        <rFont val="微软雅黑"/>
        <family val="2"/>
        <charset val="134"/>
      </rPr>
      <t>，主业盈利能力强；
小于</t>
    </r>
    <r>
      <rPr>
        <sz val="11"/>
        <color theme="0"/>
        <rFont val="Arial"/>
        <family val="2"/>
      </rPr>
      <t>15%</t>
    </r>
    <r>
      <rPr>
        <sz val="11"/>
        <color theme="0"/>
        <rFont val="微软雅黑"/>
        <family val="2"/>
        <charset val="134"/>
      </rPr>
      <t>，主业盈利能力弱。</t>
    </r>
    <phoneticPr fontId="43" type="noConversion"/>
  </si>
  <si>
    <r>
      <t>大于</t>
    </r>
    <r>
      <rPr>
        <sz val="11"/>
        <color theme="0"/>
        <rFont val="Arial"/>
        <family val="2"/>
      </rPr>
      <t>80%</t>
    </r>
    <r>
      <rPr>
        <sz val="11"/>
        <color theme="0"/>
        <rFont val="微软雅黑"/>
        <family val="2"/>
        <charset val="134"/>
      </rPr>
      <t>，利润质量高；
小于</t>
    </r>
    <r>
      <rPr>
        <sz val="11"/>
        <color theme="0"/>
        <rFont val="Arial"/>
        <family val="2"/>
      </rPr>
      <t>80%</t>
    </r>
    <r>
      <rPr>
        <sz val="11"/>
        <color theme="0"/>
        <rFont val="微软雅黑"/>
        <family val="2"/>
        <charset val="134"/>
      </rPr>
      <t>，利润质量低，淘汰。</t>
    </r>
    <phoneticPr fontId="43" type="noConversion"/>
  </si>
  <si>
    <r>
      <t>经营活动产生的现金流量净额</t>
    </r>
    <r>
      <rPr>
        <b/>
        <sz val="11"/>
        <color theme="0"/>
        <rFont val="Arial"/>
        <family val="2"/>
      </rPr>
      <t>*</t>
    </r>
  </si>
  <si>
    <r>
      <t>归属于母公司所有者的净利润</t>
    </r>
    <r>
      <rPr>
        <b/>
        <sz val="11"/>
        <color theme="0"/>
        <rFont val="Arial"/>
        <family val="2"/>
      </rPr>
      <t>*</t>
    </r>
  </si>
  <si>
    <r>
      <t>归属于母公司所有者权益合计</t>
    </r>
    <r>
      <rPr>
        <b/>
        <sz val="11"/>
        <color theme="0"/>
        <rFont val="Arial"/>
        <family val="2"/>
      </rPr>
      <t>*</t>
    </r>
  </si>
  <si>
    <t>看购建固定资产、无形资产和其他长期资产支付的现金，了解公司的增长潜力。</t>
    <phoneticPr fontId="43" type="noConversion"/>
  </si>
  <si>
    <r>
      <t>购建固定资产、无形资产和其他长期资产支付的现金</t>
    </r>
    <r>
      <rPr>
        <b/>
        <sz val="11"/>
        <color theme="0"/>
        <rFont val="Arial"/>
        <family val="2"/>
      </rPr>
      <t>*</t>
    </r>
  </si>
  <si>
    <r>
      <t>应付预收</t>
    </r>
    <r>
      <rPr>
        <b/>
        <sz val="11"/>
        <color theme="0"/>
        <rFont val="Arial"/>
        <family val="2"/>
      </rPr>
      <t>-</t>
    </r>
    <r>
      <rPr>
        <b/>
        <sz val="11"/>
        <color theme="0"/>
        <rFont val="微软雅黑"/>
        <family val="2"/>
        <charset val="134"/>
      </rPr>
      <t>应收预付的差额</t>
    </r>
  </si>
  <si>
    <r>
      <t>（应收账款</t>
    </r>
    <r>
      <rPr>
        <b/>
        <sz val="11"/>
        <color theme="0"/>
        <rFont val="Arial"/>
        <family val="2"/>
      </rPr>
      <t>+</t>
    </r>
    <r>
      <rPr>
        <b/>
        <sz val="11"/>
        <color theme="0"/>
        <rFont val="微软雅黑"/>
        <family val="2"/>
        <charset val="134"/>
      </rPr>
      <t>合同资产）占总资产的比率</t>
    </r>
  </si>
  <si>
    <t>③【18步数据分析表】有计算公式的地方，不要随意改动；</t>
    <phoneticPr fontId="43" type="noConversion"/>
  </si>
  <si>
    <t>销售费用+管理费用+研发费用+财务费用</t>
  </si>
  <si>
    <t>主营利润=营业收入-营业成本-税金及附加-销售费用-管理费用-财务费用-研发费用</t>
  </si>
  <si>
    <t>持续大于20%，最优秀的公司；
持续大于15%，优秀的公司；
小于15%，淘汰。</t>
  </si>
  <si>
    <t>大于10%，说明公司在以较快的速度成长；
小于0，很可能意味公司已经处于衰落之中。</t>
  </si>
  <si>
    <t>比率低于20%，公司要么能力有问题，要么品质有问题
合理比率为20%-70%，分红的长期可持续性较强；
比率高于70%，分红比例很难长期持续。如果主要是偿付利息的金额，那分红的钱就更少了</t>
    <phoneticPr fontId="43" type="noConversion"/>
  </si>
  <si>
    <t>比率小于1%，最好的公司，公司产品很畅销；
比率小于3%，优秀的公司，公司产品畅销；
比率大于10%，公司的产品比较难销售；
比率大于20%，公司的产品很难销售。</t>
  </si>
  <si>
    <t>应付预收-应收预付&gt;0且应收账款/资产总计&lt;1%，存货基本没有爆雷的风险；
应收账款/资产总计&gt;5%且存货/资产总计&gt;15%，爆雷的风险比较大，淘汰。</t>
  </si>
  <si>
    <t>大于10%，商誉有爆雷的风险；
小于10%，商誉没有爆雷的风险。</t>
  </si>
  <si>
    <t>小于10%，优秀的公司；
大于20%，公司经营或财务造假的风险大。</t>
  </si>
  <si>
    <t>(销售费用+管理费用+研发费用+财务费用)/营业收入</t>
  </si>
  <si>
    <r>
      <t>分配股利、利润或偿付利息支付的现金</t>
    </r>
    <r>
      <rPr>
        <b/>
        <sz val="11"/>
        <color theme="0"/>
        <rFont val="Arial"/>
        <family val="2"/>
      </rPr>
      <t>/</t>
    </r>
    <r>
      <rPr>
        <b/>
        <sz val="11"/>
        <color theme="0"/>
        <rFont val="微软雅黑"/>
        <family val="2"/>
        <charset val="134"/>
      </rPr>
      <t>经营现金流</t>
    </r>
    <phoneticPr fontId="43" type="noConversion"/>
  </si>
  <si>
    <t>货币资金*</t>
  </si>
  <si>
    <t>交易性金融资产*</t>
  </si>
  <si>
    <t>短期借款*</t>
  </si>
  <si>
    <t>一年内到期的非流动负债*</t>
  </si>
  <si>
    <t>长期借款*</t>
  </si>
  <si>
    <t>应付债券*</t>
  </si>
  <si>
    <t>长期应付款*</t>
  </si>
  <si>
    <t>①把数据粘贴到【报表汇总】（粘贴最近连续6年的数据即可）</t>
    <phoneticPr fontId="43" type="noConversion"/>
  </si>
  <si>
    <r>
      <t>④</t>
    </r>
    <r>
      <rPr>
        <b/>
        <sz val="11"/>
        <color rgb="FFFF0000"/>
        <rFont val="宋体"/>
        <family val="3"/>
        <charset val="134"/>
        <scheme val="minor"/>
      </rPr>
      <t>其他流动资产</t>
    </r>
    <r>
      <rPr>
        <b/>
        <sz val="11"/>
        <color theme="1"/>
        <rFont val="宋体"/>
        <family val="3"/>
        <charset val="134"/>
        <scheme val="minor"/>
      </rPr>
      <t>里的</t>
    </r>
    <r>
      <rPr>
        <b/>
        <sz val="11"/>
        <color rgb="FFFF0000"/>
        <rFont val="宋体"/>
        <family val="3"/>
        <charset val="134"/>
        <scheme val="minor"/>
      </rPr>
      <t>理财产品</t>
    </r>
    <r>
      <rPr>
        <b/>
        <sz val="11"/>
        <color theme="1"/>
        <rFont val="宋体"/>
        <family val="3"/>
        <charset val="134"/>
        <scheme val="minor"/>
      </rPr>
      <t>和</t>
    </r>
    <r>
      <rPr>
        <b/>
        <sz val="11"/>
        <color rgb="FFFF0000"/>
        <rFont val="宋体"/>
        <family val="3"/>
        <charset val="134"/>
        <scheme val="minor"/>
      </rPr>
      <t>结构性存款</t>
    </r>
    <r>
      <rPr>
        <b/>
        <sz val="11"/>
        <color theme="1"/>
        <rFont val="宋体"/>
        <family val="3"/>
        <charset val="134"/>
        <scheme val="minor"/>
      </rPr>
      <t>需要去年报中的其他流动资产注释或全文搜索去找，需手动填写；</t>
    </r>
    <phoneticPr fontId="43" type="noConversion"/>
  </si>
  <si>
    <r>
      <t>⑤</t>
    </r>
    <r>
      <rPr>
        <b/>
        <sz val="11"/>
        <color rgb="FFFF0000"/>
        <rFont val="宋体"/>
        <family val="3"/>
        <charset val="134"/>
        <scheme val="minor"/>
      </rPr>
      <t>长期应付款</t>
    </r>
    <r>
      <rPr>
        <b/>
        <sz val="11"/>
        <color theme="1"/>
        <rFont val="宋体"/>
        <family val="3"/>
        <charset val="134"/>
        <scheme val="minor"/>
      </rPr>
      <t>：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r>
    <phoneticPr fontId="43" type="noConversion"/>
  </si>
  <si>
    <t>净利润(元)</t>
    <phoneticPr fontId="43" type="noConversion"/>
  </si>
  <si>
    <r>
      <t>分配股利</t>
    </r>
    <r>
      <rPr>
        <b/>
        <sz val="11"/>
        <color theme="0"/>
        <rFont val="Arial"/>
        <family val="2"/>
      </rPr>
      <t>*</t>
    </r>
    <phoneticPr fontId="43" type="noConversion"/>
  </si>
  <si>
    <t>（应收账款+合同资产）占总资产的比率</t>
  </si>
  <si>
    <t>*如果公司有息负债较大，此行需问财搜索“XX公司连续五年分红总额，经营现金流”，手动填写</t>
    <phoneticPr fontId="43" type="noConversion"/>
  </si>
  <si>
    <r>
      <t>分配股利</t>
    </r>
    <r>
      <rPr>
        <b/>
        <sz val="11"/>
        <color theme="0"/>
        <rFont val="Arial"/>
        <family val="2"/>
      </rPr>
      <t>/</t>
    </r>
    <r>
      <rPr>
        <b/>
        <sz val="11"/>
        <color theme="0"/>
        <rFont val="微软雅黑"/>
        <family val="2"/>
        <charset val="134"/>
      </rPr>
      <t>经营活动产生的现金流量净额</t>
    </r>
    <phoneticPr fontId="43" type="noConversion"/>
  </si>
  <si>
    <t>应收账款+合同资产</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</si>
</sst>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0&quot;.&quot;00,,&quot;亿&quot;"/>
    <numFmt numFmtId="177" formatCode="0_ "/>
  </numFmts>
  <fonts count="59" x14ac:knownFonts="1">
    <font>
      <sz val="11"/>
      <color theme="1"/>
      <name val="宋体"/>
      <charset val="134"/>
      <scheme val="minor"/>
    </font>
    <font>
      <sz val="11"/>
      <color theme="1"/>
      <name val="微软雅黑"/>
      <family val="2"/>
      <charset val="134"/>
    </font>
    <font>
      <b/>
      <sz val="16"/>
      <name val="微软雅黑"/>
      <family val="2"/>
      <charset val="134"/>
    </font>
    <font>
      <b/>
      <sz val="11"/>
      <color indexed="8"/>
      <name val="微软雅黑"/>
      <family val="2"/>
      <charset val="134"/>
    </font>
    <font>
      <b/>
      <sz val="12"/>
      <color indexed="8"/>
      <name val="微软雅黑"/>
      <family val="2"/>
      <charset val="134"/>
    </font>
    <font>
      <sz val="11"/>
      <color indexed="8"/>
      <name val="微软雅黑"/>
      <family val="2"/>
      <charset val="134"/>
    </font>
    <font>
      <b/>
      <sz val="11"/>
      <color indexed="30"/>
      <name val="微软雅黑"/>
      <family val="2"/>
      <charset val="134"/>
    </font>
    <font>
      <sz val="11"/>
      <color indexed="8"/>
      <name val="Arial"/>
      <family val="2"/>
    </font>
    <font>
      <b/>
      <sz val="11"/>
      <color indexed="8"/>
      <name val="Arial"/>
      <family val="2"/>
    </font>
    <font>
      <sz val="11"/>
      <name val="微软雅黑"/>
      <family val="2"/>
      <charset val="134"/>
    </font>
    <font>
      <sz val="11"/>
      <name val="Arial"/>
      <family val="2"/>
    </font>
    <font>
      <sz val="11"/>
      <color indexed="8"/>
      <name val="宋体"/>
      <family val="3"/>
      <charset val="134"/>
    </font>
    <font>
      <sz val="11"/>
      <color rgb="FF000000"/>
      <name val="Arial"/>
      <family val="2"/>
    </font>
    <font>
      <b/>
      <sz val="9"/>
      <color indexed="10"/>
      <name val="Arial"/>
      <family val="2"/>
    </font>
    <font>
      <sz val="11"/>
      <name val="宋体"/>
      <family val="3"/>
      <charset val="134"/>
    </font>
    <font>
      <sz val="9"/>
      <color indexed="8"/>
      <name val="Arial"/>
      <family val="2"/>
    </font>
    <font>
      <b/>
      <sz val="11"/>
      <name val="微软雅黑"/>
      <family val="2"/>
      <charset val="134"/>
    </font>
    <font>
      <sz val="11"/>
      <color rgb="FF000000"/>
      <name val="微软雅黑"/>
      <family val="2"/>
      <charset val="134"/>
    </font>
    <font>
      <b/>
      <sz val="9"/>
      <color rgb="FFFF0000"/>
      <name val="宋体"/>
      <family val="3"/>
      <charset val="134"/>
    </font>
    <font>
      <b/>
      <sz val="11"/>
      <color rgb="FFFF0000"/>
      <name val="宋体"/>
      <family val="3"/>
      <charset val="134"/>
    </font>
    <font>
      <b/>
      <sz val="11"/>
      <color rgb="FFFFFFFF"/>
      <name val="Calibri"/>
      <family val="2"/>
    </font>
    <font>
      <sz val="11"/>
      <color rgb="FF000000"/>
      <name val="Calibri"/>
      <family val="2"/>
    </font>
    <font>
      <sz val="11"/>
      <color rgb="FF000000"/>
      <name val="宋体"/>
      <family val="3"/>
      <charset val="134"/>
      <scheme val="minor"/>
    </font>
    <font>
      <sz val="11"/>
      <color indexed="8"/>
      <name val="Calibri"/>
      <family val="2"/>
    </font>
    <font>
      <b/>
      <sz val="14"/>
      <color theme="1"/>
      <name val="宋体"/>
      <family val="3"/>
      <charset val="134"/>
      <scheme val="minor"/>
    </font>
    <font>
      <b/>
      <sz val="10.5"/>
      <color theme="1"/>
      <name val="宋体"/>
      <family val="3"/>
      <charset val="134"/>
    </font>
    <font>
      <u/>
      <sz val="11"/>
      <color theme="10"/>
      <name val="宋体"/>
      <family val="3"/>
      <charset val="134"/>
      <scheme val="minor"/>
    </font>
    <font>
      <sz val="10.5"/>
      <color theme="1"/>
      <name val="宋体"/>
      <family val="3"/>
      <charset val="134"/>
    </font>
    <font>
      <b/>
      <sz val="10.5"/>
      <name val="宋体"/>
      <family val="3"/>
      <charset val="134"/>
    </font>
    <font>
      <b/>
      <sz val="11"/>
      <name val="宋体"/>
      <family val="3"/>
      <charset val="134"/>
      <scheme val="minor"/>
    </font>
    <font>
      <b/>
      <sz val="11"/>
      <color theme="1"/>
      <name val="宋体"/>
      <family val="3"/>
      <charset val="134"/>
      <scheme val="minor"/>
    </font>
    <font>
      <sz val="11"/>
      <color theme="1"/>
      <name val="宋体"/>
      <family val="3"/>
      <charset val="134"/>
      <scheme val="minor"/>
    </font>
    <font>
      <b/>
      <sz val="11"/>
      <color indexed="10"/>
      <name val="微软雅黑"/>
      <family val="2"/>
      <charset val="134"/>
    </font>
    <font>
      <b/>
      <sz val="10.5"/>
      <name val="Calibri"/>
      <family val="2"/>
    </font>
    <font>
      <sz val="11"/>
      <color indexed="10"/>
      <name val="微软雅黑"/>
      <family val="2"/>
      <charset val="134"/>
    </font>
    <font>
      <sz val="11"/>
      <color rgb="FF000000"/>
      <name val="宋体"/>
      <family val="3"/>
      <charset val="134"/>
    </font>
    <font>
      <b/>
      <sz val="11"/>
      <color indexed="10"/>
      <name val="Arial"/>
      <family val="2"/>
    </font>
    <font>
      <b/>
      <sz val="11"/>
      <color indexed="8"/>
      <name val="宋体"/>
      <family val="3"/>
      <charset val="134"/>
    </font>
    <font>
      <b/>
      <sz val="11"/>
      <color indexed="30"/>
      <name val="Arial"/>
      <family val="2"/>
    </font>
    <font>
      <b/>
      <sz val="11"/>
      <color rgb="FFFF0000"/>
      <name val="微软雅黑"/>
      <family val="2"/>
      <charset val="134"/>
    </font>
    <font>
      <b/>
      <sz val="9"/>
      <color indexed="8"/>
      <name val="宋体"/>
      <family val="3"/>
      <charset val="134"/>
      <scheme val="minor"/>
    </font>
    <font>
      <sz val="9"/>
      <color indexed="8"/>
      <name val="宋体"/>
      <family val="3"/>
      <charset val="134"/>
      <scheme val="minor"/>
    </font>
    <font>
      <sz val="11"/>
      <color theme="1"/>
      <name val="宋体"/>
      <family val="3"/>
      <charset val="134"/>
      <scheme val="minor"/>
    </font>
    <font>
      <sz val="9"/>
      <name val="宋体"/>
      <family val="3"/>
      <charset val="134"/>
      <scheme val="minor"/>
    </font>
    <font>
      <b/>
      <sz val="11"/>
      <color theme="0"/>
      <name val="Arial"/>
      <family val="2"/>
    </font>
    <font>
      <b/>
      <sz val="16"/>
      <color theme="0"/>
      <name val="微软雅黑"/>
      <family val="2"/>
      <charset val="134"/>
    </font>
    <font>
      <sz val="11"/>
      <color theme="0"/>
      <name val="微软雅黑"/>
      <family val="2"/>
      <charset val="134"/>
    </font>
    <font>
      <b/>
      <sz val="11"/>
      <color theme="0"/>
      <name val="微软雅黑"/>
      <family val="2"/>
      <charset val="134"/>
    </font>
    <font>
      <b/>
      <sz val="12"/>
      <color theme="0"/>
      <name val="微软雅黑"/>
      <family val="2"/>
      <charset val="134"/>
    </font>
    <font>
      <sz val="11"/>
      <color theme="0"/>
      <name val="Arial"/>
      <family val="2"/>
    </font>
    <font>
      <b/>
      <sz val="11"/>
      <color theme="0"/>
      <name val="宋体"/>
      <family val="3"/>
      <charset val="134"/>
    </font>
    <font>
      <sz val="11"/>
      <color theme="0"/>
      <name val="宋体"/>
      <family val="3"/>
      <charset val="134"/>
    </font>
    <font>
      <b/>
      <sz val="9"/>
      <color theme="0"/>
      <name val="Arial"/>
      <family val="2"/>
    </font>
    <font>
      <b/>
      <sz val="14"/>
      <color theme="0"/>
      <name val="微软雅黑"/>
      <family val="2"/>
      <charset val="134"/>
    </font>
    <font>
      <b/>
      <sz val="11"/>
      <color theme="0"/>
      <name val="华文琥珀"/>
      <family val="3"/>
      <charset val="134"/>
    </font>
    <font>
      <b/>
      <sz val="11"/>
      <color rgb="FFFF0000"/>
      <name val="宋体"/>
      <family val="3"/>
      <charset val="134"/>
      <scheme val="minor"/>
    </font>
    <font>
      <sz val="9"/>
      <color indexed="81"/>
      <name val="宋体"/>
      <charset val="134"/>
    </font>
    <font>
      <b/>
      <sz val="9"/>
      <color indexed="81"/>
      <name val="宋体"/>
      <charset val="134"/>
    </font>
    <font>
      <sz val="11"/>
      <color rgb="FFFF0000"/>
      <name val="微软雅黑"/>
      <family val="2"/>
      <charset val="134"/>
    </font>
  </fonts>
  <fills count="11">
    <fill>
      <patternFill patternType="none"/>
    </fill>
    <fill>
      <patternFill patternType="gray125"/>
    </fill>
    <fill>
      <patternFill patternType="solid">
        <fgColor theme="3" tint="0.5999938962981048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rgb="FFFFFF00"/>
        <bgColor indexed="64"/>
      </patternFill>
    </fill>
    <fill>
      <patternFill patternType="solid">
        <fgColor rgb="FF0070C0"/>
        <bgColor indexed="64"/>
      </patternFill>
    </fill>
    <fill>
      <patternFill patternType="solid">
        <fgColor rgb="FF0D1329"/>
        <bgColor indexed="64"/>
      </patternFill>
    </fill>
    <fill>
      <patternFill patternType="solid">
        <fgColor rgb="FF0D1329"/>
        <bgColor theme="4"/>
      </patternFill>
    </fill>
    <fill>
      <patternFill patternType="solid">
        <fgColor rgb="FF0D1329"/>
        <bgColor theme="5"/>
      </patternFill>
    </fill>
  </fills>
  <borders count="2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theme="0"/>
      </left>
      <right style="dashed">
        <color theme="0"/>
      </right>
      <top style="medium">
        <color theme="0"/>
      </top>
      <bottom style="dashed">
        <color theme="0"/>
      </bottom>
      <diagonal/>
    </border>
    <border>
      <left style="dashed">
        <color theme="0"/>
      </left>
      <right style="dashed">
        <color theme="0"/>
      </right>
      <top style="medium">
        <color theme="0"/>
      </top>
      <bottom style="dashed">
        <color theme="0"/>
      </bottom>
      <diagonal/>
    </border>
    <border>
      <left style="dashed">
        <color theme="0"/>
      </left>
      <right style="medium">
        <color theme="0"/>
      </right>
      <top style="medium">
        <color theme="0"/>
      </top>
      <bottom style="dashed">
        <color theme="0"/>
      </bottom>
      <diagonal/>
    </border>
    <border>
      <left style="medium">
        <color theme="0"/>
      </left>
      <right style="dashed">
        <color theme="0"/>
      </right>
      <top style="dashed">
        <color theme="0"/>
      </top>
      <bottom style="medium">
        <color theme="0"/>
      </bottom>
      <diagonal/>
    </border>
    <border>
      <left style="dashed">
        <color theme="0"/>
      </left>
      <right style="dashed">
        <color theme="0"/>
      </right>
      <top style="dashed">
        <color theme="0"/>
      </top>
      <bottom style="medium">
        <color theme="0"/>
      </bottom>
      <diagonal/>
    </border>
    <border>
      <left style="dashed">
        <color theme="0"/>
      </left>
      <right style="medium">
        <color theme="0"/>
      </right>
      <top style="dashed">
        <color theme="0"/>
      </top>
      <bottom style="medium">
        <color theme="0"/>
      </bottom>
      <diagonal/>
    </border>
    <border>
      <left style="thin">
        <color auto="1"/>
      </left>
      <right/>
      <top/>
      <bottom/>
      <diagonal/>
    </border>
    <border>
      <left/>
      <right style="thin">
        <color auto="1"/>
      </right>
      <top/>
      <bottom/>
      <diagonal/>
    </border>
    <border>
      <left style="medium">
        <color theme="0"/>
      </left>
      <right style="dashed">
        <color theme="0"/>
      </right>
      <top style="dashed">
        <color theme="0"/>
      </top>
      <bottom style="dashed">
        <color theme="0"/>
      </bottom>
      <diagonal/>
    </border>
    <border>
      <left style="dashed">
        <color theme="0"/>
      </left>
      <right style="dashed">
        <color theme="0"/>
      </right>
      <top style="dashed">
        <color theme="0"/>
      </top>
      <bottom style="dashed">
        <color theme="0"/>
      </bottom>
      <diagonal/>
    </border>
    <border>
      <left style="dashed">
        <color theme="0"/>
      </left>
      <right style="medium">
        <color theme="0"/>
      </right>
      <top style="dashed">
        <color theme="0"/>
      </top>
      <bottom style="dashed">
        <color theme="0"/>
      </bottom>
      <diagonal/>
    </border>
  </borders>
  <cellStyleXfs count="6">
    <xf numFmtId="0" fontId="0" fillId="0" borderId="0"/>
    <xf numFmtId="0" fontId="23" fillId="0" borderId="0" applyFill="0" applyProtection="0"/>
    <xf numFmtId="43" fontId="42" fillId="0" borderId="0" applyFont="0" applyFill="0" applyBorder="0" applyAlignment="0" applyProtection="0">
      <alignment vertical="center"/>
    </xf>
    <xf numFmtId="0" fontId="26" fillId="0" borderId="0" applyNumberFormat="0" applyFill="0" applyBorder="0" applyAlignment="0" applyProtection="0"/>
    <xf numFmtId="0" fontId="31" fillId="0" borderId="0"/>
    <xf numFmtId="43" fontId="31" fillId="0" borderId="0" applyFont="0" applyFill="0" applyBorder="0" applyAlignment="0" applyProtection="0">
      <alignment vertical="center"/>
    </xf>
  </cellStyleXfs>
  <cellXfs count="248">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3" fillId="2" borderId="2" xfId="0" applyNumberFormat="1" applyFont="1" applyFill="1" applyBorder="1" applyAlignment="1" applyProtection="1">
      <alignment horizontal="center" vertical="center"/>
    </xf>
    <xf numFmtId="0" fontId="4" fillId="3"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xf>
    <xf numFmtId="0" fontId="3" fillId="4" borderId="2" xfId="0" applyNumberFormat="1" applyFont="1" applyFill="1" applyBorder="1" applyAlignment="1" applyProtection="1">
      <alignment horizontal="left" vertical="center" wrapText="1"/>
    </xf>
    <xf numFmtId="0" fontId="5" fillId="0" borderId="2" xfId="0" applyNumberFormat="1" applyFont="1" applyFill="1" applyBorder="1" applyAlignment="1" applyProtection="1">
      <alignment vertical="center"/>
    </xf>
    <xf numFmtId="43" fontId="7" fillId="0" borderId="8" xfId="2" applyFont="1" applyFill="1" applyBorder="1" applyAlignment="1" applyProtection="1">
      <alignment horizontal="right" vertical="center"/>
    </xf>
    <xf numFmtId="0" fontId="3" fillId="5" borderId="2"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left" vertical="center"/>
    </xf>
    <xf numFmtId="0" fontId="5" fillId="0" borderId="8" xfId="0" applyNumberFormat="1" applyFont="1" applyFill="1" applyBorder="1" applyAlignment="1" applyProtection="1">
      <alignment horizontal="left" vertical="center"/>
    </xf>
    <xf numFmtId="0" fontId="5" fillId="6" borderId="2" xfId="0" applyNumberFormat="1" applyFont="1" applyFill="1" applyBorder="1" applyAlignment="1" applyProtection="1">
      <alignment horizontal="left" vertical="center"/>
    </xf>
    <xf numFmtId="43" fontId="7" fillId="6" borderId="2" xfId="2" applyFont="1" applyFill="1" applyBorder="1" applyAlignment="1" applyProtection="1">
      <alignment horizontal="right" vertical="center"/>
    </xf>
    <xf numFmtId="0" fontId="5" fillId="0" borderId="2" xfId="0" applyNumberFormat="1" applyFont="1" applyFill="1" applyBorder="1" applyAlignment="1" applyProtection="1">
      <alignment horizontal="left" vertical="center" wrapText="1"/>
    </xf>
    <xf numFmtId="0" fontId="5" fillId="6" borderId="2"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4" fontId="5" fillId="0" borderId="8" xfId="0" applyNumberFormat="1" applyFont="1" applyFill="1" applyBorder="1" applyAlignment="1" applyProtection="1">
      <alignment horizontal="left" vertical="center" wrapText="1"/>
    </xf>
    <xf numFmtId="4" fontId="5" fillId="0" borderId="8" xfId="0" applyNumberFormat="1" applyFont="1" applyFill="1" applyBorder="1" applyAlignment="1" applyProtection="1">
      <alignment horizontal="left" vertical="center"/>
    </xf>
    <xf numFmtId="0" fontId="7" fillId="0" borderId="8"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right" vertical="center"/>
    </xf>
    <xf numFmtId="43" fontId="8" fillId="5" borderId="2" xfId="2" applyFont="1" applyFill="1" applyBorder="1" applyAlignment="1" applyProtection="1">
      <alignment horizontal="right" vertical="center" wrapText="1"/>
    </xf>
    <xf numFmtId="43" fontId="7" fillId="0" borderId="8" xfId="2" applyFont="1" applyFill="1" applyBorder="1" applyAlignment="1" applyProtection="1">
      <alignment vertical="center"/>
    </xf>
    <xf numFmtId="10" fontId="8" fillId="5" borderId="2" xfId="0" applyNumberFormat="1" applyFont="1" applyFill="1" applyBorder="1" applyAlignment="1" applyProtection="1">
      <alignment vertical="center"/>
    </xf>
    <xf numFmtId="0" fontId="5" fillId="0" borderId="0" xfId="0" applyNumberFormat="1" applyFont="1" applyFill="1" applyBorder="1" applyAlignment="1" applyProtection="1"/>
    <xf numFmtId="0" fontId="5" fillId="0" borderId="0" xfId="0" applyNumberFormat="1" applyFont="1" applyFill="1" applyBorder="1" applyAlignment="1" applyProtection="1">
      <alignment vertical="center"/>
    </xf>
    <xf numFmtId="0" fontId="9" fillId="4" borderId="2" xfId="0" applyNumberFormat="1" applyFont="1" applyFill="1" applyBorder="1" applyAlignment="1" applyProtection="1">
      <alignment horizontal="left" vertical="center" wrapText="1"/>
    </xf>
    <xf numFmtId="0" fontId="9" fillId="6" borderId="2" xfId="0" applyNumberFormat="1" applyFont="1" applyFill="1" applyBorder="1" applyAlignment="1" applyProtection="1">
      <alignment horizontal="left" vertical="center" wrapText="1"/>
    </xf>
    <xf numFmtId="4" fontId="10" fillId="4" borderId="8" xfId="0" applyNumberFormat="1" applyFont="1" applyFill="1" applyBorder="1" applyAlignment="1" applyProtection="1">
      <alignment horizontal="right" vertical="center"/>
    </xf>
    <xf numFmtId="4" fontId="7" fillId="4" borderId="8" xfId="0" applyNumberFormat="1" applyFont="1" applyFill="1" applyBorder="1" applyAlignment="1" applyProtection="1">
      <alignment horizontal="right" vertical="center"/>
    </xf>
    <xf numFmtId="4" fontId="11" fillId="4" borderId="8" xfId="0" applyNumberFormat="1" applyFont="1" applyFill="1" applyBorder="1" applyAlignment="1" applyProtection="1">
      <alignment horizontal="left" vertical="center" wrapText="1"/>
    </xf>
    <xf numFmtId="4" fontId="7" fillId="4" borderId="2" xfId="0" applyNumberFormat="1" applyFont="1" applyFill="1" applyBorder="1" applyAlignment="1" applyProtection="1">
      <alignment horizontal="right" vertical="center"/>
    </xf>
    <xf numFmtId="4" fontId="11" fillId="4" borderId="2" xfId="0" applyNumberFormat="1" applyFont="1" applyFill="1" applyBorder="1" applyAlignment="1" applyProtection="1">
      <alignment horizontal="left" vertical="center"/>
    </xf>
    <xf numFmtId="4" fontId="8" fillId="6" borderId="2" xfId="0" applyNumberFormat="1" applyFont="1" applyFill="1" applyBorder="1" applyAlignment="1" applyProtection="1">
      <alignment horizontal="right" vertical="center"/>
    </xf>
    <xf numFmtId="4" fontId="9" fillId="6" borderId="2" xfId="0" applyNumberFormat="1" applyFont="1" applyFill="1" applyBorder="1" applyAlignment="1" applyProtection="1">
      <alignment horizontal="left" vertical="center" wrapText="1"/>
    </xf>
    <xf numFmtId="4" fontId="9" fillId="4" borderId="2" xfId="0" applyNumberFormat="1" applyFont="1" applyFill="1" applyBorder="1" applyAlignment="1" applyProtection="1">
      <alignment horizontal="left" vertical="center" wrapText="1"/>
    </xf>
    <xf numFmtId="43" fontId="7" fillId="6" borderId="8" xfId="2" applyFont="1" applyFill="1" applyBorder="1" applyAlignment="1" applyProtection="1">
      <alignment horizontal="right" vertical="center"/>
    </xf>
    <xf numFmtId="4" fontId="12" fillId="4" borderId="2" xfId="0" applyNumberFormat="1" applyFont="1" applyFill="1" applyBorder="1" applyAlignment="1" applyProtection="1">
      <alignment horizontal="left" vertical="center"/>
    </xf>
    <xf numFmtId="0" fontId="13" fillId="4" borderId="2" xfId="0" applyNumberFormat="1" applyFont="1" applyFill="1" applyBorder="1" applyAlignment="1" applyProtection="1">
      <alignment horizontal="left" vertical="center"/>
    </xf>
    <xf numFmtId="4" fontId="14" fillId="6" borderId="2" xfId="0" applyNumberFormat="1" applyFont="1" applyFill="1" applyBorder="1" applyAlignment="1" applyProtection="1">
      <alignment horizontal="left" vertical="center" wrapText="1"/>
    </xf>
    <xf numFmtId="4" fontId="10" fillId="4" borderId="2" xfId="0" applyNumberFormat="1" applyFont="1" applyFill="1" applyBorder="1" applyAlignment="1" applyProtection="1">
      <alignment horizontal="left" vertical="center" wrapText="1"/>
    </xf>
    <xf numFmtId="0" fontId="10" fillId="4" borderId="2" xfId="0" applyNumberFormat="1" applyFont="1" applyFill="1" applyBorder="1" applyAlignment="1" applyProtection="1">
      <alignment horizontal="left" vertical="center"/>
    </xf>
    <xf numFmtId="4" fontId="15" fillId="4" borderId="8" xfId="0" applyNumberFormat="1" applyFont="1" applyFill="1" applyBorder="1" applyAlignment="1" applyProtection="1">
      <alignment horizontal="left" vertical="center"/>
    </xf>
    <xf numFmtId="4" fontId="13" fillId="4" borderId="8" xfId="0" applyNumberFormat="1" applyFont="1" applyFill="1" applyBorder="1" applyAlignment="1" applyProtection="1">
      <alignment horizontal="left" vertical="center" wrapText="1"/>
    </xf>
    <xf numFmtId="0" fontId="13" fillId="4" borderId="0" xfId="0" applyNumberFormat="1" applyFont="1" applyFill="1" applyBorder="1" applyAlignment="1" applyProtection="1">
      <alignment horizontal="left" vertical="center"/>
    </xf>
    <xf numFmtId="0" fontId="16" fillId="4" borderId="2" xfId="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left" vertical="center"/>
    </xf>
    <xf numFmtId="0" fontId="7" fillId="0" borderId="2" xfId="0" applyNumberFormat="1" applyFont="1" applyFill="1" applyBorder="1" applyAlignment="1" applyProtection="1">
      <alignment horizontal="left" vertical="center" wrapText="1"/>
    </xf>
    <xf numFmtId="10" fontId="8" fillId="5" borderId="8" xfId="0" applyNumberFormat="1" applyFont="1" applyFill="1" applyBorder="1" applyAlignment="1" applyProtection="1">
      <alignment horizontal="right" vertical="center"/>
    </xf>
    <xf numFmtId="10" fontId="8" fillId="5" borderId="2" xfId="2" applyNumberFormat="1" applyFont="1" applyFill="1" applyBorder="1" applyAlignment="1" applyProtection="1">
      <alignment horizontal="right" vertical="center"/>
    </xf>
    <xf numFmtId="10" fontId="8" fillId="5" borderId="2" xfId="0" applyNumberFormat="1" applyFont="1" applyFill="1" applyBorder="1" applyAlignment="1" applyProtection="1">
      <alignment horizontal="right" vertical="center" wrapText="1"/>
    </xf>
    <xf numFmtId="4" fontId="10" fillId="4" borderId="2" xfId="0" applyNumberFormat="1" applyFont="1" applyFill="1" applyBorder="1" applyAlignment="1" applyProtection="1">
      <alignment horizontal="left" vertical="center"/>
    </xf>
    <xf numFmtId="4" fontId="9" fillId="4" borderId="2" xfId="0" applyNumberFormat="1" applyFont="1" applyFill="1" applyBorder="1" applyAlignment="1" applyProtection="1">
      <alignment horizontal="left" vertical="center"/>
    </xf>
    <xf numFmtId="4" fontId="7" fillId="4" borderId="2" xfId="0" applyNumberFormat="1" applyFont="1" applyFill="1" applyBorder="1" applyAlignment="1" applyProtection="1">
      <alignment horizontal="left" vertical="center"/>
    </xf>
    <xf numFmtId="4" fontId="14" fillId="4" borderId="2" xfId="0" applyNumberFormat="1" applyFont="1" applyFill="1" applyBorder="1" applyAlignment="1" applyProtection="1">
      <alignment horizontal="left" vertical="center" wrapText="1"/>
    </xf>
    <xf numFmtId="0" fontId="13" fillId="4" borderId="8" xfId="0" applyNumberFormat="1" applyFont="1" applyFill="1" applyBorder="1" applyAlignment="1" applyProtection="1">
      <alignment horizontal="left" vertical="center" wrapText="1"/>
    </xf>
    <xf numFmtId="0" fontId="10" fillId="6" borderId="2" xfId="0" applyNumberFormat="1" applyFont="1" applyFill="1" applyBorder="1" applyAlignment="1" applyProtection="1">
      <alignment horizontal="left" vertical="center" wrapText="1"/>
    </xf>
    <xf numFmtId="0" fontId="11" fillId="6" borderId="2" xfId="0" applyNumberFormat="1" applyFont="1" applyFill="1" applyBorder="1" applyAlignment="1" applyProtection="1">
      <alignment horizontal="left" vertical="center" wrapText="1"/>
    </xf>
    <xf numFmtId="0" fontId="13" fillId="4" borderId="2" xfId="0" applyNumberFormat="1" applyFont="1" applyFill="1" applyBorder="1" applyAlignment="1" applyProtection="1">
      <alignment horizontal="left" vertical="center" wrapText="1"/>
    </xf>
    <xf numFmtId="0" fontId="18" fillId="4" borderId="2" xfId="0" applyNumberFormat="1" applyFont="1" applyFill="1" applyBorder="1" applyAlignment="1" applyProtection="1">
      <alignment horizontal="left" vertical="center" wrapText="1"/>
    </xf>
    <xf numFmtId="0" fontId="19" fillId="4" borderId="2" xfId="0" applyNumberFormat="1" applyFont="1" applyFill="1" applyBorder="1" applyAlignment="1" applyProtection="1">
      <alignment horizontal="left" vertical="center" wrapText="1"/>
    </xf>
    <xf numFmtId="0" fontId="0" fillId="0" borderId="0" xfId="0" applyFill="1"/>
    <xf numFmtId="43" fontId="0" fillId="0" borderId="0" xfId="2" applyFont="1" applyFill="1" applyAlignment="1"/>
    <xf numFmtId="0" fontId="0" fillId="6" borderId="0" xfId="0" applyFill="1"/>
    <xf numFmtId="43" fontId="0" fillId="0" borderId="0" xfId="2" applyFont="1" applyAlignment="1"/>
    <xf numFmtId="0" fontId="21" fillId="0" borderId="0" xfId="0" applyNumberFormat="1" applyFont="1" applyAlignment="1">
      <alignment horizontal="left" wrapText="1"/>
    </xf>
    <xf numFmtId="0" fontId="22" fillId="0" borderId="0" xfId="0" applyNumberFormat="1" applyFont="1" applyAlignment="1">
      <alignment wrapText="1"/>
    </xf>
    <xf numFmtId="0" fontId="0" fillId="0" borderId="0" xfId="0" applyFill="1" applyProtection="1"/>
    <xf numFmtId="0" fontId="0" fillId="0" borderId="0" xfId="0" applyFill="1" applyAlignment="1" applyProtection="1">
      <alignment horizontal="left"/>
    </xf>
    <xf numFmtId="0" fontId="23" fillId="0" borderId="0" xfId="1" applyFill="1" applyAlignment="1" applyProtection="1">
      <alignment horizontal="left"/>
    </xf>
    <xf numFmtId="0" fontId="0" fillId="0" borderId="0" xfId="0" applyAlignment="1">
      <alignment vertical="center"/>
    </xf>
    <xf numFmtId="0" fontId="27" fillId="0" borderId="0" xfId="0" applyFont="1" applyAlignment="1">
      <alignment horizontal="justify" vertical="center"/>
    </xf>
    <xf numFmtId="0" fontId="29" fillId="6" borderId="0" xfId="0" applyFont="1" applyFill="1"/>
    <xf numFmtId="0" fontId="30" fillId="6" borderId="0" xfId="0" applyFont="1" applyFill="1"/>
    <xf numFmtId="0" fontId="30" fillId="0" borderId="0" xfId="0" applyFont="1"/>
    <xf numFmtId="0" fontId="21" fillId="0" borderId="0" xfId="0" quotePrefix="1" applyNumberFormat="1" applyFont="1" applyAlignment="1">
      <alignment horizontal="left" wrapText="1"/>
    </xf>
    <xf numFmtId="177" fontId="21" fillId="0" borderId="0" xfId="0" applyNumberFormat="1" applyFont="1" applyAlignment="1">
      <alignment horizontal="left" wrapText="1"/>
    </xf>
    <xf numFmtId="0" fontId="46" fillId="8" borderId="2" xfId="4" applyNumberFormat="1" applyFont="1" applyFill="1" applyBorder="1" applyAlignment="1" applyProtection="1">
      <alignment horizontal="left"/>
    </xf>
    <xf numFmtId="0" fontId="46" fillId="8" borderId="0" xfId="4" applyFont="1" applyFill="1" applyProtection="1"/>
    <xf numFmtId="0" fontId="46" fillId="0" borderId="0" xfId="4" applyFont="1" applyProtection="1"/>
    <xf numFmtId="0" fontId="47" fillId="8" borderId="2" xfId="4" applyNumberFormat="1" applyFont="1" applyFill="1" applyBorder="1" applyAlignment="1" applyProtection="1">
      <alignment horizontal="center" vertical="center"/>
    </xf>
    <xf numFmtId="0" fontId="48" fillId="8" borderId="2" xfId="4" applyNumberFormat="1" applyFont="1" applyFill="1" applyBorder="1" applyAlignment="1" applyProtection="1">
      <alignment horizontal="center" vertical="center"/>
    </xf>
    <xf numFmtId="0" fontId="46" fillId="8" borderId="0" xfId="4" applyFont="1" applyFill="1" applyAlignment="1" applyProtection="1">
      <alignment vertical="center"/>
    </xf>
    <xf numFmtId="0" fontId="46" fillId="0" borderId="0" xfId="4" applyFont="1" applyFill="1" applyAlignment="1" applyProtection="1">
      <alignment vertical="center"/>
    </xf>
    <xf numFmtId="0" fontId="47" fillId="8" borderId="2" xfId="4" applyNumberFormat="1" applyFont="1" applyFill="1" applyBorder="1" applyAlignment="1" applyProtection="1">
      <alignment horizontal="center" vertical="center" wrapText="1"/>
    </xf>
    <xf numFmtId="0" fontId="46" fillId="8" borderId="2" xfId="4" applyNumberFormat="1" applyFont="1" applyFill="1" applyBorder="1" applyAlignment="1" applyProtection="1">
      <alignment horizontal="center" vertical="center"/>
    </xf>
    <xf numFmtId="0" fontId="46" fillId="8" borderId="2" xfId="4" applyNumberFormat="1" applyFont="1" applyFill="1" applyBorder="1" applyAlignment="1" applyProtection="1">
      <alignment horizontal="left" vertical="center" wrapText="1"/>
    </xf>
    <xf numFmtId="0" fontId="47" fillId="8" borderId="2" xfId="4" applyNumberFormat="1" applyFont="1" applyFill="1" applyBorder="1" applyAlignment="1" applyProtection="1">
      <alignment vertical="top"/>
    </xf>
    <xf numFmtId="4" fontId="46" fillId="8" borderId="2" xfId="4" applyNumberFormat="1" applyFont="1" applyFill="1" applyBorder="1" applyAlignment="1" applyProtection="1">
      <alignment horizontal="left" vertical="center" wrapText="1"/>
    </xf>
    <xf numFmtId="0" fontId="46" fillId="0" borderId="0" xfId="4" applyFont="1" applyFill="1" applyProtection="1"/>
    <xf numFmtId="4" fontId="51" fillId="8" borderId="2" xfId="4" applyNumberFormat="1" applyFont="1" applyFill="1" applyBorder="1" applyAlignment="1" applyProtection="1">
      <alignment horizontal="left" vertical="center" wrapText="1"/>
    </xf>
    <xf numFmtId="0" fontId="49" fillId="8" borderId="2" xfId="4" applyNumberFormat="1" applyFont="1" applyFill="1" applyBorder="1" applyAlignment="1" applyProtection="1">
      <alignment horizontal="left" vertical="center" wrapText="1"/>
    </xf>
    <xf numFmtId="0" fontId="51" fillId="8" borderId="2" xfId="4" applyNumberFormat="1" applyFont="1" applyFill="1" applyBorder="1" applyAlignment="1" applyProtection="1">
      <alignment horizontal="left" vertical="center" wrapText="1"/>
    </xf>
    <xf numFmtId="0" fontId="47" fillId="8" borderId="9" xfId="4" applyNumberFormat="1" applyFont="1" applyFill="1" applyBorder="1" applyAlignment="1" applyProtection="1">
      <alignment horizontal="center" vertical="center" wrapText="1"/>
    </xf>
    <xf numFmtId="0" fontId="46" fillId="8" borderId="9" xfId="4" applyNumberFormat="1" applyFont="1" applyFill="1" applyBorder="1" applyAlignment="1" applyProtection="1">
      <alignment horizontal="left" vertical="center" wrapText="1"/>
    </xf>
    <xf numFmtId="0" fontId="46" fillId="8" borderId="2" xfId="4" applyFont="1" applyFill="1" applyBorder="1" applyProtection="1"/>
    <xf numFmtId="0" fontId="46" fillId="0" borderId="2" xfId="4" applyFont="1" applyFill="1" applyBorder="1" applyProtection="1"/>
    <xf numFmtId="0" fontId="46" fillId="8" borderId="2" xfId="4" applyFont="1" applyFill="1" applyBorder="1" applyAlignment="1" applyProtection="1">
      <alignment horizontal="center"/>
    </xf>
    <xf numFmtId="0" fontId="46" fillId="8" borderId="2" xfId="4" applyFont="1" applyFill="1" applyBorder="1" applyAlignment="1" applyProtection="1">
      <alignment horizontal="left"/>
    </xf>
    <xf numFmtId="0" fontId="46" fillId="0" borderId="0" xfId="4" applyFont="1" applyAlignment="1" applyProtection="1">
      <alignment horizontal="center"/>
    </xf>
    <xf numFmtId="0" fontId="46" fillId="0" borderId="0" xfId="4" applyFont="1" applyAlignment="1" applyProtection="1">
      <alignment horizontal="left"/>
    </xf>
    <xf numFmtId="0" fontId="47" fillId="8" borderId="0" xfId="4" applyFont="1" applyFill="1" applyProtection="1"/>
    <xf numFmtId="0" fontId="47" fillId="0" borderId="0" xfId="4" applyFont="1" applyFill="1" applyProtection="1"/>
    <xf numFmtId="0" fontId="46" fillId="8" borderId="0" xfId="4" applyFont="1" applyFill="1" applyAlignment="1" applyProtection="1">
      <alignment horizontal="center"/>
    </xf>
    <xf numFmtId="0" fontId="46" fillId="0" borderId="0" xfId="4" applyNumberFormat="1" applyFont="1" applyFill="1" applyBorder="1" applyAlignment="1" applyProtection="1">
      <alignment vertical="center"/>
    </xf>
    <xf numFmtId="0" fontId="46" fillId="0" borderId="0" xfId="4" applyFont="1" applyAlignment="1" applyProtection="1">
      <alignment vertical="center"/>
    </xf>
    <xf numFmtId="0" fontId="47" fillId="8" borderId="2" xfId="4" applyFont="1" applyFill="1" applyBorder="1" applyAlignment="1" applyProtection="1">
      <alignment horizontal="center" vertical="center"/>
    </xf>
    <xf numFmtId="0" fontId="47" fillId="8" borderId="12" xfId="4" applyNumberFormat="1" applyFont="1" applyFill="1" applyBorder="1" applyAlignment="1" applyProtection="1">
      <alignment horizontal="center" vertical="center" wrapText="1"/>
    </xf>
    <xf numFmtId="0" fontId="47" fillId="8" borderId="2" xfId="4" applyFont="1" applyFill="1" applyBorder="1" applyAlignment="1" applyProtection="1">
      <alignment horizontal="center" vertical="center" wrapText="1"/>
    </xf>
    <xf numFmtId="0" fontId="46" fillId="0" borderId="0" xfId="4" applyNumberFormat="1" applyFont="1" applyFill="1" applyBorder="1" applyAlignment="1" applyProtection="1"/>
    <xf numFmtId="0" fontId="46" fillId="0" borderId="0" xfId="4" applyNumberFormat="1" applyFont="1" applyFill="1" applyBorder="1" applyAlignment="1" applyProtection="1">
      <alignment wrapText="1"/>
    </xf>
    <xf numFmtId="0" fontId="46" fillId="0" borderId="0" xfId="4" applyFont="1" applyAlignment="1" applyProtection="1">
      <alignment wrapText="1"/>
    </xf>
    <xf numFmtId="0" fontId="47" fillId="8" borderId="0" xfId="4" applyFont="1" applyFill="1" applyAlignment="1" applyProtection="1">
      <alignment horizontal="center" vertical="center"/>
    </xf>
    <xf numFmtId="0" fontId="53" fillId="8" borderId="2" xfId="4" applyNumberFormat="1" applyFont="1" applyFill="1" applyBorder="1" applyAlignment="1" applyProtection="1">
      <alignment horizontal="center" vertical="center"/>
    </xf>
    <xf numFmtId="0" fontId="53" fillId="8" borderId="12" xfId="4" applyNumberFormat="1" applyFont="1" applyFill="1" applyBorder="1" applyAlignment="1" applyProtection="1">
      <alignment horizontal="center" vertical="center"/>
    </xf>
    <xf numFmtId="0" fontId="54" fillId="8" borderId="2" xfId="4" applyFont="1" applyFill="1" applyBorder="1" applyAlignment="1" applyProtection="1">
      <alignment horizontal="center" vertical="center"/>
    </xf>
    <xf numFmtId="0" fontId="54" fillId="8" borderId="6" xfId="4" applyFont="1" applyFill="1" applyBorder="1" applyAlignment="1" applyProtection="1">
      <alignment horizontal="center" vertical="center"/>
    </xf>
    <xf numFmtId="0" fontId="54" fillId="8" borderId="2" xfId="4" applyNumberFormat="1" applyFont="1" applyFill="1" applyBorder="1" applyAlignment="1" applyProtection="1">
      <alignment horizontal="center" vertical="center"/>
    </xf>
    <xf numFmtId="0" fontId="54" fillId="8" borderId="2" xfId="4" applyFont="1" applyFill="1" applyBorder="1" applyAlignment="1" applyProtection="1">
      <alignment horizontal="center" vertical="center" wrapText="1"/>
    </xf>
    <xf numFmtId="0" fontId="20" fillId="7" borderId="0" xfId="0" applyNumberFormat="1" applyFont="1" applyFill="1" applyAlignment="1">
      <alignment horizontal="center" vertical="top" wrapText="1"/>
    </xf>
    <xf numFmtId="0" fontId="53" fillId="9" borderId="2" xfId="4" applyFont="1" applyFill="1" applyBorder="1" applyAlignment="1" applyProtection="1">
      <alignment horizontal="center" vertical="center"/>
    </xf>
    <xf numFmtId="0" fontId="53" fillId="10" borderId="2" xfId="4" applyNumberFormat="1" applyFont="1" applyFill="1" applyBorder="1" applyAlignment="1" applyProtection="1">
      <alignment horizontal="center" vertical="center"/>
    </xf>
    <xf numFmtId="0" fontId="53" fillId="10" borderId="6" xfId="4" applyNumberFormat="1" applyFont="1" applyFill="1" applyBorder="1" applyAlignment="1" applyProtection="1">
      <alignment horizontal="center" vertical="center"/>
    </xf>
    <xf numFmtId="0" fontId="46" fillId="8" borderId="12" xfId="4" applyNumberFormat="1" applyFont="1" applyFill="1" applyBorder="1" applyAlignment="1" applyProtection="1">
      <alignment horizontal="left" vertical="center" wrapText="1"/>
    </xf>
    <xf numFmtId="0" fontId="47" fillId="8" borderId="13" xfId="4" applyNumberFormat="1" applyFont="1" applyFill="1" applyBorder="1" applyAlignment="1" applyProtection="1">
      <alignment horizontal="center" vertical="center"/>
    </xf>
    <xf numFmtId="176" fontId="44" fillId="8" borderId="14" xfId="5" applyNumberFormat="1" applyFont="1" applyFill="1" applyBorder="1" applyAlignment="1" applyProtection="1">
      <alignment horizontal="center" vertical="center"/>
    </xf>
    <xf numFmtId="176" fontId="44" fillId="8" borderId="15" xfId="5" applyNumberFormat="1" applyFont="1" applyFill="1" applyBorder="1" applyAlignment="1" applyProtection="1">
      <alignment horizontal="center" vertical="center"/>
    </xf>
    <xf numFmtId="0" fontId="47" fillId="8" borderId="16" xfId="4" applyNumberFormat="1" applyFont="1" applyFill="1" applyBorder="1" applyAlignment="1" applyProtection="1">
      <alignment horizontal="center" vertical="center" wrapText="1"/>
    </xf>
    <xf numFmtId="10" fontId="44" fillId="8" borderId="17" xfId="4" applyNumberFormat="1" applyFont="1" applyFill="1" applyBorder="1" applyAlignment="1" applyProtection="1">
      <alignment horizontal="center" vertical="center"/>
    </xf>
    <xf numFmtId="10" fontId="44" fillId="8" borderId="18" xfId="4" applyNumberFormat="1" applyFont="1" applyFill="1" applyBorder="1" applyAlignment="1" applyProtection="1">
      <alignment horizontal="center" vertical="center"/>
    </xf>
    <xf numFmtId="4" fontId="49" fillId="8" borderId="12" xfId="4" applyNumberFormat="1" applyFont="1" applyFill="1" applyBorder="1" applyAlignment="1" applyProtection="1">
      <alignment horizontal="left" vertical="center"/>
    </xf>
    <xf numFmtId="0" fontId="47" fillId="8" borderId="21" xfId="4" applyNumberFormat="1" applyFont="1" applyFill="1" applyBorder="1" applyAlignment="1" applyProtection="1">
      <alignment horizontal="center" vertical="center"/>
    </xf>
    <xf numFmtId="176" fontId="44" fillId="8" borderId="22" xfId="5" applyNumberFormat="1" applyFont="1" applyFill="1" applyBorder="1" applyAlignment="1" applyProtection="1">
      <alignment horizontal="center" vertical="center"/>
    </xf>
    <xf numFmtId="176" fontId="44" fillId="8" borderId="23" xfId="5" applyNumberFormat="1" applyFont="1" applyFill="1" applyBorder="1" applyAlignment="1" applyProtection="1">
      <alignment horizontal="center" vertical="center"/>
    </xf>
    <xf numFmtId="0" fontId="47" fillId="8" borderId="21" xfId="4" applyNumberFormat="1" applyFont="1" applyFill="1" applyBorder="1" applyAlignment="1" applyProtection="1">
      <alignment horizontal="center" vertical="center" wrapText="1"/>
    </xf>
    <xf numFmtId="176" fontId="44" fillId="8" borderId="17" xfId="5" applyNumberFormat="1" applyFont="1" applyFill="1" applyBorder="1" applyAlignment="1" applyProtection="1">
      <alignment horizontal="center" vertical="center"/>
    </xf>
    <xf numFmtId="176" fontId="44" fillId="8" borderId="18" xfId="5" applyNumberFormat="1" applyFont="1" applyFill="1" applyBorder="1" applyAlignment="1" applyProtection="1">
      <alignment horizontal="center" vertical="center"/>
    </xf>
    <xf numFmtId="4" fontId="46" fillId="8" borderId="12" xfId="4" applyNumberFormat="1" applyFont="1" applyFill="1" applyBorder="1" applyAlignment="1" applyProtection="1">
      <alignment horizontal="left" vertical="center" wrapText="1"/>
    </xf>
    <xf numFmtId="0" fontId="47" fillId="8" borderId="13" xfId="4" applyNumberFormat="1" applyFont="1" applyFill="1" applyBorder="1" applyAlignment="1" applyProtection="1">
      <alignment horizontal="center" vertical="center" wrapText="1"/>
    </xf>
    <xf numFmtId="0" fontId="52" fillId="8" borderId="12" xfId="4" applyNumberFormat="1" applyFont="1" applyFill="1" applyBorder="1" applyAlignment="1" applyProtection="1">
      <alignment horizontal="left" vertical="center"/>
    </xf>
    <xf numFmtId="4" fontId="49" fillId="8" borderId="12" xfId="4" applyNumberFormat="1" applyFont="1" applyFill="1" applyBorder="1" applyAlignment="1" applyProtection="1">
      <alignment horizontal="left" vertical="center" wrapText="1"/>
    </xf>
    <xf numFmtId="10" fontId="44" fillId="8" borderId="17" xfId="5" applyNumberFormat="1" applyFont="1" applyFill="1" applyBorder="1" applyAlignment="1" applyProtection="1">
      <alignment horizontal="center" vertical="center"/>
    </xf>
    <xf numFmtId="10" fontId="44" fillId="8" borderId="18" xfId="5" applyNumberFormat="1" applyFont="1" applyFill="1" applyBorder="1" applyAlignment="1" applyProtection="1">
      <alignment horizontal="center" vertical="center"/>
    </xf>
    <xf numFmtId="0" fontId="44" fillId="8" borderId="13" xfId="4" applyNumberFormat="1" applyFont="1" applyFill="1" applyBorder="1" applyAlignment="1" applyProtection="1">
      <alignment horizontal="center" vertical="center" wrapText="1"/>
    </xf>
    <xf numFmtId="10" fontId="44" fillId="8" borderId="14" xfId="4" applyNumberFormat="1" applyFont="1" applyFill="1" applyBorder="1" applyAlignment="1" applyProtection="1">
      <alignment horizontal="center" vertical="center"/>
    </xf>
    <xf numFmtId="10" fontId="44" fillId="8" borderId="15" xfId="4" applyNumberFormat="1" applyFont="1" applyFill="1" applyBorder="1" applyAlignment="1" applyProtection="1">
      <alignment horizontal="center" vertical="center"/>
    </xf>
    <xf numFmtId="10" fontId="44" fillId="8" borderId="14" xfId="5" applyNumberFormat="1" applyFont="1" applyFill="1" applyBorder="1" applyAlignment="1" applyProtection="1">
      <alignment horizontal="center" vertical="center"/>
    </xf>
    <xf numFmtId="10" fontId="44" fillId="8" borderId="22" xfId="4" applyNumberFormat="1" applyFont="1" applyFill="1" applyBorder="1" applyAlignment="1" applyProtection="1">
      <alignment horizontal="center" vertical="center"/>
    </xf>
    <xf numFmtId="10" fontId="44" fillId="8" borderId="23" xfId="4" applyNumberFormat="1" applyFont="1" applyFill="1" applyBorder="1" applyAlignment="1" applyProtection="1">
      <alignment horizontal="center" vertical="center"/>
    </xf>
    <xf numFmtId="176" fontId="44" fillId="8" borderId="14" xfId="4" applyNumberFormat="1" applyFont="1" applyFill="1" applyBorder="1" applyAlignment="1" applyProtection="1">
      <alignment horizontal="center" vertical="center"/>
    </xf>
    <xf numFmtId="176" fontId="44" fillId="8" borderId="15" xfId="4" applyNumberFormat="1" applyFont="1" applyFill="1" applyBorder="1" applyAlignment="1" applyProtection="1">
      <alignment horizontal="center" vertical="center"/>
    </xf>
    <xf numFmtId="0" fontId="44" fillId="8" borderId="21" xfId="4" applyNumberFormat="1" applyFont="1" applyFill="1" applyBorder="1" applyAlignment="1" applyProtection="1">
      <alignment horizontal="center" vertical="center" wrapText="1"/>
    </xf>
    <xf numFmtId="176" fontId="44" fillId="8" borderId="22" xfId="4" applyNumberFormat="1" applyFont="1" applyFill="1" applyBorder="1" applyAlignment="1" applyProtection="1">
      <alignment horizontal="center" vertical="center"/>
    </xf>
    <xf numFmtId="176" fontId="44" fillId="8" borderId="23" xfId="4" applyNumberFormat="1" applyFont="1" applyFill="1" applyBorder="1" applyAlignment="1" applyProtection="1">
      <alignment horizontal="center" vertical="center"/>
    </xf>
    <xf numFmtId="4" fontId="46" fillId="8" borderId="12" xfId="4" applyNumberFormat="1" applyFont="1" applyFill="1" applyBorder="1" applyAlignment="1" applyProtection="1">
      <alignment horizontal="left" vertical="center"/>
    </xf>
    <xf numFmtId="0" fontId="49" fillId="8" borderId="13" xfId="4" applyNumberFormat="1" applyFont="1" applyFill="1" applyBorder="1" applyAlignment="1" applyProtection="1">
      <alignment horizontal="center" vertical="center" wrapText="1"/>
    </xf>
    <xf numFmtId="176" fontId="49" fillId="8" borderId="14" xfId="4" applyNumberFormat="1" applyFont="1" applyFill="1" applyBorder="1" applyAlignment="1" applyProtection="1">
      <alignment horizontal="center" vertical="center"/>
    </xf>
    <xf numFmtId="176" fontId="49" fillId="8" borderId="15" xfId="4" applyNumberFormat="1" applyFont="1" applyFill="1" applyBorder="1" applyAlignment="1" applyProtection="1">
      <alignment horizontal="center" vertical="center"/>
    </xf>
    <xf numFmtId="0" fontId="46" fillId="8" borderId="21" xfId="4" applyNumberFormat="1" applyFont="1" applyFill="1" applyBorder="1" applyAlignment="1" applyProtection="1">
      <alignment horizontal="center" vertical="center" wrapText="1"/>
    </xf>
    <xf numFmtId="176" fontId="49" fillId="8" borderId="22" xfId="4" applyNumberFormat="1" applyFont="1" applyFill="1" applyBorder="1" applyAlignment="1" applyProtection="1">
      <alignment horizontal="center" vertical="center"/>
    </xf>
    <xf numFmtId="176" fontId="49" fillId="8" borderId="23" xfId="4" applyNumberFormat="1" applyFont="1" applyFill="1" applyBorder="1" applyAlignment="1" applyProtection="1">
      <alignment horizontal="center" vertical="center"/>
    </xf>
    <xf numFmtId="10" fontId="49" fillId="8" borderId="22" xfId="4" applyNumberFormat="1" applyFont="1" applyFill="1" applyBorder="1" applyAlignment="1" applyProtection="1">
      <alignment horizontal="center" vertical="center"/>
    </xf>
    <xf numFmtId="10" fontId="49" fillId="8" borderId="23" xfId="4" applyNumberFormat="1" applyFont="1" applyFill="1" applyBorder="1" applyAlignment="1" applyProtection="1">
      <alignment horizontal="center" vertical="center"/>
    </xf>
    <xf numFmtId="0" fontId="46" fillId="8" borderId="16" xfId="4" applyNumberFormat="1" applyFont="1" applyFill="1" applyBorder="1" applyAlignment="1" applyProtection="1">
      <alignment horizontal="center" vertical="center" wrapText="1"/>
    </xf>
    <xf numFmtId="10" fontId="49" fillId="8" borderId="17" xfId="4" applyNumberFormat="1" applyFont="1" applyFill="1" applyBorder="1" applyAlignment="1" applyProtection="1">
      <alignment horizontal="center" vertical="center"/>
    </xf>
    <xf numFmtId="10" fontId="49" fillId="8" borderId="18" xfId="4" applyNumberFormat="1" applyFont="1" applyFill="1" applyBorder="1" applyAlignment="1" applyProtection="1">
      <alignment horizontal="center" vertical="center"/>
    </xf>
    <xf numFmtId="0" fontId="52" fillId="8" borderId="12" xfId="4" applyNumberFormat="1" applyFont="1" applyFill="1" applyBorder="1" applyAlignment="1" applyProtection="1">
      <alignment horizontal="left" vertical="center" wrapText="1"/>
    </xf>
    <xf numFmtId="0" fontId="49" fillId="8" borderId="12" xfId="4" applyNumberFormat="1" applyFont="1" applyFill="1" applyBorder="1" applyAlignment="1" applyProtection="1">
      <alignment horizontal="left" vertical="center" wrapText="1"/>
    </xf>
    <xf numFmtId="0" fontId="47" fillId="8" borderId="21" xfId="4" applyFont="1" applyFill="1" applyBorder="1" applyAlignment="1" applyProtection="1">
      <alignment horizontal="center" vertical="center"/>
    </xf>
    <xf numFmtId="10" fontId="44" fillId="8" borderId="17" xfId="4" applyNumberFormat="1" applyFont="1" applyFill="1" applyBorder="1" applyAlignment="1" applyProtection="1">
      <alignment horizontal="center" vertical="center" wrapText="1"/>
    </xf>
    <xf numFmtId="10" fontId="44" fillId="8" borderId="18" xfId="4" applyNumberFormat="1" applyFont="1" applyFill="1" applyBorder="1" applyAlignment="1" applyProtection="1">
      <alignment horizontal="center" vertical="center" wrapText="1"/>
    </xf>
    <xf numFmtId="10" fontId="47" fillId="8" borderId="2" xfId="4" applyNumberFormat="1" applyFont="1" applyFill="1" applyBorder="1" applyAlignment="1" applyProtection="1">
      <alignment horizontal="center" vertical="center"/>
    </xf>
    <xf numFmtId="176" fontId="47" fillId="8" borderId="2" xfId="5" applyNumberFormat="1" applyFont="1" applyFill="1" applyBorder="1" applyAlignment="1" applyProtection="1">
      <alignment horizontal="center" vertical="center" wrapText="1"/>
    </xf>
    <xf numFmtId="10" fontId="47" fillId="8" borderId="2" xfId="5" applyNumberFormat="1" applyFont="1" applyFill="1" applyBorder="1" applyAlignment="1" applyProtection="1">
      <alignment horizontal="center" vertical="center"/>
    </xf>
    <xf numFmtId="10" fontId="47" fillId="8" borderId="2" xfId="4" applyNumberFormat="1" applyFont="1" applyFill="1" applyBorder="1" applyAlignment="1" applyProtection="1">
      <alignment horizontal="center" vertical="center" wrapText="1"/>
    </xf>
    <xf numFmtId="9" fontId="47" fillId="8" borderId="2" xfId="4" applyNumberFormat="1" applyFont="1" applyFill="1" applyBorder="1" applyAlignment="1" applyProtection="1">
      <alignment horizontal="center" vertical="center"/>
    </xf>
    <xf numFmtId="9" fontId="47" fillId="8" borderId="2" xfId="4" applyNumberFormat="1" applyFont="1" applyFill="1" applyBorder="1" applyAlignment="1" applyProtection="1">
      <alignment horizontal="center" vertical="center" wrapText="1"/>
    </xf>
    <xf numFmtId="0" fontId="58" fillId="8" borderId="12" xfId="4" applyNumberFormat="1" applyFont="1" applyFill="1" applyBorder="1" applyAlignment="1" applyProtection="1">
      <alignment horizontal="left" vertical="center" wrapText="1"/>
    </xf>
    <xf numFmtId="43" fontId="21" fillId="0" borderId="0" xfId="2" applyFont="1" applyAlignment="1">
      <alignment horizontal="left" wrapText="1"/>
    </xf>
    <xf numFmtId="43" fontId="23" fillId="0" borderId="0" xfId="2" applyFont="1" applyFill="1" applyAlignment="1" applyProtection="1">
      <alignment horizontal="left"/>
    </xf>
    <xf numFmtId="43" fontId="0" fillId="0" borderId="0" xfId="2" applyFont="1" applyFill="1" applyAlignment="1" applyProtection="1">
      <alignment horizontal="left"/>
    </xf>
    <xf numFmtId="4" fontId="44" fillId="8" borderId="12" xfId="4" applyNumberFormat="1" applyFont="1" applyFill="1" applyBorder="1" applyAlignment="1" applyProtection="1">
      <alignment horizontal="left" vertical="center"/>
    </xf>
    <xf numFmtId="10" fontId="44" fillId="8" borderId="15" xfId="5" applyNumberFormat="1" applyFont="1" applyFill="1" applyBorder="1" applyAlignment="1" applyProtection="1">
      <alignment horizontal="center" vertical="center"/>
    </xf>
    <xf numFmtId="0" fontId="30" fillId="0" borderId="2" xfId="0" applyFont="1" applyFill="1" applyBorder="1" applyAlignment="1">
      <alignment horizontal="left" vertical="center"/>
    </xf>
    <xf numFmtId="0" fontId="30" fillId="0" borderId="2" xfId="0" applyFont="1" applyBorder="1" applyAlignment="1">
      <alignment horizontal="left" vertical="center" wrapText="1"/>
    </xf>
    <xf numFmtId="0" fontId="28" fillId="6" borderId="0" xfId="0" applyFont="1" applyFill="1" applyAlignment="1">
      <alignment horizontal="center" vertical="center" wrapText="1"/>
    </xf>
    <xf numFmtId="0" fontId="27" fillId="0" borderId="0" xfId="0" applyFont="1" applyAlignment="1">
      <alignment horizontal="center" vertical="center"/>
    </xf>
    <xf numFmtId="0" fontId="28" fillId="6" borderId="0" xfId="0" applyFont="1" applyFill="1" applyAlignment="1">
      <alignment horizontal="center" vertical="center"/>
    </xf>
    <xf numFmtId="0" fontId="28" fillId="6" borderId="0" xfId="0" applyFont="1" applyFill="1" applyAlignment="1">
      <alignment horizontal="left" vertical="center"/>
    </xf>
    <xf numFmtId="0" fontId="24" fillId="0" borderId="0" xfId="0" applyFont="1" applyAlignment="1">
      <alignment horizontal="center" vertical="center"/>
    </xf>
    <xf numFmtId="0" fontId="25" fillId="6" borderId="0" xfId="0" applyFont="1" applyFill="1" applyAlignment="1">
      <alignment horizontal="center" vertical="center"/>
    </xf>
    <xf numFmtId="0" fontId="26" fillId="0" borderId="0" xfId="3" applyAlignment="1">
      <alignment horizontal="center"/>
    </xf>
    <xf numFmtId="0" fontId="16" fillId="4" borderId="9" xfId="0" applyNumberFormat="1" applyFont="1" applyFill="1" applyBorder="1" applyAlignment="1" applyProtection="1">
      <alignment horizontal="left" vertical="center" wrapText="1"/>
    </xf>
    <xf numFmtId="0" fontId="16" fillId="4" borderId="10" xfId="0" applyNumberFormat="1" applyFont="1" applyFill="1" applyBorder="1" applyAlignment="1" applyProtection="1">
      <alignment horizontal="left" vertical="center" wrapText="1"/>
    </xf>
    <xf numFmtId="0" fontId="16" fillId="4" borderId="8" xfId="0" applyNumberFormat="1" applyFont="1" applyFill="1" applyBorder="1" applyAlignment="1" applyProtection="1">
      <alignment horizontal="left" vertical="center" wrapText="1"/>
    </xf>
    <xf numFmtId="0" fontId="9" fillId="4" borderId="9" xfId="0" applyNumberFormat="1" applyFont="1" applyFill="1" applyBorder="1" applyAlignment="1" applyProtection="1">
      <alignment horizontal="center" vertical="center" wrapText="1"/>
    </xf>
    <xf numFmtId="0" fontId="9" fillId="4" borderId="8" xfId="0" applyNumberFormat="1" applyFont="1" applyFill="1" applyBorder="1" applyAlignment="1" applyProtection="1">
      <alignment horizontal="center" vertical="center" wrapText="1"/>
    </xf>
    <xf numFmtId="0" fontId="3" fillId="4" borderId="9" xfId="0" applyNumberFormat="1" applyFont="1" applyFill="1" applyBorder="1" applyAlignment="1" applyProtection="1">
      <alignment horizontal="left" vertical="center" wrapText="1"/>
    </xf>
    <xf numFmtId="0" fontId="3" fillId="4" borderId="10" xfId="0" applyNumberFormat="1" applyFont="1" applyFill="1" applyBorder="1" applyAlignment="1" applyProtection="1">
      <alignment horizontal="left" vertical="center" wrapText="1"/>
    </xf>
    <xf numFmtId="0" fontId="3" fillId="4" borderId="8" xfId="0" applyNumberFormat="1" applyFont="1" applyFill="1" applyBorder="1" applyAlignment="1" applyProtection="1">
      <alignment horizontal="left" vertical="center" wrapText="1"/>
    </xf>
    <xf numFmtId="0" fontId="3" fillId="4" borderId="9" xfId="0" applyNumberFormat="1" applyFont="1" applyFill="1" applyBorder="1" applyAlignment="1" applyProtection="1">
      <alignment horizontal="center" vertical="center"/>
    </xf>
    <xf numFmtId="0" fontId="3" fillId="4" borderId="10" xfId="0" applyNumberFormat="1" applyFont="1" applyFill="1" applyBorder="1" applyAlignment="1" applyProtection="1">
      <alignment horizontal="center" vertical="center"/>
    </xf>
    <xf numFmtId="0" fontId="3" fillId="4" borderId="8"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wrapText="1"/>
    </xf>
    <xf numFmtId="0" fontId="5" fillId="4" borderId="2" xfId="0" applyNumberFormat="1" applyFont="1" applyFill="1" applyBorder="1" applyAlignment="1" applyProtection="1">
      <alignment horizontal="left" vertical="center"/>
    </xf>
    <xf numFmtId="0" fontId="5" fillId="4" borderId="2" xfId="0" applyNumberFormat="1" applyFont="1" applyFill="1" applyBorder="1" applyAlignment="1" applyProtection="1">
      <alignment vertical="center"/>
    </xf>
    <xf numFmtId="0" fontId="3" fillId="4" borderId="9" xfId="0" applyNumberFormat="1" applyFont="1" applyFill="1" applyBorder="1" applyAlignment="1" applyProtection="1">
      <alignment horizontal="center" vertical="center" wrapText="1"/>
    </xf>
    <xf numFmtId="0" fontId="3" fillId="4" borderId="10" xfId="0" applyNumberFormat="1" applyFont="1" applyFill="1" applyBorder="1" applyAlignment="1" applyProtection="1">
      <alignment horizontal="center" vertical="center" wrapText="1"/>
    </xf>
    <xf numFmtId="0" fontId="3" fillId="4" borderId="8"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center"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5"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6" fillId="0" borderId="6" xfId="0" applyNumberFormat="1" applyFont="1" applyFill="1" applyBorder="1" applyAlignment="1" applyProtection="1">
      <alignment horizontal="left" vertical="center"/>
    </xf>
    <xf numFmtId="0" fontId="6" fillId="0" borderId="7" xfId="0" applyNumberFormat="1" applyFont="1" applyFill="1" applyBorder="1" applyAlignment="1" applyProtection="1">
      <alignment horizontal="left" vertical="center"/>
    </xf>
    <xf numFmtId="0" fontId="6" fillId="0" borderId="12" xfId="0" applyNumberFormat="1" applyFont="1" applyFill="1" applyBorder="1" applyAlignment="1" applyProtection="1">
      <alignment horizontal="left" vertical="center"/>
    </xf>
    <xf numFmtId="0" fontId="3" fillId="4" borderId="2" xfId="0" applyNumberFormat="1" applyFont="1" applyFill="1" applyBorder="1" applyAlignment="1" applyProtection="1">
      <alignment horizontal="center" vertical="center"/>
    </xf>
    <xf numFmtId="0" fontId="47" fillId="8" borderId="2" xfId="4" applyNumberFormat="1" applyFont="1" applyFill="1" applyBorder="1" applyAlignment="1" applyProtection="1">
      <alignment horizontal="center" vertical="center"/>
    </xf>
    <xf numFmtId="0" fontId="47" fillId="8" borderId="6" xfId="4" applyNumberFormat="1" applyFont="1" applyFill="1" applyBorder="1" applyAlignment="1" applyProtection="1">
      <alignment horizontal="center" vertical="center" wrapText="1"/>
    </xf>
    <xf numFmtId="0" fontId="47" fillId="8" borderId="5" xfId="4" applyFont="1" applyFill="1" applyBorder="1" applyAlignment="1" applyProtection="1">
      <alignment horizontal="left" vertical="top"/>
      <protection locked="0"/>
    </xf>
    <xf numFmtId="0" fontId="47" fillId="8" borderId="1" xfId="4" applyFont="1" applyFill="1" applyBorder="1" applyAlignment="1" applyProtection="1">
      <alignment horizontal="left" vertical="top"/>
      <protection locked="0"/>
    </xf>
    <xf numFmtId="0" fontId="47" fillId="8" borderId="11" xfId="4" applyFont="1" applyFill="1" applyBorder="1" applyAlignment="1" applyProtection="1">
      <alignment horizontal="left" vertical="top"/>
      <protection locked="0"/>
    </xf>
    <xf numFmtId="0" fontId="47" fillId="8" borderId="9" xfId="4" applyNumberFormat="1" applyFont="1" applyFill="1" applyBorder="1" applyAlignment="1" applyProtection="1">
      <alignment horizontal="center" vertical="center"/>
    </xf>
    <xf numFmtId="0" fontId="47" fillId="8" borderId="10" xfId="4" applyNumberFormat="1" applyFont="1" applyFill="1" applyBorder="1" applyAlignment="1" applyProtection="1">
      <alignment horizontal="center" vertical="center"/>
    </xf>
    <xf numFmtId="0" fontId="47" fillId="8" borderId="8" xfId="4" applyNumberFormat="1" applyFont="1" applyFill="1" applyBorder="1" applyAlignment="1" applyProtection="1">
      <alignment horizontal="center" vertical="center"/>
    </xf>
    <xf numFmtId="0" fontId="47" fillId="8" borderId="19" xfId="4" applyNumberFormat="1" applyFont="1" applyFill="1" applyBorder="1" applyAlignment="1" applyProtection="1">
      <alignment horizontal="left" vertical="top" wrapText="1"/>
      <protection locked="0"/>
    </xf>
    <xf numFmtId="0" fontId="47" fillId="8" borderId="0" xfId="4" applyNumberFormat="1" applyFont="1" applyFill="1" applyBorder="1" applyAlignment="1" applyProtection="1">
      <alignment horizontal="left" vertical="top" wrapText="1"/>
      <protection locked="0"/>
    </xf>
    <xf numFmtId="0" fontId="47" fillId="8" borderId="20" xfId="4" applyNumberFormat="1" applyFont="1" applyFill="1" applyBorder="1" applyAlignment="1" applyProtection="1">
      <alignment horizontal="left" vertical="top" wrapText="1"/>
      <protection locked="0"/>
    </xf>
    <xf numFmtId="0" fontId="47" fillId="8" borderId="10" xfId="4" applyNumberFormat="1" applyFont="1" applyFill="1" applyBorder="1" applyAlignment="1" applyProtection="1">
      <alignment horizontal="left" vertical="top" wrapText="1"/>
      <protection locked="0"/>
    </xf>
    <xf numFmtId="0" fontId="47" fillId="8" borderId="10" xfId="4" applyNumberFormat="1" applyFont="1" applyFill="1" applyBorder="1" applyAlignment="1" applyProtection="1">
      <alignment horizontal="left" vertical="top" wrapText="1"/>
    </xf>
    <xf numFmtId="0" fontId="47" fillId="8" borderId="10" xfId="4" applyNumberFormat="1" applyFont="1" applyFill="1" applyBorder="1" applyAlignment="1" applyProtection="1">
      <alignment horizontal="left" vertical="top"/>
      <protection locked="0"/>
    </xf>
    <xf numFmtId="0" fontId="47" fillId="8" borderId="6" xfId="4" applyNumberFormat="1" applyFont="1" applyFill="1" applyBorder="1" applyAlignment="1" applyProtection="1">
      <alignment vertical="center"/>
    </xf>
    <xf numFmtId="0" fontId="46" fillId="8" borderId="6" xfId="4" applyNumberFormat="1" applyFont="1" applyFill="1" applyBorder="1" applyAlignment="1" applyProtection="1">
      <alignment vertical="center"/>
    </xf>
    <xf numFmtId="0" fontId="45" fillId="8" borderId="2" xfId="4" applyNumberFormat="1" applyFont="1" applyFill="1" applyBorder="1" applyAlignment="1" applyProtection="1">
      <alignment horizontal="center" vertical="center"/>
    </xf>
    <xf numFmtId="0" fontId="46" fillId="8" borderId="6" xfId="4" applyNumberFormat="1" applyFont="1" applyFill="1" applyBorder="1" applyAlignment="1" applyProtection="1">
      <alignment horizontal="center" vertical="center"/>
    </xf>
    <xf numFmtId="176" fontId="50" fillId="8" borderId="10" xfId="5" applyNumberFormat="1" applyFont="1" applyFill="1" applyBorder="1" applyAlignment="1" applyProtection="1">
      <alignment horizontal="left" vertical="top"/>
      <protection locked="0"/>
    </xf>
    <xf numFmtId="176" fontId="50" fillId="8" borderId="8" xfId="5" applyNumberFormat="1" applyFont="1" applyFill="1" applyBorder="1" applyAlignment="1" applyProtection="1">
      <alignment horizontal="left" vertical="top"/>
      <protection locked="0"/>
    </xf>
    <xf numFmtId="0" fontId="47" fillId="8" borderId="3" xfId="4" applyNumberFormat="1" applyFont="1" applyFill="1" applyBorder="1" applyAlignment="1" applyProtection="1">
      <alignment horizontal="center" vertical="center" wrapText="1"/>
    </xf>
    <xf numFmtId="0" fontId="47" fillId="8" borderId="19" xfId="4" applyNumberFormat="1" applyFont="1" applyFill="1" applyBorder="1" applyAlignment="1" applyProtection="1">
      <alignment horizontal="center" vertical="center" wrapText="1"/>
    </xf>
    <xf numFmtId="0" fontId="47" fillId="8" borderId="5" xfId="4" applyNumberFormat="1" applyFont="1" applyFill="1" applyBorder="1" applyAlignment="1" applyProtection="1">
      <alignment horizontal="center" vertical="center" wrapText="1"/>
    </xf>
    <xf numFmtId="0" fontId="46" fillId="8" borderId="2" xfId="4" applyNumberFormat="1" applyFont="1" applyFill="1" applyBorder="1" applyAlignment="1" applyProtection="1">
      <alignment horizontal="left" vertical="center" wrapText="1"/>
    </xf>
    <xf numFmtId="0" fontId="46" fillId="8" borderId="9" xfId="4" applyNumberFormat="1" applyFont="1" applyFill="1" applyBorder="1" applyAlignment="1" applyProtection="1">
      <alignment horizontal="center" vertical="center"/>
    </xf>
    <xf numFmtId="0" fontId="47" fillId="8" borderId="19" xfId="4" applyNumberFormat="1" applyFont="1" applyFill="1" applyBorder="1" applyAlignment="1" applyProtection="1">
      <alignment horizontal="left" vertical="top"/>
      <protection locked="0"/>
    </xf>
    <xf numFmtId="0" fontId="47" fillId="8" borderId="0" xfId="4" applyNumberFormat="1" applyFont="1" applyFill="1" applyBorder="1" applyAlignment="1" applyProtection="1">
      <alignment horizontal="left" vertical="top"/>
      <protection locked="0"/>
    </xf>
    <xf numFmtId="0" fontId="47" fillId="8" borderId="20" xfId="4" applyNumberFormat="1" applyFont="1" applyFill="1" applyBorder="1" applyAlignment="1" applyProtection="1">
      <alignment horizontal="left" vertical="top"/>
      <protection locked="0"/>
    </xf>
  </cellXfs>
  <cellStyles count="6">
    <cellStyle name="常规" xfId="0" builtinId="0"/>
    <cellStyle name="常规 2" xfId="1" xr:uid="{00000000-0005-0000-0000-000001000000}"/>
    <cellStyle name="常规 3" xfId="4" xr:uid="{00000000-0005-0000-0000-000002000000}"/>
    <cellStyle name="超链接" xfId="3" builtinId="8"/>
    <cellStyle name="千位分隔" xfId="2" builtinId="3"/>
    <cellStyle name="千位分隔 2" xfId="5" xr:uid="{00000000-0005-0000-0000-000005000000}"/>
  </cellStyles>
  <dxfs count="48">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s>
  <tableStyles count="0" defaultTableStyle="TableStyleMedium2" defaultPivotStyle="PivotStyleMedium9"/>
  <colors>
    <mruColors>
      <color rgb="FF0D1329"/>
      <color rgb="FF407FCD"/>
      <color rgb="FFC0504D"/>
      <color rgb="FF0066FF"/>
      <color rgb="FF0D1315"/>
      <color rgb="FFCCFFFF"/>
      <color rgb="FF99FFCC"/>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资产负债率</a:t>
            </a:r>
          </a:p>
        </c:rich>
      </c:tx>
      <c:layout>
        <c:manualLayout>
          <c:xMode val="edge"/>
          <c:yMode val="edge"/>
          <c:x val="0.3565460709276239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manualLayout>
          <c:layoutTarget val="inner"/>
          <c:xMode val="edge"/>
          <c:yMode val="edge"/>
          <c:x val="0.222714036109493"/>
          <c:y val="0.124332407605213"/>
          <c:w val="0.63261502620850296"/>
          <c:h val="0.63670155949583396"/>
        </c:manualLayout>
      </c:layout>
      <c:barChart>
        <c:barDir val="col"/>
        <c:grouping val="clustered"/>
        <c:varyColors val="0"/>
        <c:ser>
          <c:idx val="0"/>
          <c:order val="0"/>
          <c:tx>
            <c:strRef>
              <c:f>'18步数据分析表'!$C$8</c:f>
              <c:strCache>
                <c:ptCount val="1"/>
                <c:pt idx="0">
                  <c:v>负债合计*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'18步数据分析表'!$E$8:$I$8</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F013-40B3-81A9-B7D46696C46F}"/>
            </c:ext>
          </c:extLst>
        </c:ser>
        <c:dLbls>
          <c:showLegendKey val="0"/>
          <c:showVal val="0"/>
          <c:showCatName val="0"/>
          <c:showSerName val="0"/>
          <c:showPercent val="0"/>
          <c:showBubbleSize val="0"/>
        </c:dLbls>
        <c:gapWidth val="150"/>
        <c:axId val="664509304"/>
        <c:axId val="664514008"/>
      </c:barChart>
      <c:lineChart>
        <c:grouping val="standard"/>
        <c:varyColors val="0"/>
        <c:ser>
          <c:idx val="1"/>
          <c:order val="1"/>
          <c:tx>
            <c:strRef>
              <c:f>'18步数据分析表'!$C$9</c:f>
              <c:strCache>
                <c:ptCount val="1"/>
                <c:pt idx="0">
                  <c:v>资产负债率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'18步数据分析表'!$E$9:$I$9</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013-40B3-81A9-B7D46696C46F}"/>
            </c:ext>
          </c:extLst>
        </c:ser>
        <c:dLbls>
          <c:showLegendKey val="0"/>
          <c:showVal val="0"/>
          <c:showCatName val="0"/>
          <c:showSerName val="0"/>
          <c:showPercent val="0"/>
          <c:showBubbleSize val="0"/>
        </c:dLbls>
        <c:marker val="1"/>
        <c:smooth val="0"/>
        <c:axId val="664508128"/>
        <c:axId val="664515184"/>
      </c:lineChart>
      <c:catAx>
        <c:axId val="6645093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4008"/>
        <c:crosses val="autoZero"/>
        <c:auto val="1"/>
        <c:lblAlgn val="ctr"/>
        <c:lblOffset val="100"/>
        <c:noMultiLvlLbl val="0"/>
      </c:catAx>
      <c:valAx>
        <c:axId val="66451400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09304"/>
        <c:crosses val="autoZero"/>
        <c:crossBetween val="between"/>
      </c:valAx>
      <c:catAx>
        <c:axId val="664508128"/>
        <c:scaling>
          <c:orientation val="minMax"/>
        </c:scaling>
        <c:delete val="1"/>
        <c:axPos val="b"/>
        <c:numFmt formatCode="General" sourceLinked="1"/>
        <c:majorTickMark val="none"/>
        <c:minorTickMark val="none"/>
        <c:tickLblPos val="nextTo"/>
        <c:crossAx val="664515184"/>
        <c:crosses val="autoZero"/>
        <c:auto val="1"/>
        <c:lblAlgn val="ctr"/>
        <c:lblOffset val="100"/>
        <c:noMultiLvlLbl val="0"/>
      </c:catAx>
      <c:valAx>
        <c:axId val="66451518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0812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期间费用率</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'18步数据分析表'!$C$49</c:f>
              <c:strCache>
                <c:ptCount val="1"/>
                <c:pt idx="0">
                  <c:v>期间费用率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'18步数据分析表'!$E$49:$I$49</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3106-4AF1-95AD-F0EF88C7876C}"/>
            </c:ext>
          </c:extLst>
        </c:ser>
        <c:dLbls>
          <c:showLegendKey val="0"/>
          <c:showVal val="0"/>
          <c:showCatName val="0"/>
          <c:showSerName val="0"/>
          <c:showPercent val="0"/>
          <c:showBubbleSize val="0"/>
        </c:dLbls>
        <c:gapWidth val="150"/>
        <c:axId val="806647464"/>
        <c:axId val="806649032"/>
      </c:barChart>
      <c:lineChart>
        <c:grouping val="standard"/>
        <c:varyColors val="0"/>
        <c:ser>
          <c:idx val="2"/>
          <c:order val="1"/>
          <c:tx>
            <c:strRef>
              <c:f>'18步数据分析表'!$C$51</c:f>
              <c:strCache>
                <c:ptCount val="1"/>
                <c:pt idx="0">
                  <c:v>期间费用率/毛利率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'18步数据分析表'!$E$51:$I$51</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3106-4AF1-95AD-F0EF88C7876C}"/>
            </c:ext>
          </c:extLst>
        </c:ser>
        <c:dLbls>
          <c:showLegendKey val="0"/>
          <c:showVal val="0"/>
          <c:showCatName val="0"/>
          <c:showSerName val="0"/>
          <c:showPercent val="0"/>
          <c:showBubbleSize val="0"/>
        </c:dLbls>
        <c:marker val="1"/>
        <c:smooth val="0"/>
        <c:axId val="806643936"/>
        <c:axId val="806646288"/>
      </c:lineChart>
      <c:catAx>
        <c:axId val="80664746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9032"/>
        <c:crosses val="autoZero"/>
        <c:auto val="1"/>
        <c:lblAlgn val="ctr"/>
        <c:lblOffset val="100"/>
        <c:noMultiLvlLbl val="0"/>
      </c:catAx>
      <c:valAx>
        <c:axId val="8066490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7464"/>
        <c:crosses val="autoZero"/>
        <c:crossBetween val="between"/>
      </c:valAx>
      <c:valAx>
        <c:axId val="8066462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3936"/>
        <c:crosses val="max"/>
        <c:crossBetween val="between"/>
      </c:valAx>
      <c:catAx>
        <c:axId val="806643936"/>
        <c:scaling>
          <c:orientation val="minMax"/>
        </c:scaling>
        <c:delete val="1"/>
        <c:axPos val="b"/>
        <c:numFmt formatCode="General" sourceLinked="1"/>
        <c:majorTickMark val="none"/>
        <c:minorTickMark val="none"/>
        <c:tickLblPos val="nextTo"/>
        <c:crossAx val="806646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毛利率及其波动幅度</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'18步数据分析表'!$C$46</c:f>
              <c:strCache>
                <c:ptCount val="1"/>
                <c:pt idx="0">
                  <c:v>毛利率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'18步数据分析表'!$E$46:$I$46</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5BBD-4BA4-9A8E-84F9C244DBBA}"/>
            </c:ext>
          </c:extLst>
        </c:ser>
        <c:dLbls>
          <c:showLegendKey val="0"/>
          <c:showVal val="0"/>
          <c:showCatName val="0"/>
          <c:showSerName val="0"/>
          <c:showPercent val="0"/>
          <c:showBubbleSize val="0"/>
        </c:dLbls>
        <c:gapWidth val="150"/>
        <c:axId val="806646680"/>
        <c:axId val="806641976"/>
      </c:barChart>
      <c:lineChart>
        <c:grouping val="standard"/>
        <c:varyColors val="0"/>
        <c:ser>
          <c:idx val="1"/>
          <c:order val="1"/>
          <c:tx>
            <c:strRef>
              <c:f>'18步数据分析表'!$C$47</c:f>
              <c:strCache>
                <c:ptCount val="1"/>
                <c:pt idx="0">
                  <c:v>毛利率波动幅度</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'18步数据分析表'!$E$47:$I$47</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5BBD-4BA4-9A8E-84F9C244DBBA}"/>
            </c:ext>
          </c:extLst>
        </c:ser>
        <c:dLbls>
          <c:showLegendKey val="0"/>
          <c:showVal val="0"/>
          <c:showCatName val="0"/>
          <c:showSerName val="0"/>
          <c:showPercent val="0"/>
          <c:showBubbleSize val="0"/>
        </c:dLbls>
        <c:marker val="1"/>
        <c:smooth val="0"/>
        <c:axId val="806642368"/>
        <c:axId val="806647072"/>
      </c:lineChart>
      <c:catAx>
        <c:axId val="80664668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1976"/>
        <c:crosses val="autoZero"/>
        <c:auto val="1"/>
        <c:lblAlgn val="ctr"/>
        <c:lblOffset val="100"/>
        <c:noMultiLvlLbl val="0"/>
      </c:catAx>
      <c:valAx>
        <c:axId val="8066419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6680"/>
        <c:crosses val="autoZero"/>
        <c:crossBetween val="between"/>
      </c:valAx>
      <c:valAx>
        <c:axId val="8066470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2368"/>
        <c:crosses val="max"/>
        <c:crossBetween val="between"/>
      </c:valAx>
      <c:catAx>
        <c:axId val="806642368"/>
        <c:scaling>
          <c:orientation val="minMax"/>
        </c:scaling>
        <c:delete val="1"/>
        <c:axPos val="b"/>
        <c:numFmt formatCode="General" sourceLinked="1"/>
        <c:majorTickMark val="none"/>
        <c:minorTickMark val="none"/>
        <c:tickLblPos val="nextTo"/>
        <c:crossAx val="806647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销售费用率</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'18步数据分析表'!$C$53</c:f>
              <c:strCache>
                <c:ptCount val="1"/>
                <c:pt idx="0">
                  <c:v>销售费用*</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'18步数据分析表'!$E$53:$I$53</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35D3-4CCB-AA94-9F9814CD6F97}"/>
            </c:ext>
          </c:extLst>
        </c:ser>
        <c:dLbls>
          <c:showLegendKey val="0"/>
          <c:showVal val="0"/>
          <c:showCatName val="0"/>
          <c:showSerName val="0"/>
          <c:showPercent val="0"/>
          <c:showBubbleSize val="0"/>
        </c:dLbls>
        <c:gapWidth val="150"/>
        <c:axId val="806645112"/>
        <c:axId val="806644328"/>
      </c:barChart>
      <c:lineChart>
        <c:grouping val="standard"/>
        <c:varyColors val="0"/>
        <c:ser>
          <c:idx val="1"/>
          <c:order val="1"/>
          <c:tx>
            <c:strRef>
              <c:f>'18步数据分析表'!$C$55</c:f>
              <c:strCache>
                <c:ptCount val="1"/>
                <c:pt idx="0">
                  <c:v>销售费用率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'18步数据分析表'!$E$55:$I$55</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35D3-4CCB-AA94-9F9814CD6F97}"/>
            </c:ext>
          </c:extLst>
        </c:ser>
        <c:dLbls>
          <c:showLegendKey val="0"/>
          <c:showVal val="0"/>
          <c:showCatName val="0"/>
          <c:showSerName val="0"/>
          <c:showPercent val="0"/>
          <c:showBubbleSize val="0"/>
        </c:dLbls>
        <c:marker val="1"/>
        <c:smooth val="0"/>
        <c:axId val="806645504"/>
        <c:axId val="806648248"/>
      </c:lineChart>
      <c:catAx>
        <c:axId val="806645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4328"/>
        <c:crosses val="autoZero"/>
        <c:auto val="1"/>
        <c:lblAlgn val="ctr"/>
        <c:lblOffset val="100"/>
        <c:noMultiLvlLbl val="0"/>
      </c:catAx>
      <c:valAx>
        <c:axId val="80664432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5112"/>
        <c:crosses val="autoZero"/>
        <c:crossBetween val="between"/>
      </c:valAx>
      <c:catAx>
        <c:axId val="806645504"/>
        <c:scaling>
          <c:orientation val="minMax"/>
        </c:scaling>
        <c:delete val="1"/>
        <c:axPos val="b"/>
        <c:numFmt formatCode="General" sourceLinked="1"/>
        <c:majorTickMark val="none"/>
        <c:minorTickMark val="none"/>
        <c:tickLblPos val="nextTo"/>
        <c:crossAx val="806648248"/>
        <c:crosses val="autoZero"/>
        <c:auto val="1"/>
        <c:lblAlgn val="ctr"/>
        <c:lblOffset val="100"/>
        <c:noMultiLvlLbl val="0"/>
      </c:catAx>
      <c:valAx>
        <c:axId val="8066482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5504"/>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主营利润</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1"/>
          <c:order val="0"/>
          <c:tx>
            <c:strRef>
              <c:f>'18步数据分析表'!$C$60</c:f>
              <c:strCache>
                <c:ptCount val="1"/>
                <c:pt idx="0">
                  <c:v>主营利润率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'18步数据分析表'!$E$60:$I$60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A2DC-45D7-8551-C510578C8983}"/>
            </c:ext>
          </c:extLst>
        </c:ser>
        <c:dLbls>
          <c:showLegendKey val="0"/>
          <c:showVal val="0"/>
          <c:showCatName val="0"/>
          <c:showSerName val="0"/>
          <c:showPercent val="0"/>
          <c:showBubbleSize val="0"/>
        </c:dLbls>
        <c:gapWidth val="150"/>
        <c:axId val="806644720"/>
        <c:axId val="806642760"/>
      </c:barChart>
      <c:lineChart>
        <c:grouping val="stacked"/>
        <c:varyColors val="0"/>
        <c:ser>
          <c:idx val="3"/>
          <c:order val="1"/>
          <c:tx>
            <c:strRef>
              <c:f>'18步数据分析表'!$C$62</c:f>
              <c:strCache>
                <c:ptCount val="1"/>
                <c:pt idx="0">
                  <c:v>主营利润/营业利润</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'18步数据分析表'!$E$62:$I$62</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2DC-45D7-8551-C510578C8983}"/>
            </c:ext>
          </c:extLst>
        </c:ser>
        <c:dLbls>
          <c:showLegendKey val="0"/>
          <c:showVal val="0"/>
          <c:showCatName val="0"/>
          <c:showSerName val="0"/>
          <c:showPercent val="0"/>
          <c:showBubbleSize val="0"/>
        </c:dLbls>
        <c:marker val="1"/>
        <c:smooth val="0"/>
        <c:axId val="806643152"/>
        <c:axId val="806643544"/>
      </c:lineChart>
      <c:catAx>
        <c:axId val="80664472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2760"/>
        <c:crosses val="autoZero"/>
        <c:auto val="1"/>
        <c:lblAlgn val="ctr"/>
        <c:lblOffset val="100"/>
        <c:noMultiLvlLbl val="0"/>
      </c:catAx>
      <c:valAx>
        <c:axId val="8066427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4720"/>
        <c:crosses val="autoZero"/>
        <c:crossBetween val="between"/>
      </c:valAx>
      <c:valAx>
        <c:axId val="80664354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643152"/>
        <c:crosses val="max"/>
        <c:crossBetween val="between"/>
      </c:valAx>
      <c:catAx>
        <c:axId val="806643152"/>
        <c:scaling>
          <c:orientation val="minMax"/>
        </c:scaling>
        <c:delete val="1"/>
        <c:axPos val="b"/>
        <c:numFmt formatCode="General" sourceLinked="1"/>
        <c:majorTickMark val="none"/>
        <c:minorTickMark val="none"/>
        <c:tickLblPos val="nextTo"/>
        <c:crossAx val="8066435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净利润现金比率</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'18步数据分析表'!$C$64</c:f>
              <c:strCache>
                <c:ptCount val="1"/>
                <c:pt idx="0">
                  <c:v>经营活动产生的现金流量净额*</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'18步数据分析表'!$E$64:$I$64</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8990-47B4-B281-8300CC1012CB}"/>
            </c:ext>
          </c:extLst>
        </c:ser>
        <c:dLbls>
          <c:showLegendKey val="0"/>
          <c:showVal val="0"/>
          <c:showCatName val="0"/>
          <c:showSerName val="0"/>
          <c:showPercent val="0"/>
          <c:showBubbleSize val="0"/>
        </c:dLbls>
        <c:gapWidth val="150"/>
        <c:axId val="806862736"/>
        <c:axId val="806857248"/>
      </c:barChart>
      <c:lineChart>
        <c:grouping val="standard"/>
        <c:varyColors val="0"/>
        <c:ser>
          <c:idx val="2"/>
          <c:order val="1"/>
          <c:tx>
            <c:strRef>
              <c:f>'18步数据分析表'!$C$66</c:f>
              <c:strCache>
                <c:ptCount val="1"/>
                <c:pt idx="0">
                  <c:v>净利润现金比率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'18步数据分析表'!$E$66:$I$66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8990-47B4-B281-8300CC1012CB}"/>
            </c:ext>
          </c:extLst>
        </c:ser>
        <c:dLbls>
          <c:showLegendKey val="0"/>
          <c:showVal val="0"/>
          <c:showCatName val="0"/>
          <c:showSerName val="0"/>
          <c:showPercent val="0"/>
          <c:showBubbleSize val="0"/>
        </c:dLbls>
        <c:marker val="1"/>
        <c:smooth val="0"/>
        <c:axId val="806858816"/>
        <c:axId val="806863128"/>
      </c:lineChart>
      <c:catAx>
        <c:axId val="80686273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57248"/>
        <c:crosses val="autoZero"/>
        <c:auto val="1"/>
        <c:lblAlgn val="ctr"/>
        <c:lblOffset val="100"/>
        <c:noMultiLvlLbl val="0"/>
      </c:catAx>
      <c:valAx>
        <c:axId val="80685724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2736"/>
        <c:crosses val="autoZero"/>
        <c:crossBetween val="between"/>
      </c:valAx>
      <c:catAx>
        <c:axId val="806858816"/>
        <c:scaling>
          <c:orientation val="minMax"/>
        </c:scaling>
        <c:delete val="1"/>
        <c:axPos val="b"/>
        <c:numFmt formatCode="General" sourceLinked="1"/>
        <c:majorTickMark val="none"/>
        <c:minorTickMark val="none"/>
        <c:tickLblPos val="nextTo"/>
        <c:crossAx val="806863128"/>
        <c:crosses val="autoZero"/>
        <c:auto val="1"/>
        <c:lblAlgn val="ctr"/>
        <c:lblOffset val="100"/>
        <c:noMultiLvlLbl val="0"/>
      </c:catAx>
      <c:valAx>
        <c:axId val="8068631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58816"/>
        <c:crosses val="max"/>
        <c:crossBetween val="between"/>
      </c:valAx>
      <c:spPr>
        <a:noFill/>
        <a:ln>
          <a:noFill/>
        </a:ln>
        <a:effectLst/>
      </c:spPr>
    </c:plotArea>
    <c:legend>
      <c:legendPos val="b"/>
      <c:overlay val="0"/>
      <c:spPr>
        <a:solidFill>
          <a:srgbClr val="0D1329"/>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净资产收益率（</a:t>
            </a:r>
            <a:r>
              <a:rPr lang="en-US" altLang="zh-CN" sz="1200">
                <a:latin typeface="微软雅黑" panose="020B0503020204020204" pitchFamily="34" charset="-122"/>
                <a:ea typeface="微软雅黑" panose="020B0503020204020204" pitchFamily="34" charset="-122"/>
              </a:rPr>
              <a:t>ROE</a:t>
            </a:r>
            <a:r>
              <a:rPr lang="zh-CN" altLang="en-US" sz="1200">
                <a:latin typeface="微软雅黑" panose="020B0503020204020204" pitchFamily="34" charset="-122"/>
                <a:ea typeface="微软雅黑" panose="020B0503020204020204" pitchFamily="34" charset="-122"/>
              </a:rPr>
              <a: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2"/>
          <c:order val="0"/>
          <c:tx>
            <c:strRef>
              <c:f>'18步数据分析表'!$C$70</c:f>
              <c:strCache>
                <c:ptCount val="1"/>
                <c:pt idx="0">
                  <c:v>净资产收益率（ROE）</c:v>
                </c:pt>
              </c:strCache>
            </c:strRef>
          </c:tx>
          <c:spPr>
            <a:solidFill>
              <a:srgbClr val="407FCD"/>
            </a:solidFill>
            <a:ln w="1905">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'18步数据分析表'!$E$70:$I$70</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C45A-41F4-A64C-7CCA92B3D75D}"/>
            </c:ext>
          </c:extLst>
        </c:ser>
        <c:dLbls>
          <c:showLegendKey val="0"/>
          <c:showVal val="0"/>
          <c:showCatName val="0"/>
          <c:showSerName val="0"/>
          <c:showPercent val="0"/>
          <c:showBubbleSize val="0"/>
        </c:dLbls>
        <c:gapWidth val="160"/>
        <c:overlap val="-24"/>
        <c:axId val="806860384"/>
        <c:axId val="806860776"/>
      </c:barChart>
      <c:catAx>
        <c:axId val="8068603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0776"/>
        <c:crosses val="autoZero"/>
        <c:auto val="1"/>
        <c:lblAlgn val="ctr"/>
        <c:lblOffset val="100"/>
        <c:noMultiLvlLbl val="0"/>
      </c:catAx>
      <c:valAx>
        <c:axId val="80686077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0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资本支出占比</a:t>
            </a:r>
          </a:p>
        </c:rich>
      </c:tx>
      <c:layout>
        <c:manualLayout>
          <c:xMode val="edge"/>
          <c:yMode val="edge"/>
          <c:x val="0.30589621179242354"/>
          <c:y val="9.76800976800976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manualLayout>
          <c:layoutTarget val="inner"/>
          <c:xMode val="edge"/>
          <c:yMode val="edge"/>
          <c:x val="0.17187789724416658"/>
          <c:y val="0.13284070260448216"/>
          <c:w val="0.70117843491500942"/>
          <c:h val="0.62838222145308764"/>
        </c:manualLayout>
      </c:layout>
      <c:barChart>
        <c:barDir val="col"/>
        <c:grouping val="clustered"/>
        <c:varyColors val="0"/>
        <c:ser>
          <c:idx val="2"/>
          <c:order val="0"/>
          <c:tx>
            <c:strRef>
              <c:f>'18步数据分析表'!$C$75</c:f>
              <c:strCache>
                <c:ptCount val="1"/>
                <c:pt idx="0">
                  <c:v>购建支付的现金与经营活动产生的现金流量净额的比率</c:v>
                </c:pt>
              </c:strCache>
            </c:strRef>
          </c:tx>
          <c:spPr>
            <a:solidFill>
              <a:srgbClr val="407FCD"/>
            </a:soli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'18步数据分析表'!$E$75:$I$75</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DDE1-4AFF-B072-36E38C67C250}"/>
            </c:ext>
          </c:extLst>
        </c:ser>
        <c:dLbls>
          <c:showLegendKey val="0"/>
          <c:showVal val="0"/>
          <c:showCatName val="0"/>
          <c:showSerName val="0"/>
          <c:showPercent val="0"/>
          <c:showBubbleSize val="0"/>
        </c:dLbls>
        <c:gapWidth val="130"/>
        <c:overlap val="-24"/>
        <c:axId val="806861560"/>
        <c:axId val="806863912"/>
      </c:barChart>
      <c:catAx>
        <c:axId val="80686156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3912"/>
        <c:crosses val="autoZero"/>
        <c:auto val="1"/>
        <c:lblAlgn val="ctr"/>
        <c:lblOffset val="100"/>
        <c:noMultiLvlLbl val="0"/>
      </c:catAx>
      <c:valAx>
        <c:axId val="806863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1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分配股利</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经营现金流</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manualLayout>
          <c:layoutTarget val="inner"/>
          <c:xMode val="edge"/>
          <c:yMode val="edge"/>
          <c:x val="0.14977306299353685"/>
          <c:y val="0.19672825676237876"/>
          <c:w val="0.77855519359130454"/>
          <c:h val="0.52722470524921661"/>
        </c:manualLayout>
      </c:layout>
      <c:barChart>
        <c:barDir val="col"/>
        <c:grouping val="clustered"/>
        <c:varyColors val="0"/>
        <c:ser>
          <c:idx val="2"/>
          <c:order val="0"/>
          <c:tx>
            <c:strRef>
              <c:f>'18步数据分析表'!$C$79</c:f>
              <c:strCache>
                <c:ptCount val="1"/>
                <c:pt idx="0">
                  <c:v>分配股利、利润或偿付利息支付的现金/经营现金流</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'18步数据分析表'!$E$79:$I$79</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721-4DA1-B541-DE5599143474}"/>
            </c:ext>
          </c:extLst>
        </c:ser>
        <c:dLbls>
          <c:showLegendKey val="0"/>
          <c:showVal val="0"/>
          <c:showCatName val="0"/>
          <c:showSerName val="0"/>
          <c:showPercent val="0"/>
          <c:showBubbleSize val="0"/>
        </c:dLbls>
        <c:gapWidth val="140"/>
        <c:overlap val="-24"/>
        <c:axId val="806859208"/>
        <c:axId val="806859992"/>
      </c:barChart>
      <c:catAx>
        <c:axId val="8068592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59992"/>
        <c:crosses val="autoZero"/>
        <c:auto val="1"/>
        <c:lblAlgn val="ctr"/>
        <c:lblOffset val="100"/>
        <c:noMultiLvlLbl val="0"/>
      </c:catAx>
      <c:valAx>
        <c:axId val="80685999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59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总资产及增长率</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'18步数据分析表'!$C$5</c:f>
              <c:strCache>
                <c:ptCount val="1"/>
                <c:pt idx="0">
                  <c:v>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'18步数据分析表'!$E$5:$I$5</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0FFD-4213-978A-F4CB903584B0}"/>
            </c:ext>
          </c:extLst>
        </c:ser>
        <c:dLbls>
          <c:showLegendKey val="0"/>
          <c:showVal val="0"/>
          <c:showCatName val="0"/>
          <c:showSerName val="0"/>
          <c:showPercent val="0"/>
          <c:showBubbleSize val="0"/>
        </c:dLbls>
        <c:gapWidth val="150"/>
        <c:axId val="806861952"/>
        <c:axId val="806857640"/>
      </c:barChart>
      <c:lineChart>
        <c:grouping val="standard"/>
        <c:varyColors val="0"/>
        <c:ser>
          <c:idx val="1"/>
          <c:order val="1"/>
          <c:tx>
            <c:strRef>
              <c:f>'18步数据分析表'!$C$6</c:f>
              <c:strCache>
                <c:ptCount val="1"/>
                <c:pt idx="0">
                  <c:v>总资产增长率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'18步数据分析表'!$E$6:$I$6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FFD-4213-978A-F4CB903584B0}"/>
            </c:ext>
          </c:extLst>
        </c:ser>
        <c:dLbls>
          <c:showLegendKey val="0"/>
          <c:showVal val="0"/>
          <c:showCatName val="0"/>
          <c:showSerName val="0"/>
          <c:showPercent val="0"/>
          <c:showBubbleSize val="0"/>
        </c:dLbls>
        <c:marker val="1"/>
        <c:smooth val="0"/>
        <c:axId val="806864304"/>
        <c:axId val="806863520"/>
      </c:lineChart>
      <c:catAx>
        <c:axId val="8068619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57640"/>
        <c:crosses val="autoZero"/>
        <c:auto val="1"/>
        <c:lblAlgn val="ctr"/>
        <c:lblOffset val="100"/>
        <c:noMultiLvlLbl val="0"/>
      </c:catAx>
      <c:valAx>
        <c:axId val="806857640"/>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1952"/>
        <c:crosses val="autoZero"/>
        <c:crossBetween val="between"/>
      </c:valAx>
      <c:valAx>
        <c:axId val="8068635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864304"/>
        <c:crosses val="max"/>
        <c:crossBetween val="between"/>
      </c:valAx>
      <c:catAx>
        <c:axId val="806864304"/>
        <c:scaling>
          <c:orientation val="minMax"/>
        </c:scaling>
        <c:delete val="1"/>
        <c:axPos val="b"/>
        <c:numFmt formatCode="General" sourceLinked="1"/>
        <c:majorTickMark val="none"/>
        <c:minorTickMark val="none"/>
        <c:tickLblPos val="nextTo"/>
        <c:crossAx val="8068635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准货币资金</a:t>
            </a:r>
            <a:r>
              <a:rPr lang="en-US" altLang="zh-CN" sz="1200" b="1">
                <a:latin typeface="微软雅黑" panose="020B0503020204020204" pitchFamily="34" charset="-122"/>
                <a:ea typeface="微软雅黑" panose="020B0503020204020204" pitchFamily="34" charset="-122"/>
              </a:rPr>
              <a:t>-</a:t>
            </a:r>
            <a:r>
              <a:rPr lang="zh-CN" altLang="en-US" sz="1200" b="1">
                <a:latin typeface="微软雅黑" panose="020B0503020204020204" pitchFamily="34" charset="-122"/>
                <a:ea typeface="微软雅黑" panose="020B0503020204020204" pitchFamily="34" charset="-122"/>
              </a:rPr>
              <a:t>有息负债</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'18步数据分析表'!$C$15</c:f>
              <c:strCache>
                <c:ptCount val="1"/>
                <c:pt idx="0">
                  <c:v>准货币资金*</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'18步数据分析表'!$E$15:$I$15</c:f>
              <c:numCache>
                <c:formatCode>0"."00,,"亿"</c:formatCode>
                <c:ptCount val="5"/>
                <c:pt idx="0">
                  <c:v>2285024400</c:v>
                </c:pt>
                <c:pt idx="1">
                  <c:v>1946927600</c:v>
                </c:pt>
                <c:pt idx="2">
                  <c:v>2228021300</c:v>
                </c:pt>
                <c:pt idx="3">
                  <c:v>1571825300</c:v>
                </c:pt>
                <c:pt idx="4">
                  <c:v>3396202300</c:v>
                </c:pt>
              </c:numCache>
            </c:numRef>
          </c:val>
          <c:extLst>
            <c:ext xmlns:c16="http://schemas.microsoft.com/office/drawing/2014/chart" uri="{C3380CC4-5D6E-409C-BE32-E72D297353CC}">
              <c16:uniqueId val="{00000000-6248-4F2A-B31C-C164BC6505AC}"/>
            </c:ext>
          </c:extLst>
        </c:ser>
        <c:ser>
          <c:idx val="1"/>
          <c:order val="1"/>
          <c:tx>
            <c:strRef>
              <c:f>'18步数据分析表'!$C$21</c:f>
              <c:strCache>
                <c:ptCount val="1"/>
                <c:pt idx="0">
                  <c:v>有息负债总额</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'18步数据分析表'!$E$21:$I$21</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1-6248-4F2A-B31C-C164BC6505AC}"/>
            </c:ext>
          </c:extLst>
        </c:ser>
        <c:ser>
          <c:idx val="2"/>
          <c:order val="2"/>
          <c:tx>
            <c:strRef>
              <c:f>'18步数据分析表'!$C$22</c:f>
              <c:strCache>
                <c:ptCount val="1"/>
                <c:pt idx="0">
                  <c:v>准货币资金与有息负债之差</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'18步数据分析表'!$E$22:$I$22</c:f>
              <c:numCache>
                <c:formatCode>0"."00,,"亿"</c:formatCode>
                <c:ptCount val="5"/>
                <c:pt idx="0">
                  <c:v>2285024400</c:v>
                </c:pt>
                <c:pt idx="1">
                  <c:v>1946927600</c:v>
                </c:pt>
                <c:pt idx="2">
                  <c:v>2228021300</c:v>
                </c:pt>
                <c:pt idx="3">
                  <c:v>1571825300</c:v>
                </c:pt>
                <c:pt idx="4">
                  <c:v>3396202300</c:v>
                </c:pt>
              </c:numCache>
            </c:numRef>
          </c:val>
          <c:extLst>
            <c:ext xmlns:c16="http://schemas.microsoft.com/office/drawing/2014/chart" uri="{C3380CC4-5D6E-409C-BE32-E72D297353CC}">
              <c16:uniqueId val="{00000002-6248-4F2A-B31C-C164BC6505AC}"/>
            </c:ext>
          </c:extLst>
        </c:ser>
        <c:dLbls>
          <c:showLegendKey val="0"/>
          <c:showVal val="0"/>
          <c:showCatName val="0"/>
          <c:showSerName val="0"/>
          <c:showPercent val="0"/>
          <c:showBubbleSize val="0"/>
        </c:dLbls>
        <c:gapWidth val="100"/>
        <c:overlap val="-24"/>
        <c:axId val="664514792"/>
        <c:axId val="664509696"/>
      </c:barChart>
      <c:catAx>
        <c:axId val="66451479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09696"/>
        <c:crosses val="autoZero"/>
        <c:auto val="1"/>
        <c:lblAlgn val="ctr"/>
        <c:lblOffset val="100"/>
        <c:noMultiLvlLbl val="0"/>
      </c:catAx>
      <c:valAx>
        <c:axId val="66450969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4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应付预收</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应收预付</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'18步数据分析表'!$C$24</c:f>
              <c:strCache>
                <c:ptCount val="1"/>
                <c:pt idx="0">
                  <c:v>应付预收合计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'18步数据分析表'!$E$24:$I$24</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6217-49F1-9964-D187C214F3D7}"/>
            </c:ext>
          </c:extLst>
        </c:ser>
        <c:ser>
          <c:idx val="1"/>
          <c:order val="1"/>
          <c:tx>
            <c:strRef>
              <c:f>'18步数据分析表'!$C$25</c:f>
              <c:strCache>
                <c:ptCount val="1"/>
                <c:pt idx="0">
                  <c:v>应收预付合计</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'18步数据分析表'!$E$25:$I$25</c:f>
              <c:numCache>
                <c:formatCode>0"."00,,"亿"</c:formatCode>
                <c:ptCount val="5"/>
                <c:pt idx="0">
                  <c:v>1145077500</c:v>
                </c:pt>
                <c:pt idx="1">
                  <c:v>661112600</c:v>
                </c:pt>
                <c:pt idx="2">
                  <c:v>361773500</c:v>
                </c:pt>
                <c:pt idx="3">
                  <c:v>1114083900</c:v>
                </c:pt>
                <c:pt idx="4">
                  <c:v>533245100</c:v>
                </c:pt>
              </c:numCache>
            </c:numRef>
          </c:val>
          <c:extLst>
            <c:ext xmlns:c16="http://schemas.microsoft.com/office/drawing/2014/chart" uri="{C3380CC4-5D6E-409C-BE32-E72D297353CC}">
              <c16:uniqueId val="{00000001-6217-49F1-9964-D187C214F3D7}"/>
            </c:ext>
          </c:extLst>
        </c:ser>
        <c:ser>
          <c:idx val="2"/>
          <c:order val="2"/>
          <c:tx>
            <c:strRef>
              <c:f>'18步数据分析表'!$C$26</c:f>
              <c:strCache>
                <c:ptCount val="1"/>
                <c:pt idx="0">
                  <c:v>应付预收-应收预付</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'18步数据分析表'!$E$26:$I$26</c:f>
              <c:numCache>
                <c:formatCode>0"."00,,"亿"</c:formatCode>
                <c:ptCount val="5"/>
                <c:pt idx="0">
                  <c:v>-1145077500</c:v>
                </c:pt>
                <c:pt idx="1">
                  <c:v>-661112600</c:v>
                </c:pt>
                <c:pt idx="2">
                  <c:v>-361773500</c:v>
                </c:pt>
                <c:pt idx="3">
                  <c:v>-1114083900</c:v>
                </c:pt>
                <c:pt idx="4">
                  <c:v>-533245100</c:v>
                </c:pt>
              </c:numCache>
            </c:numRef>
          </c:val>
          <c:extLst>
            <c:ext xmlns:c16="http://schemas.microsoft.com/office/drawing/2014/chart" uri="{C3380CC4-5D6E-409C-BE32-E72D297353CC}">
              <c16:uniqueId val="{00000002-6217-49F1-9964-D187C214F3D7}"/>
            </c:ext>
          </c:extLst>
        </c:ser>
        <c:dLbls>
          <c:showLegendKey val="0"/>
          <c:showVal val="0"/>
          <c:showCatName val="0"/>
          <c:showSerName val="0"/>
          <c:showPercent val="0"/>
          <c:showBubbleSize val="0"/>
        </c:dLbls>
        <c:gapWidth val="100"/>
        <c:overlap val="-24"/>
        <c:axId val="664512440"/>
        <c:axId val="664508520"/>
      </c:barChart>
      <c:catAx>
        <c:axId val="6645124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08520"/>
        <c:crosses val="autoZero"/>
        <c:auto val="1"/>
        <c:lblAlgn val="ctr"/>
        <c:lblOffset val="100"/>
        <c:noMultiLvlLbl val="0"/>
      </c:catAx>
      <c:valAx>
        <c:axId val="664508520"/>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2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（应收账款</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合同资产）占比</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'18步数据分析表'!$C$28</c:f>
              <c:strCache>
                <c:ptCount val="1"/>
                <c:pt idx="0">
                  <c:v>应收账款+合同资产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'18步数据分析表'!$E$28:$I$28</c:f>
              <c:numCache>
                <c:formatCode>0"."00,,"亿"</c:formatCode>
                <c:ptCount val="5"/>
                <c:pt idx="0">
                  <c:v>475573400</c:v>
                </c:pt>
                <c:pt idx="1">
                  <c:v>467258000</c:v>
                </c:pt>
                <c:pt idx="2">
                  <c:v>332242600</c:v>
                </c:pt>
                <c:pt idx="3">
                  <c:v>255060900</c:v>
                </c:pt>
                <c:pt idx="4">
                  <c:v>280597100</c:v>
                </c:pt>
              </c:numCache>
            </c:numRef>
          </c:val>
          <c:extLst>
            <c:ext xmlns:c16="http://schemas.microsoft.com/office/drawing/2014/chart" uri="{C3380CC4-5D6E-409C-BE32-E72D297353CC}">
              <c16:uniqueId val="{00000000-372B-4287-92AF-B85D7199ADE8}"/>
            </c:ext>
          </c:extLst>
        </c:ser>
        <c:dLbls>
          <c:showLegendKey val="0"/>
          <c:showVal val="0"/>
          <c:showCatName val="0"/>
          <c:showSerName val="0"/>
          <c:showPercent val="0"/>
          <c:showBubbleSize val="0"/>
        </c:dLbls>
        <c:gapWidth val="150"/>
        <c:axId val="664512832"/>
        <c:axId val="664508912"/>
      </c:barChart>
      <c:lineChart>
        <c:grouping val="standard"/>
        <c:varyColors val="0"/>
        <c:ser>
          <c:idx val="1"/>
          <c:order val="1"/>
          <c:tx>
            <c:strRef>
              <c:f>'18步数据分析表'!$C$29</c:f>
              <c:strCache>
                <c:ptCount val="1"/>
                <c:pt idx="0">
                  <c:v>应收合资/总资产</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'18步数据分析表'!$E$29:$I$29</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372B-4287-92AF-B85D7199ADE8}"/>
            </c:ext>
          </c:extLst>
        </c:ser>
        <c:dLbls>
          <c:showLegendKey val="0"/>
          <c:showVal val="0"/>
          <c:showCatName val="0"/>
          <c:showSerName val="0"/>
          <c:showPercent val="0"/>
          <c:showBubbleSize val="0"/>
        </c:dLbls>
        <c:marker val="1"/>
        <c:smooth val="0"/>
        <c:axId val="664510088"/>
        <c:axId val="664510480"/>
      </c:lineChart>
      <c:catAx>
        <c:axId val="66451283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08912"/>
        <c:crosses val="autoZero"/>
        <c:auto val="1"/>
        <c:lblAlgn val="ctr"/>
        <c:lblOffset val="100"/>
        <c:noMultiLvlLbl val="0"/>
      </c:catAx>
      <c:valAx>
        <c:axId val="66450891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2832"/>
        <c:crosses val="autoZero"/>
        <c:crossBetween val="between"/>
      </c:valAx>
      <c:catAx>
        <c:axId val="664510088"/>
        <c:scaling>
          <c:orientation val="minMax"/>
        </c:scaling>
        <c:delete val="1"/>
        <c:axPos val="b"/>
        <c:numFmt formatCode="General" sourceLinked="1"/>
        <c:majorTickMark val="none"/>
        <c:minorTickMark val="none"/>
        <c:tickLblPos val="nextTo"/>
        <c:crossAx val="664510480"/>
        <c:crosses val="autoZero"/>
        <c:auto val="1"/>
        <c:lblAlgn val="ctr"/>
        <c:lblOffset val="100"/>
        <c:noMultiLvlLbl val="0"/>
      </c:catAx>
      <c:valAx>
        <c:axId val="66451048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008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固定资产占比</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'18步数据分析表'!$C$31</c:f>
              <c:strCache>
                <c:ptCount val="1"/>
                <c:pt idx="0">
                  <c:v>固定资产+在建工程+工程物资</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'18步数据分析表'!$E$31:$I$31</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BD74-44BB-963F-D29355D46B53}"/>
            </c:ext>
          </c:extLst>
        </c:ser>
        <c:dLbls>
          <c:showLegendKey val="0"/>
          <c:showVal val="0"/>
          <c:showCatName val="0"/>
          <c:showSerName val="0"/>
          <c:showPercent val="0"/>
          <c:showBubbleSize val="0"/>
        </c:dLbls>
        <c:gapWidth val="150"/>
        <c:axId val="806523384"/>
        <c:axId val="806521816"/>
      </c:barChart>
      <c:lineChart>
        <c:grouping val="standard"/>
        <c:varyColors val="0"/>
        <c:ser>
          <c:idx val="1"/>
          <c:order val="1"/>
          <c:tx>
            <c:strRef>
              <c:f>'18步数据分析表'!$C$32</c:f>
              <c:strCache>
                <c:ptCount val="1"/>
                <c:pt idx="0">
                  <c:v>固定资产工程占总资产的比率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'18步数据分析表'!$E$32:$I$32</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D74-44BB-963F-D29355D46B53}"/>
            </c:ext>
          </c:extLst>
        </c:ser>
        <c:dLbls>
          <c:showLegendKey val="0"/>
          <c:showVal val="0"/>
          <c:showCatName val="0"/>
          <c:showSerName val="0"/>
          <c:showPercent val="0"/>
          <c:showBubbleSize val="0"/>
        </c:dLbls>
        <c:marker val="1"/>
        <c:smooth val="0"/>
        <c:axId val="806522600"/>
        <c:axId val="806524952"/>
      </c:lineChart>
      <c:catAx>
        <c:axId val="8065233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1816"/>
        <c:crosses val="autoZero"/>
        <c:auto val="1"/>
        <c:lblAlgn val="ctr"/>
        <c:lblOffset val="100"/>
        <c:noMultiLvlLbl val="0"/>
      </c:catAx>
      <c:valAx>
        <c:axId val="80652181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3384"/>
        <c:crosses val="autoZero"/>
        <c:crossBetween val="between"/>
      </c:valAx>
      <c:catAx>
        <c:axId val="806522600"/>
        <c:scaling>
          <c:orientation val="minMax"/>
        </c:scaling>
        <c:delete val="1"/>
        <c:axPos val="b"/>
        <c:numFmt formatCode="General" sourceLinked="1"/>
        <c:majorTickMark val="none"/>
        <c:minorTickMark val="none"/>
        <c:tickLblPos val="nextTo"/>
        <c:crossAx val="806524952"/>
        <c:crosses val="autoZero"/>
        <c:auto val="1"/>
        <c:lblAlgn val="ctr"/>
        <c:lblOffset val="100"/>
        <c:noMultiLvlLbl val="0"/>
      </c:catAx>
      <c:valAx>
        <c:axId val="80652495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260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投资类资产占比</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'18步数据分析表'!$C$34</c:f>
              <c:strCache>
                <c:ptCount val="1"/>
                <c:pt idx="0">
                  <c:v>投资类资产合计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'18步数据分析表'!$E$34:$I$34</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F136-4450-B462-AC152F6165A8}"/>
            </c:ext>
          </c:extLst>
        </c:ser>
        <c:dLbls>
          <c:showLegendKey val="0"/>
          <c:showVal val="0"/>
          <c:showCatName val="0"/>
          <c:showSerName val="0"/>
          <c:showPercent val="0"/>
          <c:showBubbleSize val="0"/>
        </c:dLbls>
        <c:gapWidth val="150"/>
        <c:axId val="806523776"/>
        <c:axId val="806524168"/>
      </c:barChart>
      <c:lineChart>
        <c:grouping val="standard"/>
        <c:varyColors val="0"/>
        <c:ser>
          <c:idx val="1"/>
          <c:order val="1"/>
          <c:tx>
            <c:strRef>
              <c:f>'18步数据分析表'!$C$35</c:f>
              <c:strCache>
                <c:ptCount val="1"/>
                <c:pt idx="0">
                  <c:v>投资类资产占总资产的比率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'18步数据分析表'!$E$35:$I$35</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136-4450-B462-AC152F6165A8}"/>
            </c:ext>
          </c:extLst>
        </c:ser>
        <c:dLbls>
          <c:showLegendKey val="0"/>
          <c:showVal val="0"/>
          <c:showCatName val="0"/>
          <c:showSerName val="0"/>
          <c:showPercent val="0"/>
          <c:showBubbleSize val="0"/>
        </c:dLbls>
        <c:marker val="1"/>
        <c:smooth val="0"/>
        <c:axId val="806527304"/>
        <c:axId val="806528480"/>
      </c:lineChart>
      <c:catAx>
        <c:axId val="8065237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4168"/>
        <c:crosses val="autoZero"/>
        <c:auto val="1"/>
        <c:lblAlgn val="ctr"/>
        <c:lblOffset val="100"/>
        <c:noMultiLvlLbl val="0"/>
      </c:catAx>
      <c:valAx>
        <c:axId val="80652416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3776"/>
        <c:crosses val="autoZero"/>
        <c:crossBetween val="between"/>
      </c:valAx>
      <c:catAx>
        <c:axId val="806527304"/>
        <c:scaling>
          <c:orientation val="minMax"/>
        </c:scaling>
        <c:delete val="1"/>
        <c:axPos val="b"/>
        <c:numFmt formatCode="General" sourceLinked="1"/>
        <c:majorTickMark val="none"/>
        <c:minorTickMark val="none"/>
        <c:tickLblPos val="nextTo"/>
        <c:crossAx val="806528480"/>
        <c:crosses val="autoZero"/>
        <c:auto val="1"/>
        <c:lblAlgn val="ctr"/>
        <c:lblOffset val="100"/>
        <c:noMultiLvlLbl val="0"/>
      </c:catAx>
      <c:valAx>
        <c:axId val="80652848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7304"/>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存货</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'18步数据分析表'!$C$37</c:f>
              <c:strCache>
                <c:ptCount val="1"/>
                <c:pt idx="0">
                  <c:v>存货*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'18步数据分析表'!$E$37:$I$37</c:f>
              <c:numCache>
                <c:formatCode>0"."00,,"亿"</c:formatCode>
                <c:ptCount val="5"/>
                <c:pt idx="0">
                  <c:v>995023300</c:v>
                </c:pt>
                <c:pt idx="1">
                  <c:v>1866338900</c:v>
                </c:pt>
                <c:pt idx="2">
                  <c:v>2133081400</c:v>
                </c:pt>
                <c:pt idx="3">
                  <c:v>2222502500</c:v>
                </c:pt>
                <c:pt idx="4">
                  <c:v>2964186000</c:v>
                </c:pt>
              </c:numCache>
            </c:numRef>
          </c:val>
          <c:extLst>
            <c:ext xmlns:c16="http://schemas.microsoft.com/office/drawing/2014/chart" uri="{C3380CC4-5D6E-409C-BE32-E72D297353CC}">
              <c16:uniqueId val="{00000000-AC18-4DA2-95DC-C8DF65813A6E}"/>
            </c:ext>
          </c:extLst>
        </c:ser>
        <c:dLbls>
          <c:showLegendKey val="0"/>
          <c:showVal val="0"/>
          <c:showCatName val="0"/>
          <c:showSerName val="0"/>
          <c:showPercent val="0"/>
          <c:showBubbleSize val="0"/>
        </c:dLbls>
        <c:gapWidth val="150"/>
        <c:axId val="806524560"/>
        <c:axId val="806525344"/>
      </c:barChart>
      <c:lineChart>
        <c:grouping val="standard"/>
        <c:varyColors val="0"/>
        <c:ser>
          <c:idx val="1"/>
          <c:order val="1"/>
          <c:tx>
            <c:strRef>
              <c:f>'18步数据分析表'!$C$38</c:f>
              <c:strCache>
                <c:ptCount val="1"/>
                <c:pt idx="0">
                  <c:v>存货占总资产的比率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'18步数据分析表'!$E$38:$I$38</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C18-4DA2-95DC-C8DF65813A6E}"/>
            </c:ext>
          </c:extLst>
        </c:ser>
        <c:dLbls>
          <c:showLegendKey val="0"/>
          <c:showVal val="0"/>
          <c:showCatName val="0"/>
          <c:showSerName val="0"/>
          <c:showPercent val="0"/>
          <c:showBubbleSize val="0"/>
        </c:dLbls>
        <c:marker val="1"/>
        <c:smooth val="0"/>
        <c:axId val="806525736"/>
        <c:axId val="806526128"/>
      </c:lineChart>
      <c:catAx>
        <c:axId val="80652456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5344"/>
        <c:crosses val="autoZero"/>
        <c:auto val="1"/>
        <c:lblAlgn val="ctr"/>
        <c:lblOffset val="100"/>
        <c:noMultiLvlLbl val="0"/>
      </c:catAx>
      <c:valAx>
        <c:axId val="80652534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4560"/>
        <c:crosses val="autoZero"/>
        <c:crossBetween val="between"/>
      </c:valAx>
      <c:catAx>
        <c:axId val="806525736"/>
        <c:scaling>
          <c:orientation val="minMax"/>
        </c:scaling>
        <c:delete val="1"/>
        <c:axPos val="b"/>
        <c:numFmt formatCode="General" sourceLinked="1"/>
        <c:majorTickMark val="none"/>
        <c:minorTickMark val="none"/>
        <c:tickLblPos val="nextTo"/>
        <c:crossAx val="806526128"/>
        <c:crosses val="autoZero"/>
        <c:auto val="1"/>
        <c:lblAlgn val="ctr"/>
        <c:lblOffset val="100"/>
        <c:noMultiLvlLbl val="0"/>
      </c:catAx>
      <c:valAx>
        <c:axId val="8065261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573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商誉</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'18步数据分析表'!$C$40</c:f>
              <c:strCache>
                <c:ptCount val="1"/>
                <c:pt idx="0">
                  <c:v>商誉*</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'18步数据分析表'!$E$40:$I$40</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A4E5-42F1-905C-0FCA88C6C9F0}"/>
            </c:ext>
          </c:extLst>
        </c:ser>
        <c:dLbls>
          <c:showLegendKey val="0"/>
          <c:showVal val="0"/>
          <c:showCatName val="0"/>
          <c:showSerName val="0"/>
          <c:showPercent val="0"/>
          <c:showBubbleSize val="0"/>
        </c:dLbls>
        <c:gapWidth val="150"/>
        <c:axId val="806528872"/>
        <c:axId val="806522992"/>
      </c:barChart>
      <c:lineChart>
        <c:grouping val="standard"/>
        <c:varyColors val="0"/>
        <c:ser>
          <c:idx val="1"/>
          <c:order val="1"/>
          <c:tx>
            <c:strRef>
              <c:f>'18步数据分析表'!$C$41</c:f>
              <c:strCache>
                <c:ptCount val="1"/>
                <c:pt idx="0">
                  <c:v>商誉占总资产的比率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'18步数据分析表'!$E$41:$I$41</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4E5-42F1-905C-0FCA88C6C9F0}"/>
            </c:ext>
          </c:extLst>
        </c:ser>
        <c:dLbls>
          <c:showLegendKey val="0"/>
          <c:showVal val="0"/>
          <c:showCatName val="0"/>
          <c:showSerName val="0"/>
          <c:showPercent val="0"/>
          <c:showBubbleSize val="0"/>
        </c:dLbls>
        <c:marker val="1"/>
        <c:smooth val="0"/>
        <c:axId val="806526912"/>
        <c:axId val="806527696"/>
      </c:lineChart>
      <c:catAx>
        <c:axId val="80652887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2992"/>
        <c:crosses val="autoZero"/>
        <c:auto val="1"/>
        <c:lblAlgn val="ctr"/>
        <c:lblOffset val="100"/>
        <c:noMultiLvlLbl val="0"/>
      </c:catAx>
      <c:valAx>
        <c:axId val="80652299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8872"/>
        <c:crosses val="autoZero"/>
        <c:crossBetween val="between"/>
      </c:valAx>
      <c:catAx>
        <c:axId val="806526912"/>
        <c:scaling>
          <c:orientation val="minMax"/>
        </c:scaling>
        <c:delete val="1"/>
        <c:axPos val="b"/>
        <c:numFmt formatCode="General" sourceLinked="1"/>
        <c:majorTickMark val="none"/>
        <c:minorTickMark val="none"/>
        <c:tickLblPos val="nextTo"/>
        <c:crossAx val="806527696"/>
        <c:crosses val="autoZero"/>
        <c:auto val="1"/>
        <c:lblAlgn val="ctr"/>
        <c:lblOffset val="100"/>
        <c:noMultiLvlLbl val="0"/>
      </c:catAx>
      <c:valAx>
        <c:axId val="8065276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806526912"/>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营业收入及增长率</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zh-CN"/>
        </a:p>
      </c:txPr>
    </c:title>
    <c:autoTitleDeleted val="0"/>
    <c:plotArea>
      <c:layout/>
      <c:barChart>
        <c:barDir val="col"/>
        <c:grouping val="clustered"/>
        <c:varyColors val="0"/>
        <c:ser>
          <c:idx val="0"/>
          <c:order val="0"/>
          <c:tx>
            <c:strRef>
              <c:f>'18步数据分析表'!$C$43</c:f>
              <c:strCache>
                <c:ptCount val="1"/>
                <c:pt idx="0">
                  <c:v>*营业收入*</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'18步数据分析表'!$E$2:$I$2</c:f>
              <c:numCache>
                <c:formatCode>General</c:formatCode>
                <c:ptCount val="5"/>
                <c:pt idx="0">
                  <c:v>2017</c:v>
                </c:pt>
                <c:pt idx="1">
                  <c:v>2018</c:v>
                </c:pt>
                <c:pt idx="2">
                  <c:v>2019</c:v>
                </c:pt>
                <c:pt idx="3">
                  <c:v>2020</c:v>
                </c:pt>
                <c:pt idx="4">
                  <c:v>2021</c:v>
                </c:pt>
              </c:numCache>
            </c:numRef>
          </c:cat>
          <c:val>
            <c:numRef>
              <c:f>'18步数据分析表'!$E$43:$I$43</c:f>
              <c:numCache>
                <c:formatCode>0"."00,,"亿"</c:formatCode>
                <c:ptCount val="5"/>
                <c:pt idx="0">
                  <c:v>0</c:v>
                </c:pt>
                <c:pt idx="1">
                  <c:v>0</c:v>
                </c:pt>
                <c:pt idx="2">
                  <c:v>0</c:v>
                </c:pt>
                <c:pt idx="3">
                  <c:v>0</c:v>
                </c:pt>
                <c:pt idx="4">
                  <c:v>0</c:v>
                </c:pt>
              </c:numCache>
            </c:numRef>
          </c:val>
          <c:extLst>
            <c:ext xmlns:c16="http://schemas.microsoft.com/office/drawing/2014/chart" uri="{C3380CC4-5D6E-409C-BE32-E72D297353CC}">
              <c16:uniqueId val="{00000000-678F-4D3C-9F05-7875D98E4637}"/>
            </c:ext>
          </c:extLst>
        </c:ser>
        <c:dLbls>
          <c:showLegendKey val="0"/>
          <c:showVal val="0"/>
          <c:showCatName val="0"/>
          <c:showSerName val="0"/>
          <c:showPercent val="0"/>
          <c:showBubbleSize val="0"/>
        </c:dLbls>
        <c:gapWidth val="150"/>
        <c:axId val="664514400"/>
        <c:axId val="664510872"/>
      </c:barChart>
      <c:lineChart>
        <c:grouping val="standard"/>
        <c:varyColors val="0"/>
        <c:ser>
          <c:idx val="1"/>
          <c:order val="1"/>
          <c:tx>
            <c:strRef>
              <c:f>'18步数据分析表'!$C$44</c:f>
              <c:strCache>
                <c:ptCount val="1"/>
                <c:pt idx="0">
                  <c:v>营业收入增长率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'18步数据分析表'!$E$2:$I$2</c:f>
              <c:numCache>
                <c:formatCode>General</c:formatCode>
                <c:ptCount val="5"/>
                <c:pt idx="0">
                  <c:v>2017</c:v>
                </c:pt>
                <c:pt idx="1">
                  <c:v>2018</c:v>
                </c:pt>
                <c:pt idx="2">
                  <c:v>2019</c:v>
                </c:pt>
                <c:pt idx="3">
                  <c:v>2020</c:v>
                </c:pt>
                <c:pt idx="4">
                  <c:v>2021</c:v>
                </c:pt>
              </c:numCache>
            </c:numRef>
          </c:cat>
          <c:val>
            <c:numRef>
              <c:f>'18步数据分析表'!$E$44:$I$44</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678F-4D3C-9F05-7875D98E4637}"/>
            </c:ext>
          </c:extLst>
        </c:ser>
        <c:dLbls>
          <c:showLegendKey val="0"/>
          <c:showVal val="0"/>
          <c:showCatName val="0"/>
          <c:showSerName val="0"/>
          <c:showPercent val="0"/>
          <c:showBubbleSize val="0"/>
        </c:dLbls>
        <c:marker val="1"/>
        <c:smooth val="0"/>
        <c:axId val="664513224"/>
        <c:axId val="664512048"/>
      </c:lineChart>
      <c:catAx>
        <c:axId val="6645144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0872"/>
        <c:crosses val="autoZero"/>
        <c:auto val="1"/>
        <c:lblAlgn val="ctr"/>
        <c:lblOffset val="100"/>
        <c:noMultiLvlLbl val="0"/>
      </c:catAx>
      <c:valAx>
        <c:axId val="66451087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4400"/>
        <c:crosses val="autoZero"/>
        <c:crossBetween val="between"/>
      </c:valAx>
      <c:catAx>
        <c:axId val="664513224"/>
        <c:scaling>
          <c:orientation val="minMax"/>
        </c:scaling>
        <c:delete val="1"/>
        <c:axPos val="b"/>
        <c:numFmt formatCode="General" sourceLinked="1"/>
        <c:majorTickMark val="none"/>
        <c:minorTickMark val="none"/>
        <c:tickLblPos val="nextTo"/>
        <c:crossAx val="664512048"/>
        <c:crosses val="autoZero"/>
        <c:auto val="1"/>
        <c:lblAlgn val="ctr"/>
        <c:lblOffset val="100"/>
        <c:noMultiLvlLbl val="0"/>
      </c:catAx>
      <c:valAx>
        <c:axId val="6645120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crossAx val="664513224"/>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gap"/>
    <c:showDLblsOverMax val="0"/>
  </c:chart>
  <c:spPr>
    <a:solidFill>
      <a:srgbClr val="0D1329"/>
    </a:solidFill>
    <a:ln>
      <a:noFill/>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0" y="15754350"/>
          <a:ext cx="537146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0" y="652145"/>
          <a:ext cx="686435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
        <a:stretch>
          <a:fillRect/>
        </a:stretch>
      </xdr:blipFill>
      <xdr:spPr>
        <a:xfrm>
          <a:off x="0" y="3482975"/>
          <a:ext cx="661416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stretch>
          <a:fillRect/>
        </a:stretch>
      </xdr:blipFill>
      <xdr:spPr>
        <a:xfrm>
          <a:off x="22860" y="6260465"/>
          <a:ext cx="649605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a:stretch>
          <a:fillRect/>
        </a:stretch>
      </xdr:blipFill>
      <xdr:spPr>
        <a:xfrm>
          <a:off x="277495" y="10423525"/>
          <a:ext cx="593217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stretch>
          <a:fillRect/>
        </a:stretch>
      </xdr:blipFill>
      <xdr:spPr>
        <a:xfrm>
          <a:off x="0" y="14478000"/>
          <a:ext cx="658114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7"/>
        <a:stretch>
          <a:fillRect/>
        </a:stretch>
      </xdr:blipFill>
      <xdr:spPr>
        <a:xfrm>
          <a:off x="7905750" y="16028670"/>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tretch>
          <a:fillRect/>
        </a:stretch>
      </xdr:blipFill>
      <xdr:spPr>
        <a:xfrm>
          <a:off x="0" y="19044920"/>
          <a:ext cx="743458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0" y="21888450"/>
          <a:ext cx="733488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0"/>
        <a:stretch>
          <a:fillRect/>
        </a:stretch>
      </xdr:blipFill>
      <xdr:spPr>
        <a:xfrm>
          <a:off x="0" y="24882475"/>
          <a:ext cx="723963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0" y="27374850"/>
          <a:ext cx="9271000"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2"/>
        <a:stretch>
          <a:fillRect/>
        </a:stretch>
      </xdr:blipFill>
      <xdr:spPr>
        <a:xfrm>
          <a:off x="0" y="51844575"/>
          <a:ext cx="7360285" cy="33439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37465</xdr:colOff>
      <xdr:row>9</xdr:row>
      <xdr:rowOff>455204</xdr:rowOff>
    </xdr:from>
    <xdr:to>
      <xdr:col>1</xdr:col>
      <xdr:colOff>3534410</xdr:colOff>
      <xdr:row>11</xdr:row>
      <xdr:rowOff>145596</xdr:rowOff>
    </xdr:to>
    <xdr:graphicFrame macro="">
      <xdr:nvGraphicFramePr>
        <xdr:cNvPr id="3" name="图表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1270</xdr:colOff>
      <xdr:row>22</xdr:row>
      <xdr:rowOff>107769</xdr:rowOff>
    </xdr:from>
    <xdr:to>
      <xdr:col>1</xdr:col>
      <xdr:colOff>3588385</xdr:colOff>
      <xdr:row>23</xdr:row>
      <xdr:rowOff>14877</xdr:rowOff>
    </xdr:to>
    <xdr:graphicFrame macro="">
      <xdr:nvGraphicFramePr>
        <xdr:cNvPr id="4" name="图表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26670</xdr:colOff>
      <xdr:row>26</xdr:row>
      <xdr:rowOff>95885</xdr:rowOff>
    </xdr:from>
    <xdr:to>
      <xdr:col>1</xdr:col>
      <xdr:colOff>3540760</xdr:colOff>
      <xdr:row>27</xdr:row>
      <xdr:rowOff>22678</xdr:rowOff>
    </xdr:to>
    <xdr:graphicFrame macro="">
      <xdr:nvGraphicFramePr>
        <xdr:cNvPr id="5" name="图表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41275</xdr:colOff>
      <xdr:row>29</xdr:row>
      <xdr:rowOff>47625</xdr:rowOff>
    </xdr:from>
    <xdr:to>
      <xdr:col>1</xdr:col>
      <xdr:colOff>3585210</xdr:colOff>
      <xdr:row>29</xdr:row>
      <xdr:rowOff>2755537</xdr:rowOff>
    </xdr:to>
    <xdr:graphicFrame macro="">
      <xdr:nvGraphicFramePr>
        <xdr:cNvPr id="6" name="图表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93980</xdr:colOff>
      <xdr:row>32</xdr:row>
      <xdr:rowOff>81461</xdr:rowOff>
    </xdr:from>
    <xdr:to>
      <xdr:col>1</xdr:col>
      <xdr:colOff>3647440</xdr:colOff>
      <xdr:row>33</xdr:row>
      <xdr:rowOff>9343</xdr:rowOff>
    </xdr:to>
    <xdr:graphicFrame macro="">
      <xdr:nvGraphicFramePr>
        <xdr:cNvPr id="7" name="图表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33655</xdr:colOff>
      <xdr:row>35</xdr:row>
      <xdr:rowOff>77924</xdr:rowOff>
    </xdr:from>
    <xdr:to>
      <xdr:col>1</xdr:col>
      <xdr:colOff>3587115</xdr:colOff>
      <xdr:row>35</xdr:row>
      <xdr:rowOff>2659834</xdr:rowOff>
    </xdr:to>
    <xdr:graphicFrame macro="">
      <xdr:nvGraphicFramePr>
        <xdr:cNvPr id="8" name="图表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26670</xdr:colOff>
      <xdr:row>38</xdr:row>
      <xdr:rowOff>27305</xdr:rowOff>
    </xdr:from>
    <xdr:to>
      <xdr:col>1</xdr:col>
      <xdr:colOff>3589655</xdr:colOff>
      <xdr:row>38</xdr:row>
      <xdr:rowOff>2617470</xdr:rowOff>
    </xdr:to>
    <xdr:graphicFrame macro="">
      <xdr:nvGraphicFramePr>
        <xdr:cNvPr id="9" name="图表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41910</xdr:colOff>
      <xdr:row>41</xdr:row>
      <xdr:rowOff>14242</xdr:rowOff>
    </xdr:from>
    <xdr:to>
      <xdr:col>1</xdr:col>
      <xdr:colOff>3550920</xdr:colOff>
      <xdr:row>41</xdr:row>
      <xdr:rowOff>2575560</xdr:rowOff>
    </xdr:to>
    <xdr:graphicFrame macro="">
      <xdr:nvGraphicFramePr>
        <xdr:cNvPr id="10" name="图表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14605</xdr:colOff>
      <xdr:row>44</xdr:row>
      <xdr:rowOff>363</xdr:rowOff>
    </xdr:from>
    <xdr:to>
      <xdr:col>1</xdr:col>
      <xdr:colOff>3535680</xdr:colOff>
      <xdr:row>44</xdr:row>
      <xdr:rowOff>2651760</xdr:rowOff>
    </xdr:to>
    <xdr:graphicFrame macro="">
      <xdr:nvGraphicFramePr>
        <xdr:cNvPr id="11" name="图表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704850</xdr:colOff>
      <xdr:row>51</xdr:row>
      <xdr:rowOff>81915</xdr:rowOff>
    </xdr:from>
    <xdr:to>
      <xdr:col>1</xdr:col>
      <xdr:colOff>3552825</xdr:colOff>
      <xdr:row>51</xdr:row>
      <xdr:rowOff>2654300</xdr:rowOff>
    </xdr:to>
    <xdr:graphicFrame macro="">
      <xdr:nvGraphicFramePr>
        <xdr:cNvPr id="12" name="图表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38100</xdr:colOff>
      <xdr:row>47</xdr:row>
      <xdr:rowOff>38100</xdr:rowOff>
    </xdr:from>
    <xdr:to>
      <xdr:col>1</xdr:col>
      <xdr:colOff>3601085</xdr:colOff>
      <xdr:row>47</xdr:row>
      <xdr:rowOff>2640149</xdr:rowOff>
    </xdr:to>
    <xdr:graphicFrame macro="">
      <xdr:nvGraphicFramePr>
        <xdr:cNvPr id="13" name="图表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xdr:colOff>
      <xdr:row>55</xdr:row>
      <xdr:rowOff>47625</xdr:rowOff>
    </xdr:from>
    <xdr:to>
      <xdr:col>1</xdr:col>
      <xdr:colOff>3590925</xdr:colOff>
      <xdr:row>55</xdr:row>
      <xdr:rowOff>2657475</xdr:rowOff>
    </xdr:to>
    <xdr:graphicFrame macro="">
      <xdr:nvGraphicFramePr>
        <xdr:cNvPr id="14" name="图表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40640</xdr:colOff>
      <xdr:row>62</xdr:row>
      <xdr:rowOff>29845</xdr:rowOff>
    </xdr:from>
    <xdr:to>
      <xdr:col>1</xdr:col>
      <xdr:colOff>3645535</xdr:colOff>
      <xdr:row>62</xdr:row>
      <xdr:rowOff>2611755</xdr:rowOff>
    </xdr:to>
    <xdr:graphicFrame macro="">
      <xdr:nvGraphicFramePr>
        <xdr:cNvPr id="15" name="图表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14605</xdr:colOff>
      <xdr:row>66</xdr:row>
      <xdr:rowOff>79919</xdr:rowOff>
    </xdr:from>
    <xdr:to>
      <xdr:col>1</xdr:col>
      <xdr:colOff>3558540</xdr:colOff>
      <xdr:row>67</xdr:row>
      <xdr:rowOff>23858</xdr:rowOff>
    </xdr:to>
    <xdr:graphicFrame macro="">
      <xdr:nvGraphicFramePr>
        <xdr:cNvPr id="16" name="图表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55880</xdr:colOff>
      <xdr:row>71</xdr:row>
      <xdr:rowOff>61595</xdr:rowOff>
    </xdr:from>
    <xdr:to>
      <xdr:col>1</xdr:col>
      <xdr:colOff>3609340</xdr:colOff>
      <xdr:row>72</xdr:row>
      <xdr:rowOff>14605</xdr:rowOff>
    </xdr:to>
    <xdr:graphicFrame macro="">
      <xdr:nvGraphicFramePr>
        <xdr:cNvPr id="17" name="图表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56515</xdr:colOff>
      <xdr:row>75</xdr:row>
      <xdr:rowOff>13970</xdr:rowOff>
    </xdr:from>
    <xdr:to>
      <xdr:col>1</xdr:col>
      <xdr:colOff>3524250</xdr:colOff>
      <xdr:row>75</xdr:row>
      <xdr:rowOff>2614295</xdr:rowOff>
    </xdr:to>
    <xdr:graphicFrame macro="">
      <xdr:nvGraphicFramePr>
        <xdr:cNvPr id="18" name="图表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34290</xdr:colOff>
      <xdr:row>79</xdr:row>
      <xdr:rowOff>26035</xdr:rowOff>
    </xdr:from>
    <xdr:to>
      <xdr:col>1</xdr:col>
      <xdr:colOff>3578225</xdr:colOff>
      <xdr:row>79</xdr:row>
      <xdr:rowOff>2646045</xdr:rowOff>
    </xdr:to>
    <xdr:graphicFrame macro="">
      <xdr:nvGraphicFramePr>
        <xdr:cNvPr id="19" name="图表 18">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658585</xdr:colOff>
      <xdr:row>6</xdr:row>
      <xdr:rowOff>10885</xdr:rowOff>
    </xdr:from>
    <xdr:to>
      <xdr:col>1</xdr:col>
      <xdr:colOff>3614057</xdr:colOff>
      <xdr:row>6</xdr:row>
      <xdr:rowOff>2775857</xdr:rowOff>
    </xdr:to>
    <xdr:graphicFrame macro="">
      <xdr:nvGraphicFramePr>
        <xdr:cNvPr id="24" name="图表 23">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自定义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ockpage.10jqka.com.c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0"/>
  <sheetViews>
    <sheetView topLeftCell="A210" zoomScaleNormal="100" workbookViewId="0">
      <selection activeCell="A317" sqref="A317:I317"/>
    </sheetView>
  </sheetViews>
  <sheetFormatPr defaultColWidth="9" defaultRowHeight="14.4" x14ac:dyDescent="0.25"/>
  <cols>
    <col min="1" max="1" width="10.33203125" customWidth="1"/>
    <col min="9" max="9" width="29.44140625" customWidth="1"/>
  </cols>
  <sheetData>
    <row r="1" spans="1:9" ht="17.399999999999999" x14ac:dyDescent="0.25">
      <c r="A1" s="191" t="s">
        <v>0</v>
      </c>
      <c r="B1" s="191"/>
      <c r="C1" s="191"/>
      <c r="D1" s="191"/>
      <c r="E1" s="191"/>
      <c r="F1" s="191"/>
      <c r="G1" s="191"/>
      <c r="H1" s="191"/>
      <c r="I1" s="191"/>
    </row>
    <row r="2" spans="1:9" x14ac:dyDescent="0.25">
      <c r="A2" s="192" t="s">
        <v>1</v>
      </c>
      <c r="B2" s="192"/>
      <c r="C2" s="192"/>
      <c r="D2" s="192"/>
      <c r="E2" s="192"/>
      <c r="F2" s="192"/>
      <c r="G2" s="192"/>
      <c r="H2" s="192"/>
      <c r="I2" s="192"/>
    </row>
    <row r="3" spans="1:9" x14ac:dyDescent="0.25">
      <c r="A3" s="193" t="s">
        <v>2</v>
      </c>
      <c r="B3" s="193"/>
      <c r="C3" s="193"/>
      <c r="D3" s="193"/>
      <c r="E3" s="193"/>
      <c r="F3" s="193"/>
      <c r="G3" s="193"/>
      <c r="H3" s="193"/>
      <c r="I3" s="193"/>
    </row>
    <row r="4" spans="1:9" x14ac:dyDescent="0.25">
      <c r="A4" s="73"/>
    </row>
    <row r="5" spans="1:9" x14ac:dyDescent="0.25">
      <c r="A5" s="73"/>
    </row>
    <row r="6" spans="1:9" x14ac:dyDescent="0.25">
      <c r="A6" s="73"/>
    </row>
    <row r="7" spans="1:9" x14ac:dyDescent="0.25">
      <c r="A7" s="73"/>
    </row>
    <row r="8" spans="1:9" x14ac:dyDescent="0.25">
      <c r="A8" s="73"/>
    </row>
    <row r="9" spans="1:9" x14ac:dyDescent="0.25">
      <c r="A9" s="73"/>
    </row>
    <row r="10" spans="1:9" x14ac:dyDescent="0.25">
      <c r="A10" s="73"/>
    </row>
    <row r="11" spans="1:9" x14ac:dyDescent="0.25">
      <c r="A11" s="73"/>
    </row>
    <row r="12" spans="1:9" x14ac:dyDescent="0.25">
      <c r="A12" s="73"/>
    </row>
    <row r="13" spans="1:9" x14ac:dyDescent="0.25">
      <c r="A13" s="73"/>
    </row>
    <row r="14" spans="1:9" x14ac:dyDescent="0.25">
      <c r="A14" s="73"/>
    </row>
    <row r="15" spans="1:9" x14ac:dyDescent="0.25">
      <c r="A15" s="73"/>
    </row>
    <row r="16" spans="1:9" x14ac:dyDescent="0.25">
      <c r="A16" s="73"/>
    </row>
    <row r="17" spans="1:9" x14ac:dyDescent="0.25">
      <c r="A17" s="73"/>
    </row>
    <row r="18" spans="1:9" x14ac:dyDescent="0.25">
      <c r="A18" s="73"/>
    </row>
    <row r="19" spans="1:9" ht="21" customHeight="1" x14ac:dyDescent="0.25">
      <c r="A19" s="192" t="s">
        <v>3</v>
      </c>
      <c r="B19" s="192"/>
      <c r="C19" s="192"/>
      <c r="D19" s="192"/>
      <c r="E19" s="192"/>
      <c r="F19" s="192"/>
      <c r="G19" s="192"/>
      <c r="H19" s="192"/>
      <c r="I19" s="192"/>
    </row>
    <row r="20" spans="1:9" x14ac:dyDescent="0.25">
      <c r="A20" s="73"/>
    </row>
    <row r="21" spans="1:9" x14ac:dyDescent="0.25">
      <c r="A21" s="73"/>
    </row>
    <row r="22" spans="1:9" x14ac:dyDescent="0.25">
      <c r="A22" s="73"/>
    </row>
    <row r="23" spans="1:9" x14ac:dyDescent="0.25">
      <c r="A23" s="73"/>
    </row>
    <row r="24" spans="1:9" x14ac:dyDescent="0.25">
      <c r="A24" s="73"/>
    </row>
    <row r="25" spans="1:9" x14ac:dyDescent="0.25">
      <c r="A25" s="73"/>
    </row>
    <row r="26" spans="1:9" x14ac:dyDescent="0.25">
      <c r="A26" s="73"/>
    </row>
    <row r="27" spans="1:9" x14ac:dyDescent="0.25">
      <c r="A27" s="73"/>
    </row>
    <row r="28" spans="1:9" x14ac:dyDescent="0.25">
      <c r="A28" s="73"/>
    </row>
    <row r="29" spans="1:9" x14ac:dyDescent="0.25">
      <c r="A29" s="73"/>
    </row>
    <row r="30" spans="1:9" x14ac:dyDescent="0.25">
      <c r="A30" s="73"/>
    </row>
    <row r="31" spans="1:9" x14ac:dyDescent="0.25">
      <c r="A31" s="73"/>
    </row>
    <row r="32" spans="1:9" x14ac:dyDescent="0.25">
      <c r="A32" s="73"/>
    </row>
    <row r="33" spans="1:9" x14ac:dyDescent="0.25">
      <c r="A33" s="73"/>
    </row>
    <row r="34" spans="1:9" x14ac:dyDescent="0.25">
      <c r="A34" s="73"/>
    </row>
    <row r="35" spans="1:9" ht="18.75" customHeight="1" x14ac:dyDescent="0.25">
      <c r="A35" s="189" t="s">
        <v>4</v>
      </c>
      <c r="B35" s="189"/>
      <c r="C35" s="189"/>
      <c r="D35" s="189"/>
      <c r="E35" s="189"/>
      <c r="F35" s="189"/>
      <c r="G35" s="189"/>
      <c r="H35" s="189"/>
      <c r="I35" s="189"/>
    </row>
    <row r="36" spans="1:9" x14ac:dyDescent="0.25">
      <c r="A36" s="73"/>
    </row>
    <row r="37" spans="1:9" x14ac:dyDescent="0.25">
      <c r="A37" s="73"/>
    </row>
    <row r="38" spans="1:9" x14ac:dyDescent="0.25">
      <c r="A38" s="73"/>
    </row>
    <row r="39" spans="1:9" x14ac:dyDescent="0.25">
      <c r="A39" s="73"/>
    </row>
    <row r="40" spans="1:9" x14ac:dyDescent="0.25">
      <c r="A40" s="73"/>
    </row>
    <row r="41" spans="1:9" x14ac:dyDescent="0.25">
      <c r="A41" s="73"/>
    </row>
    <row r="43" spans="1:9" x14ac:dyDescent="0.25">
      <c r="A43" s="73"/>
    </row>
    <row r="45" spans="1:9" x14ac:dyDescent="0.25">
      <c r="A45" s="73"/>
    </row>
    <row r="47" spans="1:9" x14ac:dyDescent="0.25">
      <c r="A47" s="188"/>
      <c r="B47" s="188"/>
      <c r="C47" s="188"/>
      <c r="D47" s="188"/>
      <c r="E47" s="188"/>
      <c r="F47" s="188"/>
      <c r="G47" s="188"/>
      <c r="H47" s="188"/>
    </row>
    <row r="59" spans="1:9" x14ac:dyDescent="0.25">
      <c r="A59" s="189" t="s">
        <v>5</v>
      </c>
      <c r="B59" s="189"/>
      <c r="C59" s="189"/>
      <c r="D59" s="189"/>
      <c r="E59" s="189"/>
      <c r="F59" s="189"/>
      <c r="G59" s="189"/>
      <c r="H59" s="189"/>
      <c r="I59" s="189"/>
    </row>
    <row r="82" spans="1:9" x14ac:dyDescent="0.25">
      <c r="A82" s="190" t="s">
        <v>6</v>
      </c>
      <c r="B82" s="190"/>
      <c r="C82" s="190"/>
      <c r="D82" s="190"/>
      <c r="E82" s="190"/>
      <c r="F82" s="190"/>
      <c r="G82" s="190"/>
      <c r="H82" s="190"/>
      <c r="I82" s="190"/>
    </row>
    <row r="106" spans="1:9" ht="16.5" customHeight="1" x14ac:dyDescent="0.25">
      <c r="A106" s="187" t="s">
        <v>7</v>
      </c>
      <c r="B106" s="187"/>
      <c r="C106" s="187"/>
      <c r="D106" s="187"/>
      <c r="E106" s="187"/>
      <c r="F106" s="187"/>
      <c r="G106" s="187"/>
      <c r="H106" s="187"/>
      <c r="I106" s="187"/>
    </row>
    <row r="107" spans="1:9" x14ac:dyDescent="0.25">
      <c r="A107" s="187"/>
      <c r="B107" s="187"/>
      <c r="C107" s="187"/>
      <c r="D107" s="187"/>
      <c r="E107" s="187"/>
      <c r="F107" s="187"/>
      <c r="G107" s="187"/>
      <c r="H107" s="187"/>
      <c r="I107" s="187"/>
    </row>
    <row r="108" spans="1:9" x14ac:dyDescent="0.25">
      <c r="A108" s="74" t="s">
        <v>8</v>
      </c>
    </row>
    <row r="109" spans="1:9" x14ac:dyDescent="0.25">
      <c r="A109" s="75" t="s">
        <v>9</v>
      </c>
    </row>
    <row r="125" spans="1:1" x14ac:dyDescent="0.25">
      <c r="A125" s="74" t="s">
        <v>10</v>
      </c>
    </row>
    <row r="143" spans="1:1" x14ac:dyDescent="0.25">
      <c r="A143" s="74" t="s">
        <v>11</v>
      </c>
    </row>
    <row r="158" spans="1:3" x14ac:dyDescent="0.25">
      <c r="A158" s="75" t="s">
        <v>12</v>
      </c>
      <c r="B158" s="65"/>
      <c r="C158" s="65"/>
    </row>
    <row r="299" spans="1:1" x14ac:dyDescent="0.25">
      <c r="A299" s="75" t="s">
        <v>13</v>
      </c>
    </row>
    <row r="300" spans="1:1" ht="20.100000000000001" customHeight="1" x14ac:dyDescent="0.25">
      <c r="A300" s="76" t="s">
        <v>300</v>
      </c>
    </row>
    <row r="301" spans="1:1" ht="20.100000000000001" customHeight="1" x14ac:dyDescent="0.25"/>
    <row r="302" spans="1:1" ht="20.100000000000001" customHeight="1" x14ac:dyDescent="0.25"/>
    <row r="303" spans="1:1" ht="20.100000000000001" customHeight="1" x14ac:dyDescent="0.25"/>
    <row r="304" spans="1:1" ht="20.100000000000001" customHeight="1" x14ac:dyDescent="0.25"/>
    <row r="305" spans="1:9" ht="20.100000000000001" customHeight="1" x14ac:dyDescent="0.25"/>
    <row r="306" spans="1:9" ht="20.100000000000001" customHeight="1" x14ac:dyDescent="0.25"/>
    <row r="307" spans="1:9" ht="20.100000000000001" customHeight="1" x14ac:dyDescent="0.25"/>
    <row r="308" spans="1:9" ht="20.100000000000001" customHeight="1" x14ac:dyDescent="0.25"/>
    <row r="309" spans="1:9" ht="20.100000000000001" customHeight="1" x14ac:dyDescent="0.25"/>
    <row r="310" spans="1:9" ht="20.100000000000001" customHeight="1" x14ac:dyDescent="0.25"/>
    <row r="311" spans="1:9" ht="20.100000000000001" customHeight="1" x14ac:dyDescent="0.25"/>
    <row r="312" spans="1:9" ht="20.100000000000001" customHeight="1" x14ac:dyDescent="0.25"/>
    <row r="313" spans="1:9" ht="20.100000000000001" customHeight="1" x14ac:dyDescent="0.25"/>
    <row r="314" spans="1:9" ht="13.5" customHeight="1" x14ac:dyDescent="0.25"/>
    <row r="315" spans="1:9" s="72" customFormat="1" ht="20.100000000000001" customHeight="1" x14ac:dyDescent="0.25">
      <c r="A315" s="185" t="s">
        <v>14</v>
      </c>
      <c r="B315" s="185"/>
      <c r="C315" s="185"/>
      <c r="D315" s="185"/>
      <c r="E315" s="185"/>
      <c r="F315" s="185"/>
      <c r="G315" s="185"/>
      <c r="H315" s="185"/>
      <c r="I315" s="185"/>
    </row>
    <row r="316" spans="1:9" s="72" customFormat="1" ht="20.100000000000001" customHeight="1" x14ac:dyDescent="0.25">
      <c r="A316" s="185" t="s">
        <v>281</v>
      </c>
      <c r="B316" s="185"/>
      <c r="C316" s="185"/>
      <c r="D316" s="185"/>
      <c r="E316" s="185"/>
      <c r="F316" s="185"/>
      <c r="G316" s="185"/>
      <c r="H316" s="185"/>
      <c r="I316" s="185"/>
    </row>
    <row r="317" spans="1:9" s="72" customFormat="1" ht="21" customHeight="1" x14ac:dyDescent="0.25">
      <c r="A317" s="185" t="s">
        <v>301</v>
      </c>
      <c r="B317" s="185"/>
      <c r="C317" s="185"/>
      <c r="D317" s="185"/>
      <c r="E317" s="185"/>
      <c r="F317" s="185"/>
      <c r="G317" s="185"/>
      <c r="H317" s="185"/>
      <c r="I317" s="185"/>
    </row>
    <row r="318" spans="1:9" ht="18" customHeight="1" x14ac:dyDescent="0.25">
      <c r="A318" s="186" t="s">
        <v>302</v>
      </c>
      <c r="B318" s="186"/>
      <c r="C318" s="186"/>
      <c r="D318" s="186"/>
      <c r="E318" s="186"/>
      <c r="F318" s="186"/>
      <c r="G318" s="186"/>
      <c r="H318" s="186"/>
      <c r="I318" s="186"/>
    </row>
    <row r="319" spans="1:9" x14ac:dyDescent="0.25">
      <c r="A319" s="186"/>
      <c r="B319" s="186"/>
      <c r="C319" s="186"/>
      <c r="D319" s="186"/>
      <c r="E319" s="186"/>
      <c r="F319" s="186"/>
      <c r="G319" s="186"/>
      <c r="H319" s="186"/>
      <c r="I319" s="186"/>
    </row>
    <row r="320" spans="1:9" x14ac:dyDescent="0.25">
      <c r="A320" s="186"/>
      <c r="B320" s="186"/>
      <c r="C320" s="186"/>
      <c r="D320" s="186"/>
      <c r="E320" s="186"/>
      <c r="F320" s="186"/>
      <c r="G320" s="186"/>
      <c r="H320" s="186"/>
      <c r="I320" s="186"/>
    </row>
  </sheetData>
  <sheetProtection formatCells="0" insertHyperlinks="0" autoFilter="0"/>
  <mergeCells count="13">
    <mergeCell ref="A1:I1"/>
    <mergeCell ref="A2:I2"/>
    <mergeCell ref="A3:I3"/>
    <mergeCell ref="A19:I19"/>
    <mergeCell ref="A35:I35"/>
    <mergeCell ref="A317:I317"/>
    <mergeCell ref="A318:I320"/>
    <mergeCell ref="A106:I107"/>
    <mergeCell ref="A47:H47"/>
    <mergeCell ref="A59:I59"/>
    <mergeCell ref="A82:I82"/>
    <mergeCell ref="A315:I315"/>
    <mergeCell ref="A316:I316"/>
  </mergeCells>
  <phoneticPr fontId="43" type="noConversion"/>
  <hyperlinks>
    <hyperlink ref="A3" r:id="rId1" xr:uid="{00000000-0004-0000-0000-000000000000}"/>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7"/>
  <sheetViews>
    <sheetView tabSelected="1" workbookViewId="0">
      <pane xSplit="1" ySplit="1" topLeftCell="B158" activePane="bottomRight" state="frozen"/>
      <selection pane="topRight"/>
      <selection pane="bottomLeft"/>
      <selection pane="bottomRight" activeCell="D166" sqref="D166"/>
    </sheetView>
  </sheetViews>
  <sheetFormatPr defaultColWidth="9" defaultRowHeight="14.4" x14ac:dyDescent="0.25"/>
  <cols>
    <col min="1" max="1" width="36.44140625" customWidth="1"/>
    <col min="2" max="2" width="24.109375" style="66" customWidth="1"/>
    <col min="3" max="6" width="18.44140625" customWidth="1"/>
    <col min="7" max="7" width="17.33203125" customWidth="1"/>
    <col min="8" max="8" width="13.109375" customWidth="1"/>
  </cols>
  <sheetData>
    <row r="1" spans="1:16" x14ac:dyDescent="0.25">
      <c r="A1" s="121" t="s">
        <v>15</v>
      </c>
      <c r="B1" s="121">
        <v>2021</v>
      </c>
      <c r="C1" s="121">
        <v>2020</v>
      </c>
      <c r="D1" s="121">
        <v>2019</v>
      </c>
      <c r="E1" s="121">
        <v>2018</v>
      </c>
      <c r="F1" s="121">
        <v>2017</v>
      </c>
      <c r="G1" s="121">
        <v>2016</v>
      </c>
      <c r="H1" s="68"/>
    </row>
    <row r="2" spans="1:16" s="63" customFormat="1" ht="15" x14ac:dyDescent="0.3">
      <c r="A2" s="67" t="s">
        <v>17</v>
      </c>
      <c r="B2" s="67"/>
      <c r="C2" s="67"/>
      <c r="D2" s="67"/>
      <c r="E2" s="67"/>
      <c r="F2" s="67"/>
      <c r="G2" s="67"/>
      <c r="H2" s="67"/>
      <c r="I2" s="69"/>
      <c r="J2" s="69"/>
      <c r="K2" s="69"/>
      <c r="L2" s="69"/>
      <c r="M2" s="69"/>
      <c r="N2" s="69"/>
      <c r="O2" s="69"/>
      <c r="P2" s="69"/>
    </row>
    <row r="3" spans="1:16" s="63" customFormat="1" ht="15" x14ac:dyDescent="0.3">
      <c r="A3" s="67" t="s">
        <v>18</v>
      </c>
      <c r="B3" s="78">
        <v>3396202300</v>
      </c>
      <c r="C3" s="78">
        <v>1571825300</v>
      </c>
      <c r="D3" s="78">
        <v>2218021300</v>
      </c>
      <c r="E3" s="67">
        <v>1912598100</v>
      </c>
      <c r="F3" s="67">
        <v>2277116400</v>
      </c>
      <c r="G3" s="67">
        <v>2404411700</v>
      </c>
      <c r="H3" s="67"/>
      <c r="I3" s="70"/>
      <c r="J3" s="70"/>
      <c r="K3" s="70"/>
      <c r="L3" s="70"/>
      <c r="M3" s="70"/>
      <c r="N3" s="70"/>
      <c r="O3" s="70"/>
      <c r="P3" s="70"/>
    </row>
    <row r="4" spans="1:16" s="63" customFormat="1" ht="15" x14ac:dyDescent="0.3">
      <c r="A4" s="67" t="s">
        <v>19</v>
      </c>
      <c r="B4" s="67" t="s">
        <v>16</v>
      </c>
      <c r="C4" s="67" t="s">
        <v>16</v>
      </c>
      <c r="D4" s="67">
        <v>10000000</v>
      </c>
      <c r="E4" s="67">
        <v>34329500</v>
      </c>
      <c r="F4" s="67">
        <v>7908000</v>
      </c>
      <c r="G4" s="67" t="s">
        <v>16</v>
      </c>
      <c r="H4" s="67"/>
      <c r="I4" s="70"/>
      <c r="J4" s="70"/>
      <c r="K4" s="70"/>
      <c r="L4" s="70"/>
      <c r="M4" s="70"/>
      <c r="N4" s="70"/>
      <c r="O4" s="70"/>
      <c r="P4" s="70"/>
    </row>
    <row r="5" spans="1:16" s="63" customFormat="1" ht="15" x14ac:dyDescent="0.3">
      <c r="A5" s="67" t="s">
        <v>20</v>
      </c>
      <c r="B5" s="67">
        <v>280597100</v>
      </c>
      <c r="C5" s="67">
        <v>312943400</v>
      </c>
      <c r="D5" s="67">
        <v>332242600</v>
      </c>
      <c r="E5" s="67">
        <v>561670600</v>
      </c>
      <c r="F5" s="67">
        <v>584764800</v>
      </c>
      <c r="G5" s="67">
        <v>568808400</v>
      </c>
      <c r="H5" s="67"/>
      <c r="I5" s="70"/>
      <c r="J5" s="70"/>
      <c r="K5" s="70"/>
      <c r="L5" s="70"/>
      <c r="M5" s="70"/>
      <c r="N5" s="70"/>
      <c r="O5" s="70"/>
      <c r="P5" s="70"/>
    </row>
    <row r="6" spans="1:16" s="63" customFormat="1" ht="15" x14ac:dyDescent="0.3">
      <c r="A6" s="67" t="s">
        <v>21</v>
      </c>
      <c r="B6" s="67" t="s">
        <v>16</v>
      </c>
      <c r="C6" s="67">
        <v>57882400</v>
      </c>
      <c r="D6" s="67" t="s">
        <v>16</v>
      </c>
      <c r="E6" s="67">
        <v>94412600</v>
      </c>
      <c r="F6" s="67">
        <v>109191300</v>
      </c>
      <c r="G6" s="67">
        <v>197919200</v>
      </c>
      <c r="H6" s="67"/>
      <c r="I6" s="70"/>
      <c r="J6" s="70"/>
      <c r="K6" s="70"/>
      <c r="L6" s="70"/>
      <c r="M6" s="70"/>
      <c r="N6" s="70"/>
      <c r="O6" s="70"/>
      <c r="P6" s="70"/>
    </row>
    <row r="7" spans="1:16" s="64" customFormat="1" ht="15" x14ac:dyDescent="0.3">
      <c r="A7" s="67" t="s">
        <v>22</v>
      </c>
      <c r="B7" s="67">
        <v>280597100</v>
      </c>
      <c r="C7" s="67">
        <v>255060900</v>
      </c>
      <c r="D7" s="67">
        <v>332242600</v>
      </c>
      <c r="E7" s="67">
        <v>467258000</v>
      </c>
      <c r="F7" s="67">
        <v>475573400</v>
      </c>
      <c r="G7" s="67">
        <v>370889200</v>
      </c>
      <c r="H7" s="67"/>
      <c r="I7" s="70"/>
      <c r="J7" s="70"/>
      <c r="K7" s="70"/>
      <c r="L7" s="70"/>
      <c r="M7" s="70"/>
      <c r="N7" s="70"/>
      <c r="O7" s="70"/>
      <c r="P7" s="70"/>
    </row>
    <row r="8" spans="1:16" s="63" customFormat="1" ht="15" x14ac:dyDescent="0.3">
      <c r="A8" s="67" t="s">
        <v>23</v>
      </c>
      <c r="B8" s="67">
        <v>252648000</v>
      </c>
      <c r="C8" s="67">
        <v>801140600</v>
      </c>
      <c r="D8" s="67">
        <v>29530900</v>
      </c>
      <c r="E8" s="67">
        <v>99442000</v>
      </c>
      <c r="F8" s="67">
        <v>560312800</v>
      </c>
      <c r="G8" s="67">
        <v>112483300</v>
      </c>
      <c r="H8" s="67"/>
      <c r="I8" s="70"/>
      <c r="J8" s="70"/>
      <c r="K8" s="70"/>
      <c r="L8" s="70"/>
      <c r="M8" s="70"/>
      <c r="N8" s="70"/>
      <c r="O8" s="70"/>
      <c r="P8" s="70"/>
    </row>
    <row r="9" spans="1:16" s="63" customFormat="1" ht="15" x14ac:dyDescent="0.3">
      <c r="A9" s="67" t="s">
        <v>24</v>
      </c>
      <c r="B9" s="67">
        <v>123203000</v>
      </c>
      <c r="C9" s="67">
        <v>75346100</v>
      </c>
      <c r="D9" s="67">
        <v>117015300</v>
      </c>
      <c r="E9" s="67">
        <v>105206100</v>
      </c>
      <c r="F9" s="67">
        <v>142726600</v>
      </c>
      <c r="G9" s="67">
        <v>523815400</v>
      </c>
      <c r="H9" s="67"/>
      <c r="I9" s="70"/>
      <c r="J9" s="70"/>
      <c r="K9" s="70"/>
      <c r="L9" s="70"/>
      <c r="M9" s="70"/>
      <c r="N9" s="70"/>
      <c r="O9" s="70"/>
      <c r="P9" s="70"/>
    </row>
    <row r="10" spans="1:16" s="63" customFormat="1" ht="15" x14ac:dyDescent="0.3">
      <c r="A10" s="67" t="s">
        <v>25</v>
      </c>
      <c r="B10" s="67">
        <v>123203000</v>
      </c>
      <c r="C10" s="67">
        <v>75346100</v>
      </c>
      <c r="D10" s="67">
        <v>117015300</v>
      </c>
      <c r="E10" s="67">
        <v>105206100</v>
      </c>
      <c r="F10" s="67">
        <v>142726600</v>
      </c>
      <c r="G10" s="67">
        <v>523815400</v>
      </c>
      <c r="H10" s="67"/>
      <c r="I10" s="70"/>
      <c r="J10" s="70"/>
      <c r="K10" s="70"/>
      <c r="L10" s="70"/>
      <c r="M10" s="70"/>
      <c r="N10" s="70"/>
      <c r="O10" s="70"/>
      <c r="P10" s="70"/>
    </row>
    <row r="11" spans="1:16" s="63" customFormat="1" ht="15" x14ac:dyDescent="0.3">
      <c r="A11" s="67" t="s">
        <v>26</v>
      </c>
      <c r="B11" s="67">
        <v>2964186000</v>
      </c>
      <c r="C11" s="67">
        <v>2222502500</v>
      </c>
      <c r="D11" s="67">
        <v>2133081400</v>
      </c>
      <c r="E11" s="67">
        <v>1866338900</v>
      </c>
      <c r="F11" s="67">
        <v>995023300</v>
      </c>
      <c r="G11" s="67">
        <v>832885900</v>
      </c>
      <c r="H11" s="67"/>
      <c r="I11" s="70"/>
      <c r="J11" s="70"/>
      <c r="K11" s="70"/>
      <c r="L11" s="70"/>
      <c r="M11" s="70"/>
      <c r="N11" s="70"/>
      <c r="O11" s="70"/>
      <c r="P11" s="70"/>
    </row>
    <row r="12" spans="1:16" s="63" customFormat="1" ht="15" x14ac:dyDescent="0.3">
      <c r="A12" s="67" t="s">
        <v>27</v>
      </c>
      <c r="B12" s="67">
        <v>491000</v>
      </c>
      <c r="C12" s="67">
        <v>1642400</v>
      </c>
      <c r="D12" s="67" t="s">
        <v>16</v>
      </c>
      <c r="E12" s="67" t="s">
        <v>16</v>
      </c>
      <c r="F12" s="67" t="s">
        <v>16</v>
      </c>
      <c r="G12" s="67" t="s">
        <v>16</v>
      </c>
      <c r="H12" s="67"/>
      <c r="I12" s="70"/>
      <c r="J12" s="70"/>
      <c r="K12" s="70"/>
      <c r="L12" s="70"/>
      <c r="M12" s="70"/>
      <c r="N12" s="70"/>
      <c r="O12" s="70"/>
      <c r="P12" s="70"/>
    </row>
    <row r="13" spans="1:16" s="63" customFormat="1" ht="15" x14ac:dyDescent="0.3">
      <c r="A13" s="67"/>
      <c r="B13" s="67"/>
      <c r="C13" s="67"/>
      <c r="D13" s="67"/>
      <c r="E13" s="67"/>
      <c r="F13" s="67"/>
      <c r="G13" s="67"/>
      <c r="H13" s="67"/>
      <c r="I13" s="70"/>
      <c r="J13" s="70"/>
      <c r="K13" s="70"/>
      <c r="L13" s="70"/>
      <c r="M13" s="70"/>
      <c r="N13" s="70"/>
      <c r="O13" s="70"/>
      <c r="P13" s="70"/>
    </row>
    <row r="14" spans="1:16" s="63" customFormat="1" ht="15" x14ac:dyDescent="0.3">
      <c r="A14" s="67"/>
      <c r="B14" s="67"/>
      <c r="C14" s="67"/>
      <c r="D14" s="67"/>
      <c r="E14" s="67"/>
      <c r="F14" s="67"/>
      <c r="G14" s="67"/>
      <c r="H14" s="67"/>
      <c r="I14" s="70"/>
      <c r="J14" s="70"/>
      <c r="K14" s="70"/>
      <c r="L14" s="70"/>
      <c r="M14" s="70"/>
      <c r="N14" s="70"/>
      <c r="O14" s="70"/>
      <c r="P14" s="70"/>
    </row>
    <row r="15" spans="1:16" s="63" customFormat="1" ht="15" x14ac:dyDescent="0.3">
      <c r="A15" s="67"/>
      <c r="B15" s="67"/>
      <c r="C15" s="67"/>
      <c r="D15" s="67"/>
      <c r="E15" s="67"/>
      <c r="F15" s="67"/>
      <c r="G15" s="67"/>
      <c r="H15" s="67"/>
      <c r="I15" s="70"/>
      <c r="J15" s="70"/>
      <c r="K15" s="70"/>
      <c r="L15" s="70"/>
      <c r="M15" s="70"/>
      <c r="N15" s="70"/>
      <c r="O15" s="70"/>
      <c r="P15" s="70"/>
    </row>
    <row r="16" spans="1:16" s="63" customFormat="1" ht="15" x14ac:dyDescent="0.3">
      <c r="A16" s="67"/>
      <c r="B16" s="67"/>
      <c r="C16" s="67"/>
      <c r="D16" s="67"/>
      <c r="E16" s="67"/>
      <c r="F16" s="67"/>
      <c r="G16" s="67"/>
      <c r="H16" s="67"/>
      <c r="I16" s="70"/>
      <c r="J16" s="70"/>
      <c r="K16" s="70"/>
      <c r="L16" s="70"/>
      <c r="M16" s="70"/>
      <c r="N16" s="70"/>
      <c r="O16" s="70"/>
      <c r="P16" s="70"/>
    </row>
    <row r="17" spans="1:16" s="63" customFormat="1" ht="15" x14ac:dyDescent="0.3">
      <c r="A17" s="67"/>
      <c r="B17" s="67"/>
      <c r="C17" s="67"/>
      <c r="D17" s="67"/>
      <c r="E17" s="67"/>
      <c r="F17" s="67"/>
      <c r="G17" s="67"/>
      <c r="H17" s="67"/>
      <c r="I17" s="70"/>
      <c r="J17" s="70"/>
      <c r="K17" s="70"/>
      <c r="L17" s="70"/>
      <c r="M17" s="70"/>
      <c r="N17" s="70"/>
      <c r="O17" s="70"/>
      <c r="P17" s="70"/>
    </row>
    <row r="18" spans="1:16" s="63" customFormat="1" ht="15" x14ac:dyDescent="0.3">
      <c r="A18" s="67"/>
      <c r="B18" s="67"/>
      <c r="C18" s="67"/>
      <c r="D18" s="67"/>
      <c r="E18" s="67"/>
      <c r="F18" s="67"/>
      <c r="G18" s="67"/>
      <c r="H18" s="67"/>
      <c r="I18" s="70"/>
      <c r="J18" s="70"/>
      <c r="K18" s="70"/>
      <c r="L18" s="70"/>
      <c r="M18" s="70"/>
      <c r="N18" s="70"/>
      <c r="O18" s="70"/>
      <c r="P18" s="70"/>
    </row>
    <row r="19" spans="1:16" s="63" customFormat="1" ht="15" x14ac:dyDescent="0.3">
      <c r="A19" s="67"/>
      <c r="B19" s="67"/>
      <c r="C19" s="67"/>
      <c r="D19" s="67"/>
      <c r="E19" s="67"/>
      <c r="F19" s="67"/>
      <c r="G19" s="67"/>
      <c r="H19" s="67"/>
      <c r="I19" s="70"/>
      <c r="J19" s="70"/>
      <c r="K19" s="70"/>
      <c r="L19" s="70"/>
      <c r="M19" s="70"/>
      <c r="N19" s="70"/>
      <c r="O19" s="70"/>
      <c r="P19" s="70"/>
    </row>
    <row r="20" spans="1:16" s="63" customFormat="1" ht="15" x14ac:dyDescent="0.3">
      <c r="A20" s="67"/>
      <c r="B20" s="67"/>
      <c r="C20" s="67"/>
      <c r="D20" s="67"/>
      <c r="E20" s="67"/>
      <c r="F20" s="67"/>
      <c r="G20" s="67"/>
      <c r="H20" s="67"/>
      <c r="I20" s="70"/>
      <c r="J20" s="70"/>
      <c r="K20" s="70"/>
      <c r="L20" s="70"/>
      <c r="M20" s="70"/>
      <c r="N20" s="70"/>
      <c r="O20" s="70"/>
      <c r="P20" s="70"/>
    </row>
    <row r="21" spans="1:16" s="63" customFormat="1" ht="15" x14ac:dyDescent="0.3">
      <c r="A21" s="67"/>
      <c r="B21" s="67"/>
      <c r="C21" s="67"/>
      <c r="D21" s="67"/>
      <c r="E21" s="67"/>
      <c r="F21" s="67"/>
      <c r="G21" s="67"/>
      <c r="H21" s="67"/>
      <c r="I21" s="70"/>
      <c r="J21" s="70"/>
      <c r="K21" s="70"/>
      <c r="L21" s="70"/>
      <c r="M21" s="70"/>
      <c r="N21" s="70"/>
      <c r="O21" s="70"/>
      <c r="P21" s="70"/>
    </row>
    <row r="22" spans="1:16" s="63" customFormat="1" ht="15" x14ac:dyDescent="0.3">
      <c r="A22" s="67"/>
      <c r="B22" s="67"/>
      <c r="C22" s="67"/>
      <c r="D22" s="67"/>
      <c r="E22" s="67"/>
      <c r="F22" s="67"/>
      <c r="G22" s="67"/>
      <c r="H22" s="67"/>
      <c r="I22" s="70"/>
      <c r="J22" s="70"/>
      <c r="K22" s="70"/>
      <c r="L22" s="70"/>
      <c r="M22" s="70"/>
      <c r="N22" s="70"/>
      <c r="O22" s="70"/>
      <c r="P22" s="70"/>
    </row>
    <row r="23" spans="1:16" s="63" customFormat="1" ht="15" x14ac:dyDescent="0.3">
      <c r="A23" s="67"/>
      <c r="B23" s="67"/>
      <c r="C23" s="67"/>
      <c r="D23" s="67"/>
      <c r="E23" s="67"/>
      <c r="F23" s="67"/>
      <c r="G23" s="67"/>
      <c r="H23" s="67"/>
      <c r="I23" s="70"/>
      <c r="J23" s="70"/>
      <c r="K23" s="70"/>
      <c r="L23" s="70"/>
      <c r="M23" s="70"/>
      <c r="N23" s="70"/>
      <c r="O23" s="70"/>
      <c r="P23" s="70"/>
    </row>
    <row r="24" spans="1:16" s="63" customFormat="1" ht="15" x14ac:dyDescent="0.3">
      <c r="A24" s="67"/>
      <c r="B24" s="67"/>
      <c r="C24" s="67"/>
      <c r="D24" s="67"/>
      <c r="E24" s="67"/>
      <c r="F24" s="67"/>
      <c r="G24" s="67"/>
      <c r="H24" s="67"/>
      <c r="I24" s="70"/>
      <c r="J24" s="70"/>
      <c r="K24" s="70"/>
      <c r="L24" s="70"/>
      <c r="M24" s="70"/>
      <c r="N24" s="70"/>
      <c r="O24" s="70"/>
      <c r="P24" s="70"/>
    </row>
    <row r="25" spans="1:16" s="63" customFormat="1" ht="15" x14ac:dyDescent="0.3">
      <c r="A25" s="67"/>
      <c r="B25" s="67"/>
      <c r="C25" s="67"/>
      <c r="D25" s="67"/>
      <c r="E25" s="67"/>
      <c r="F25" s="67"/>
      <c r="G25" s="67"/>
      <c r="H25" s="67"/>
      <c r="I25" s="70"/>
      <c r="J25" s="70"/>
      <c r="K25" s="70"/>
      <c r="L25" s="70"/>
      <c r="M25" s="70"/>
      <c r="N25" s="70"/>
      <c r="O25" s="70"/>
      <c r="P25" s="70"/>
    </row>
    <row r="26" spans="1:16" s="63" customFormat="1" ht="15" x14ac:dyDescent="0.3">
      <c r="A26" s="67"/>
      <c r="B26" s="67"/>
      <c r="C26" s="67"/>
      <c r="D26" s="67"/>
      <c r="E26" s="67"/>
      <c r="F26" s="67"/>
      <c r="G26" s="67"/>
      <c r="H26" s="67"/>
      <c r="I26" s="70"/>
      <c r="J26" s="70"/>
      <c r="K26" s="70"/>
      <c r="L26" s="70"/>
      <c r="M26" s="70"/>
      <c r="N26" s="70"/>
      <c r="O26" s="70"/>
      <c r="P26" s="70"/>
    </row>
    <row r="27" spans="1:16" s="63" customFormat="1" ht="15" x14ac:dyDescent="0.3">
      <c r="A27" s="67"/>
      <c r="B27" s="67"/>
      <c r="C27" s="67"/>
      <c r="D27" s="67"/>
      <c r="E27" s="67"/>
      <c r="F27" s="67"/>
      <c r="G27" s="67"/>
      <c r="H27" s="67"/>
      <c r="I27" s="70"/>
      <c r="J27" s="70"/>
      <c r="K27" s="70"/>
      <c r="L27" s="70"/>
      <c r="M27" s="70"/>
      <c r="N27" s="70"/>
      <c r="O27" s="70"/>
      <c r="P27" s="70"/>
    </row>
    <row r="28" spans="1:16" s="63" customFormat="1" ht="15" x14ac:dyDescent="0.3">
      <c r="A28" s="67"/>
      <c r="B28" s="67"/>
      <c r="C28" s="67"/>
      <c r="D28" s="67"/>
      <c r="E28" s="67"/>
      <c r="F28" s="67"/>
      <c r="G28" s="67"/>
      <c r="H28" s="67"/>
      <c r="I28" s="70"/>
      <c r="J28" s="70"/>
      <c r="K28" s="70"/>
      <c r="L28" s="70"/>
      <c r="M28" s="70"/>
      <c r="N28" s="70"/>
      <c r="O28" s="70"/>
      <c r="P28" s="70"/>
    </row>
    <row r="29" spans="1:16" s="63" customFormat="1" ht="15" x14ac:dyDescent="0.3">
      <c r="A29" s="67"/>
      <c r="B29" s="67"/>
      <c r="C29" s="67"/>
      <c r="D29" s="67"/>
      <c r="E29" s="67"/>
      <c r="F29" s="67"/>
      <c r="G29" s="67"/>
      <c r="H29" s="67"/>
      <c r="I29" s="70"/>
      <c r="J29" s="70"/>
      <c r="K29" s="70"/>
      <c r="L29" s="70"/>
      <c r="M29" s="70"/>
      <c r="N29" s="70"/>
      <c r="O29" s="70"/>
      <c r="P29" s="70"/>
    </row>
    <row r="30" spans="1:16" s="63" customFormat="1" ht="15" x14ac:dyDescent="0.3">
      <c r="A30" s="67"/>
      <c r="B30" s="67"/>
      <c r="C30" s="67"/>
      <c r="D30" s="67"/>
      <c r="E30" s="67"/>
      <c r="F30" s="67"/>
      <c r="G30" s="67"/>
      <c r="H30" s="67"/>
      <c r="I30" s="70"/>
      <c r="J30" s="70"/>
      <c r="K30" s="70"/>
      <c r="L30" s="70"/>
      <c r="M30" s="70"/>
      <c r="N30" s="70"/>
      <c r="O30" s="70"/>
      <c r="P30" s="70"/>
    </row>
    <row r="31" spans="1:16" s="63" customFormat="1" ht="15" x14ac:dyDescent="0.3">
      <c r="A31" s="67"/>
      <c r="B31" s="67"/>
      <c r="C31" s="67"/>
      <c r="D31" s="67"/>
      <c r="E31" s="67"/>
      <c r="F31" s="67"/>
      <c r="G31" s="67"/>
      <c r="H31" s="67"/>
      <c r="I31" s="70"/>
      <c r="J31" s="70"/>
      <c r="K31" s="70"/>
      <c r="L31" s="70"/>
      <c r="M31" s="70"/>
      <c r="N31" s="70"/>
      <c r="O31" s="70"/>
      <c r="P31" s="70"/>
    </row>
    <row r="32" spans="1:16" s="63" customFormat="1" ht="15" x14ac:dyDescent="0.3">
      <c r="A32" s="67"/>
      <c r="B32" s="67"/>
      <c r="C32" s="67"/>
      <c r="D32" s="67"/>
      <c r="E32" s="67"/>
      <c r="F32" s="67"/>
      <c r="G32" s="67"/>
      <c r="H32" s="67"/>
      <c r="I32" s="70"/>
      <c r="J32" s="70"/>
      <c r="K32" s="70"/>
      <c r="L32" s="70"/>
      <c r="M32" s="70"/>
      <c r="N32" s="70"/>
      <c r="O32" s="70"/>
      <c r="P32" s="70"/>
    </row>
    <row r="33" spans="1:16" s="63" customFormat="1" ht="15" x14ac:dyDescent="0.3">
      <c r="A33" s="67"/>
      <c r="B33" s="67"/>
      <c r="C33" s="67"/>
      <c r="D33" s="67"/>
      <c r="E33" s="67"/>
      <c r="F33" s="67"/>
      <c r="G33" s="67"/>
      <c r="H33" s="67"/>
      <c r="I33" s="70"/>
      <c r="J33" s="70"/>
      <c r="K33" s="70"/>
      <c r="L33" s="70"/>
      <c r="M33" s="70"/>
      <c r="N33" s="70"/>
      <c r="O33" s="70"/>
      <c r="P33" s="70"/>
    </row>
    <row r="34" spans="1:16" s="63" customFormat="1" ht="15" x14ac:dyDescent="0.3">
      <c r="A34" s="67"/>
      <c r="B34" s="67"/>
      <c r="C34" s="67"/>
      <c r="D34" s="67"/>
      <c r="E34" s="67"/>
      <c r="F34" s="67"/>
      <c r="G34" s="67"/>
      <c r="H34" s="67"/>
      <c r="I34" s="70"/>
      <c r="J34" s="70"/>
      <c r="K34" s="70"/>
      <c r="L34" s="70"/>
      <c r="M34" s="70"/>
      <c r="N34" s="70"/>
      <c r="O34" s="70"/>
      <c r="P34" s="70"/>
    </row>
    <row r="35" spans="1:16" s="63" customFormat="1" ht="15" x14ac:dyDescent="0.3">
      <c r="A35" s="67"/>
      <c r="B35" s="78"/>
      <c r="C35" s="78"/>
      <c r="D35" s="78"/>
      <c r="E35" s="78"/>
      <c r="F35" s="78"/>
      <c r="G35" s="67"/>
      <c r="H35" s="67"/>
      <c r="I35" s="70"/>
      <c r="J35" s="70"/>
      <c r="K35" s="70"/>
      <c r="L35" s="70"/>
      <c r="M35" s="70"/>
      <c r="N35" s="70"/>
      <c r="O35" s="70"/>
      <c r="P35" s="70"/>
    </row>
    <row r="36" spans="1:16" s="63" customFormat="1" ht="15" x14ac:dyDescent="0.3">
      <c r="A36" s="67"/>
      <c r="B36" s="67"/>
      <c r="C36" s="67"/>
      <c r="D36" s="67"/>
      <c r="E36" s="67"/>
      <c r="F36" s="67"/>
      <c r="G36" s="67"/>
      <c r="H36" s="67"/>
      <c r="I36" s="70"/>
      <c r="J36" s="70"/>
      <c r="K36" s="70"/>
      <c r="L36" s="70"/>
      <c r="M36" s="70"/>
      <c r="N36" s="70"/>
      <c r="O36" s="70"/>
      <c r="P36" s="70"/>
    </row>
    <row r="37" spans="1:16" s="63" customFormat="1" ht="15" x14ac:dyDescent="0.3">
      <c r="A37" s="67"/>
      <c r="B37" s="67"/>
      <c r="C37" s="67"/>
      <c r="D37" s="67"/>
      <c r="E37" s="67"/>
      <c r="F37" s="67"/>
      <c r="G37" s="67"/>
      <c r="H37" s="67"/>
      <c r="I37" s="70"/>
      <c r="J37" s="70"/>
      <c r="K37" s="70"/>
      <c r="L37" s="70"/>
      <c r="M37" s="70"/>
      <c r="N37" s="70"/>
      <c r="O37" s="70"/>
      <c r="P37" s="70"/>
    </row>
    <row r="38" spans="1:16" s="63" customFormat="1" ht="15" x14ac:dyDescent="0.3">
      <c r="A38" s="67"/>
      <c r="B38" s="67"/>
      <c r="C38" s="67"/>
      <c r="D38" s="67"/>
      <c r="E38" s="67"/>
      <c r="F38" s="67"/>
      <c r="G38" s="67"/>
      <c r="H38" s="67"/>
      <c r="I38" s="70"/>
      <c r="J38" s="70"/>
      <c r="K38" s="70"/>
      <c r="L38" s="70"/>
      <c r="M38" s="70"/>
      <c r="N38" s="70"/>
      <c r="O38" s="70"/>
      <c r="P38" s="70"/>
    </row>
    <row r="39" spans="1:16" s="63" customFormat="1" ht="15" x14ac:dyDescent="0.3">
      <c r="A39" s="67"/>
      <c r="B39" s="67"/>
      <c r="C39" s="67"/>
      <c r="D39" s="67"/>
      <c r="E39" s="67"/>
      <c r="F39" s="67"/>
      <c r="G39" s="67"/>
      <c r="H39" s="67"/>
      <c r="I39" s="70"/>
      <c r="J39" s="70"/>
      <c r="K39" s="70"/>
      <c r="L39" s="70"/>
      <c r="M39" s="70"/>
      <c r="N39" s="70"/>
      <c r="O39" s="70"/>
      <c r="P39" s="70"/>
    </row>
    <row r="40" spans="1:16" s="63" customFormat="1" ht="15" x14ac:dyDescent="0.3">
      <c r="A40" s="67"/>
      <c r="B40" s="67"/>
      <c r="C40" s="67"/>
      <c r="D40" s="67"/>
      <c r="E40" s="67"/>
      <c r="F40" s="67"/>
      <c r="G40" s="67"/>
      <c r="H40" s="67"/>
      <c r="I40" s="71"/>
      <c r="J40" s="71"/>
      <c r="K40" s="70"/>
      <c r="L40" s="70"/>
      <c r="M40" s="70"/>
      <c r="N40" s="70"/>
      <c r="O40" s="70"/>
      <c r="P40" s="70"/>
    </row>
    <row r="41" spans="1:16" s="63" customFormat="1" ht="15" x14ac:dyDescent="0.3">
      <c r="A41" s="67"/>
      <c r="B41" s="67"/>
      <c r="C41" s="67"/>
      <c r="D41" s="67"/>
      <c r="E41" s="67"/>
      <c r="F41" s="67"/>
      <c r="G41" s="67"/>
      <c r="H41" s="67"/>
      <c r="I41" s="71"/>
      <c r="J41" s="71"/>
      <c r="K41" s="70"/>
      <c r="L41" s="70"/>
      <c r="M41" s="70"/>
      <c r="N41" s="70"/>
      <c r="O41" s="70"/>
      <c r="P41" s="70"/>
    </row>
    <row r="42" spans="1:16" s="63" customFormat="1" ht="15" x14ac:dyDescent="0.3">
      <c r="A42" s="67"/>
      <c r="B42" s="67"/>
      <c r="C42" s="67"/>
      <c r="D42" s="67"/>
      <c r="E42" s="67"/>
      <c r="F42" s="67"/>
      <c r="G42" s="67"/>
      <c r="H42" s="67"/>
      <c r="I42" s="71"/>
      <c r="J42" s="71"/>
      <c r="K42" s="70"/>
      <c r="L42" s="70"/>
      <c r="M42" s="70"/>
      <c r="N42" s="70"/>
      <c r="O42" s="70"/>
      <c r="P42" s="70"/>
    </row>
    <row r="43" spans="1:16" s="63" customFormat="1" ht="15" x14ac:dyDescent="0.3">
      <c r="A43" s="67"/>
      <c r="B43" s="67"/>
      <c r="C43" s="67"/>
      <c r="D43" s="67"/>
      <c r="E43" s="67"/>
      <c r="F43" s="67"/>
      <c r="G43" s="67"/>
      <c r="H43" s="67"/>
      <c r="I43" s="71"/>
      <c r="J43" s="71"/>
      <c r="K43" s="70"/>
      <c r="L43" s="70"/>
      <c r="M43" s="70"/>
      <c r="N43" s="70"/>
      <c r="O43" s="70"/>
      <c r="P43" s="70"/>
    </row>
    <row r="44" spans="1:16" s="63" customFormat="1" ht="15" x14ac:dyDescent="0.3">
      <c r="A44" s="67"/>
      <c r="B44" s="67"/>
      <c r="C44" s="67"/>
      <c r="D44" s="67"/>
      <c r="E44" s="67"/>
      <c r="F44" s="67"/>
      <c r="G44" s="67"/>
      <c r="H44" s="67"/>
      <c r="I44" s="71"/>
      <c r="J44" s="71"/>
      <c r="K44" s="70"/>
      <c r="L44" s="70"/>
      <c r="M44" s="70"/>
      <c r="N44" s="70"/>
      <c r="O44" s="70"/>
      <c r="P44" s="70"/>
    </row>
    <row r="45" spans="1:16" s="63" customFormat="1" ht="15" x14ac:dyDescent="0.3">
      <c r="A45" s="67"/>
      <c r="B45" s="67"/>
      <c r="C45" s="67"/>
      <c r="D45" s="67"/>
      <c r="E45" s="67"/>
      <c r="F45" s="67"/>
      <c r="G45" s="67"/>
      <c r="H45" s="67"/>
      <c r="I45" s="71"/>
      <c r="J45" s="71"/>
      <c r="K45" s="70"/>
      <c r="L45" s="70"/>
      <c r="M45" s="70"/>
      <c r="N45" s="70"/>
      <c r="O45" s="70"/>
      <c r="P45" s="70"/>
    </row>
    <row r="46" spans="1:16" s="63" customFormat="1" ht="15" x14ac:dyDescent="0.3">
      <c r="A46" s="67"/>
      <c r="B46" s="67"/>
      <c r="C46" s="67"/>
      <c r="D46" s="67"/>
      <c r="E46" s="67"/>
      <c r="F46" s="67"/>
      <c r="G46" s="67"/>
      <c r="H46" s="67"/>
      <c r="I46" s="71"/>
      <c r="J46" s="71"/>
      <c r="K46" s="70"/>
      <c r="L46" s="70"/>
      <c r="M46" s="70"/>
      <c r="N46" s="70"/>
      <c r="O46" s="70"/>
      <c r="P46" s="70"/>
    </row>
    <row r="47" spans="1:16" s="63" customFormat="1" ht="15" x14ac:dyDescent="0.3">
      <c r="A47" s="67"/>
      <c r="B47" s="67"/>
      <c r="C47" s="67"/>
      <c r="D47" s="67"/>
      <c r="E47" s="67"/>
      <c r="F47" s="67"/>
      <c r="G47" s="67"/>
      <c r="H47" s="67"/>
      <c r="I47" s="71"/>
      <c r="J47" s="71"/>
      <c r="K47" s="70"/>
      <c r="L47" s="70"/>
      <c r="M47" s="70"/>
      <c r="N47" s="70"/>
      <c r="O47" s="70"/>
      <c r="P47" s="70"/>
    </row>
    <row r="48" spans="1:16" s="63" customFormat="1" ht="15" x14ac:dyDescent="0.3">
      <c r="A48" s="67"/>
      <c r="B48" s="67"/>
      <c r="C48" s="67"/>
      <c r="D48" s="67"/>
      <c r="E48" s="67"/>
      <c r="F48" s="67"/>
      <c r="G48" s="67"/>
      <c r="H48" s="67"/>
      <c r="I48" s="71"/>
      <c r="J48" s="71"/>
      <c r="K48" s="70"/>
      <c r="L48" s="70"/>
      <c r="M48" s="70"/>
      <c r="N48" s="70"/>
      <c r="O48" s="70"/>
      <c r="P48" s="70"/>
    </row>
    <row r="49" spans="1:16" s="63" customFormat="1" ht="15" x14ac:dyDescent="0.3">
      <c r="A49" s="67"/>
      <c r="B49" s="67"/>
      <c r="C49" s="67"/>
      <c r="D49" s="67"/>
      <c r="E49" s="67"/>
      <c r="F49" s="67"/>
      <c r="G49" s="67"/>
      <c r="H49" s="67"/>
      <c r="I49" s="71"/>
      <c r="J49" s="71"/>
      <c r="K49" s="70"/>
      <c r="L49" s="70"/>
      <c r="M49" s="70"/>
      <c r="N49" s="70"/>
      <c r="O49" s="70"/>
      <c r="P49" s="70"/>
    </row>
    <row r="50" spans="1:16" s="64" customFormat="1" ht="15" x14ac:dyDescent="0.3">
      <c r="A50" s="180"/>
      <c r="B50" s="180"/>
      <c r="C50" s="180"/>
      <c r="D50" s="180"/>
      <c r="E50" s="180"/>
      <c r="F50" s="180"/>
      <c r="G50" s="180"/>
      <c r="H50" s="180"/>
      <c r="I50" s="181"/>
      <c r="J50" s="181"/>
      <c r="K50" s="182"/>
      <c r="L50" s="182"/>
      <c r="M50" s="182"/>
      <c r="N50" s="182"/>
      <c r="O50" s="182"/>
      <c r="P50" s="182"/>
    </row>
    <row r="51" spans="1:16" s="63" customFormat="1" ht="15" x14ac:dyDescent="0.3">
      <c r="A51" s="67"/>
      <c r="B51" s="67"/>
      <c r="C51" s="67"/>
      <c r="D51" s="67"/>
      <c r="E51" s="67"/>
      <c r="F51" s="67"/>
      <c r="G51" s="67"/>
      <c r="H51" s="67"/>
      <c r="I51" s="71"/>
      <c r="J51" s="71"/>
      <c r="K51" s="70"/>
      <c r="L51" s="70"/>
      <c r="M51" s="70"/>
      <c r="N51" s="70"/>
      <c r="O51" s="70"/>
      <c r="P51" s="70"/>
    </row>
    <row r="52" spans="1:16" s="63" customFormat="1" ht="15" x14ac:dyDescent="0.3">
      <c r="A52" s="67"/>
      <c r="B52" s="67"/>
      <c r="C52" s="67"/>
      <c r="D52" s="67"/>
      <c r="E52" s="67"/>
      <c r="F52" s="67"/>
      <c r="G52" s="67"/>
      <c r="H52" s="67"/>
      <c r="I52" s="71"/>
      <c r="J52" s="71"/>
      <c r="K52" s="70"/>
      <c r="L52" s="70"/>
      <c r="M52" s="70"/>
      <c r="N52" s="70"/>
      <c r="O52" s="70"/>
      <c r="P52" s="70"/>
    </row>
    <row r="53" spans="1:16" s="63" customFormat="1" ht="15" x14ac:dyDescent="0.3">
      <c r="A53" s="67"/>
      <c r="B53" s="67"/>
      <c r="C53" s="67"/>
      <c r="D53" s="67"/>
      <c r="E53" s="67"/>
      <c r="F53" s="67"/>
      <c r="G53" s="67"/>
      <c r="H53" s="67"/>
      <c r="I53" s="71"/>
      <c r="J53" s="71"/>
      <c r="K53" s="70"/>
      <c r="L53" s="70"/>
      <c r="M53" s="70"/>
      <c r="N53" s="70"/>
      <c r="O53" s="70"/>
      <c r="P53" s="70"/>
    </row>
    <row r="54" spans="1:16" s="63" customFormat="1" ht="15" x14ac:dyDescent="0.3">
      <c r="A54" s="67"/>
      <c r="B54" s="67"/>
      <c r="C54" s="67"/>
      <c r="D54" s="67"/>
      <c r="E54" s="67"/>
      <c r="F54" s="67"/>
      <c r="G54" s="67"/>
      <c r="H54" s="67"/>
      <c r="I54" s="71"/>
      <c r="J54" s="71"/>
      <c r="K54" s="70"/>
      <c r="L54" s="70"/>
      <c r="M54" s="70"/>
      <c r="N54" s="70"/>
      <c r="O54" s="70"/>
      <c r="P54" s="70"/>
    </row>
    <row r="55" spans="1:16" s="63" customFormat="1" ht="15" x14ac:dyDescent="0.3">
      <c r="A55" s="67"/>
      <c r="B55" s="67"/>
      <c r="C55" s="67"/>
      <c r="D55" s="67"/>
      <c r="E55" s="67"/>
      <c r="F55" s="67"/>
      <c r="G55" s="67"/>
      <c r="H55" s="67"/>
      <c r="I55" s="71"/>
      <c r="J55" s="71"/>
      <c r="K55" s="70"/>
      <c r="L55" s="70"/>
      <c r="M55" s="70"/>
      <c r="N55" s="70"/>
      <c r="O55" s="70"/>
      <c r="P55" s="70"/>
    </row>
    <row r="56" spans="1:16" s="63" customFormat="1" ht="15" x14ac:dyDescent="0.3">
      <c r="A56" s="67"/>
      <c r="B56" s="67"/>
      <c r="C56" s="67"/>
      <c r="D56" s="67"/>
      <c r="E56" s="67"/>
      <c r="F56" s="67"/>
      <c r="G56" s="67"/>
      <c r="H56" s="67"/>
      <c r="I56" s="71"/>
      <c r="J56" s="71"/>
      <c r="K56" s="70"/>
      <c r="L56" s="70"/>
      <c r="M56" s="70"/>
      <c r="N56" s="70"/>
      <c r="O56" s="70"/>
      <c r="P56" s="70"/>
    </row>
    <row r="57" spans="1:16" s="63" customFormat="1" ht="15" x14ac:dyDescent="0.3">
      <c r="A57" s="67"/>
      <c r="B57" s="67"/>
      <c r="C57" s="67"/>
      <c r="D57" s="67"/>
      <c r="E57" s="67"/>
      <c r="F57" s="67"/>
      <c r="G57" s="67"/>
      <c r="H57" s="67"/>
      <c r="I57" s="71"/>
      <c r="J57" s="71"/>
      <c r="K57" s="70"/>
      <c r="L57" s="70"/>
      <c r="M57" s="70"/>
      <c r="N57" s="70"/>
      <c r="O57" s="70"/>
      <c r="P57" s="70"/>
    </row>
    <row r="58" spans="1:16" s="63" customFormat="1" ht="15" x14ac:dyDescent="0.3">
      <c r="A58" s="67"/>
      <c r="B58" s="67"/>
      <c r="C58" s="67"/>
      <c r="D58" s="67"/>
      <c r="E58" s="67"/>
      <c r="F58" s="67"/>
      <c r="G58" s="67"/>
      <c r="H58" s="67"/>
      <c r="I58" s="71"/>
      <c r="J58" s="71"/>
      <c r="K58" s="70"/>
      <c r="L58" s="70"/>
      <c r="M58" s="70"/>
      <c r="N58" s="70"/>
      <c r="O58" s="70"/>
      <c r="P58" s="70"/>
    </row>
    <row r="59" spans="1:16" s="63" customFormat="1" ht="15" x14ac:dyDescent="0.3">
      <c r="A59" s="67"/>
      <c r="B59" s="67"/>
      <c r="C59" s="67"/>
      <c r="D59" s="67"/>
      <c r="E59" s="67"/>
      <c r="F59" s="67"/>
      <c r="G59" s="67"/>
      <c r="H59" s="67"/>
      <c r="I59" s="71"/>
      <c r="J59" s="71"/>
      <c r="K59" s="70"/>
      <c r="L59" s="70"/>
      <c r="M59" s="70"/>
      <c r="N59" s="70"/>
      <c r="O59" s="70"/>
      <c r="P59" s="70"/>
    </row>
    <row r="60" spans="1:16" s="63" customFormat="1" ht="15" x14ac:dyDescent="0.3">
      <c r="A60" s="67"/>
      <c r="B60" s="67"/>
      <c r="C60" s="67"/>
      <c r="D60" s="67"/>
      <c r="E60" s="67"/>
      <c r="F60" s="67"/>
      <c r="G60" s="67"/>
      <c r="H60" s="67"/>
      <c r="I60" s="71"/>
      <c r="J60" s="71"/>
      <c r="K60" s="70"/>
      <c r="L60" s="70"/>
      <c r="M60" s="70"/>
      <c r="N60" s="70"/>
      <c r="O60" s="70"/>
      <c r="P60" s="70"/>
    </row>
    <row r="61" spans="1:16" s="63" customFormat="1" ht="15" x14ac:dyDescent="0.3">
      <c r="A61" s="67"/>
      <c r="B61" s="67"/>
      <c r="C61" s="67"/>
      <c r="D61" s="67"/>
      <c r="E61" s="67"/>
      <c r="F61" s="67"/>
      <c r="G61" s="67"/>
      <c r="H61" s="67"/>
      <c r="I61" s="71"/>
      <c r="J61" s="71"/>
      <c r="K61" s="70"/>
      <c r="L61" s="70"/>
      <c r="M61" s="70"/>
      <c r="N61" s="70"/>
      <c r="O61" s="70"/>
      <c r="P61" s="70"/>
    </row>
    <row r="62" spans="1:16" s="63" customFormat="1" ht="15" x14ac:dyDescent="0.3">
      <c r="A62" s="67"/>
      <c r="B62" s="67"/>
      <c r="C62" s="67"/>
      <c r="D62" s="67"/>
      <c r="E62" s="67"/>
      <c r="F62" s="67"/>
      <c r="G62" s="67"/>
      <c r="H62" s="67"/>
      <c r="I62" s="71"/>
      <c r="J62" s="71"/>
      <c r="K62" s="70"/>
      <c r="L62" s="70"/>
      <c r="M62" s="70"/>
      <c r="N62" s="70"/>
      <c r="O62" s="70"/>
      <c r="P62" s="70"/>
    </row>
    <row r="63" spans="1:16" s="63" customFormat="1" ht="15" x14ac:dyDescent="0.3">
      <c r="A63" s="67"/>
      <c r="B63" s="67"/>
      <c r="C63" s="67"/>
      <c r="D63" s="67"/>
      <c r="E63" s="67"/>
      <c r="F63" s="67"/>
      <c r="G63" s="67"/>
      <c r="H63" s="67"/>
      <c r="I63" s="71"/>
      <c r="J63" s="71"/>
      <c r="K63" s="70"/>
      <c r="L63" s="70"/>
      <c r="M63" s="70"/>
      <c r="N63" s="70"/>
      <c r="O63" s="70"/>
      <c r="P63" s="70"/>
    </row>
    <row r="64" spans="1:16" s="63" customFormat="1" ht="15" x14ac:dyDescent="0.3">
      <c r="A64" s="67"/>
      <c r="B64" s="67"/>
      <c r="C64" s="67"/>
      <c r="D64" s="67"/>
      <c r="E64" s="67"/>
      <c r="F64" s="67"/>
      <c r="G64" s="67"/>
      <c r="H64" s="67"/>
      <c r="I64" s="71"/>
      <c r="J64" s="71"/>
      <c r="K64" s="70"/>
      <c r="L64" s="70"/>
      <c r="M64" s="70"/>
      <c r="N64" s="70"/>
      <c r="O64" s="70"/>
      <c r="P64" s="70"/>
    </row>
    <row r="65" spans="1:16" s="63" customFormat="1" ht="15" x14ac:dyDescent="0.3">
      <c r="A65" s="67"/>
      <c r="B65" s="67"/>
      <c r="C65" s="67"/>
      <c r="D65" s="67"/>
      <c r="E65" s="67"/>
      <c r="F65" s="67"/>
      <c r="G65" s="67"/>
      <c r="H65" s="67"/>
      <c r="I65" s="71"/>
      <c r="J65" s="71"/>
      <c r="K65" s="70"/>
      <c r="L65" s="70"/>
      <c r="M65" s="70"/>
      <c r="N65" s="70"/>
      <c r="O65" s="70"/>
      <c r="P65" s="70"/>
    </row>
    <row r="66" spans="1:16" s="63" customFormat="1" ht="15" x14ac:dyDescent="0.3">
      <c r="A66" s="67"/>
      <c r="B66" s="67"/>
      <c r="C66" s="67"/>
      <c r="D66" s="67"/>
      <c r="E66" s="67"/>
      <c r="F66" s="67"/>
      <c r="G66" s="67"/>
      <c r="H66" s="67"/>
      <c r="I66" s="71"/>
      <c r="J66" s="71"/>
      <c r="K66" s="70"/>
      <c r="L66" s="70"/>
      <c r="M66" s="70"/>
      <c r="N66" s="70"/>
      <c r="O66" s="70"/>
      <c r="P66" s="70"/>
    </row>
    <row r="67" spans="1:16" s="63" customFormat="1" ht="15" x14ac:dyDescent="0.3">
      <c r="A67" s="67"/>
      <c r="B67" s="67"/>
      <c r="C67" s="67"/>
      <c r="D67" s="67"/>
      <c r="E67" s="67"/>
      <c r="F67" s="67"/>
      <c r="G67" s="67"/>
      <c r="H67" s="67"/>
      <c r="I67" s="71"/>
      <c r="J67" s="71"/>
      <c r="K67" s="70"/>
      <c r="L67" s="70"/>
      <c r="M67" s="70"/>
      <c r="N67" s="70"/>
      <c r="O67" s="70"/>
      <c r="P67" s="70"/>
    </row>
    <row r="68" spans="1:16" s="63" customFormat="1" ht="15" x14ac:dyDescent="0.3">
      <c r="A68" s="67"/>
      <c r="B68" s="67"/>
      <c r="C68" s="67"/>
      <c r="D68" s="67"/>
      <c r="E68" s="67"/>
      <c r="F68" s="67"/>
      <c r="G68" s="67"/>
      <c r="H68" s="67"/>
      <c r="I68" s="71"/>
      <c r="J68" s="71"/>
      <c r="K68" s="70"/>
      <c r="L68" s="70"/>
      <c r="M68" s="70"/>
      <c r="N68" s="70"/>
      <c r="O68" s="70"/>
      <c r="P68" s="70"/>
    </row>
    <row r="69" spans="1:16" s="63" customFormat="1" ht="15" x14ac:dyDescent="0.3">
      <c r="A69" s="67"/>
      <c r="B69" s="77"/>
      <c r="C69" s="67"/>
      <c r="D69" s="67"/>
      <c r="E69" s="67"/>
      <c r="F69" s="67"/>
      <c r="G69" s="67"/>
      <c r="H69" s="67"/>
      <c r="I69" s="71"/>
      <c r="J69" s="71"/>
      <c r="K69" s="70"/>
      <c r="L69" s="70"/>
      <c r="M69" s="70"/>
      <c r="N69" s="70"/>
      <c r="O69" s="70"/>
      <c r="P69" s="70"/>
    </row>
    <row r="70" spans="1:16" s="63" customFormat="1" ht="15" x14ac:dyDescent="0.3">
      <c r="A70" s="67"/>
      <c r="B70" s="67"/>
      <c r="C70" s="67"/>
      <c r="D70" s="67"/>
      <c r="E70" s="67"/>
      <c r="F70" s="67"/>
      <c r="G70" s="67"/>
      <c r="H70" s="67"/>
      <c r="I70" s="71"/>
      <c r="J70" s="71"/>
      <c r="K70" s="70"/>
      <c r="L70" s="70"/>
      <c r="M70" s="70"/>
      <c r="N70" s="70"/>
      <c r="O70" s="70"/>
      <c r="P70" s="70"/>
    </row>
    <row r="71" spans="1:16" s="63" customFormat="1" ht="15" x14ac:dyDescent="0.3">
      <c r="A71" s="67"/>
      <c r="B71" s="67"/>
      <c r="C71" s="67"/>
      <c r="D71" s="67"/>
      <c r="E71" s="67"/>
      <c r="F71" s="67"/>
      <c r="G71" s="67"/>
      <c r="H71" s="67"/>
      <c r="I71" s="71"/>
      <c r="J71" s="71"/>
      <c r="K71" s="70"/>
      <c r="L71" s="70"/>
      <c r="M71" s="70"/>
      <c r="N71" s="70"/>
      <c r="O71" s="70"/>
      <c r="P71" s="70"/>
    </row>
    <row r="72" spans="1:16" s="63" customFormat="1" ht="15" x14ac:dyDescent="0.3">
      <c r="A72" s="67"/>
      <c r="B72" s="67"/>
      <c r="C72" s="67"/>
      <c r="D72" s="67"/>
      <c r="E72" s="67"/>
      <c r="F72" s="67"/>
      <c r="G72" s="67"/>
      <c r="H72" s="67"/>
      <c r="I72" s="71"/>
      <c r="J72" s="71"/>
      <c r="K72" s="70"/>
      <c r="L72" s="70"/>
      <c r="M72" s="70"/>
      <c r="N72" s="70"/>
      <c r="O72" s="70"/>
      <c r="P72" s="70"/>
    </row>
    <row r="73" spans="1:16" s="63" customFormat="1" ht="15" x14ac:dyDescent="0.3">
      <c r="A73" s="67"/>
      <c r="B73" s="67"/>
      <c r="C73" s="67"/>
      <c r="D73" s="67"/>
      <c r="E73" s="67"/>
      <c r="F73" s="67"/>
      <c r="G73" s="67"/>
      <c r="H73" s="67"/>
      <c r="I73" s="71"/>
      <c r="J73" s="71"/>
      <c r="K73" s="70"/>
      <c r="L73" s="70"/>
      <c r="M73" s="70"/>
      <c r="N73" s="70"/>
      <c r="O73" s="70"/>
      <c r="P73" s="70"/>
    </row>
    <row r="74" spans="1:16" s="63" customFormat="1" ht="15" x14ac:dyDescent="0.3">
      <c r="A74" s="67"/>
      <c r="B74" s="67"/>
      <c r="C74" s="67"/>
      <c r="D74" s="67"/>
      <c r="E74" s="67"/>
      <c r="F74" s="67"/>
      <c r="G74" s="67"/>
      <c r="H74" s="67"/>
      <c r="I74" s="71"/>
      <c r="J74" s="71"/>
      <c r="K74" s="70"/>
      <c r="L74" s="70"/>
      <c r="M74" s="70"/>
      <c r="N74" s="70"/>
      <c r="O74" s="70"/>
      <c r="P74" s="70"/>
    </row>
    <row r="75" spans="1:16" s="63" customFormat="1" ht="15" x14ac:dyDescent="0.3">
      <c r="A75" s="67"/>
      <c r="B75" s="67"/>
      <c r="C75" s="67"/>
      <c r="D75" s="67"/>
      <c r="E75" s="67"/>
      <c r="F75" s="67"/>
      <c r="G75" s="67"/>
      <c r="H75" s="67"/>
      <c r="I75" s="71"/>
      <c r="J75" s="71"/>
      <c r="K75" s="70"/>
      <c r="L75" s="70"/>
      <c r="M75" s="70"/>
      <c r="N75" s="70"/>
      <c r="O75" s="70"/>
      <c r="P75" s="70"/>
    </row>
    <row r="76" spans="1:16" s="63" customFormat="1" ht="15" x14ac:dyDescent="0.3">
      <c r="A76" s="67"/>
      <c r="B76" s="67"/>
      <c r="C76" s="67"/>
      <c r="D76" s="67"/>
      <c r="E76" s="67"/>
      <c r="F76" s="67"/>
      <c r="G76" s="67"/>
      <c r="H76" s="67"/>
      <c r="I76" s="71"/>
      <c r="J76" s="71"/>
      <c r="K76" s="70"/>
      <c r="L76" s="70"/>
      <c r="M76" s="70"/>
      <c r="N76" s="70"/>
      <c r="O76" s="70"/>
      <c r="P76" s="70"/>
    </row>
    <row r="77" spans="1:16" s="63" customFormat="1" ht="15" x14ac:dyDescent="0.3">
      <c r="A77" s="67"/>
      <c r="B77" s="67"/>
      <c r="C77" s="67"/>
      <c r="D77" s="67"/>
      <c r="E77" s="67"/>
      <c r="F77" s="67"/>
      <c r="G77" s="67"/>
      <c r="H77" s="67"/>
      <c r="I77" s="71"/>
      <c r="J77" s="71"/>
      <c r="K77" s="70"/>
      <c r="L77" s="70"/>
      <c r="M77" s="70"/>
      <c r="N77" s="70"/>
      <c r="O77" s="70"/>
      <c r="P77" s="70"/>
    </row>
    <row r="78" spans="1:16" s="63" customFormat="1" ht="15" x14ac:dyDescent="0.3">
      <c r="A78" s="67"/>
      <c r="B78" s="67"/>
      <c r="C78" s="67"/>
      <c r="D78" s="67"/>
      <c r="E78" s="67"/>
      <c r="F78" s="67"/>
      <c r="G78" s="67"/>
      <c r="H78" s="67"/>
      <c r="I78" s="71"/>
      <c r="J78" s="71"/>
      <c r="K78" s="70"/>
      <c r="L78" s="70"/>
      <c r="M78" s="70"/>
      <c r="N78" s="70"/>
      <c r="O78" s="70"/>
      <c r="P78" s="70"/>
    </row>
    <row r="79" spans="1:16" s="63" customFormat="1" ht="15" x14ac:dyDescent="0.3">
      <c r="A79" s="67"/>
      <c r="B79" s="67"/>
      <c r="C79" s="67"/>
      <c r="D79" s="67"/>
      <c r="E79" s="67"/>
      <c r="F79" s="67"/>
      <c r="G79" s="67"/>
      <c r="H79" s="67"/>
      <c r="I79" s="71"/>
      <c r="J79" s="71"/>
      <c r="K79" s="70"/>
      <c r="L79" s="70"/>
      <c r="M79" s="70"/>
      <c r="N79" s="70"/>
      <c r="O79" s="70"/>
      <c r="P79" s="70"/>
    </row>
    <row r="80" spans="1:16" s="63" customFormat="1" ht="15" x14ac:dyDescent="0.3">
      <c r="A80" s="67"/>
      <c r="B80" s="67"/>
      <c r="C80" s="67"/>
      <c r="D80" s="67"/>
      <c r="E80" s="67"/>
      <c r="F80" s="67"/>
      <c r="G80" s="67"/>
      <c r="H80" s="67"/>
      <c r="I80" s="71"/>
      <c r="J80" s="71"/>
      <c r="K80" s="70"/>
      <c r="L80" s="70"/>
      <c r="M80" s="70"/>
      <c r="N80" s="70"/>
      <c r="O80" s="70"/>
      <c r="P80" s="70"/>
    </row>
    <row r="81" spans="1:16" s="63" customFormat="1" ht="15" x14ac:dyDescent="0.3">
      <c r="A81" s="67"/>
      <c r="B81" s="67"/>
      <c r="C81" s="67"/>
      <c r="D81" s="67"/>
      <c r="E81" s="67"/>
      <c r="F81" s="67"/>
      <c r="G81" s="67"/>
      <c r="H81" s="67"/>
      <c r="I81" s="71"/>
      <c r="J81" s="71"/>
      <c r="K81" s="70"/>
      <c r="L81" s="70"/>
      <c r="M81" s="70"/>
      <c r="N81" s="70"/>
      <c r="O81" s="70"/>
      <c r="P81" s="70"/>
    </row>
    <row r="82" spans="1:16" s="63" customFormat="1" ht="15" x14ac:dyDescent="0.3">
      <c r="A82" s="67"/>
      <c r="B82" s="67"/>
      <c r="C82" s="67"/>
      <c r="D82" s="67"/>
      <c r="E82" s="67"/>
      <c r="F82" s="67"/>
      <c r="G82" s="67"/>
      <c r="H82" s="67"/>
      <c r="I82" s="71"/>
      <c r="J82" s="71"/>
      <c r="K82" s="70"/>
      <c r="L82" s="70"/>
      <c r="M82" s="70"/>
      <c r="N82" s="70"/>
      <c r="O82" s="70"/>
      <c r="P82" s="70"/>
    </row>
    <row r="83" spans="1:16" s="63" customFormat="1" ht="15" x14ac:dyDescent="0.3">
      <c r="A83" s="67"/>
      <c r="B83" s="67"/>
      <c r="C83" s="67"/>
      <c r="D83" s="67"/>
      <c r="E83" s="67"/>
      <c r="F83" s="67"/>
      <c r="G83" s="67"/>
      <c r="H83" s="67"/>
      <c r="I83" s="71"/>
      <c r="J83" s="71"/>
      <c r="K83" s="70"/>
      <c r="L83" s="70"/>
      <c r="M83" s="70"/>
      <c r="N83" s="70"/>
      <c r="O83" s="70"/>
      <c r="P83" s="70"/>
    </row>
    <row r="84" spans="1:16" s="63" customFormat="1" ht="15" x14ac:dyDescent="0.3">
      <c r="A84" s="67"/>
      <c r="B84" s="67"/>
      <c r="C84" s="67"/>
      <c r="D84" s="67"/>
      <c r="E84" s="67"/>
      <c r="F84" s="67"/>
      <c r="G84" s="67"/>
      <c r="H84" s="67"/>
      <c r="I84" s="71"/>
      <c r="J84" s="71"/>
      <c r="K84" s="70"/>
      <c r="L84" s="70"/>
      <c r="M84" s="70"/>
      <c r="N84" s="70"/>
      <c r="O84" s="70"/>
      <c r="P84" s="70"/>
    </row>
    <row r="85" spans="1:16" s="63" customFormat="1" ht="15" x14ac:dyDescent="0.3">
      <c r="A85" s="67"/>
      <c r="B85" s="67"/>
      <c r="C85" s="67"/>
      <c r="D85" s="67"/>
      <c r="E85" s="67"/>
      <c r="F85" s="67"/>
      <c r="G85" s="67"/>
      <c r="H85" s="67"/>
      <c r="I85" s="71"/>
      <c r="J85" s="71"/>
      <c r="K85" s="70"/>
      <c r="L85" s="70"/>
      <c r="M85" s="70"/>
      <c r="N85" s="70"/>
      <c r="O85" s="70"/>
      <c r="P85" s="70"/>
    </row>
    <row r="86" spans="1:16" s="63" customFormat="1" ht="15" x14ac:dyDescent="0.3">
      <c r="A86" s="67"/>
      <c r="B86" s="67"/>
      <c r="C86" s="67"/>
      <c r="D86" s="67"/>
      <c r="E86" s="67"/>
      <c r="F86" s="67"/>
      <c r="G86" s="67"/>
      <c r="H86" s="67"/>
      <c r="I86" s="71"/>
      <c r="J86" s="71"/>
      <c r="K86" s="70"/>
      <c r="L86" s="70"/>
      <c r="M86" s="70"/>
      <c r="N86" s="70"/>
      <c r="O86" s="70"/>
      <c r="P86" s="70"/>
    </row>
    <row r="87" spans="1:16" s="63" customFormat="1" ht="15" x14ac:dyDescent="0.3">
      <c r="A87" s="67"/>
      <c r="B87" s="67"/>
      <c r="C87" s="67"/>
      <c r="D87" s="67"/>
      <c r="E87" s="67"/>
      <c r="F87" s="67"/>
      <c r="G87" s="67"/>
      <c r="H87" s="67"/>
      <c r="I87" s="71"/>
      <c r="J87" s="71"/>
      <c r="K87" s="70"/>
      <c r="L87" s="70"/>
      <c r="M87" s="70"/>
      <c r="N87" s="70"/>
      <c r="O87" s="70"/>
      <c r="P87" s="70"/>
    </row>
    <row r="88" spans="1:16" s="63" customFormat="1" ht="15" x14ac:dyDescent="0.3">
      <c r="A88" s="67"/>
      <c r="B88" s="67"/>
      <c r="C88" s="67"/>
      <c r="D88" s="67"/>
      <c r="E88" s="67"/>
      <c r="F88" s="67"/>
      <c r="G88" s="67"/>
      <c r="H88" s="67"/>
      <c r="I88" s="71"/>
      <c r="J88" s="71"/>
      <c r="K88" s="70"/>
      <c r="L88" s="70"/>
      <c r="M88" s="70"/>
      <c r="N88" s="70"/>
      <c r="O88" s="70"/>
      <c r="P88" s="70"/>
    </row>
    <row r="89" spans="1:16" s="63" customFormat="1" ht="15" x14ac:dyDescent="0.3">
      <c r="A89" s="67"/>
      <c r="B89" s="67"/>
      <c r="C89" s="67"/>
      <c r="D89" s="67"/>
      <c r="E89" s="67"/>
      <c r="F89" s="67"/>
      <c r="G89" s="67"/>
      <c r="H89" s="67"/>
      <c r="I89" s="71"/>
      <c r="J89" s="71"/>
      <c r="K89" s="70"/>
      <c r="L89" s="70"/>
      <c r="M89" s="70"/>
      <c r="N89" s="70"/>
      <c r="O89" s="70"/>
      <c r="P89" s="70"/>
    </row>
    <row r="90" spans="1:16" s="63" customFormat="1" ht="15" x14ac:dyDescent="0.3">
      <c r="A90" s="67"/>
      <c r="B90" s="67"/>
      <c r="C90" s="67"/>
      <c r="D90" s="67"/>
      <c r="E90" s="67"/>
      <c r="F90" s="67"/>
      <c r="G90" s="67"/>
      <c r="H90" s="67"/>
      <c r="I90" s="71"/>
      <c r="J90" s="71"/>
      <c r="K90" s="70"/>
      <c r="L90" s="70"/>
      <c r="M90" s="70"/>
      <c r="N90" s="70"/>
      <c r="O90" s="70"/>
      <c r="P90" s="70"/>
    </row>
    <row r="91" spans="1:16" s="63" customFormat="1" ht="15" x14ac:dyDescent="0.3">
      <c r="A91" s="67"/>
      <c r="B91" s="67"/>
      <c r="C91" s="67"/>
      <c r="D91" s="67"/>
      <c r="E91" s="67"/>
      <c r="F91" s="67"/>
      <c r="G91" s="67"/>
      <c r="H91" s="67"/>
      <c r="I91" s="71"/>
      <c r="J91" s="71"/>
      <c r="K91" s="70"/>
      <c r="L91" s="70"/>
      <c r="M91" s="70"/>
      <c r="N91" s="70"/>
      <c r="O91" s="70"/>
      <c r="P91" s="70"/>
    </row>
    <row r="92" spans="1:16" s="63" customFormat="1" ht="15" x14ac:dyDescent="0.3">
      <c r="A92" s="67"/>
      <c r="B92" s="67"/>
      <c r="C92" s="67"/>
      <c r="D92" s="67"/>
      <c r="E92" s="67"/>
      <c r="F92" s="67"/>
      <c r="G92" s="67"/>
      <c r="H92" s="67"/>
      <c r="I92" s="71"/>
      <c r="J92" s="71"/>
      <c r="K92" s="70"/>
      <c r="L92" s="70"/>
      <c r="M92" s="70"/>
      <c r="N92" s="70"/>
      <c r="O92" s="70"/>
      <c r="P92" s="70"/>
    </row>
    <row r="93" spans="1:16" s="63" customFormat="1" ht="15" x14ac:dyDescent="0.3">
      <c r="A93" s="67"/>
      <c r="B93" s="67"/>
      <c r="C93" s="67"/>
      <c r="D93" s="67"/>
      <c r="E93" s="67"/>
      <c r="F93" s="67"/>
      <c r="G93" s="67"/>
      <c r="H93" s="67"/>
      <c r="I93" s="71"/>
      <c r="J93" s="71"/>
      <c r="K93" s="70"/>
      <c r="L93" s="70"/>
      <c r="M93" s="70"/>
      <c r="N93" s="70"/>
      <c r="O93" s="70"/>
      <c r="P93" s="70"/>
    </row>
    <row r="94" spans="1:16" s="63" customFormat="1" ht="15" x14ac:dyDescent="0.3">
      <c r="A94" s="67"/>
      <c r="B94" s="67"/>
      <c r="C94" s="67"/>
      <c r="D94" s="67"/>
      <c r="E94" s="67"/>
      <c r="F94" s="67"/>
      <c r="G94" s="67"/>
      <c r="H94" s="67"/>
      <c r="I94" s="71"/>
      <c r="J94" s="71"/>
      <c r="K94" s="70"/>
      <c r="L94" s="70"/>
      <c r="M94" s="70"/>
      <c r="N94" s="70"/>
      <c r="O94" s="70"/>
      <c r="P94" s="70"/>
    </row>
    <row r="95" spans="1:16" s="63" customFormat="1" ht="15" x14ac:dyDescent="0.3">
      <c r="A95" s="67"/>
      <c r="B95" s="67"/>
      <c r="C95" s="67"/>
      <c r="D95" s="67"/>
      <c r="E95" s="67"/>
      <c r="F95" s="67"/>
      <c r="G95" s="67"/>
      <c r="H95" s="67"/>
      <c r="I95" s="71"/>
      <c r="J95" s="71"/>
      <c r="K95" s="70"/>
      <c r="L95" s="70"/>
      <c r="M95" s="70"/>
      <c r="N95" s="70"/>
      <c r="O95" s="70"/>
      <c r="P95" s="70"/>
    </row>
    <row r="96" spans="1:16" s="63" customFormat="1" ht="15" x14ac:dyDescent="0.3">
      <c r="A96" s="67"/>
      <c r="B96" s="67"/>
      <c r="C96" s="67"/>
      <c r="D96" s="67"/>
      <c r="E96" s="67"/>
      <c r="F96" s="67"/>
      <c r="G96" s="67"/>
      <c r="H96" s="67"/>
      <c r="I96" s="71"/>
      <c r="J96" s="71"/>
      <c r="K96" s="70"/>
      <c r="L96" s="70"/>
      <c r="M96" s="70"/>
      <c r="N96" s="70"/>
      <c r="O96" s="70"/>
      <c r="P96" s="70"/>
    </row>
    <row r="97" spans="1:16" s="63" customFormat="1" ht="15" x14ac:dyDescent="0.3">
      <c r="A97" s="67"/>
      <c r="B97" s="67"/>
      <c r="C97" s="67"/>
      <c r="D97" s="67"/>
      <c r="E97" s="67"/>
      <c r="F97" s="67"/>
      <c r="G97" s="67"/>
      <c r="H97" s="67"/>
      <c r="I97" s="71"/>
      <c r="J97" s="71"/>
      <c r="K97" s="70"/>
      <c r="L97" s="70"/>
      <c r="M97" s="70"/>
      <c r="N97" s="70"/>
      <c r="O97" s="70"/>
      <c r="P97" s="70"/>
    </row>
    <row r="98" spans="1:16" s="63" customFormat="1" ht="15" x14ac:dyDescent="0.3">
      <c r="A98" s="67"/>
      <c r="B98" s="67"/>
      <c r="C98" s="67"/>
      <c r="D98" s="67"/>
      <c r="E98" s="67"/>
      <c r="F98" s="67"/>
      <c r="G98" s="67"/>
      <c r="H98" s="67"/>
      <c r="I98" s="71"/>
      <c r="J98" s="71"/>
      <c r="K98" s="70"/>
      <c r="L98" s="70"/>
      <c r="M98" s="70"/>
      <c r="N98" s="70"/>
      <c r="O98" s="70"/>
      <c r="P98" s="70"/>
    </row>
    <row r="99" spans="1:16" s="63" customFormat="1" ht="15" x14ac:dyDescent="0.3">
      <c r="A99" s="67"/>
      <c r="B99" s="67"/>
      <c r="C99" s="67"/>
      <c r="D99" s="67"/>
      <c r="E99" s="67"/>
      <c r="F99" s="67"/>
      <c r="G99" s="67"/>
      <c r="H99" s="67"/>
      <c r="I99" s="71"/>
      <c r="J99" s="71"/>
      <c r="K99" s="70"/>
      <c r="L99" s="70"/>
      <c r="M99" s="70"/>
      <c r="N99" s="70"/>
      <c r="O99" s="70"/>
      <c r="P99" s="70"/>
    </row>
    <row r="100" spans="1:16" s="63" customFormat="1" ht="15" x14ac:dyDescent="0.3">
      <c r="A100" s="67"/>
      <c r="B100" s="67"/>
      <c r="C100" s="67"/>
      <c r="D100" s="67"/>
      <c r="E100" s="67"/>
      <c r="F100" s="67"/>
      <c r="G100" s="67"/>
      <c r="H100" s="67"/>
      <c r="I100" s="71"/>
      <c r="J100" s="71"/>
      <c r="K100" s="70"/>
      <c r="L100" s="70"/>
      <c r="M100" s="70"/>
      <c r="N100" s="70"/>
      <c r="O100" s="70"/>
      <c r="P100" s="70"/>
    </row>
    <row r="101" spans="1:16" s="63" customFormat="1" ht="15" x14ac:dyDescent="0.3">
      <c r="A101" s="67"/>
      <c r="B101" s="67"/>
      <c r="C101" s="67"/>
      <c r="D101" s="67"/>
      <c r="E101" s="67"/>
      <c r="F101" s="67"/>
      <c r="G101" s="67"/>
      <c r="H101" s="67"/>
      <c r="I101" s="71"/>
      <c r="J101" s="71"/>
      <c r="K101" s="70"/>
      <c r="L101" s="70"/>
      <c r="M101" s="70"/>
      <c r="N101" s="70"/>
      <c r="O101" s="70"/>
      <c r="P101" s="70"/>
    </row>
    <row r="102" spans="1:16" s="63" customFormat="1" ht="15" x14ac:dyDescent="0.3">
      <c r="A102" s="67"/>
      <c r="B102" s="67"/>
      <c r="C102" s="67"/>
      <c r="D102" s="67"/>
      <c r="E102" s="67"/>
      <c r="F102" s="67"/>
      <c r="G102" s="67"/>
      <c r="H102" s="67"/>
      <c r="I102" s="71"/>
      <c r="J102" s="71"/>
      <c r="K102" s="70"/>
      <c r="L102" s="70"/>
      <c r="M102" s="70"/>
      <c r="N102" s="70"/>
      <c r="O102" s="70"/>
      <c r="P102" s="70"/>
    </row>
    <row r="103" spans="1:16" s="63" customFormat="1" ht="15" x14ac:dyDescent="0.3">
      <c r="A103" s="67"/>
      <c r="B103" s="67"/>
      <c r="C103" s="67"/>
      <c r="D103" s="67"/>
      <c r="E103" s="67"/>
      <c r="F103" s="67"/>
      <c r="G103" s="67"/>
      <c r="H103" s="67"/>
      <c r="I103" s="71"/>
      <c r="J103" s="71"/>
      <c r="K103" s="70"/>
      <c r="L103" s="70"/>
      <c r="M103" s="70"/>
      <c r="N103" s="70"/>
      <c r="O103" s="70"/>
      <c r="P103" s="70"/>
    </row>
    <row r="104" spans="1:16" s="63" customFormat="1" ht="15" x14ac:dyDescent="0.3">
      <c r="A104" s="67"/>
      <c r="B104" s="67"/>
      <c r="C104" s="67"/>
      <c r="D104" s="67"/>
      <c r="E104" s="67"/>
      <c r="F104" s="67"/>
      <c r="G104" s="67"/>
      <c r="H104" s="67"/>
      <c r="I104" s="71"/>
      <c r="J104" s="71"/>
      <c r="K104" s="70"/>
      <c r="L104" s="70"/>
      <c r="M104" s="70"/>
      <c r="N104" s="70"/>
      <c r="O104" s="70"/>
      <c r="P104" s="70"/>
    </row>
    <row r="105" spans="1:16" s="63" customFormat="1" ht="15" x14ac:dyDescent="0.3">
      <c r="A105" s="67"/>
      <c r="B105" s="67"/>
      <c r="C105" s="67"/>
      <c r="D105" s="67"/>
      <c r="E105" s="67"/>
      <c r="F105" s="67"/>
      <c r="G105" s="67"/>
      <c r="H105" s="67"/>
      <c r="I105" s="71"/>
      <c r="J105" s="71"/>
      <c r="K105" s="70"/>
      <c r="L105" s="70"/>
      <c r="M105" s="70"/>
      <c r="N105" s="70"/>
      <c r="O105" s="70"/>
      <c r="P105" s="70"/>
    </row>
    <row r="106" spans="1:16" s="63" customFormat="1" ht="15" x14ac:dyDescent="0.3">
      <c r="A106" s="67"/>
      <c r="B106" s="67"/>
      <c r="C106" s="67"/>
      <c r="D106" s="67"/>
      <c r="E106" s="67"/>
      <c r="F106" s="67"/>
      <c r="G106" s="67"/>
      <c r="H106" s="67"/>
      <c r="I106" s="71"/>
      <c r="J106" s="71"/>
      <c r="K106" s="70"/>
      <c r="L106" s="70"/>
      <c r="M106" s="70"/>
      <c r="N106" s="70"/>
      <c r="O106" s="70"/>
      <c r="P106" s="70"/>
    </row>
    <row r="107" spans="1:16" s="63" customFormat="1" ht="15" x14ac:dyDescent="0.3">
      <c r="A107" s="67"/>
      <c r="B107" s="67"/>
      <c r="C107" s="67"/>
      <c r="D107" s="67"/>
      <c r="E107" s="67"/>
      <c r="F107" s="67"/>
      <c r="G107" s="67"/>
      <c r="H107" s="67"/>
      <c r="I107" s="71"/>
      <c r="J107" s="71"/>
    </row>
    <row r="108" spans="1:16" s="63" customFormat="1" ht="15" x14ac:dyDescent="0.3">
      <c r="A108" s="67"/>
      <c r="B108" s="67"/>
      <c r="C108" s="67"/>
      <c r="D108" s="67"/>
      <c r="E108" s="67"/>
      <c r="F108" s="67"/>
      <c r="G108" s="67"/>
      <c r="H108" s="67"/>
      <c r="I108" s="71"/>
      <c r="J108" s="71"/>
    </row>
    <row r="109" spans="1:16" s="63" customFormat="1" ht="15" x14ac:dyDescent="0.3">
      <c r="A109" s="67"/>
      <c r="B109" s="67"/>
      <c r="C109" s="67"/>
      <c r="D109" s="67"/>
      <c r="E109" s="67"/>
      <c r="F109" s="67"/>
      <c r="G109" s="67"/>
      <c r="H109" s="67"/>
      <c r="I109" s="71"/>
      <c r="J109" s="71"/>
    </row>
    <row r="110" spans="1:16" s="63" customFormat="1" ht="15" x14ac:dyDescent="0.3">
      <c r="A110" s="67"/>
      <c r="B110" s="67"/>
      <c r="C110" s="67"/>
      <c r="D110" s="67"/>
      <c r="E110" s="67"/>
      <c r="F110" s="67"/>
      <c r="G110" s="67"/>
      <c r="H110" s="67"/>
      <c r="I110" s="71"/>
    </row>
    <row r="111" spans="1:16" s="63" customFormat="1" ht="15" x14ac:dyDescent="0.3">
      <c r="A111" s="67"/>
      <c r="B111" s="67"/>
      <c r="C111" s="67"/>
      <c r="D111" s="67"/>
      <c r="E111" s="67"/>
      <c r="F111" s="67"/>
      <c r="G111" s="67"/>
      <c r="H111" s="67"/>
      <c r="I111" s="71"/>
    </row>
    <row r="112" spans="1:16" s="63" customFormat="1" ht="15" x14ac:dyDescent="0.3">
      <c r="A112" s="67"/>
      <c r="B112" s="67"/>
      <c r="C112" s="67"/>
      <c r="D112" s="67"/>
      <c r="E112" s="67"/>
      <c r="F112" s="67"/>
      <c r="G112" s="67"/>
      <c r="H112" s="67"/>
      <c r="I112" s="71"/>
    </row>
    <row r="113" spans="1:9" s="63" customFormat="1" ht="15" x14ac:dyDescent="0.3">
      <c r="A113" s="67"/>
      <c r="B113" s="67"/>
      <c r="C113" s="67"/>
      <c r="D113" s="67"/>
      <c r="E113" s="67"/>
      <c r="F113" s="67"/>
      <c r="G113" s="67"/>
      <c r="H113" s="67"/>
      <c r="I113" s="71"/>
    </row>
    <row r="114" spans="1:9" s="63" customFormat="1" ht="15" x14ac:dyDescent="0.3">
      <c r="A114" s="67"/>
      <c r="B114" s="67"/>
      <c r="C114" s="67"/>
      <c r="D114" s="67"/>
      <c r="E114" s="67"/>
      <c r="F114" s="67"/>
      <c r="G114" s="67"/>
      <c r="H114" s="67"/>
      <c r="I114" s="71"/>
    </row>
    <row r="115" spans="1:9" s="63" customFormat="1" ht="15" x14ac:dyDescent="0.3">
      <c r="A115" s="67"/>
      <c r="B115" s="67"/>
      <c r="C115" s="67"/>
      <c r="D115" s="67"/>
      <c r="E115" s="67"/>
      <c r="F115" s="67"/>
      <c r="G115" s="67"/>
      <c r="H115" s="67"/>
      <c r="I115" s="71"/>
    </row>
    <row r="116" spans="1:9" s="63" customFormat="1" ht="15" x14ac:dyDescent="0.3">
      <c r="A116" s="67"/>
      <c r="B116" s="67"/>
      <c r="C116" s="67"/>
      <c r="D116" s="67"/>
      <c r="E116" s="67"/>
      <c r="F116" s="67"/>
      <c r="G116" s="67"/>
      <c r="H116" s="67"/>
      <c r="I116" s="71"/>
    </row>
    <row r="117" spans="1:9" s="63" customFormat="1" ht="15" x14ac:dyDescent="0.3">
      <c r="A117" s="67"/>
      <c r="B117" s="67"/>
      <c r="C117" s="67"/>
      <c r="D117" s="67"/>
      <c r="E117" s="67"/>
      <c r="F117" s="67"/>
      <c r="G117" s="67"/>
      <c r="H117" s="67"/>
      <c r="I117" s="71"/>
    </row>
    <row r="118" spans="1:9" s="63" customFormat="1" ht="15" x14ac:dyDescent="0.3">
      <c r="A118" s="67"/>
      <c r="B118" s="67"/>
      <c r="C118" s="67"/>
      <c r="D118" s="67"/>
      <c r="E118" s="67"/>
      <c r="F118" s="67"/>
      <c r="G118" s="67"/>
      <c r="H118" s="67"/>
      <c r="I118" s="71"/>
    </row>
    <row r="119" spans="1:9" s="63" customFormat="1" ht="15" x14ac:dyDescent="0.3">
      <c r="A119" s="67"/>
      <c r="B119" s="67"/>
      <c r="C119" s="67"/>
      <c r="D119" s="67"/>
      <c r="E119" s="67"/>
      <c r="F119" s="67"/>
      <c r="G119" s="67"/>
      <c r="H119" s="67"/>
      <c r="I119" s="71"/>
    </row>
    <row r="120" spans="1:9" s="63" customFormat="1" ht="15" x14ac:dyDescent="0.3">
      <c r="A120" s="67"/>
      <c r="B120" s="67"/>
      <c r="C120" s="67"/>
      <c r="D120" s="67"/>
      <c r="E120" s="67"/>
      <c r="F120" s="67"/>
      <c r="G120" s="67"/>
      <c r="H120" s="67"/>
      <c r="I120" s="71"/>
    </row>
    <row r="121" spans="1:9" s="63" customFormat="1" ht="15" x14ac:dyDescent="0.3">
      <c r="A121" s="67"/>
      <c r="B121" s="67"/>
      <c r="C121" s="67"/>
      <c r="D121" s="67"/>
      <c r="E121" s="67"/>
      <c r="F121" s="67"/>
      <c r="G121" s="67"/>
      <c r="H121" s="67"/>
      <c r="I121" s="71"/>
    </row>
    <row r="122" spans="1:9" s="63" customFormat="1" ht="15" x14ac:dyDescent="0.3">
      <c r="A122" s="67"/>
      <c r="B122" s="67"/>
      <c r="C122" s="67"/>
      <c r="D122" s="67"/>
      <c r="E122" s="67"/>
      <c r="F122" s="67"/>
      <c r="G122" s="67"/>
      <c r="H122" s="67"/>
      <c r="I122" s="71"/>
    </row>
    <row r="123" spans="1:9" s="63" customFormat="1" ht="15" x14ac:dyDescent="0.3">
      <c r="A123" s="67"/>
      <c r="B123" s="67"/>
      <c r="C123" s="67"/>
      <c r="D123" s="67"/>
      <c r="E123" s="67"/>
      <c r="F123" s="67"/>
      <c r="G123" s="67"/>
      <c r="H123" s="67"/>
      <c r="I123" s="71"/>
    </row>
    <row r="124" spans="1:9" s="63" customFormat="1" ht="15" x14ac:dyDescent="0.3">
      <c r="A124" s="67"/>
      <c r="B124" s="67"/>
      <c r="C124" s="67"/>
      <c r="D124" s="67"/>
      <c r="E124" s="67"/>
      <c r="F124" s="67"/>
      <c r="G124" s="67"/>
      <c r="H124" s="67"/>
      <c r="I124" s="71"/>
    </row>
    <row r="125" spans="1:9" s="63" customFormat="1" ht="15" x14ac:dyDescent="0.3">
      <c r="A125" s="67"/>
      <c r="B125" s="67"/>
      <c r="C125" s="67"/>
      <c r="D125" s="67"/>
      <c r="E125" s="67"/>
      <c r="F125" s="67"/>
      <c r="G125" s="67"/>
      <c r="H125" s="67"/>
      <c r="I125" s="71"/>
    </row>
    <row r="126" spans="1:9" s="63" customFormat="1" ht="15" x14ac:dyDescent="0.3">
      <c r="A126" s="67"/>
      <c r="B126" s="67"/>
      <c r="C126" s="67"/>
      <c r="D126" s="67"/>
      <c r="E126" s="67"/>
      <c r="F126" s="67"/>
      <c r="G126" s="67"/>
      <c r="H126" s="67"/>
      <c r="I126" s="71"/>
    </row>
    <row r="127" spans="1:9" s="63" customFormat="1" ht="15" x14ac:dyDescent="0.3">
      <c r="A127" s="67"/>
      <c r="B127" s="67"/>
      <c r="C127" s="67"/>
      <c r="D127" s="67"/>
      <c r="E127" s="67"/>
      <c r="F127" s="67"/>
      <c r="G127" s="67"/>
      <c r="H127" s="67"/>
      <c r="I127" s="71"/>
    </row>
    <row r="128" spans="1:9" s="63" customFormat="1" ht="15" x14ac:dyDescent="0.3">
      <c r="A128" s="67"/>
      <c r="B128" s="67"/>
      <c r="C128" s="67"/>
      <c r="D128" s="67"/>
      <c r="E128" s="67"/>
      <c r="F128" s="67"/>
      <c r="G128" s="67"/>
      <c r="H128" s="67"/>
      <c r="I128" s="71"/>
    </row>
    <row r="129" spans="1:9" s="63" customFormat="1" ht="15" x14ac:dyDescent="0.3">
      <c r="A129" s="67"/>
      <c r="B129" s="67"/>
      <c r="C129" s="67"/>
      <c r="D129" s="67"/>
      <c r="E129" s="67"/>
      <c r="F129" s="67"/>
      <c r="G129" s="67"/>
      <c r="H129" s="67"/>
      <c r="I129" s="71"/>
    </row>
    <row r="130" spans="1:9" s="63" customFormat="1" ht="15" x14ac:dyDescent="0.3">
      <c r="A130" s="67"/>
      <c r="B130" s="67"/>
      <c r="C130" s="67"/>
      <c r="D130" s="67"/>
      <c r="E130" s="67"/>
      <c r="F130" s="67"/>
      <c r="G130" s="67"/>
      <c r="H130" s="67"/>
      <c r="I130" s="71"/>
    </row>
    <row r="131" spans="1:9" s="63" customFormat="1" ht="15" x14ac:dyDescent="0.3">
      <c r="A131" s="67"/>
      <c r="B131" s="67"/>
      <c r="C131" s="67"/>
      <c r="D131" s="67"/>
      <c r="E131" s="67"/>
      <c r="F131" s="67"/>
      <c r="G131" s="67"/>
      <c r="H131" s="67"/>
      <c r="I131" s="71"/>
    </row>
    <row r="132" spans="1:9" s="63" customFormat="1" ht="15" x14ac:dyDescent="0.3">
      <c r="A132" s="67"/>
      <c r="B132" s="67"/>
      <c r="C132" s="67"/>
      <c r="D132" s="67"/>
      <c r="E132" s="67"/>
      <c r="F132" s="67"/>
      <c r="G132" s="67"/>
      <c r="H132" s="67"/>
      <c r="I132" s="71"/>
    </row>
    <row r="133" spans="1:9" s="63" customFormat="1" ht="15" x14ac:dyDescent="0.3">
      <c r="A133" s="67"/>
      <c r="B133" s="67"/>
      <c r="C133" s="67"/>
      <c r="D133" s="67"/>
      <c r="E133" s="67"/>
      <c r="F133" s="67"/>
      <c r="G133" s="67"/>
      <c r="H133" s="67"/>
      <c r="I133" s="71"/>
    </row>
    <row r="134" spans="1:9" s="63" customFormat="1" ht="15" x14ac:dyDescent="0.3">
      <c r="A134" s="67"/>
      <c r="B134" s="67"/>
      <c r="C134" s="67"/>
      <c r="D134" s="67"/>
      <c r="E134" s="67"/>
      <c r="F134" s="67"/>
      <c r="G134" s="67"/>
      <c r="H134" s="67"/>
      <c r="I134" s="71"/>
    </row>
    <row r="135" spans="1:9" s="63" customFormat="1" ht="15" x14ac:dyDescent="0.3">
      <c r="A135" s="67"/>
      <c r="B135" s="67"/>
      <c r="C135" s="67"/>
      <c r="D135" s="67"/>
      <c r="E135" s="67"/>
      <c r="F135" s="67"/>
      <c r="G135" s="67"/>
      <c r="H135" s="67"/>
      <c r="I135" s="71"/>
    </row>
    <row r="136" spans="1:9" s="63" customFormat="1" ht="15" x14ac:dyDescent="0.3">
      <c r="A136" s="67"/>
      <c r="B136" s="67"/>
      <c r="C136" s="67"/>
      <c r="D136" s="67"/>
      <c r="E136" s="67"/>
      <c r="F136" s="67"/>
      <c r="G136" s="67"/>
      <c r="H136" s="67"/>
      <c r="I136" s="71"/>
    </row>
    <row r="137" spans="1:9" s="63" customFormat="1" ht="15" x14ac:dyDescent="0.3">
      <c r="A137" s="67"/>
      <c r="B137" s="67"/>
      <c r="C137" s="67"/>
      <c r="D137" s="67"/>
      <c r="E137" s="67"/>
      <c r="F137" s="67"/>
      <c r="G137" s="67"/>
      <c r="H137" s="67"/>
      <c r="I137" s="71"/>
    </row>
    <row r="138" spans="1:9" s="63" customFormat="1" ht="15" x14ac:dyDescent="0.3">
      <c r="A138" s="67"/>
      <c r="B138" s="67"/>
      <c r="C138" s="67"/>
      <c r="D138" s="67"/>
      <c r="E138" s="67"/>
      <c r="F138" s="67"/>
      <c r="G138" s="67"/>
      <c r="H138" s="67"/>
      <c r="I138" s="71"/>
    </row>
    <row r="139" spans="1:9" s="63" customFormat="1" ht="15" x14ac:dyDescent="0.3">
      <c r="A139" s="67"/>
      <c r="B139" s="67"/>
      <c r="C139" s="67"/>
      <c r="D139" s="67"/>
      <c r="E139" s="67"/>
      <c r="F139" s="67"/>
      <c r="G139" s="67"/>
      <c r="H139" s="67"/>
      <c r="I139" s="71"/>
    </row>
    <row r="140" spans="1:9" s="63" customFormat="1" ht="15" x14ac:dyDescent="0.3">
      <c r="A140" s="67"/>
      <c r="B140" s="67"/>
      <c r="C140" s="67"/>
      <c r="D140" s="67"/>
      <c r="E140" s="67"/>
      <c r="F140" s="67"/>
      <c r="G140" s="67"/>
      <c r="H140" s="67"/>
      <c r="I140" s="71"/>
    </row>
    <row r="141" spans="1:9" s="63" customFormat="1" ht="15" x14ac:dyDescent="0.3">
      <c r="A141" s="67"/>
      <c r="B141" s="67"/>
      <c r="C141" s="67"/>
      <c r="D141" s="67"/>
      <c r="E141" s="67"/>
      <c r="F141" s="67"/>
      <c r="G141" s="67"/>
      <c r="H141" s="67"/>
      <c r="I141" s="71"/>
    </row>
    <row r="142" spans="1:9" s="63" customFormat="1" ht="15" x14ac:dyDescent="0.3">
      <c r="A142" s="67"/>
      <c r="B142" s="67"/>
      <c r="C142" s="67"/>
      <c r="D142" s="67"/>
      <c r="E142" s="67"/>
      <c r="F142" s="67"/>
      <c r="G142" s="67"/>
      <c r="H142" s="67"/>
      <c r="I142" s="71"/>
    </row>
    <row r="143" spans="1:9" s="63" customFormat="1" ht="15" x14ac:dyDescent="0.3">
      <c r="A143" s="67"/>
      <c r="B143" s="67"/>
      <c r="C143" s="67"/>
      <c r="D143" s="67"/>
      <c r="E143" s="67"/>
      <c r="F143" s="67"/>
      <c r="G143" s="67"/>
      <c r="H143" s="67"/>
      <c r="I143" s="71"/>
    </row>
    <row r="144" spans="1:9" s="63" customFormat="1" ht="15" x14ac:dyDescent="0.3">
      <c r="A144" s="67"/>
      <c r="B144" s="67"/>
      <c r="C144" s="67"/>
      <c r="D144" s="67"/>
      <c r="E144" s="67"/>
      <c r="F144" s="67"/>
      <c r="G144" s="67"/>
      <c r="H144" s="67"/>
      <c r="I144" s="71"/>
    </row>
    <row r="145" spans="1:9" s="63" customFormat="1" ht="15" x14ac:dyDescent="0.3">
      <c r="A145" s="67"/>
      <c r="B145" s="67"/>
      <c r="C145" s="67"/>
      <c r="D145" s="67"/>
      <c r="E145" s="67"/>
      <c r="F145" s="67"/>
      <c r="G145" s="67"/>
      <c r="H145" s="67"/>
      <c r="I145" s="71"/>
    </row>
    <row r="146" spans="1:9" s="63" customFormat="1" ht="15" x14ac:dyDescent="0.3">
      <c r="A146" s="67"/>
      <c r="B146" s="67"/>
      <c r="C146" s="67"/>
      <c r="D146" s="67"/>
      <c r="E146" s="67"/>
      <c r="F146" s="67"/>
      <c r="G146" s="67"/>
      <c r="H146" s="67"/>
      <c r="I146" s="71"/>
    </row>
    <row r="147" spans="1:9" s="63" customFormat="1" ht="15" x14ac:dyDescent="0.3">
      <c r="A147" s="67"/>
      <c r="B147" s="67"/>
      <c r="C147" s="67"/>
      <c r="D147" s="67"/>
      <c r="E147" s="67"/>
      <c r="F147" s="67"/>
      <c r="G147" s="67"/>
      <c r="H147" s="67"/>
      <c r="I147" s="71"/>
    </row>
    <row r="148" spans="1:9" s="63" customFormat="1" ht="15" x14ac:dyDescent="0.3">
      <c r="A148" s="67"/>
      <c r="B148" s="67"/>
      <c r="C148" s="67"/>
      <c r="D148" s="67"/>
      <c r="E148" s="67"/>
      <c r="F148" s="67"/>
      <c r="G148" s="67"/>
      <c r="H148" s="67"/>
      <c r="I148" s="71"/>
    </row>
    <row r="149" spans="1:9" s="63" customFormat="1" ht="15" x14ac:dyDescent="0.3">
      <c r="A149" s="67"/>
      <c r="B149" s="67"/>
      <c r="C149" s="67"/>
      <c r="D149" s="67"/>
      <c r="E149" s="67"/>
      <c r="F149" s="67"/>
      <c r="G149" s="67"/>
      <c r="H149" s="67"/>
      <c r="I149" s="71"/>
    </row>
    <row r="150" spans="1:9" s="63" customFormat="1" ht="15" x14ac:dyDescent="0.3">
      <c r="A150" s="67"/>
      <c r="B150" s="67"/>
      <c r="C150" s="67"/>
      <c r="D150" s="67"/>
      <c r="E150" s="67"/>
      <c r="F150" s="67"/>
      <c r="G150" s="67"/>
      <c r="H150" s="67"/>
      <c r="I150" s="71"/>
    </row>
    <row r="151" spans="1:9" s="63" customFormat="1" ht="15" x14ac:dyDescent="0.3">
      <c r="A151" s="67"/>
      <c r="B151" s="67"/>
      <c r="C151" s="67"/>
      <c r="D151" s="67"/>
      <c r="E151" s="67"/>
      <c r="F151" s="67"/>
      <c r="G151" s="67"/>
      <c r="H151" s="67"/>
      <c r="I151" s="71"/>
    </row>
    <row r="152" spans="1:9" s="63" customFormat="1" ht="15" x14ac:dyDescent="0.3">
      <c r="A152" s="67"/>
      <c r="B152" s="67"/>
      <c r="C152" s="67"/>
      <c r="D152" s="67"/>
      <c r="E152" s="67"/>
      <c r="F152" s="67"/>
      <c r="G152" s="67"/>
      <c r="H152" s="67"/>
      <c r="I152" s="71"/>
    </row>
    <row r="153" spans="1:9" s="63" customFormat="1" ht="15" x14ac:dyDescent="0.3">
      <c r="A153" s="67"/>
      <c r="B153" s="67"/>
      <c r="C153" s="67"/>
      <c r="D153" s="67"/>
      <c r="E153" s="67"/>
      <c r="F153" s="67"/>
      <c r="G153" s="67"/>
      <c r="H153" s="67"/>
      <c r="I153" s="71"/>
    </row>
    <row r="154" spans="1:9" s="63" customFormat="1" ht="15" x14ac:dyDescent="0.3">
      <c r="A154" s="67"/>
      <c r="B154" s="67"/>
      <c r="C154" s="67"/>
      <c r="D154" s="67"/>
      <c r="E154" s="67"/>
      <c r="F154" s="67"/>
      <c r="G154" s="67"/>
      <c r="H154" s="67"/>
      <c r="I154" s="71"/>
    </row>
    <row r="155" spans="1:9" s="63" customFormat="1" ht="15" x14ac:dyDescent="0.3">
      <c r="A155" s="67"/>
      <c r="B155" s="67"/>
      <c r="C155" s="67"/>
      <c r="D155" s="67"/>
      <c r="E155" s="67"/>
      <c r="F155" s="67"/>
      <c r="G155" s="67"/>
      <c r="H155" s="67"/>
      <c r="I155" s="71"/>
    </row>
    <row r="156" spans="1:9" s="63" customFormat="1" ht="15" x14ac:dyDescent="0.3">
      <c r="A156" s="67"/>
      <c r="B156" s="67"/>
      <c r="C156" s="67"/>
      <c r="D156" s="67"/>
      <c r="E156" s="67"/>
      <c r="F156" s="67"/>
      <c r="G156" s="67"/>
      <c r="H156" s="67"/>
      <c r="I156" s="71"/>
    </row>
    <row r="157" spans="1:9" s="63" customFormat="1" ht="15" x14ac:dyDescent="0.3">
      <c r="A157" s="67"/>
      <c r="B157" s="67"/>
      <c r="C157" s="67"/>
      <c r="D157" s="67"/>
      <c r="E157" s="67"/>
      <c r="F157" s="67"/>
      <c r="G157" s="67"/>
      <c r="H157" s="67"/>
      <c r="I157" s="71"/>
    </row>
    <row r="158" spans="1:9" s="63" customFormat="1" ht="15" x14ac:dyDescent="0.3">
      <c r="A158" s="67"/>
      <c r="B158" s="67"/>
      <c r="C158" s="67"/>
      <c r="D158" s="67"/>
      <c r="E158" s="67"/>
      <c r="F158" s="67"/>
      <c r="G158" s="67"/>
      <c r="H158" s="67"/>
      <c r="I158" s="71"/>
    </row>
    <row r="159" spans="1:9" s="63" customFormat="1" ht="15" x14ac:dyDescent="0.3">
      <c r="A159" s="67"/>
      <c r="B159" s="67"/>
      <c r="C159" s="67"/>
      <c r="D159" s="67"/>
      <c r="E159" s="67"/>
      <c r="F159" s="67"/>
      <c r="G159" s="67"/>
      <c r="H159" s="67"/>
      <c r="I159" s="71"/>
    </row>
    <row r="160" spans="1:9" s="63" customFormat="1" ht="15" x14ac:dyDescent="0.3">
      <c r="A160" s="67"/>
      <c r="B160" s="67"/>
      <c r="C160" s="67"/>
      <c r="D160" s="67"/>
      <c r="E160" s="67"/>
      <c r="F160" s="67"/>
      <c r="G160" s="67"/>
      <c r="H160" s="67"/>
      <c r="I160" s="71"/>
    </row>
    <row r="161" spans="1:9" s="63" customFormat="1" ht="15" x14ac:dyDescent="0.3">
      <c r="A161" s="67"/>
      <c r="B161" s="67"/>
      <c r="C161" s="67"/>
      <c r="D161" s="67"/>
      <c r="E161" s="67"/>
      <c r="F161" s="67"/>
      <c r="G161" s="67"/>
      <c r="H161" s="67"/>
      <c r="I161" s="71"/>
    </row>
    <row r="162" spans="1:9" s="63" customFormat="1" ht="15" x14ac:dyDescent="0.3">
      <c r="A162" s="67"/>
      <c r="B162" s="67"/>
      <c r="C162" s="67"/>
      <c r="D162" s="67"/>
      <c r="E162" s="67"/>
      <c r="F162" s="67"/>
      <c r="G162" s="67"/>
      <c r="H162" s="67"/>
      <c r="I162" s="71"/>
    </row>
    <row r="163" spans="1:9" s="63" customFormat="1" ht="15" x14ac:dyDescent="0.3">
      <c r="A163" s="67"/>
      <c r="B163" s="67"/>
      <c r="C163" s="67"/>
      <c r="D163" s="67"/>
      <c r="E163" s="67"/>
      <c r="F163" s="67"/>
      <c r="G163" s="67"/>
      <c r="H163" s="67"/>
      <c r="I163" s="71"/>
    </row>
    <row r="164" spans="1:9" s="63" customFormat="1" ht="15" x14ac:dyDescent="0.3">
      <c r="A164" s="67"/>
      <c r="B164" s="67"/>
      <c r="C164" s="67"/>
      <c r="D164" s="67"/>
      <c r="E164" s="67"/>
      <c r="F164" s="67"/>
      <c r="G164" s="67"/>
      <c r="H164" s="67"/>
      <c r="I164" s="71"/>
    </row>
    <row r="165" spans="1:9" ht="15" x14ac:dyDescent="0.3">
      <c r="A165" s="67"/>
      <c r="B165" s="67"/>
      <c r="C165" s="67"/>
      <c r="D165" s="67"/>
      <c r="E165" s="67"/>
      <c r="F165" s="67"/>
      <c r="G165" s="67"/>
      <c r="H165" s="67"/>
      <c r="I165" s="71"/>
    </row>
    <row r="166" spans="1:9" ht="15" x14ac:dyDescent="0.3">
      <c r="A166" s="67"/>
      <c r="B166" s="67"/>
      <c r="C166" s="67"/>
      <c r="D166" s="67"/>
      <c r="E166" s="67"/>
      <c r="F166" s="67"/>
      <c r="G166" s="67"/>
      <c r="H166" s="67"/>
      <c r="I166" s="71"/>
    </row>
    <row r="167" spans="1:9" ht="15" x14ac:dyDescent="0.3">
      <c r="A167" s="67"/>
      <c r="B167" s="67"/>
      <c r="C167" s="67"/>
      <c r="D167" s="67"/>
      <c r="E167" s="67"/>
      <c r="F167" s="67"/>
      <c r="G167" s="67"/>
      <c r="H167" s="67"/>
      <c r="I167" s="71"/>
    </row>
    <row r="168" spans="1:9" ht="15" x14ac:dyDescent="0.3">
      <c r="A168" s="67"/>
      <c r="B168" s="67"/>
      <c r="C168" s="67"/>
      <c r="D168" s="67"/>
      <c r="E168" s="67"/>
      <c r="F168" s="67"/>
      <c r="G168" s="67"/>
      <c r="H168" s="67"/>
      <c r="I168" s="71"/>
    </row>
    <row r="169" spans="1:9" ht="15" x14ac:dyDescent="0.3">
      <c r="A169" s="67"/>
      <c r="B169" s="67"/>
      <c r="C169" s="67"/>
      <c r="D169" s="67"/>
      <c r="E169" s="67"/>
      <c r="F169" s="67"/>
      <c r="G169" s="67"/>
      <c r="H169" s="67"/>
      <c r="I169" s="71"/>
    </row>
    <row r="170" spans="1:9" ht="15" x14ac:dyDescent="0.3">
      <c r="A170" s="67"/>
      <c r="B170" s="67"/>
      <c r="C170" s="67"/>
      <c r="D170" s="67"/>
      <c r="E170" s="67"/>
      <c r="F170" s="67"/>
      <c r="G170" s="67"/>
      <c r="H170" s="67"/>
      <c r="I170" s="71"/>
    </row>
    <row r="171" spans="1:9" ht="15" x14ac:dyDescent="0.3">
      <c r="A171" s="67"/>
      <c r="B171" s="67"/>
      <c r="C171" s="67"/>
      <c r="D171" s="67"/>
      <c r="E171" s="67"/>
      <c r="F171" s="67"/>
      <c r="G171" s="67"/>
      <c r="H171" s="67"/>
      <c r="I171" s="71"/>
    </row>
    <row r="172" spans="1:9" ht="15" x14ac:dyDescent="0.3">
      <c r="A172" s="67"/>
      <c r="B172" s="67"/>
      <c r="C172" s="67"/>
      <c r="D172" s="67"/>
      <c r="E172" s="67"/>
      <c r="F172" s="67"/>
      <c r="G172" s="67"/>
      <c r="H172" s="67"/>
    </row>
    <row r="173" spans="1:9" ht="15" x14ac:dyDescent="0.3">
      <c r="A173" s="67"/>
      <c r="B173" s="67"/>
      <c r="C173" s="67"/>
      <c r="D173" s="67"/>
      <c r="E173" s="67"/>
      <c r="F173" s="67"/>
      <c r="G173" s="67"/>
      <c r="H173" s="67"/>
    </row>
    <row r="174" spans="1:9" ht="15" x14ac:dyDescent="0.3">
      <c r="A174" s="67"/>
      <c r="B174" s="67"/>
      <c r="C174" s="67"/>
      <c r="D174" s="67"/>
      <c r="E174" s="67"/>
      <c r="F174" s="67"/>
      <c r="G174" s="67"/>
      <c r="H174" s="67"/>
    </row>
    <row r="175" spans="1:9" ht="15" x14ac:dyDescent="0.3">
      <c r="A175" s="67"/>
      <c r="B175" s="67"/>
      <c r="C175" s="67"/>
      <c r="D175" s="67"/>
      <c r="E175" s="67"/>
      <c r="F175" s="67"/>
      <c r="G175" s="67"/>
      <c r="H175" s="67"/>
    </row>
    <row r="176" spans="1:9" ht="15" x14ac:dyDescent="0.3">
      <c r="A176" s="67"/>
      <c r="B176" s="67"/>
      <c r="C176" s="67"/>
      <c r="D176" s="67"/>
      <c r="E176" s="67"/>
      <c r="F176" s="67"/>
      <c r="G176" s="67"/>
      <c r="H176" s="67"/>
    </row>
    <row r="177" spans="1:8" ht="15" x14ac:dyDescent="0.3">
      <c r="A177" s="67"/>
      <c r="B177" s="67"/>
      <c r="C177" s="67"/>
      <c r="D177" s="67"/>
      <c r="E177" s="67"/>
      <c r="F177" s="67"/>
      <c r="G177" s="67"/>
      <c r="H177" s="67"/>
    </row>
    <row r="178" spans="1:8" ht="15" x14ac:dyDescent="0.3">
      <c r="A178" s="67"/>
      <c r="B178" s="67"/>
      <c r="C178" s="67"/>
      <c r="D178" s="67"/>
      <c r="E178" s="67"/>
      <c r="F178" s="67"/>
      <c r="G178" s="67"/>
      <c r="H178" s="67"/>
    </row>
    <row r="179" spans="1:8" ht="15" x14ac:dyDescent="0.3">
      <c r="A179" s="67"/>
      <c r="B179" s="67"/>
      <c r="C179" s="67"/>
      <c r="D179" s="67"/>
      <c r="E179" s="67"/>
      <c r="F179" s="67"/>
      <c r="G179" s="67"/>
      <c r="H179" s="67"/>
    </row>
    <row r="180" spans="1:8" ht="15" x14ac:dyDescent="0.3">
      <c r="A180" s="67"/>
      <c r="B180" s="67"/>
      <c r="C180" s="67"/>
      <c r="D180" s="67"/>
      <c r="E180" s="67"/>
      <c r="F180" s="67"/>
      <c r="G180" s="67"/>
      <c r="H180" s="67"/>
    </row>
    <row r="181" spans="1:8" ht="15" x14ac:dyDescent="0.3">
      <c r="A181" s="67"/>
      <c r="B181" s="67"/>
      <c r="C181" s="67"/>
      <c r="D181" s="67"/>
      <c r="E181" s="67"/>
      <c r="F181" s="67"/>
      <c r="G181" s="67"/>
      <c r="H181" s="67"/>
    </row>
    <row r="182" spans="1:8" x14ac:dyDescent="0.25">
      <c r="A182" s="70"/>
      <c r="B182" s="70"/>
      <c r="C182" s="70"/>
      <c r="D182" s="70"/>
      <c r="E182" s="70"/>
      <c r="F182" s="70"/>
      <c r="G182" s="70"/>
    </row>
    <row r="183" spans="1:8" x14ac:dyDescent="0.25">
      <c r="A183" s="70"/>
      <c r="B183" s="70"/>
      <c r="C183" s="70"/>
      <c r="D183" s="70"/>
      <c r="E183" s="70"/>
      <c r="F183" s="70"/>
      <c r="G183" s="70"/>
    </row>
    <row r="184" spans="1:8" x14ac:dyDescent="0.25">
      <c r="A184" s="70"/>
      <c r="B184" s="70"/>
      <c r="C184" s="70"/>
      <c r="D184" s="70"/>
      <c r="E184" s="70"/>
      <c r="F184" s="70"/>
      <c r="G184" s="70"/>
    </row>
    <row r="185" spans="1:8" x14ac:dyDescent="0.25">
      <c r="A185" s="70"/>
      <c r="B185" s="70"/>
      <c r="C185" s="70"/>
      <c r="D185" s="70"/>
      <c r="E185" s="70"/>
      <c r="F185" s="70"/>
      <c r="G185" s="70"/>
    </row>
    <row r="186" spans="1:8" x14ac:dyDescent="0.25">
      <c r="A186" s="70"/>
      <c r="B186" s="70"/>
      <c r="C186" s="70"/>
      <c r="D186" s="70"/>
      <c r="E186" s="70"/>
      <c r="F186" s="70"/>
      <c r="G186" s="70"/>
    </row>
    <row r="187" spans="1:8" x14ac:dyDescent="0.25">
      <c r="A187" s="70"/>
      <c r="B187" s="70"/>
      <c r="C187" s="70"/>
      <c r="D187" s="70"/>
      <c r="E187" s="70"/>
      <c r="F187" s="70"/>
      <c r="G187" s="70"/>
    </row>
    <row r="188" spans="1:8" x14ac:dyDescent="0.25">
      <c r="A188" s="70"/>
      <c r="B188" s="70"/>
      <c r="C188" s="70"/>
      <c r="D188" s="70"/>
      <c r="E188" s="70"/>
      <c r="F188" s="70"/>
      <c r="G188" s="70"/>
    </row>
    <row r="189" spans="1:8" x14ac:dyDescent="0.25">
      <c r="A189" s="70"/>
      <c r="B189" s="70"/>
      <c r="C189" s="70"/>
      <c r="D189" s="70"/>
      <c r="E189" s="70"/>
      <c r="F189" s="70"/>
      <c r="G189" s="70"/>
    </row>
    <row r="190" spans="1:8" x14ac:dyDescent="0.25">
      <c r="A190" s="70"/>
      <c r="B190" s="70"/>
      <c r="C190" s="70"/>
      <c r="D190" s="70"/>
      <c r="E190" s="70"/>
      <c r="F190" s="70"/>
      <c r="G190" s="70"/>
    </row>
    <row r="191" spans="1:8" x14ac:dyDescent="0.25">
      <c r="A191" s="70"/>
      <c r="B191" s="70"/>
      <c r="C191" s="70"/>
      <c r="D191" s="70"/>
      <c r="E191" s="70"/>
      <c r="F191" s="70"/>
      <c r="G191" s="70"/>
    </row>
    <row r="192" spans="1:8" x14ac:dyDescent="0.25">
      <c r="A192" s="70"/>
      <c r="B192" s="70"/>
      <c r="C192" s="70"/>
      <c r="D192" s="70"/>
      <c r="E192" s="70"/>
      <c r="F192" s="70"/>
      <c r="G192" s="70"/>
    </row>
    <row r="193" spans="1:7" x14ac:dyDescent="0.25">
      <c r="A193" s="70"/>
      <c r="B193" s="70"/>
      <c r="C193" s="70"/>
      <c r="D193" s="70"/>
      <c r="E193" s="70"/>
      <c r="F193" s="70"/>
      <c r="G193" s="70"/>
    </row>
    <row r="194" spans="1:7" x14ac:dyDescent="0.25">
      <c r="A194" s="70"/>
      <c r="B194" s="70"/>
      <c r="C194" s="70"/>
      <c r="D194" s="70"/>
      <c r="E194" s="70"/>
      <c r="F194" s="70"/>
      <c r="G194" s="70"/>
    </row>
    <row r="195" spans="1:7" x14ac:dyDescent="0.25">
      <c r="A195" s="70"/>
      <c r="B195" s="70"/>
      <c r="C195" s="70"/>
      <c r="D195" s="70"/>
      <c r="E195" s="70"/>
      <c r="F195" s="70"/>
      <c r="G195" s="70"/>
    </row>
    <row r="196" spans="1:7" x14ac:dyDescent="0.25">
      <c r="A196" s="70"/>
      <c r="B196" s="70"/>
      <c r="C196" s="70"/>
      <c r="D196" s="70"/>
      <c r="E196" s="70"/>
      <c r="F196" s="70"/>
      <c r="G196" s="70"/>
    </row>
    <row r="197" spans="1:7" x14ac:dyDescent="0.25">
      <c r="A197" s="70"/>
      <c r="B197" s="70"/>
      <c r="C197" s="70"/>
      <c r="D197" s="70"/>
      <c r="E197" s="70"/>
      <c r="F197" s="70"/>
      <c r="G197" s="70"/>
    </row>
    <row r="198" spans="1:7" x14ac:dyDescent="0.25">
      <c r="A198" s="70"/>
      <c r="B198" s="70"/>
      <c r="C198" s="70"/>
      <c r="D198" s="70"/>
      <c r="E198" s="70"/>
      <c r="F198" s="70"/>
      <c r="G198" s="70"/>
    </row>
    <row r="199" spans="1:7" x14ac:dyDescent="0.25">
      <c r="A199" s="70"/>
      <c r="B199" s="70"/>
      <c r="C199" s="70"/>
      <c r="D199" s="70"/>
      <c r="E199" s="70"/>
      <c r="F199" s="70"/>
      <c r="G199" s="70"/>
    </row>
    <row r="200" spans="1:7" x14ac:dyDescent="0.25">
      <c r="A200" s="70"/>
      <c r="B200" s="70"/>
      <c r="C200" s="70"/>
      <c r="D200" s="70"/>
      <c r="E200" s="70"/>
      <c r="F200" s="70"/>
      <c r="G200" s="70"/>
    </row>
    <row r="201" spans="1:7" x14ac:dyDescent="0.25">
      <c r="A201" s="70"/>
      <c r="B201" s="70"/>
      <c r="C201" s="70"/>
      <c r="D201" s="70"/>
      <c r="E201" s="70"/>
      <c r="F201" s="70"/>
      <c r="G201" s="70"/>
    </row>
    <row r="202" spans="1:7" x14ac:dyDescent="0.25">
      <c r="A202" s="70"/>
      <c r="B202" s="70"/>
      <c r="C202" s="70"/>
      <c r="D202" s="70"/>
      <c r="E202" s="70"/>
      <c r="F202" s="70"/>
      <c r="G202" s="70"/>
    </row>
    <row r="203" spans="1:7" x14ac:dyDescent="0.25">
      <c r="A203" s="70"/>
      <c r="B203" s="70"/>
      <c r="C203" s="70"/>
      <c r="D203" s="70"/>
      <c r="E203" s="70"/>
      <c r="F203" s="70"/>
      <c r="G203" s="70"/>
    </row>
    <row r="204" spans="1:7" x14ac:dyDescent="0.25">
      <c r="A204" s="70"/>
      <c r="B204" s="70"/>
      <c r="C204" s="70"/>
      <c r="D204" s="70"/>
      <c r="E204" s="70"/>
      <c r="F204" s="70"/>
      <c r="G204" s="70"/>
    </row>
    <row r="205" spans="1:7" x14ac:dyDescent="0.25">
      <c r="A205" s="70"/>
      <c r="B205" s="70"/>
      <c r="C205" s="70"/>
      <c r="D205" s="70"/>
      <c r="E205" s="70"/>
      <c r="F205" s="70"/>
      <c r="G205" s="70"/>
    </row>
    <row r="206" spans="1:7" x14ac:dyDescent="0.25">
      <c r="A206" s="70"/>
      <c r="B206" s="70"/>
      <c r="C206" s="70"/>
      <c r="D206" s="70"/>
      <c r="E206" s="70"/>
      <c r="F206" s="70"/>
      <c r="G206" s="70"/>
    </row>
    <row r="207" spans="1:7" x14ac:dyDescent="0.25">
      <c r="A207" s="70"/>
      <c r="B207" s="70"/>
      <c r="C207" s="70"/>
      <c r="D207" s="70"/>
      <c r="E207" s="70"/>
      <c r="F207" s="70"/>
      <c r="G207" s="70"/>
    </row>
    <row r="208" spans="1:7" x14ac:dyDescent="0.25">
      <c r="A208" s="70"/>
      <c r="B208" s="70"/>
      <c r="C208" s="70"/>
      <c r="D208" s="70"/>
      <c r="E208" s="70"/>
      <c r="F208" s="70"/>
      <c r="G208" s="70"/>
    </row>
    <row r="209" spans="1:7" x14ac:dyDescent="0.25">
      <c r="A209" s="70"/>
      <c r="B209" s="70"/>
      <c r="C209" s="70"/>
      <c r="D209" s="70"/>
      <c r="E209" s="70"/>
      <c r="F209" s="70"/>
      <c r="G209" s="70"/>
    </row>
    <row r="210" spans="1:7" x14ac:dyDescent="0.25">
      <c r="A210" s="70"/>
      <c r="B210" s="70"/>
      <c r="C210" s="70"/>
      <c r="D210" s="70"/>
      <c r="E210" s="70"/>
      <c r="F210" s="70"/>
      <c r="G210" s="70"/>
    </row>
    <row r="211" spans="1:7" x14ac:dyDescent="0.25">
      <c r="A211" s="70"/>
      <c r="B211" s="70"/>
      <c r="C211" s="70"/>
      <c r="D211" s="70"/>
      <c r="E211" s="70"/>
      <c r="F211" s="70"/>
      <c r="G211" s="70"/>
    </row>
    <row r="212" spans="1:7" x14ac:dyDescent="0.25">
      <c r="A212" s="70"/>
      <c r="B212" s="70"/>
      <c r="C212" s="70"/>
      <c r="D212" s="70"/>
      <c r="E212" s="70"/>
      <c r="F212" s="70"/>
      <c r="G212" s="70"/>
    </row>
    <row r="213" spans="1:7" x14ac:dyDescent="0.25">
      <c r="A213" s="70"/>
      <c r="B213" s="70"/>
      <c r="C213" s="70"/>
      <c r="D213" s="70"/>
      <c r="E213" s="70"/>
      <c r="F213" s="70"/>
      <c r="G213" s="70"/>
    </row>
    <row r="214" spans="1:7" x14ac:dyDescent="0.25">
      <c r="A214" s="70"/>
      <c r="B214" s="70"/>
      <c r="C214" s="70"/>
      <c r="D214" s="70"/>
      <c r="E214" s="70"/>
      <c r="F214" s="70"/>
      <c r="G214" s="70"/>
    </row>
    <row r="215" spans="1:7" x14ac:dyDescent="0.25">
      <c r="A215" s="70"/>
      <c r="B215" s="70"/>
      <c r="C215" s="70"/>
      <c r="D215" s="70"/>
      <c r="E215" s="70"/>
      <c r="F215" s="70"/>
      <c r="G215" s="70"/>
    </row>
    <row r="216" spans="1:7" x14ac:dyDescent="0.25">
      <c r="A216" s="70"/>
      <c r="B216" s="70"/>
      <c r="C216" s="70"/>
      <c r="D216" s="70"/>
      <c r="E216" s="70"/>
      <c r="F216" s="70"/>
      <c r="G216" s="70"/>
    </row>
    <row r="217" spans="1:7" x14ac:dyDescent="0.25">
      <c r="A217" s="70"/>
      <c r="B217" s="70"/>
      <c r="C217" s="70"/>
      <c r="D217" s="70"/>
      <c r="E217" s="70"/>
      <c r="F217" s="70"/>
      <c r="G217" s="70"/>
    </row>
    <row r="218" spans="1:7" x14ac:dyDescent="0.25">
      <c r="A218" s="70"/>
      <c r="B218" s="70"/>
      <c r="C218" s="70"/>
      <c r="D218" s="70"/>
      <c r="E218" s="70"/>
      <c r="F218" s="70"/>
      <c r="G218" s="70"/>
    </row>
    <row r="219" spans="1:7" x14ac:dyDescent="0.25">
      <c r="A219" s="70"/>
      <c r="B219" s="70"/>
      <c r="C219" s="70"/>
      <c r="D219" s="70"/>
      <c r="E219" s="70"/>
      <c r="F219" s="70"/>
      <c r="G219" s="70"/>
    </row>
    <row r="220" spans="1:7" x14ac:dyDescent="0.25">
      <c r="A220" s="70"/>
      <c r="B220" s="70"/>
      <c r="C220" s="70"/>
      <c r="D220" s="70"/>
      <c r="E220" s="70"/>
      <c r="F220" s="70"/>
      <c r="G220" s="70"/>
    </row>
    <row r="221" spans="1:7" x14ac:dyDescent="0.25">
      <c r="A221" s="70"/>
      <c r="B221" s="70"/>
      <c r="C221" s="70"/>
      <c r="D221" s="70"/>
      <c r="E221" s="70"/>
      <c r="F221" s="70"/>
      <c r="G221" s="70"/>
    </row>
    <row r="222" spans="1:7" x14ac:dyDescent="0.25">
      <c r="A222" s="70"/>
      <c r="B222" s="70"/>
      <c r="C222" s="70"/>
      <c r="D222" s="70"/>
      <c r="E222" s="70"/>
      <c r="F222" s="70"/>
      <c r="G222" s="70"/>
    </row>
    <row r="223" spans="1:7" x14ac:dyDescent="0.25">
      <c r="A223" s="70"/>
      <c r="B223" s="70"/>
      <c r="C223" s="70"/>
      <c r="D223" s="70"/>
      <c r="E223" s="70"/>
      <c r="F223" s="70"/>
      <c r="G223" s="70"/>
    </row>
    <row r="224" spans="1:7" x14ac:dyDescent="0.25">
      <c r="A224" s="70"/>
      <c r="B224" s="70"/>
      <c r="C224" s="70"/>
      <c r="D224" s="70"/>
      <c r="E224" s="70"/>
      <c r="F224" s="70"/>
      <c r="G224" s="70"/>
    </row>
    <row r="225" spans="1:7" x14ac:dyDescent="0.25">
      <c r="A225" s="70"/>
      <c r="B225" s="70"/>
      <c r="C225" s="70"/>
      <c r="D225" s="70"/>
      <c r="E225" s="70"/>
      <c r="F225" s="70"/>
      <c r="G225" s="70"/>
    </row>
    <row r="227" spans="1:7" ht="14.25" customHeight="1" x14ac:dyDescent="0.25"/>
  </sheetData>
  <sheetProtection formatCells="0" insertHyperlinks="0" autoFilter="0"/>
  <phoneticPr fontId="4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
  <sheetViews>
    <sheetView zoomScale="80" zoomScaleNormal="80" workbookViewId="0">
      <pane xSplit="3" ySplit="2" topLeftCell="D79" activePane="bottomRight" state="frozen"/>
      <selection pane="topRight"/>
      <selection pane="bottomLeft"/>
      <selection pane="bottomRight" activeCell="C90" sqref="A90:XFD90"/>
    </sheetView>
  </sheetViews>
  <sheetFormatPr defaultColWidth="9" defaultRowHeight="15.6" x14ac:dyDescent="0.35"/>
  <cols>
    <col min="1" max="1" width="9.6640625" style="2" customWidth="1"/>
    <col min="2" max="2" width="23.88671875" style="2" customWidth="1"/>
    <col min="3" max="3" width="35.109375" style="3" customWidth="1"/>
    <col min="4" max="9" width="20.77734375" style="3" customWidth="1"/>
    <col min="10" max="10" width="65.6640625" style="3" customWidth="1"/>
    <col min="11" max="16384" width="9" style="3"/>
  </cols>
  <sheetData>
    <row r="1" spans="1:12" ht="36" customHeight="1" x14ac:dyDescent="0.35">
      <c r="A1" s="211" t="s">
        <v>28</v>
      </c>
      <c r="B1" s="211"/>
      <c r="C1" s="211"/>
      <c r="D1" s="211"/>
      <c r="E1" s="211"/>
      <c r="F1" s="211"/>
      <c r="G1" s="211"/>
      <c r="H1" s="211"/>
      <c r="I1" s="211"/>
      <c r="J1" s="26"/>
      <c r="K1" s="26"/>
      <c r="L1" s="26"/>
    </row>
    <row r="2" spans="1:12" s="1" customFormat="1" ht="30" customHeight="1" x14ac:dyDescent="0.25">
      <c r="A2" s="4" t="s">
        <v>29</v>
      </c>
      <c r="B2" s="4" t="s">
        <v>30</v>
      </c>
      <c r="C2" s="4" t="s">
        <v>31</v>
      </c>
      <c r="D2" s="5">
        <v>2016</v>
      </c>
      <c r="E2" s="5">
        <v>2017</v>
      </c>
      <c r="F2" s="5">
        <v>2018</v>
      </c>
      <c r="G2" s="5">
        <v>2019</v>
      </c>
      <c r="H2" s="5">
        <v>2020</v>
      </c>
      <c r="I2" s="5">
        <v>2021</v>
      </c>
      <c r="J2" s="4" t="s">
        <v>32</v>
      </c>
      <c r="K2" s="27"/>
      <c r="L2" s="27"/>
    </row>
    <row r="3" spans="1:12" s="1" customFormat="1" ht="30" customHeight="1" x14ac:dyDescent="0.25">
      <c r="A3" s="6" t="s">
        <v>33</v>
      </c>
      <c r="B3" s="7" t="s">
        <v>34</v>
      </c>
      <c r="C3" s="212" t="s">
        <v>35</v>
      </c>
      <c r="D3" s="213"/>
      <c r="E3" s="213"/>
      <c r="F3" s="213"/>
      <c r="G3" s="213"/>
      <c r="H3" s="213"/>
      <c r="I3" s="213"/>
      <c r="J3" s="197"/>
      <c r="K3" s="27"/>
      <c r="L3" s="27"/>
    </row>
    <row r="4" spans="1:12" s="1" customFormat="1" ht="30" customHeight="1" x14ac:dyDescent="0.25">
      <c r="A4" s="6" t="s">
        <v>36</v>
      </c>
      <c r="B4" s="8" t="s">
        <v>37</v>
      </c>
      <c r="C4" s="214" t="s">
        <v>38</v>
      </c>
      <c r="D4" s="215"/>
      <c r="E4" s="215"/>
      <c r="F4" s="215"/>
      <c r="G4" s="215"/>
      <c r="H4" s="215"/>
      <c r="I4" s="215"/>
      <c r="J4" s="198"/>
      <c r="K4" s="27"/>
      <c r="L4" s="27"/>
    </row>
    <row r="5" spans="1:12" s="1" customFormat="1" ht="30" customHeight="1" x14ac:dyDescent="0.25">
      <c r="A5" s="216" t="s">
        <v>39</v>
      </c>
      <c r="B5" s="217"/>
      <c r="C5" s="217"/>
      <c r="D5" s="217"/>
      <c r="E5" s="217"/>
      <c r="F5" s="217"/>
      <c r="G5" s="217"/>
      <c r="H5" s="217"/>
      <c r="I5" s="217"/>
      <c r="J5" s="218"/>
      <c r="K5" s="27"/>
      <c r="L5" s="27"/>
    </row>
    <row r="6" spans="1:12" s="1" customFormat="1" ht="46.8" x14ac:dyDescent="0.25">
      <c r="A6" s="219" t="s">
        <v>40</v>
      </c>
      <c r="B6" s="205" t="s">
        <v>41</v>
      </c>
      <c r="C6" s="9" t="s">
        <v>42</v>
      </c>
      <c r="D6" s="10">
        <f>IF(ISERROR(INDEX(报表汇总!$A$1:$G$499,MATCH($C6,报表汇总!$A$1:$A$499,0),MATCH(D$2,报表汇总!$A$1:$G$1,0))),0,IF(OR(INDEX(报表汇总!$A$1:$G$499,MATCH($C6,报表汇总!$A$1:$A$499,0),MATCH(D$2,报表汇总!$A$1:$G$1,0))="--",INDEX(报表汇总!$A$1:$G$499,MATCH($C6,报表汇总!$A$1:$A$499,0),MATCH(D$2,报表汇总!$A$1:$G$1,0))=FALSE),0,INDEX(报表汇总!$A$1:$G$499,MATCH($C6,报表汇总!$A$1:$A$499,0),MATCH(D$2,报表汇总!$A$1:$G$1,0))))</f>
        <v>0</v>
      </c>
      <c r="E6" s="10">
        <f>IF(ISERROR(INDEX(报表汇总!$A$1:$G$499,MATCH($C6,报表汇总!$A$1:$A$499,0),MATCH(E$2,报表汇总!$A$1:$G$1,0))),0,IF(OR(INDEX(报表汇总!$A$1:$G$499,MATCH($C6,报表汇总!$A$1:$A$499,0),MATCH(E$2,报表汇总!$A$1:$G$1,0))="--",INDEX(报表汇总!$A$1:$G$499,MATCH($C6,报表汇总!$A$1:$A$499,0),MATCH(E$2,报表汇总!$A$1:$G$1,0))=FALSE),0,INDEX(报表汇总!$A$1:$G$499,MATCH($C6,报表汇总!$A$1:$A$499,0),MATCH(E$2,报表汇总!$A$1:$G$1,0))))</f>
        <v>0</v>
      </c>
      <c r="F6" s="10">
        <f>IF(ISERROR(INDEX(报表汇总!$A$1:$G$499,MATCH($C6,报表汇总!$A$1:$A$499,0),MATCH(F$2,报表汇总!$A$1:$G$1,0))),0,IF(OR(INDEX(报表汇总!$A$1:$G$499,MATCH($C6,报表汇总!$A$1:$A$499,0),MATCH(F$2,报表汇总!$A$1:$G$1,0))="--",INDEX(报表汇总!$A$1:$G$499,MATCH($C6,报表汇总!$A$1:$A$499,0),MATCH(F$2,报表汇总!$A$1:$G$1,0))=FALSE),0,INDEX(报表汇总!$A$1:$G$499,MATCH($C6,报表汇总!$A$1:$A$499,0),MATCH(F$2,报表汇总!$A$1:$G$1,0))))</f>
        <v>0</v>
      </c>
      <c r="G6" s="10">
        <f>IF(ISERROR(INDEX(报表汇总!$A$1:$G$499,MATCH($C6,报表汇总!$A$1:$A$499,0),MATCH(G$2,报表汇总!$A$1:$G$1,0))),0,IF(OR(INDEX(报表汇总!$A$1:$G$499,MATCH($C6,报表汇总!$A$1:$A$499,0),MATCH(G$2,报表汇总!$A$1:$G$1,0))="--",INDEX(报表汇总!$A$1:$G$499,MATCH($C6,报表汇总!$A$1:$A$499,0),MATCH(G$2,报表汇总!$A$1:$G$1,0))=FALSE),0,INDEX(报表汇总!$A$1:$G$499,MATCH($C6,报表汇总!$A$1:$A$499,0),MATCH(G$2,报表汇总!$A$1:$G$1,0))))</f>
        <v>0</v>
      </c>
      <c r="H6" s="10">
        <f>IF(ISERROR(INDEX(报表汇总!$A$1:$G$499,MATCH($C6,报表汇总!$A$1:$A$499,0),MATCH(H$2,报表汇总!$A$1:$G$1,0))),0,IF(OR(INDEX(报表汇总!$A$1:$G$499,MATCH($C6,报表汇总!$A$1:$A$499,0),MATCH(H$2,报表汇总!$A$1:$G$1,0))="--",INDEX(报表汇总!$A$1:$G$499,MATCH($C6,报表汇总!$A$1:$A$499,0),MATCH(H$2,报表汇总!$A$1:$G$1,0))=FALSE),0,INDEX(报表汇总!$A$1:$G$499,MATCH($C6,报表汇总!$A$1:$A$499,0),MATCH(H$2,报表汇总!$A$1:$G$1,0))))</f>
        <v>0</v>
      </c>
      <c r="I6" s="10">
        <f>IF(ISERROR(INDEX(报表汇总!$A$1:$G$499,MATCH($C6,报表汇总!$A$1:$A$499,0),MATCH(I$2,报表汇总!$A$1:$G$1,0))),0,IF(OR(INDEX(报表汇总!$A$1:$G$499,MATCH($C6,报表汇总!$A$1:$A$499,0),MATCH(I$2,报表汇总!$A$1:$G$1,0))="--",INDEX(报表汇总!$A$1:$G$499,MATCH($C6,报表汇总!$A$1:$A$499,0),MATCH(I$2,报表汇总!$A$1:$G$1,0))=FALSE),0,INDEX(报表汇总!$A$1:$G$499,MATCH($C6,报表汇总!$A$1:$A$499,0),MATCH(I$2,报表汇总!$A$1:$G$1,0))))</f>
        <v>0</v>
      </c>
      <c r="J6" s="28" t="s">
        <v>43</v>
      </c>
      <c r="K6" s="27"/>
      <c r="L6" s="27"/>
    </row>
    <row r="7" spans="1:12" s="1" customFormat="1" ht="31.2" x14ac:dyDescent="0.25">
      <c r="A7" s="207"/>
      <c r="B7" s="206"/>
      <c r="C7" s="11" t="s">
        <v>44</v>
      </c>
      <c r="D7" s="12"/>
      <c r="E7" s="22" t="e">
        <f t="shared" ref="E7:I7" si="0">(E6-D6)/D6</f>
        <v>#DIV/0!</v>
      </c>
      <c r="F7" s="22" t="e">
        <f t="shared" si="0"/>
        <v>#DIV/0!</v>
      </c>
      <c r="G7" s="22" t="e">
        <f t="shared" si="0"/>
        <v>#DIV/0!</v>
      </c>
      <c r="H7" s="22" t="e">
        <f t="shared" si="0"/>
        <v>#DIV/0!</v>
      </c>
      <c r="I7" s="22" t="e">
        <f t="shared" si="0"/>
        <v>#DIV/0!</v>
      </c>
      <c r="J7" s="29" t="s">
        <v>45</v>
      </c>
      <c r="K7" s="27"/>
      <c r="L7" s="27"/>
    </row>
    <row r="8" spans="1:12" s="1" customFormat="1" ht="30" customHeight="1" x14ac:dyDescent="0.25">
      <c r="A8" s="219" t="s">
        <v>46</v>
      </c>
      <c r="B8" s="205" t="s">
        <v>47</v>
      </c>
      <c r="C8" s="13" t="s">
        <v>48</v>
      </c>
      <c r="D8" s="10">
        <f>IF(ISERROR(INDEX(报表汇总!$A$1:$G$499,MATCH($C8,报表汇总!$A$1:$A$499,0),MATCH(D$2,报表汇总!$A$1:$G$1,0))),0,IF(OR(INDEX(报表汇总!$A$1:$G$499,MATCH($C8,报表汇总!$A$1:$A$499,0),MATCH(D$2,报表汇总!$A$1:$G$1,0))="--",INDEX(报表汇总!$A$1:$G$499,MATCH($C8,报表汇总!$A$1:$A$499,0),MATCH(D$2,报表汇总!$A$1:$G$1,0))=FALSE),0,INDEX(报表汇总!$A$1:$G$499,MATCH($C8,报表汇总!$A$1:$A$499,0),MATCH(D$2,报表汇总!$A$1:$G$1,0))))</f>
        <v>0</v>
      </c>
      <c r="E8" s="10">
        <f>IF(ISERROR(INDEX(报表汇总!$A$1:$G$499,MATCH($C8,报表汇总!$A$1:$A$499,0),MATCH(E$2,报表汇总!$A$1:$G$1,0))),0,IF(OR(INDEX(报表汇总!$A$1:$G$499,MATCH($C8,报表汇总!$A$1:$A$499,0),MATCH(E$2,报表汇总!$A$1:$G$1,0))="--",INDEX(报表汇总!$A$1:$G$499,MATCH($C8,报表汇总!$A$1:$A$499,0),MATCH(E$2,报表汇总!$A$1:$G$1,0))=FALSE),0,INDEX(报表汇总!$A$1:$G$499,MATCH($C8,报表汇总!$A$1:$A$499,0),MATCH(E$2,报表汇总!$A$1:$G$1,0))))</f>
        <v>0</v>
      </c>
      <c r="F8" s="10">
        <f>IF(ISERROR(INDEX(报表汇总!$A$1:$G$499,MATCH($C8,报表汇总!$A$1:$A$499,0),MATCH(F$2,报表汇总!$A$1:$G$1,0))),0,IF(OR(INDEX(报表汇总!$A$1:$G$499,MATCH($C8,报表汇总!$A$1:$A$499,0),MATCH(F$2,报表汇总!$A$1:$G$1,0))="--",INDEX(报表汇总!$A$1:$G$499,MATCH($C8,报表汇总!$A$1:$A$499,0),MATCH(F$2,报表汇总!$A$1:$G$1,0))=FALSE),0,INDEX(报表汇总!$A$1:$G$499,MATCH($C8,报表汇总!$A$1:$A$499,0),MATCH(F$2,报表汇总!$A$1:$G$1,0))))</f>
        <v>0</v>
      </c>
      <c r="G8" s="10">
        <f>IF(ISERROR(INDEX(报表汇总!$A$1:$G$499,MATCH($C8,报表汇总!$A$1:$A$499,0),MATCH(G$2,报表汇总!$A$1:$G$1,0))),0,IF(OR(INDEX(报表汇总!$A$1:$G$499,MATCH($C8,报表汇总!$A$1:$A$499,0),MATCH(G$2,报表汇总!$A$1:$G$1,0))="--",INDEX(报表汇总!$A$1:$G$499,MATCH($C8,报表汇总!$A$1:$A$499,0),MATCH(G$2,报表汇总!$A$1:$G$1,0))=FALSE),0,INDEX(报表汇总!$A$1:$G$499,MATCH($C8,报表汇总!$A$1:$A$499,0),MATCH(G$2,报表汇总!$A$1:$G$1,0))))</f>
        <v>0</v>
      </c>
      <c r="H8" s="10">
        <f>IF(ISERROR(INDEX(报表汇总!$A$1:$G$499,MATCH($C8,报表汇总!$A$1:$A$499,0),MATCH(H$2,报表汇总!$A$1:$G$1,0))),0,IF(OR(INDEX(报表汇总!$A$1:$G$499,MATCH($C8,报表汇总!$A$1:$A$499,0),MATCH(H$2,报表汇总!$A$1:$G$1,0))="--",INDEX(报表汇总!$A$1:$G$499,MATCH($C8,报表汇总!$A$1:$A$499,0),MATCH(H$2,报表汇总!$A$1:$G$1,0))=FALSE),0,INDEX(报表汇总!$A$1:$G$499,MATCH($C8,报表汇总!$A$1:$A$499,0),MATCH(H$2,报表汇总!$A$1:$G$1,0))))</f>
        <v>0</v>
      </c>
      <c r="I8" s="10">
        <f>IF(ISERROR(INDEX(报表汇总!$A$1:$G$499,MATCH($C8,报表汇总!$A$1:$A$499,0),MATCH(I$2,报表汇总!$A$1:$G$1,0))),0,IF(OR(INDEX(报表汇总!$A$1:$G$499,MATCH($C8,报表汇总!$A$1:$A$499,0),MATCH(I$2,报表汇总!$A$1:$G$1,0))="--",INDEX(报表汇总!$A$1:$G$499,MATCH($C8,报表汇总!$A$1:$A$499,0),MATCH(I$2,报表汇总!$A$1:$G$1,0))=FALSE),0,INDEX(报表汇总!$A$1:$G$499,MATCH($C8,报表汇总!$A$1:$A$499,0),MATCH(I$2,报表汇总!$A$1:$G$1,0))))</f>
        <v>0</v>
      </c>
      <c r="J8" s="30"/>
      <c r="K8" s="27"/>
      <c r="L8" s="27"/>
    </row>
    <row r="9" spans="1:12" s="1" customFormat="1" ht="62.4" x14ac:dyDescent="0.25">
      <c r="A9" s="207"/>
      <c r="B9" s="206"/>
      <c r="C9" s="11" t="s">
        <v>49</v>
      </c>
      <c r="D9" s="12"/>
      <c r="E9" s="22" t="e">
        <f t="shared" ref="E9:I9" si="1">E8/E6</f>
        <v>#DIV/0!</v>
      </c>
      <c r="F9" s="22" t="e">
        <f t="shared" si="1"/>
        <v>#DIV/0!</v>
      </c>
      <c r="G9" s="22" t="e">
        <f t="shared" si="1"/>
        <v>#DIV/0!</v>
      </c>
      <c r="H9" s="22" t="e">
        <f t="shared" si="1"/>
        <v>#DIV/0!</v>
      </c>
      <c r="I9" s="22" t="e">
        <f t="shared" si="1"/>
        <v>#DIV/0!</v>
      </c>
      <c r="J9" s="29" t="s">
        <v>50</v>
      </c>
      <c r="K9" s="27"/>
      <c r="L9" s="27"/>
    </row>
    <row r="10" spans="1:12" s="1" customFormat="1" ht="30" customHeight="1" x14ac:dyDescent="0.25">
      <c r="A10" s="207"/>
      <c r="B10" s="205" t="s">
        <v>51</v>
      </c>
      <c r="C10" s="13" t="s">
        <v>52</v>
      </c>
      <c r="D10" s="10">
        <f>IF(ISERROR(INDEX(报表汇总!$A$1:$G$499,MATCH($C10,报表汇总!$A$1:$A$499,0),MATCH(D$2,报表汇总!$A$1:$G$1,0))),0,IF(OR(INDEX(报表汇总!$A$1:$G$499,MATCH($C10,报表汇总!$A$1:$A$499,0),MATCH(D$2,报表汇总!$A$1:$G$1,0))="--",INDEX(报表汇总!$A$1:$G$499,MATCH($C10,报表汇总!$A$1:$A$499,0),MATCH(D$2,报表汇总!$A$1:$G$1,0))=FALSE),0,INDEX(报表汇总!$A$1:$G$499,MATCH($C10,报表汇总!$A$1:$A$499,0),MATCH(D$2,报表汇总!$A$1:$G$1,0))))</f>
        <v>2404411700</v>
      </c>
      <c r="E10" s="10">
        <f>IF(ISERROR(INDEX(报表汇总!$A$1:$G$499,MATCH($C10,报表汇总!$A$1:$A$499,0),MATCH(E$2,报表汇总!$A$1:$G$1,0))),0,IF(OR(INDEX(报表汇总!$A$1:$G$499,MATCH($C10,报表汇总!$A$1:$A$499,0),MATCH(E$2,报表汇总!$A$1:$G$1,0))="--",INDEX(报表汇总!$A$1:$G$499,MATCH($C10,报表汇总!$A$1:$A$499,0),MATCH(E$2,报表汇总!$A$1:$G$1,0))=FALSE),0,INDEX(报表汇总!$A$1:$G$499,MATCH($C10,报表汇总!$A$1:$A$499,0),MATCH(E$2,报表汇总!$A$1:$G$1,0))))</f>
        <v>2277116400</v>
      </c>
      <c r="F10" s="10">
        <f>IF(ISERROR(INDEX(报表汇总!$A$1:$G$499,MATCH($C10,报表汇总!$A$1:$A$499,0),MATCH(F$2,报表汇总!$A$1:$G$1,0))),0,IF(OR(INDEX(报表汇总!$A$1:$G$499,MATCH($C10,报表汇总!$A$1:$A$499,0),MATCH(F$2,报表汇总!$A$1:$G$1,0))="--",INDEX(报表汇总!$A$1:$G$499,MATCH($C10,报表汇总!$A$1:$A$499,0),MATCH(F$2,报表汇总!$A$1:$G$1,0))=FALSE),0,INDEX(报表汇总!$A$1:$G$499,MATCH($C10,报表汇总!$A$1:$A$499,0),MATCH(F$2,报表汇总!$A$1:$G$1,0))))</f>
        <v>1912598100</v>
      </c>
      <c r="G10" s="10">
        <f>IF(ISERROR(INDEX(报表汇总!$A$1:$G$499,MATCH($C10,报表汇总!$A$1:$A$499,0),MATCH(G$2,报表汇总!$A$1:$G$1,0))),0,IF(OR(INDEX(报表汇总!$A$1:$G$499,MATCH($C10,报表汇总!$A$1:$A$499,0),MATCH(G$2,报表汇总!$A$1:$G$1,0))="--",INDEX(报表汇总!$A$1:$G$499,MATCH($C10,报表汇总!$A$1:$A$499,0),MATCH(G$2,报表汇总!$A$1:$G$1,0))=FALSE),0,INDEX(报表汇总!$A$1:$G$499,MATCH($C10,报表汇总!$A$1:$A$499,0),MATCH(G$2,报表汇总!$A$1:$G$1,0))))</f>
        <v>2218021300</v>
      </c>
      <c r="H10" s="10">
        <f>IF(ISERROR(INDEX(报表汇总!$A$1:$G$499,MATCH($C10,报表汇总!$A$1:$A$499,0),MATCH(H$2,报表汇总!$A$1:$G$1,0))),0,IF(OR(INDEX(报表汇总!$A$1:$G$499,MATCH($C10,报表汇总!$A$1:$A$499,0),MATCH(H$2,报表汇总!$A$1:$G$1,0))="--",INDEX(报表汇总!$A$1:$G$499,MATCH($C10,报表汇总!$A$1:$A$499,0),MATCH(H$2,报表汇总!$A$1:$G$1,0))=FALSE),0,INDEX(报表汇总!$A$1:$G$499,MATCH($C10,报表汇总!$A$1:$A$499,0),MATCH(H$2,报表汇总!$A$1:$G$1,0))))</f>
        <v>1571825300</v>
      </c>
      <c r="I10" s="10">
        <f>IF(ISERROR(INDEX(报表汇总!$A$1:$G$499,MATCH($C10,报表汇总!$A$1:$A$499,0),MATCH(I$2,报表汇总!$A$1:$G$1,0))),0,IF(OR(INDEX(报表汇总!$A$1:$G$499,MATCH($C10,报表汇总!$A$1:$A$499,0),MATCH(I$2,报表汇总!$A$1:$G$1,0))="--",INDEX(报表汇总!$A$1:$G$499,MATCH($C10,报表汇总!$A$1:$A$499,0),MATCH(I$2,报表汇总!$A$1:$G$1,0))=FALSE),0,INDEX(报表汇总!$A$1:$G$499,MATCH($C10,报表汇总!$A$1:$A$499,0),MATCH(I$2,报表汇总!$A$1:$G$1,0))))</f>
        <v>3396202300</v>
      </c>
      <c r="J10" s="31"/>
      <c r="K10" s="27"/>
      <c r="L10" s="27"/>
    </row>
    <row r="11" spans="1:12" s="1" customFormat="1" ht="30" customHeight="1" x14ac:dyDescent="0.25">
      <c r="A11" s="207"/>
      <c r="B11" s="207"/>
      <c r="C11" s="13" t="s">
        <v>53</v>
      </c>
      <c r="D11" s="10">
        <f>IF(ISERROR(INDEX(报表汇总!$A$1:$G$499,MATCH($C11,报表汇总!$A$1:$A$499,0),MATCH(D$2,报表汇总!$A$1:$G$1,0))),0,IF(OR(INDEX(报表汇总!$A$1:$G$499,MATCH($C11,报表汇总!$A$1:$A$499,0),MATCH(D$2,报表汇总!$A$1:$G$1,0))="--",INDEX(报表汇总!$A$1:$G$499,MATCH($C11,报表汇总!$A$1:$A$499,0),MATCH(D$2,报表汇总!$A$1:$G$1,0))=FALSE),0,INDEX(报表汇总!$A$1:$G$499,MATCH($C11,报表汇总!$A$1:$A$499,0),MATCH(D$2,报表汇总!$A$1:$G$1,0))))</f>
        <v>0</v>
      </c>
      <c r="E11" s="10">
        <f>IF(ISERROR(INDEX(报表汇总!$A$1:$G$499,MATCH($C11,报表汇总!$A$1:$A$499,0),MATCH(E$2,报表汇总!$A$1:$G$1,0))),0,IF(OR(INDEX(报表汇总!$A$1:$G$499,MATCH($C11,报表汇总!$A$1:$A$499,0),MATCH(E$2,报表汇总!$A$1:$G$1,0))="--",INDEX(报表汇总!$A$1:$G$499,MATCH($C11,报表汇总!$A$1:$A$499,0),MATCH(E$2,报表汇总!$A$1:$G$1,0))=FALSE),0,INDEX(报表汇总!$A$1:$G$499,MATCH($C11,报表汇总!$A$1:$A$499,0),MATCH(E$2,报表汇总!$A$1:$G$1,0))))</f>
        <v>7908000</v>
      </c>
      <c r="F11" s="10">
        <f>IF(ISERROR(INDEX(报表汇总!$A$1:$G$499,MATCH($C11,报表汇总!$A$1:$A$499,0),MATCH(F$2,报表汇总!$A$1:$G$1,0))),0,IF(OR(INDEX(报表汇总!$A$1:$G$499,MATCH($C11,报表汇总!$A$1:$A$499,0),MATCH(F$2,报表汇总!$A$1:$G$1,0))="--",INDEX(报表汇总!$A$1:$G$499,MATCH($C11,报表汇总!$A$1:$A$499,0),MATCH(F$2,报表汇总!$A$1:$G$1,0))=FALSE),0,INDEX(报表汇总!$A$1:$G$499,MATCH($C11,报表汇总!$A$1:$A$499,0),MATCH(F$2,报表汇总!$A$1:$G$1,0))))</f>
        <v>34329500</v>
      </c>
      <c r="G11" s="10">
        <f>IF(ISERROR(INDEX(报表汇总!$A$1:$G$499,MATCH($C11,报表汇总!$A$1:$A$499,0),MATCH(G$2,报表汇总!$A$1:$G$1,0))),0,IF(OR(INDEX(报表汇总!$A$1:$G$499,MATCH($C11,报表汇总!$A$1:$A$499,0),MATCH(G$2,报表汇总!$A$1:$G$1,0))="--",INDEX(报表汇总!$A$1:$G$499,MATCH($C11,报表汇总!$A$1:$A$499,0),MATCH(G$2,报表汇总!$A$1:$G$1,0))=FALSE),0,INDEX(报表汇总!$A$1:$G$499,MATCH($C11,报表汇总!$A$1:$A$499,0),MATCH(G$2,报表汇总!$A$1:$G$1,0))))</f>
        <v>10000000</v>
      </c>
      <c r="H11" s="10">
        <f>IF(ISERROR(INDEX(报表汇总!$A$1:$G$499,MATCH($C11,报表汇总!$A$1:$A$499,0),MATCH(H$2,报表汇总!$A$1:$G$1,0))),0,IF(OR(INDEX(报表汇总!$A$1:$G$499,MATCH($C11,报表汇总!$A$1:$A$499,0),MATCH(H$2,报表汇总!$A$1:$G$1,0))="--",INDEX(报表汇总!$A$1:$G$499,MATCH($C11,报表汇总!$A$1:$A$499,0),MATCH(H$2,报表汇总!$A$1:$G$1,0))=FALSE),0,INDEX(报表汇总!$A$1:$G$499,MATCH($C11,报表汇总!$A$1:$A$499,0),MATCH(H$2,报表汇总!$A$1:$G$1,0))))</f>
        <v>0</v>
      </c>
      <c r="I11" s="10">
        <f>IF(ISERROR(INDEX(报表汇总!$A$1:$G$499,MATCH($C11,报表汇总!$A$1:$A$499,0),MATCH(I$2,报表汇总!$A$1:$G$1,0))),0,IF(OR(INDEX(报表汇总!$A$1:$G$499,MATCH($C11,报表汇总!$A$1:$A$499,0),MATCH(I$2,报表汇总!$A$1:$G$1,0))="--",INDEX(报表汇总!$A$1:$G$499,MATCH($C11,报表汇总!$A$1:$A$499,0),MATCH(I$2,报表汇总!$A$1:$G$1,0))=FALSE),0,INDEX(报表汇总!$A$1:$G$499,MATCH($C11,报表汇总!$A$1:$A$499,0),MATCH(I$2,报表汇总!$A$1:$G$1,0))))</f>
        <v>0</v>
      </c>
      <c r="J11" s="31"/>
      <c r="K11" s="27"/>
      <c r="L11" s="27"/>
    </row>
    <row r="12" spans="1:12" s="1" customFormat="1" ht="30" customHeight="1" x14ac:dyDescent="0.25">
      <c r="A12" s="207"/>
      <c r="B12" s="207"/>
      <c r="C12" s="14" t="s">
        <v>54</v>
      </c>
      <c r="D12" s="15"/>
      <c r="E12" s="15"/>
      <c r="F12" s="15"/>
      <c r="G12" s="15"/>
      <c r="H12" s="15"/>
      <c r="I12" s="15">
        <v>0</v>
      </c>
      <c r="J12" s="32" t="s">
        <v>55</v>
      </c>
      <c r="K12" s="27"/>
      <c r="L12" s="27"/>
    </row>
    <row r="13" spans="1:12" s="1" customFormat="1" ht="30" customHeight="1" x14ac:dyDescent="0.25">
      <c r="A13" s="207"/>
      <c r="B13" s="207"/>
      <c r="C13" s="14" t="s">
        <v>56</v>
      </c>
      <c r="D13" s="15"/>
      <c r="E13" s="15"/>
      <c r="F13" s="15"/>
      <c r="G13" s="15"/>
      <c r="H13" s="15"/>
      <c r="I13" s="15"/>
      <c r="J13" s="32" t="s">
        <v>57</v>
      </c>
      <c r="K13" s="27"/>
      <c r="L13" s="27"/>
    </row>
    <row r="14" spans="1:12" s="1" customFormat="1" ht="30" customHeight="1" x14ac:dyDescent="0.25">
      <c r="A14" s="207"/>
      <c r="B14" s="207"/>
      <c r="C14" s="11" t="s">
        <v>58</v>
      </c>
      <c r="D14" s="23">
        <f>SUM(D10:D13)</f>
        <v>2404411700</v>
      </c>
      <c r="E14" s="23">
        <f>SUM(E10:E13)</f>
        <v>2285024400</v>
      </c>
      <c r="F14" s="23">
        <f>SUM(F10:F13)</f>
        <v>1946927600</v>
      </c>
      <c r="G14" s="23">
        <f>SUM(G10:G13)</f>
        <v>2228021300</v>
      </c>
      <c r="H14" s="23">
        <f t="shared" ref="H14:I14" si="2">SUM(H10:H13)</f>
        <v>1571825300</v>
      </c>
      <c r="I14" s="23">
        <f t="shared" si="2"/>
        <v>3396202300</v>
      </c>
      <c r="J14" s="31"/>
      <c r="K14" s="27"/>
      <c r="L14" s="27"/>
    </row>
    <row r="15" spans="1:12" s="1" customFormat="1" ht="30" customHeight="1" x14ac:dyDescent="0.25">
      <c r="A15" s="207"/>
      <c r="B15" s="207"/>
      <c r="C15" s="9" t="s">
        <v>59</v>
      </c>
      <c r="D15" s="10">
        <f>IF(ISERROR(INDEX(报表汇总!$A$1:$G$499,MATCH($C15,报表汇总!$A$1:$A$499,0),MATCH(D$2,报表汇总!$A$1:$G$1,0))),0,IF(OR(INDEX(报表汇总!$A$1:$G$499,MATCH($C15,报表汇总!$A$1:$A$499,0),MATCH(D$2,报表汇总!$A$1:$G$1,0))="--",INDEX(报表汇总!$A$1:$G$499,MATCH($C15,报表汇总!$A$1:$A$499,0),MATCH(D$2,报表汇总!$A$1:$G$1,0))=FALSE),0,INDEX(报表汇总!$A$1:$G$499,MATCH($C15,报表汇总!$A$1:$A$499,0),MATCH(D$2,报表汇总!$A$1:$G$1,0))))</f>
        <v>0</v>
      </c>
      <c r="E15" s="10">
        <f>IF(ISERROR(INDEX(报表汇总!$A$1:$G$499,MATCH($C15,报表汇总!$A$1:$A$499,0),MATCH(E$2,报表汇总!$A$1:$G$1,0))),0,IF(OR(INDEX(报表汇总!$A$1:$G$499,MATCH($C15,报表汇总!$A$1:$A$499,0),MATCH(E$2,报表汇总!$A$1:$G$1,0))="--",INDEX(报表汇总!$A$1:$G$499,MATCH($C15,报表汇总!$A$1:$A$499,0),MATCH(E$2,报表汇总!$A$1:$G$1,0))=FALSE),0,INDEX(报表汇总!$A$1:$G$499,MATCH($C15,报表汇总!$A$1:$A$499,0),MATCH(E$2,报表汇总!$A$1:$G$1,0))))</f>
        <v>0</v>
      </c>
      <c r="F15" s="10">
        <f>IF(ISERROR(INDEX(报表汇总!$A$1:$G$499,MATCH($C15,报表汇总!$A$1:$A$499,0),MATCH(F$2,报表汇总!$A$1:$G$1,0))),0,IF(OR(INDEX(报表汇总!$A$1:$G$499,MATCH($C15,报表汇总!$A$1:$A$499,0),MATCH(F$2,报表汇总!$A$1:$G$1,0))="--",INDEX(报表汇总!$A$1:$G$499,MATCH($C15,报表汇总!$A$1:$A$499,0),MATCH(F$2,报表汇总!$A$1:$G$1,0))=FALSE),0,INDEX(报表汇总!$A$1:$G$499,MATCH($C15,报表汇总!$A$1:$A$499,0),MATCH(F$2,报表汇总!$A$1:$G$1,0))))</f>
        <v>0</v>
      </c>
      <c r="G15" s="10">
        <f>IF(ISERROR(INDEX(报表汇总!$A$1:$G$499,MATCH($C15,报表汇总!$A$1:$A$499,0),MATCH(G$2,报表汇总!$A$1:$G$1,0))),0,IF(OR(INDEX(报表汇总!$A$1:$G$499,MATCH($C15,报表汇总!$A$1:$A$499,0),MATCH(G$2,报表汇总!$A$1:$G$1,0))="--",INDEX(报表汇总!$A$1:$G$499,MATCH($C15,报表汇总!$A$1:$A$499,0),MATCH(G$2,报表汇总!$A$1:$G$1,0))=FALSE),0,INDEX(报表汇总!$A$1:$G$499,MATCH($C15,报表汇总!$A$1:$A$499,0),MATCH(G$2,报表汇总!$A$1:$G$1,0))))</f>
        <v>0</v>
      </c>
      <c r="H15" s="10">
        <f>IF(ISERROR(INDEX(报表汇总!$A$1:$G$499,MATCH($C15,报表汇总!$A$1:$A$499,0),MATCH(H$2,报表汇总!$A$1:$G$1,0))),0,IF(OR(INDEX(报表汇总!$A$1:$G$499,MATCH($C15,报表汇总!$A$1:$A$499,0),MATCH(H$2,报表汇总!$A$1:$G$1,0))="--",INDEX(报表汇总!$A$1:$G$499,MATCH($C15,报表汇总!$A$1:$A$499,0),MATCH(H$2,报表汇总!$A$1:$G$1,0))=FALSE),0,INDEX(报表汇总!$A$1:$G$499,MATCH($C15,报表汇总!$A$1:$A$499,0),MATCH(H$2,报表汇总!$A$1:$G$1,0))))</f>
        <v>0</v>
      </c>
      <c r="I15" s="10">
        <f>IF(ISERROR(INDEX(报表汇总!$A$1:$G$499,MATCH($C15,报表汇总!$A$1:$A$499,0),MATCH(I$2,报表汇总!$A$1:$G$1,0))),0,IF(OR(INDEX(报表汇总!$A$1:$G$499,MATCH($C15,报表汇总!$A$1:$A$499,0),MATCH(I$2,报表汇总!$A$1:$G$1,0))="--",INDEX(报表汇总!$A$1:$G$499,MATCH($C15,报表汇总!$A$1:$A$499,0),MATCH(I$2,报表汇总!$A$1:$G$1,0))=FALSE),0,INDEX(报表汇总!$A$1:$G$499,MATCH($C15,报表汇总!$A$1:$A$499,0),MATCH(I$2,报表汇总!$A$1:$G$1,0))))</f>
        <v>0</v>
      </c>
      <c r="J15" s="33"/>
      <c r="K15" s="27"/>
      <c r="L15" s="27"/>
    </row>
    <row r="16" spans="1:12" s="1" customFormat="1" ht="30" customHeight="1" x14ac:dyDescent="0.25">
      <c r="A16" s="207"/>
      <c r="B16" s="207"/>
      <c r="C16" s="16" t="s">
        <v>60</v>
      </c>
      <c r="D16" s="10">
        <f>IF(ISERROR(INDEX(报表汇总!$A$1:$G$499,MATCH($C16,报表汇总!$A$1:$A$499,0),MATCH(D$2,报表汇总!$A$1:$G$1,0))),0,IF(OR(INDEX(报表汇总!$A$1:$G$499,MATCH($C16,报表汇总!$A$1:$A$499,0),MATCH(D$2,报表汇总!$A$1:$G$1,0))="--",INDEX(报表汇总!$A$1:$G$499,MATCH($C16,报表汇总!$A$1:$A$499,0),MATCH(D$2,报表汇总!$A$1:$G$1,0))=FALSE),0,INDEX(报表汇总!$A$1:$G$499,MATCH($C16,报表汇总!$A$1:$A$499,0),MATCH(D$2,报表汇总!$A$1:$G$1,0))))</f>
        <v>0</v>
      </c>
      <c r="E16" s="10">
        <f>IF(ISERROR(INDEX(报表汇总!$A$1:$G$499,MATCH($C16,报表汇总!$A$1:$A$499,0),MATCH(E$2,报表汇总!$A$1:$G$1,0))),0,IF(OR(INDEX(报表汇总!$A$1:$G$499,MATCH($C16,报表汇总!$A$1:$A$499,0),MATCH(E$2,报表汇总!$A$1:$G$1,0))="--",INDEX(报表汇总!$A$1:$G$499,MATCH($C16,报表汇总!$A$1:$A$499,0),MATCH(E$2,报表汇总!$A$1:$G$1,0))=FALSE),0,INDEX(报表汇总!$A$1:$G$499,MATCH($C16,报表汇总!$A$1:$A$499,0),MATCH(E$2,报表汇总!$A$1:$G$1,0))))</f>
        <v>0</v>
      </c>
      <c r="F16" s="10">
        <f>IF(ISERROR(INDEX(报表汇总!$A$1:$G$499,MATCH($C16,报表汇总!$A$1:$A$499,0),MATCH(F$2,报表汇总!$A$1:$G$1,0))),0,IF(OR(INDEX(报表汇总!$A$1:$G$499,MATCH($C16,报表汇总!$A$1:$A$499,0),MATCH(F$2,报表汇总!$A$1:$G$1,0))="--",INDEX(报表汇总!$A$1:$G$499,MATCH($C16,报表汇总!$A$1:$A$499,0),MATCH(F$2,报表汇总!$A$1:$G$1,0))=FALSE),0,INDEX(报表汇总!$A$1:$G$499,MATCH($C16,报表汇总!$A$1:$A$499,0),MATCH(F$2,报表汇总!$A$1:$G$1,0))))</f>
        <v>0</v>
      </c>
      <c r="G16" s="10">
        <f>IF(ISERROR(INDEX(报表汇总!$A$1:$G$499,MATCH($C16,报表汇总!$A$1:$A$499,0),MATCH(G$2,报表汇总!$A$1:$G$1,0))),0,IF(OR(INDEX(报表汇总!$A$1:$G$499,MATCH($C16,报表汇总!$A$1:$A$499,0),MATCH(G$2,报表汇总!$A$1:$G$1,0))="--",INDEX(报表汇总!$A$1:$G$499,MATCH($C16,报表汇总!$A$1:$A$499,0),MATCH(G$2,报表汇总!$A$1:$G$1,0))=FALSE),0,INDEX(报表汇总!$A$1:$G$499,MATCH($C16,报表汇总!$A$1:$A$499,0),MATCH(G$2,报表汇总!$A$1:$G$1,0))))</f>
        <v>0</v>
      </c>
      <c r="H16" s="10">
        <f>IF(ISERROR(INDEX(报表汇总!$A$1:$G$499,MATCH($C16,报表汇总!$A$1:$A$499,0),MATCH(H$2,报表汇总!$A$1:$G$1,0))),0,IF(OR(INDEX(报表汇总!$A$1:$G$499,MATCH($C16,报表汇总!$A$1:$A$499,0),MATCH(H$2,报表汇总!$A$1:$G$1,0))="--",INDEX(报表汇总!$A$1:$G$499,MATCH($C16,报表汇总!$A$1:$A$499,0),MATCH(H$2,报表汇总!$A$1:$G$1,0))=FALSE),0,INDEX(报表汇总!$A$1:$G$499,MATCH($C16,报表汇总!$A$1:$A$499,0),MATCH(H$2,报表汇总!$A$1:$G$1,0))))</f>
        <v>0</v>
      </c>
      <c r="I16" s="10">
        <f>IF(ISERROR(INDEX(报表汇总!$A$1:$G$499,MATCH($C16,报表汇总!$A$1:$A$499,0),MATCH(I$2,报表汇总!$A$1:$G$1,0))),0,IF(OR(INDEX(报表汇总!$A$1:$G$499,MATCH($C16,报表汇总!$A$1:$A$499,0),MATCH(I$2,报表汇总!$A$1:$G$1,0))="--",INDEX(报表汇总!$A$1:$G$499,MATCH($C16,报表汇总!$A$1:$A$499,0),MATCH(I$2,报表汇总!$A$1:$G$1,0))=FALSE),0,INDEX(报表汇总!$A$1:$G$499,MATCH($C16,报表汇总!$A$1:$A$499,0),MATCH(I$2,报表汇总!$A$1:$G$1,0))))</f>
        <v>0</v>
      </c>
      <c r="J16" s="33"/>
      <c r="K16" s="27"/>
      <c r="L16" s="27"/>
    </row>
    <row r="17" spans="1:12" s="1" customFormat="1" ht="30" customHeight="1" x14ac:dyDescent="0.25">
      <c r="A17" s="207"/>
      <c r="B17" s="207"/>
      <c r="C17" s="16" t="s">
        <v>61</v>
      </c>
      <c r="D17" s="10">
        <f>IF(ISERROR(INDEX(报表汇总!$A$1:$G$499,MATCH($C17,报表汇总!$A$1:$A$499,0),MATCH(D$2,报表汇总!$A$1:$G$1,0))),0,IF(OR(INDEX(报表汇总!$A$1:$G$499,MATCH($C17,报表汇总!$A$1:$A$499,0),MATCH(D$2,报表汇总!$A$1:$G$1,0))="--",INDEX(报表汇总!$A$1:$G$499,MATCH($C17,报表汇总!$A$1:$A$499,0),MATCH(D$2,报表汇总!$A$1:$G$1,0))=FALSE),0,INDEX(报表汇总!$A$1:$G$499,MATCH($C17,报表汇总!$A$1:$A$499,0),MATCH(D$2,报表汇总!$A$1:$G$1,0))))</f>
        <v>0</v>
      </c>
      <c r="E17" s="10">
        <f>IF(ISERROR(INDEX(报表汇总!$A$1:$G$499,MATCH($C17,报表汇总!$A$1:$A$499,0),MATCH(E$2,报表汇总!$A$1:$G$1,0))),0,IF(OR(INDEX(报表汇总!$A$1:$G$499,MATCH($C17,报表汇总!$A$1:$A$499,0),MATCH(E$2,报表汇总!$A$1:$G$1,0))="--",INDEX(报表汇总!$A$1:$G$499,MATCH($C17,报表汇总!$A$1:$A$499,0),MATCH(E$2,报表汇总!$A$1:$G$1,0))=FALSE),0,INDEX(报表汇总!$A$1:$G$499,MATCH($C17,报表汇总!$A$1:$A$499,0),MATCH(E$2,报表汇总!$A$1:$G$1,0))))</f>
        <v>0</v>
      </c>
      <c r="F17" s="10">
        <f>IF(ISERROR(INDEX(报表汇总!$A$1:$G$499,MATCH($C17,报表汇总!$A$1:$A$499,0),MATCH(F$2,报表汇总!$A$1:$G$1,0))),0,IF(OR(INDEX(报表汇总!$A$1:$G$499,MATCH($C17,报表汇总!$A$1:$A$499,0),MATCH(F$2,报表汇总!$A$1:$G$1,0))="--",INDEX(报表汇总!$A$1:$G$499,MATCH($C17,报表汇总!$A$1:$A$499,0),MATCH(F$2,报表汇总!$A$1:$G$1,0))=FALSE),0,INDEX(报表汇总!$A$1:$G$499,MATCH($C17,报表汇总!$A$1:$A$499,0),MATCH(F$2,报表汇总!$A$1:$G$1,0))))</f>
        <v>0</v>
      </c>
      <c r="G17" s="10">
        <f>IF(ISERROR(INDEX(报表汇总!$A$1:$G$499,MATCH($C17,报表汇总!$A$1:$A$499,0),MATCH(G$2,报表汇总!$A$1:$G$1,0))),0,IF(OR(INDEX(报表汇总!$A$1:$G$499,MATCH($C17,报表汇总!$A$1:$A$499,0),MATCH(G$2,报表汇总!$A$1:$G$1,0))="--",INDEX(报表汇总!$A$1:$G$499,MATCH($C17,报表汇总!$A$1:$A$499,0),MATCH(G$2,报表汇总!$A$1:$G$1,0))=FALSE),0,INDEX(报表汇总!$A$1:$G$499,MATCH($C17,报表汇总!$A$1:$A$499,0),MATCH(G$2,报表汇总!$A$1:$G$1,0))))</f>
        <v>0</v>
      </c>
      <c r="H17" s="10">
        <f>IF(ISERROR(INDEX(报表汇总!$A$1:$G$499,MATCH($C17,报表汇总!$A$1:$A$499,0),MATCH(H$2,报表汇总!$A$1:$G$1,0))),0,IF(OR(INDEX(报表汇总!$A$1:$G$499,MATCH($C17,报表汇总!$A$1:$A$499,0),MATCH(H$2,报表汇总!$A$1:$G$1,0))="--",INDEX(报表汇总!$A$1:$G$499,MATCH($C17,报表汇总!$A$1:$A$499,0),MATCH(H$2,报表汇总!$A$1:$G$1,0))=FALSE),0,INDEX(报表汇总!$A$1:$G$499,MATCH($C17,报表汇总!$A$1:$A$499,0),MATCH(H$2,报表汇总!$A$1:$G$1,0))))</f>
        <v>0</v>
      </c>
      <c r="I17" s="10">
        <f>IF(ISERROR(INDEX(报表汇总!$A$1:$G$499,MATCH($C17,报表汇总!$A$1:$A$499,0),MATCH(I$2,报表汇总!$A$1:$G$1,0))),0,IF(OR(INDEX(报表汇总!$A$1:$G$499,MATCH($C17,报表汇总!$A$1:$A$499,0),MATCH(I$2,报表汇总!$A$1:$G$1,0))="--",INDEX(报表汇总!$A$1:$G$499,MATCH($C17,报表汇总!$A$1:$A$499,0),MATCH(I$2,报表汇总!$A$1:$G$1,0))=FALSE),0,INDEX(报表汇总!$A$1:$G$499,MATCH($C17,报表汇总!$A$1:$A$499,0),MATCH(I$2,报表汇总!$A$1:$G$1,0))))</f>
        <v>0</v>
      </c>
      <c r="J17" s="33"/>
      <c r="K17" s="27"/>
      <c r="L17" s="27"/>
    </row>
    <row r="18" spans="1:12" s="1" customFormat="1" ht="30" customHeight="1" x14ac:dyDescent="0.25">
      <c r="A18" s="207"/>
      <c r="B18" s="207"/>
      <c r="C18" s="16" t="s">
        <v>62</v>
      </c>
      <c r="D18" s="10">
        <f>IF(ISERROR(INDEX(报表汇总!$A$1:$G$499,MATCH($C18,报表汇总!$A$1:$A$499,0),MATCH(D$2,报表汇总!$A$1:$G$1,0))),0,IF(OR(INDEX(报表汇总!$A$1:$G$499,MATCH($C18,报表汇总!$A$1:$A$499,0),MATCH(D$2,报表汇总!$A$1:$G$1,0))="--",INDEX(报表汇总!$A$1:$G$499,MATCH($C18,报表汇总!$A$1:$A$499,0),MATCH(D$2,报表汇总!$A$1:$G$1,0))=FALSE),0,INDEX(报表汇总!$A$1:$G$499,MATCH($C18,报表汇总!$A$1:$A$499,0),MATCH(D$2,报表汇总!$A$1:$G$1,0))))</f>
        <v>0</v>
      </c>
      <c r="E18" s="10">
        <f>IF(ISERROR(INDEX(报表汇总!$A$1:$G$499,MATCH($C18,报表汇总!$A$1:$A$499,0),MATCH(E$2,报表汇总!$A$1:$G$1,0))),0,IF(OR(INDEX(报表汇总!$A$1:$G$499,MATCH($C18,报表汇总!$A$1:$A$499,0),MATCH(E$2,报表汇总!$A$1:$G$1,0))="--",INDEX(报表汇总!$A$1:$G$499,MATCH($C18,报表汇总!$A$1:$A$499,0),MATCH(E$2,报表汇总!$A$1:$G$1,0))=FALSE),0,INDEX(报表汇总!$A$1:$G$499,MATCH($C18,报表汇总!$A$1:$A$499,0),MATCH(E$2,报表汇总!$A$1:$G$1,0))))</f>
        <v>0</v>
      </c>
      <c r="F18" s="10">
        <f>IF(ISERROR(INDEX(报表汇总!$A$1:$G$499,MATCH($C18,报表汇总!$A$1:$A$499,0),MATCH(F$2,报表汇总!$A$1:$G$1,0))),0,IF(OR(INDEX(报表汇总!$A$1:$G$499,MATCH($C18,报表汇总!$A$1:$A$499,0),MATCH(F$2,报表汇总!$A$1:$G$1,0))="--",INDEX(报表汇总!$A$1:$G$499,MATCH($C18,报表汇总!$A$1:$A$499,0),MATCH(F$2,报表汇总!$A$1:$G$1,0))=FALSE),0,INDEX(报表汇总!$A$1:$G$499,MATCH($C18,报表汇总!$A$1:$A$499,0),MATCH(F$2,报表汇总!$A$1:$G$1,0))))</f>
        <v>0</v>
      </c>
      <c r="G18" s="10">
        <f>IF(ISERROR(INDEX(报表汇总!$A$1:$G$499,MATCH($C18,报表汇总!$A$1:$A$499,0),MATCH(G$2,报表汇总!$A$1:$G$1,0))),0,IF(OR(INDEX(报表汇总!$A$1:$G$499,MATCH($C18,报表汇总!$A$1:$A$499,0),MATCH(G$2,报表汇总!$A$1:$G$1,0))="--",INDEX(报表汇总!$A$1:$G$499,MATCH($C18,报表汇总!$A$1:$A$499,0),MATCH(G$2,报表汇总!$A$1:$G$1,0))=FALSE),0,INDEX(报表汇总!$A$1:$G$499,MATCH($C18,报表汇总!$A$1:$A$499,0),MATCH(G$2,报表汇总!$A$1:$G$1,0))))</f>
        <v>0</v>
      </c>
      <c r="H18" s="10">
        <f>IF(ISERROR(INDEX(报表汇总!$A$1:$G$499,MATCH($C18,报表汇总!$A$1:$A$499,0),MATCH(H$2,报表汇总!$A$1:$G$1,0))),0,IF(OR(INDEX(报表汇总!$A$1:$G$499,MATCH($C18,报表汇总!$A$1:$A$499,0),MATCH(H$2,报表汇总!$A$1:$G$1,0))="--",INDEX(报表汇总!$A$1:$G$499,MATCH($C18,报表汇总!$A$1:$A$499,0),MATCH(H$2,报表汇总!$A$1:$G$1,0))=FALSE),0,INDEX(报表汇总!$A$1:$G$499,MATCH($C18,报表汇总!$A$1:$A$499,0),MATCH(H$2,报表汇总!$A$1:$G$1,0))))</f>
        <v>0</v>
      </c>
      <c r="I18" s="10">
        <f>IF(ISERROR(INDEX(报表汇总!$A$1:$G$499,MATCH($C18,报表汇总!$A$1:$A$499,0),MATCH(I$2,报表汇总!$A$1:$G$1,0))),0,IF(OR(INDEX(报表汇总!$A$1:$G$499,MATCH($C18,报表汇总!$A$1:$A$499,0),MATCH(I$2,报表汇总!$A$1:$G$1,0))="--",INDEX(报表汇总!$A$1:$G$499,MATCH($C18,报表汇总!$A$1:$A$499,0),MATCH(I$2,报表汇总!$A$1:$G$1,0))=FALSE),0,INDEX(报表汇总!$A$1:$G$499,MATCH($C18,报表汇总!$A$1:$A$499,0),MATCH(I$2,报表汇总!$A$1:$G$1,0))))</f>
        <v>0</v>
      </c>
      <c r="J18" s="33"/>
      <c r="K18" s="27"/>
      <c r="L18" s="27"/>
    </row>
    <row r="19" spans="1:12" s="1" customFormat="1" ht="30" customHeight="1" x14ac:dyDescent="0.25">
      <c r="A19" s="207"/>
      <c r="B19" s="207"/>
      <c r="C19" s="17" t="s">
        <v>63</v>
      </c>
      <c r="D19" s="10">
        <f>IF(ISERROR(INDEX(报表汇总!$A$1:$G$499,MATCH($C19,报表汇总!$A$1:$A$499,0),MATCH(D$2,报表汇总!$A$1:$G$1,0))),0,IF(OR(INDEX(报表汇总!$A$1:$G$499,MATCH($C19,报表汇总!$A$1:$A$499,0),MATCH(D$2,报表汇总!$A$1:$G$1,0))="--",INDEX(报表汇总!$A$1:$G$499,MATCH($C19,报表汇总!$A$1:$A$499,0),MATCH(D$2,报表汇总!$A$1:$G$1,0))=FALSE),0,INDEX(报表汇总!$A$1:$G$499,MATCH($C19,报表汇总!$A$1:$A$499,0),MATCH(D$2,报表汇总!$A$1:$G$1,0))))</f>
        <v>0</v>
      </c>
      <c r="E19" s="10">
        <f>IF(ISERROR(INDEX(报表汇总!$A$1:$G$499,MATCH($C19,报表汇总!$A$1:$A$499,0),MATCH(E$2,报表汇总!$A$1:$G$1,0))),0,IF(OR(INDEX(报表汇总!$A$1:$G$499,MATCH($C19,报表汇总!$A$1:$A$499,0),MATCH(E$2,报表汇总!$A$1:$G$1,0))="--",INDEX(报表汇总!$A$1:$G$499,MATCH($C19,报表汇总!$A$1:$A$499,0),MATCH(E$2,报表汇总!$A$1:$G$1,0))=FALSE),0,INDEX(报表汇总!$A$1:$G$499,MATCH($C19,报表汇总!$A$1:$A$499,0),MATCH(E$2,报表汇总!$A$1:$G$1,0))))</f>
        <v>0</v>
      </c>
      <c r="F19" s="10">
        <f>IF(ISERROR(INDEX(报表汇总!$A$1:$G$499,MATCH($C19,报表汇总!$A$1:$A$499,0),MATCH(F$2,报表汇总!$A$1:$G$1,0))),0,IF(OR(INDEX(报表汇总!$A$1:$G$499,MATCH($C19,报表汇总!$A$1:$A$499,0),MATCH(F$2,报表汇总!$A$1:$G$1,0))="--",INDEX(报表汇总!$A$1:$G$499,MATCH($C19,报表汇总!$A$1:$A$499,0),MATCH(F$2,报表汇总!$A$1:$G$1,0))=FALSE),0,INDEX(报表汇总!$A$1:$G$499,MATCH($C19,报表汇总!$A$1:$A$499,0),MATCH(F$2,报表汇总!$A$1:$G$1,0))))</f>
        <v>0</v>
      </c>
      <c r="G19" s="10">
        <f>IF(ISERROR(INDEX(报表汇总!$A$1:$G$499,MATCH($C19,报表汇总!$A$1:$A$499,0),MATCH(G$2,报表汇总!$A$1:$G$1,0))),0,IF(OR(INDEX(报表汇总!$A$1:$G$499,MATCH($C19,报表汇总!$A$1:$A$499,0),MATCH(G$2,报表汇总!$A$1:$G$1,0))="--",INDEX(报表汇总!$A$1:$G$499,MATCH($C19,报表汇总!$A$1:$A$499,0),MATCH(G$2,报表汇总!$A$1:$G$1,0))=FALSE),0,INDEX(报表汇总!$A$1:$G$499,MATCH($C19,报表汇总!$A$1:$A$499,0),MATCH(G$2,报表汇总!$A$1:$G$1,0))))</f>
        <v>0</v>
      </c>
      <c r="H19" s="10">
        <f>IF(ISERROR(INDEX(报表汇总!$A$1:$G$499,MATCH($C19,报表汇总!$A$1:$A$499,0),MATCH(H$2,报表汇总!$A$1:$G$1,0))),0,IF(OR(INDEX(报表汇总!$A$1:$G$499,MATCH($C19,报表汇总!$A$1:$A$499,0),MATCH(H$2,报表汇总!$A$1:$G$1,0))="--",INDEX(报表汇总!$A$1:$G$499,MATCH($C19,报表汇总!$A$1:$A$499,0),MATCH(H$2,报表汇总!$A$1:$G$1,0))=FALSE),0,INDEX(报表汇总!$A$1:$G$499,MATCH($C19,报表汇总!$A$1:$A$499,0),MATCH(H$2,报表汇总!$A$1:$G$1,0))))</f>
        <v>0</v>
      </c>
      <c r="I19" s="10">
        <f>IF(ISERROR(INDEX(报表汇总!$A$1:$G$499,MATCH($C19,报表汇总!$A$1:$A$499,0),MATCH(I$2,报表汇总!$A$1:$G$1,0))),0,IF(OR(INDEX(报表汇总!$A$1:$G$499,MATCH($C19,报表汇总!$A$1:$A$499,0),MATCH(I$2,报表汇总!$A$1:$G$1,0))="--",INDEX(报表汇总!$A$1:$G$499,MATCH($C19,报表汇总!$A$1:$A$499,0),MATCH(I$2,报表汇总!$A$1:$G$1,0))=FALSE),0,INDEX(报表汇总!$A$1:$G$499,MATCH($C19,报表汇总!$A$1:$A$499,0),MATCH(I$2,报表汇总!$A$1:$G$1,0))))</f>
        <v>0</v>
      </c>
      <c r="J19" s="34" t="s">
        <v>64</v>
      </c>
      <c r="K19" s="27"/>
      <c r="L19" s="27"/>
    </row>
    <row r="20" spans="1:12" s="1" customFormat="1" ht="30" customHeight="1" x14ac:dyDescent="0.25">
      <c r="A20" s="207"/>
      <c r="B20" s="207"/>
      <c r="C20" s="11" t="s">
        <v>65</v>
      </c>
      <c r="D20" s="23">
        <f t="shared" ref="D20:I20" si="3">SUM(D15:D19)</f>
        <v>0</v>
      </c>
      <c r="E20" s="23">
        <f t="shared" si="3"/>
        <v>0</v>
      </c>
      <c r="F20" s="23">
        <f t="shared" si="3"/>
        <v>0</v>
      </c>
      <c r="G20" s="23">
        <f t="shared" si="3"/>
        <v>0</v>
      </c>
      <c r="H20" s="23">
        <f t="shared" si="3"/>
        <v>0</v>
      </c>
      <c r="I20" s="23">
        <f t="shared" si="3"/>
        <v>0</v>
      </c>
      <c r="J20" s="35"/>
      <c r="K20" s="27"/>
      <c r="L20" s="27"/>
    </row>
    <row r="21" spans="1:12" s="1" customFormat="1" ht="30" customHeight="1" x14ac:dyDescent="0.25">
      <c r="A21" s="207"/>
      <c r="B21" s="207"/>
      <c r="C21" s="11" t="s">
        <v>66</v>
      </c>
      <c r="D21" s="23">
        <f t="shared" ref="D21:I21" si="4">D14-D20</f>
        <v>2404411700</v>
      </c>
      <c r="E21" s="23">
        <f t="shared" si="4"/>
        <v>2285024400</v>
      </c>
      <c r="F21" s="23">
        <f t="shared" si="4"/>
        <v>1946927600</v>
      </c>
      <c r="G21" s="23">
        <f t="shared" si="4"/>
        <v>2228021300</v>
      </c>
      <c r="H21" s="23">
        <f t="shared" si="4"/>
        <v>1571825300</v>
      </c>
      <c r="I21" s="23">
        <f t="shared" si="4"/>
        <v>3396202300</v>
      </c>
      <c r="J21" s="36" t="s">
        <v>67</v>
      </c>
      <c r="K21" s="27"/>
      <c r="L21" s="27"/>
    </row>
    <row r="22" spans="1:12" s="1" customFormat="1" ht="30" customHeight="1" x14ac:dyDescent="0.25">
      <c r="A22" s="219" t="s">
        <v>68</v>
      </c>
      <c r="B22" s="205" t="s">
        <v>69</v>
      </c>
      <c r="C22" s="18" t="s">
        <v>70</v>
      </c>
      <c r="D22" s="10">
        <f>IF(ISERROR(INDEX(报表汇总!$A$1:$G$499,MATCH($C22,报表汇总!$A$1:$A$499,0),MATCH(D$2,报表汇总!$A$1:$G$1,0))),0,IF(OR(INDEX(报表汇总!$A$1:$G$499,MATCH($C22,报表汇总!$A$1:$A$499,0),MATCH(D$2,报表汇总!$A$1:$G$1,0))="--",INDEX(报表汇总!$A$1:$G$499,MATCH($C22,报表汇总!$A$1:$A$499,0),MATCH(D$2,报表汇总!$A$1:$G$1,0))=FALSE),0,INDEX(报表汇总!$A$1:$G$499,MATCH($C22,报表汇总!$A$1:$A$499,0),MATCH(D$2,报表汇总!$A$1:$G$1,0))))</f>
        <v>0</v>
      </c>
      <c r="E22" s="10">
        <f>IF(ISERROR(INDEX(报表汇总!$A$1:$G$499,MATCH($C22,报表汇总!$A$1:$A$499,0),MATCH(E$2,报表汇总!$A$1:$G$1,0))),0,IF(OR(INDEX(报表汇总!$A$1:$G$499,MATCH($C22,报表汇总!$A$1:$A$499,0),MATCH(E$2,报表汇总!$A$1:$G$1,0))="--",INDEX(报表汇总!$A$1:$G$499,MATCH($C22,报表汇总!$A$1:$A$499,0),MATCH(E$2,报表汇总!$A$1:$G$1,0))=FALSE),0,INDEX(报表汇总!$A$1:$G$499,MATCH($C22,报表汇总!$A$1:$A$499,0),MATCH(E$2,报表汇总!$A$1:$G$1,0))))</f>
        <v>0</v>
      </c>
      <c r="F22" s="10">
        <f>IF(ISERROR(INDEX(报表汇总!$A$1:$G$499,MATCH($C22,报表汇总!$A$1:$A$499,0),MATCH(F$2,报表汇总!$A$1:$G$1,0))),0,IF(OR(INDEX(报表汇总!$A$1:$G$499,MATCH($C22,报表汇总!$A$1:$A$499,0),MATCH(F$2,报表汇总!$A$1:$G$1,0))="--",INDEX(报表汇总!$A$1:$G$499,MATCH($C22,报表汇总!$A$1:$A$499,0),MATCH(F$2,报表汇总!$A$1:$G$1,0))=FALSE),0,INDEX(报表汇总!$A$1:$G$499,MATCH($C22,报表汇总!$A$1:$A$499,0),MATCH(F$2,报表汇总!$A$1:$G$1,0))))</f>
        <v>0</v>
      </c>
      <c r="G22" s="10">
        <f>IF(ISERROR(INDEX(报表汇总!$A$1:$G$499,MATCH($C22,报表汇总!$A$1:$A$499,0),MATCH(G$2,报表汇总!$A$1:$G$1,0))),0,IF(OR(INDEX(报表汇总!$A$1:$G$499,MATCH($C22,报表汇总!$A$1:$A$499,0),MATCH(G$2,报表汇总!$A$1:$G$1,0))="--",INDEX(报表汇总!$A$1:$G$499,MATCH($C22,报表汇总!$A$1:$A$499,0),MATCH(G$2,报表汇总!$A$1:$G$1,0))=FALSE),0,INDEX(报表汇总!$A$1:$G$499,MATCH($C22,报表汇总!$A$1:$A$499,0),MATCH(G$2,报表汇总!$A$1:$G$1,0))))</f>
        <v>0</v>
      </c>
      <c r="H22" s="10">
        <f>IF(ISERROR(INDEX(报表汇总!$A$1:$G$499,MATCH($C22,报表汇总!$A$1:$A$499,0),MATCH(H$2,报表汇总!$A$1:$G$1,0))),0,IF(OR(INDEX(报表汇总!$A$1:$G$499,MATCH($C22,报表汇总!$A$1:$A$499,0),MATCH(H$2,报表汇总!$A$1:$G$1,0))="--",INDEX(报表汇总!$A$1:$G$499,MATCH($C22,报表汇总!$A$1:$A$499,0),MATCH(H$2,报表汇总!$A$1:$G$1,0))=FALSE),0,INDEX(报表汇总!$A$1:$G$499,MATCH($C22,报表汇总!$A$1:$A$499,0),MATCH(H$2,报表汇总!$A$1:$G$1,0))))</f>
        <v>0</v>
      </c>
      <c r="I22" s="10">
        <f>IF(ISERROR(INDEX(报表汇总!$A$1:$G$499,MATCH($C22,报表汇总!$A$1:$A$499,0),MATCH(I$2,报表汇总!$A$1:$G$1,0))),0,IF(OR(INDEX(报表汇总!$A$1:$G$499,MATCH($C22,报表汇总!$A$1:$A$499,0),MATCH(I$2,报表汇总!$A$1:$G$1,0))="--",INDEX(报表汇总!$A$1:$G$499,MATCH($C22,报表汇总!$A$1:$A$499,0),MATCH(I$2,报表汇总!$A$1:$G$1,0))=FALSE),0,INDEX(报表汇总!$A$1:$G$499,MATCH($C22,报表汇总!$A$1:$A$499,0),MATCH(I$2,报表汇总!$A$1:$G$1,0))))</f>
        <v>0</v>
      </c>
      <c r="J22" s="31"/>
      <c r="K22" s="27"/>
      <c r="L22" s="27"/>
    </row>
    <row r="23" spans="1:12" s="1" customFormat="1" ht="30" customHeight="1" x14ac:dyDescent="0.25">
      <c r="A23" s="207"/>
      <c r="B23" s="207"/>
      <c r="C23" s="16" t="s">
        <v>71</v>
      </c>
      <c r="D23" s="10">
        <f>IF(ISERROR(INDEX(报表汇总!$A$1:$G$499,MATCH($C23,报表汇总!$A$1:$A$499,0),MATCH(D$2,报表汇总!$A$1:$G$1,0))),0,IF(OR(INDEX(报表汇总!$A$1:$G$499,MATCH($C23,报表汇总!$A$1:$A$499,0),MATCH(D$2,报表汇总!$A$1:$G$1,0))="--",INDEX(报表汇总!$A$1:$G$499,MATCH($C23,报表汇总!$A$1:$A$499,0),MATCH(D$2,报表汇总!$A$1:$G$1,0))=FALSE),0,INDEX(报表汇总!$A$1:$G$499,MATCH($C23,报表汇总!$A$1:$A$499,0),MATCH(D$2,报表汇总!$A$1:$G$1,0))))</f>
        <v>0</v>
      </c>
      <c r="E23" s="10">
        <f>IF(ISERROR(INDEX(报表汇总!$A$1:$G$499,MATCH($C23,报表汇总!$A$1:$A$499,0),MATCH(E$2,报表汇总!$A$1:$G$1,0))),0,IF(OR(INDEX(报表汇总!$A$1:$G$499,MATCH($C23,报表汇总!$A$1:$A$499,0),MATCH(E$2,报表汇总!$A$1:$G$1,0))="--",INDEX(报表汇总!$A$1:$G$499,MATCH($C23,报表汇总!$A$1:$A$499,0),MATCH(E$2,报表汇总!$A$1:$G$1,0))=FALSE),0,INDEX(报表汇总!$A$1:$G$499,MATCH($C23,报表汇总!$A$1:$A$499,0),MATCH(E$2,报表汇总!$A$1:$G$1,0))))</f>
        <v>0</v>
      </c>
      <c r="F23" s="10">
        <f>IF(ISERROR(INDEX(报表汇总!$A$1:$G$499,MATCH($C23,报表汇总!$A$1:$A$499,0),MATCH(F$2,报表汇总!$A$1:$G$1,0))),0,IF(OR(INDEX(报表汇总!$A$1:$G$499,MATCH($C23,报表汇总!$A$1:$A$499,0),MATCH(F$2,报表汇总!$A$1:$G$1,0))="--",INDEX(报表汇总!$A$1:$G$499,MATCH($C23,报表汇总!$A$1:$A$499,0),MATCH(F$2,报表汇总!$A$1:$G$1,0))=FALSE),0,INDEX(报表汇总!$A$1:$G$499,MATCH($C23,报表汇总!$A$1:$A$499,0),MATCH(F$2,报表汇总!$A$1:$G$1,0))))</f>
        <v>0</v>
      </c>
      <c r="G23" s="10">
        <f>IF(ISERROR(INDEX(报表汇总!$A$1:$G$499,MATCH($C23,报表汇总!$A$1:$A$499,0),MATCH(G$2,报表汇总!$A$1:$G$1,0))),0,IF(OR(INDEX(报表汇总!$A$1:$G$499,MATCH($C23,报表汇总!$A$1:$A$499,0),MATCH(G$2,报表汇总!$A$1:$G$1,0))="--",INDEX(报表汇总!$A$1:$G$499,MATCH($C23,报表汇总!$A$1:$A$499,0),MATCH(G$2,报表汇总!$A$1:$G$1,0))=FALSE),0,INDEX(报表汇总!$A$1:$G$499,MATCH($C23,报表汇总!$A$1:$A$499,0),MATCH(G$2,报表汇总!$A$1:$G$1,0))))</f>
        <v>0</v>
      </c>
      <c r="H23" s="10">
        <f>IF(ISERROR(INDEX(报表汇总!$A$1:$G$499,MATCH($C23,报表汇总!$A$1:$A$499,0),MATCH(H$2,报表汇总!$A$1:$G$1,0))),0,IF(OR(INDEX(报表汇总!$A$1:$G$499,MATCH($C23,报表汇总!$A$1:$A$499,0),MATCH(H$2,报表汇总!$A$1:$G$1,0))="--",INDEX(报表汇总!$A$1:$G$499,MATCH($C23,报表汇总!$A$1:$A$499,0),MATCH(H$2,报表汇总!$A$1:$G$1,0))=FALSE),0,INDEX(报表汇总!$A$1:$G$499,MATCH($C23,报表汇总!$A$1:$A$499,0),MATCH(H$2,报表汇总!$A$1:$G$1,0))))</f>
        <v>0</v>
      </c>
      <c r="I23" s="10">
        <f>IF(ISERROR(INDEX(报表汇总!$A$1:$G$499,MATCH($C23,报表汇总!$A$1:$A$499,0),MATCH(I$2,报表汇总!$A$1:$G$1,0))),0,IF(OR(INDEX(报表汇总!$A$1:$G$499,MATCH($C23,报表汇总!$A$1:$A$499,0),MATCH(I$2,报表汇总!$A$1:$G$1,0))="--",INDEX(报表汇总!$A$1:$G$499,MATCH($C23,报表汇总!$A$1:$A$499,0),MATCH(I$2,报表汇总!$A$1:$G$1,0))=FALSE),0,INDEX(报表汇总!$A$1:$G$499,MATCH($C23,报表汇总!$A$1:$A$499,0),MATCH(I$2,报表汇总!$A$1:$G$1,0))))</f>
        <v>0</v>
      </c>
      <c r="J23" s="31"/>
      <c r="K23" s="27"/>
      <c r="L23" s="27"/>
    </row>
    <row r="24" spans="1:12" s="1" customFormat="1" ht="30" customHeight="1" x14ac:dyDescent="0.25">
      <c r="A24" s="207"/>
      <c r="B24" s="207"/>
      <c r="C24" s="16" t="s">
        <v>72</v>
      </c>
      <c r="D24" s="10">
        <f>IF(ISERROR(INDEX(报表汇总!$A$1:$G$499,MATCH($C24,报表汇总!$A$1:$A$499,0),MATCH(D$2,报表汇总!$A$1:$G$1,0))),0,IF(OR(INDEX(报表汇总!$A$1:$G$499,MATCH($C24,报表汇总!$A$1:$A$499,0),MATCH(D$2,报表汇总!$A$1:$G$1,0))="--",INDEX(报表汇总!$A$1:$G$499,MATCH($C24,报表汇总!$A$1:$A$499,0),MATCH(D$2,报表汇总!$A$1:$G$1,0))=FALSE),0,INDEX(报表汇总!$A$1:$G$499,MATCH($C24,报表汇总!$A$1:$A$499,0),MATCH(D$2,报表汇总!$A$1:$G$1,0))))</f>
        <v>0</v>
      </c>
      <c r="E24" s="10">
        <f>IF(ISERROR(INDEX(报表汇总!$A$1:$G$499,MATCH($C24,报表汇总!$A$1:$A$499,0),MATCH(E$2,报表汇总!$A$1:$G$1,0))),0,IF(OR(INDEX(报表汇总!$A$1:$G$499,MATCH($C24,报表汇总!$A$1:$A$499,0),MATCH(E$2,报表汇总!$A$1:$G$1,0))="--",INDEX(报表汇总!$A$1:$G$499,MATCH($C24,报表汇总!$A$1:$A$499,0),MATCH(E$2,报表汇总!$A$1:$G$1,0))=FALSE),0,INDEX(报表汇总!$A$1:$G$499,MATCH($C24,报表汇总!$A$1:$A$499,0),MATCH(E$2,报表汇总!$A$1:$G$1,0))))</f>
        <v>0</v>
      </c>
      <c r="F24" s="10">
        <f>IF(ISERROR(INDEX(报表汇总!$A$1:$G$499,MATCH($C24,报表汇总!$A$1:$A$499,0),MATCH(F$2,报表汇总!$A$1:$G$1,0))),0,IF(OR(INDEX(报表汇总!$A$1:$G$499,MATCH($C24,报表汇总!$A$1:$A$499,0),MATCH(F$2,报表汇总!$A$1:$G$1,0))="--",INDEX(报表汇总!$A$1:$G$499,MATCH($C24,报表汇总!$A$1:$A$499,0),MATCH(F$2,报表汇总!$A$1:$G$1,0))=FALSE),0,INDEX(报表汇总!$A$1:$G$499,MATCH($C24,报表汇总!$A$1:$A$499,0),MATCH(F$2,报表汇总!$A$1:$G$1,0))))</f>
        <v>0</v>
      </c>
      <c r="G24" s="10">
        <f>IF(ISERROR(INDEX(报表汇总!$A$1:$G$499,MATCH($C24,报表汇总!$A$1:$A$499,0),MATCH(G$2,报表汇总!$A$1:$G$1,0))),0,IF(OR(INDEX(报表汇总!$A$1:$G$499,MATCH($C24,报表汇总!$A$1:$A$499,0),MATCH(G$2,报表汇总!$A$1:$G$1,0))="--",INDEX(报表汇总!$A$1:$G$499,MATCH($C24,报表汇总!$A$1:$A$499,0),MATCH(G$2,报表汇总!$A$1:$G$1,0))=FALSE),0,INDEX(报表汇总!$A$1:$G$499,MATCH($C24,报表汇总!$A$1:$A$499,0),MATCH(G$2,报表汇总!$A$1:$G$1,0))))</f>
        <v>0</v>
      </c>
      <c r="H24" s="10">
        <f>IF(ISERROR(INDEX(报表汇总!$A$1:$G$499,MATCH($C24,报表汇总!$A$1:$A$499,0),MATCH(H$2,报表汇总!$A$1:$G$1,0))),0,IF(OR(INDEX(报表汇总!$A$1:$G$499,MATCH($C24,报表汇总!$A$1:$A$499,0),MATCH(H$2,报表汇总!$A$1:$G$1,0))="--",INDEX(报表汇总!$A$1:$G$499,MATCH($C24,报表汇总!$A$1:$A$499,0),MATCH(H$2,报表汇总!$A$1:$G$1,0))=FALSE),0,INDEX(报表汇总!$A$1:$G$499,MATCH($C24,报表汇总!$A$1:$A$499,0),MATCH(H$2,报表汇总!$A$1:$G$1,0))))</f>
        <v>0</v>
      </c>
      <c r="I24" s="10">
        <f>IF(ISERROR(INDEX(报表汇总!$A$1:$G$499,MATCH($C24,报表汇总!$A$1:$A$499,0),MATCH(I$2,报表汇总!$A$1:$G$1,0))),0,IF(OR(INDEX(报表汇总!$A$1:$G$499,MATCH($C24,报表汇总!$A$1:$A$499,0),MATCH(I$2,报表汇总!$A$1:$G$1,0))="--",INDEX(报表汇总!$A$1:$G$499,MATCH($C24,报表汇总!$A$1:$A$499,0),MATCH(I$2,报表汇总!$A$1:$G$1,0))=FALSE),0,INDEX(报表汇总!$A$1:$G$499,MATCH($C24,报表汇总!$A$1:$A$499,0),MATCH(I$2,报表汇总!$A$1:$G$1,0))))</f>
        <v>0</v>
      </c>
      <c r="J24" s="31"/>
      <c r="K24" s="27"/>
      <c r="L24" s="27"/>
    </row>
    <row r="25" spans="1:12" s="1" customFormat="1" ht="30" customHeight="1" x14ac:dyDescent="0.25">
      <c r="A25" s="207"/>
      <c r="B25" s="207"/>
      <c r="C25" s="16" t="s">
        <v>73</v>
      </c>
      <c r="D25" s="10">
        <f>IF(ISERROR(INDEX(报表汇总!$A$1:$G$499,MATCH($C25,报表汇总!$A$1:$A$499,0),MATCH(D$2,报表汇总!$A$1:$G$1,0))),0,IF(OR(INDEX(报表汇总!$A$1:$G$499,MATCH($C25,报表汇总!$A$1:$A$499,0),MATCH(D$2,报表汇总!$A$1:$G$1,0))="--",INDEX(报表汇总!$A$1:$G$499,MATCH($C25,报表汇总!$A$1:$A$499,0),MATCH(D$2,报表汇总!$A$1:$G$1,0))=FALSE),0,INDEX(报表汇总!$A$1:$G$499,MATCH($C25,报表汇总!$A$1:$A$499,0),MATCH(D$2,报表汇总!$A$1:$G$1,0))))</f>
        <v>0</v>
      </c>
      <c r="E25" s="10">
        <f>IF(ISERROR(INDEX(报表汇总!$A$1:$G$499,MATCH($C25,报表汇总!$A$1:$A$499,0),MATCH(E$2,报表汇总!$A$1:$G$1,0))),0,IF(OR(INDEX(报表汇总!$A$1:$G$499,MATCH($C25,报表汇总!$A$1:$A$499,0),MATCH(E$2,报表汇总!$A$1:$G$1,0))="--",INDEX(报表汇总!$A$1:$G$499,MATCH($C25,报表汇总!$A$1:$A$499,0),MATCH(E$2,报表汇总!$A$1:$G$1,0))=FALSE),0,INDEX(报表汇总!$A$1:$G$499,MATCH($C25,报表汇总!$A$1:$A$499,0),MATCH(E$2,报表汇总!$A$1:$G$1,0))))</f>
        <v>0</v>
      </c>
      <c r="F25" s="10">
        <f>IF(ISERROR(INDEX(报表汇总!$A$1:$G$499,MATCH($C25,报表汇总!$A$1:$A$499,0),MATCH(F$2,报表汇总!$A$1:$G$1,0))),0,IF(OR(INDEX(报表汇总!$A$1:$G$499,MATCH($C25,报表汇总!$A$1:$A$499,0),MATCH(F$2,报表汇总!$A$1:$G$1,0))="--",INDEX(报表汇总!$A$1:$G$499,MATCH($C25,报表汇总!$A$1:$A$499,0),MATCH(F$2,报表汇总!$A$1:$G$1,0))=FALSE),0,INDEX(报表汇总!$A$1:$G$499,MATCH($C25,报表汇总!$A$1:$A$499,0),MATCH(F$2,报表汇总!$A$1:$G$1,0))))</f>
        <v>0</v>
      </c>
      <c r="G25" s="10">
        <f>IF(ISERROR(INDEX(报表汇总!$A$1:$G$499,MATCH($C25,报表汇总!$A$1:$A$499,0),MATCH(G$2,报表汇总!$A$1:$G$1,0))),0,IF(OR(INDEX(报表汇总!$A$1:$G$499,MATCH($C25,报表汇总!$A$1:$A$499,0),MATCH(G$2,报表汇总!$A$1:$G$1,0))="--",INDEX(报表汇总!$A$1:$G$499,MATCH($C25,报表汇总!$A$1:$A$499,0),MATCH(G$2,报表汇总!$A$1:$G$1,0))=FALSE),0,INDEX(报表汇总!$A$1:$G$499,MATCH($C25,报表汇总!$A$1:$A$499,0),MATCH(G$2,报表汇总!$A$1:$G$1,0))))</f>
        <v>0</v>
      </c>
      <c r="H25" s="10">
        <f>IF(ISERROR(INDEX(报表汇总!$A$1:$G$499,MATCH($C25,报表汇总!$A$1:$A$499,0),MATCH(H$2,报表汇总!$A$1:$G$1,0))),0,IF(OR(INDEX(报表汇总!$A$1:$G$499,MATCH($C25,报表汇总!$A$1:$A$499,0),MATCH(H$2,报表汇总!$A$1:$G$1,0))="--",INDEX(报表汇总!$A$1:$G$499,MATCH($C25,报表汇总!$A$1:$A$499,0),MATCH(H$2,报表汇总!$A$1:$G$1,0))=FALSE),0,INDEX(报表汇总!$A$1:$G$499,MATCH($C25,报表汇总!$A$1:$A$499,0),MATCH(H$2,报表汇总!$A$1:$G$1,0))))</f>
        <v>0</v>
      </c>
      <c r="I25" s="10">
        <f>IF(ISERROR(INDEX(报表汇总!$A$1:$G$499,MATCH($C25,报表汇总!$A$1:$A$499,0),MATCH(I$2,报表汇总!$A$1:$G$1,0))),0,IF(OR(INDEX(报表汇总!$A$1:$G$499,MATCH($C25,报表汇总!$A$1:$A$499,0),MATCH(I$2,报表汇总!$A$1:$G$1,0))="--",INDEX(报表汇总!$A$1:$G$499,MATCH($C25,报表汇总!$A$1:$A$499,0),MATCH(I$2,报表汇总!$A$1:$G$1,0))=FALSE),0,INDEX(报表汇总!$A$1:$G$499,MATCH($C25,报表汇总!$A$1:$A$499,0),MATCH(I$2,报表汇总!$A$1:$G$1,0))))</f>
        <v>0</v>
      </c>
      <c r="J25" s="37" t="s">
        <v>74</v>
      </c>
      <c r="K25" s="27"/>
      <c r="L25" s="27"/>
    </row>
    <row r="26" spans="1:12" s="1" customFormat="1" ht="30" customHeight="1" x14ac:dyDescent="0.25">
      <c r="A26" s="207"/>
      <c r="B26" s="207"/>
      <c r="C26" s="11" t="s">
        <v>75</v>
      </c>
      <c r="D26" s="23">
        <f t="shared" ref="D26:I26" si="5">SUM(D22:D25)</f>
        <v>0</v>
      </c>
      <c r="E26" s="23">
        <f t="shared" si="5"/>
        <v>0</v>
      </c>
      <c r="F26" s="23">
        <f t="shared" si="5"/>
        <v>0</v>
      </c>
      <c r="G26" s="23">
        <f t="shared" si="5"/>
        <v>0</v>
      </c>
      <c r="H26" s="23">
        <f t="shared" si="5"/>
        <v>0</v>
      </c>
      <c r="I26" s="23">
        <f t="shared" si="5"/>
        <v>0</v>
      </c>
      <c r="J26" s="37" t="s">
        <v>76</v>
      </c>
      <c r="K26" s="27"/>
      <c r="L26" s="27"/>
    </row>
    <row r="27" spans="1:12" s="1" customFormat="1" ht="30" customHeight="1" x14ac:dyDescent="0.25">
      <c r="A27" s="207"/>
      <c r="B27" s="207"/>
      <c r="C27" s="16" t="s">
        <v>77</v>
      </c>
      <c r="D27" s="10">
        <f>IF(ISERROR(INDEX(报表汇总!$A$1:$G$499,MATCH($C27,报表汇总!$A$1:$A$499,0),MATCH(D$2,报表汇总!$A$1:$G$1,0))),0,IF(OR(INDEX(报表汇总!$A$1:$G$499,MATCH($C27,报表汇总!$A$1:$A$499,0),MATCH(D$2,报表汇总!$A$1:$G$1,0))="--",INDEX(报表汇总!$A$1:$G$499,MATCH($C27,报表汇总!$A$1:$A$499,0),MATCH(D$2,报表汇总!$A$1:$G$1,0))=FALSE),0,INDEX(报表汇总!$A$1:$G$499,MATCH($C27,报表汇总!$A$1:$A$499,0),MATCH(D$2,报表汇总!$A$1:$G$1,0))))</f>
        <v>197919200</v>
      </c>
      <c r="E27" s="10">
        <f>IF(ISERROR(INDEX(报表汇总!$A$1:$G$499,MATCH($C27,报表汇总!$A$1:$A$499,0),MATCH(E$2,报表汇总!$A$1:$G$1,0))),0,IF(OR(INDEX(报表汇总!$A$1:$G$499,MATCH($C27,报表汇总!$A$1:$A$499,0),MATCH(E$2,报表汇总!$A$1:$G$1,0))="--",INDEX(报表汇总!$A$1:$G$499,MATCH($C27,报表汇总!$A$1:$A$499,0),MATCH(E$2,报表汇总!$A$1:$G$1,0))=FALSE),0,INDEX(报表汇总!$A$1:$G$499,MATCH($C27,报表汇总!$A$1:$A$499,0),MATCH(E$2,报表汇总!$A$1:$G$1,0))))</f>
        <v>109191300</v>
      </c>
      <c r="F27" s="10">
        <f>IF(ISERROR(INDEX(报表汇总!$A$1:$G$499,MATCH($C27,报表汇总!$A$1:$A$499,0),MATCH(F$2,报表汇总!$A$1:$G$1,0))),0,IF(OR(INDEX(报表汇总!$A$1:$G$499,MATCH($C27,报表汇总!$A$1:$A$499,0),MATCH(F$2,报表汇总!$A$1:$G$1,0))="--",INDEX(报表汇总!$A$1:$G$499,MATCH($C27,报表汇总!$A$1:$A$499,0),MATCH(F$2,报表汇总!$A$1:$G$1,0))=FALSE),0,INDEX(报表汇总!$A$1:$G$499,MATCH($C27,报表汇总!$A$1:$A$499,0),MATCH(F$2,报表汇总!$A$1:$G$1,0))))</f>
        <v>94412600</v>
      </c>
      <c r="G27" s="10">
        <f>IF(ISERROR(INDEX(报表汇总!$A$1:$G$499,MATCH($C27,报表汇总!$A$1:$A$499,0),MATCH(G$2,报表汇总!$A$1:$G$1,0))),0,IF(OR(INDEX(报表汇总!$A$1:$G$499,MATCH($C27,报表汇总!$A$1:$A$499,0),MATCH(G$2,报表汇总!$A$1:$G$1,0))="--",INDEX(报表汇总!$A$1:$G$499,MATCH($C27,报表汇总!$A$1:$A$499,0),MATCH(G$2,报表汇总!$A$1:$G$1,0))=FALSE),0,INDEX(报表汇总!$A$1:$G$499,MATCH($C27,报表汇总!$A$1:$A$499,0),MATCH(G$2,报表汇总!$A$1:$G$1,0))))</f>
        <v>0</v>
      </c>
      <c r="H27" s="10">
        <f>IF(ISERROR(INDEX(报表汇总!$A$1:$G$499,MATCH($C27,报表汇总!$A$1:$A$499,0),MATCH(H$2,报表汇总!$A$1:$G$1,0))),0,IF(OR(INDEX(报表汇总!$A$1:$G$499,MATCH($C27,报表汇总!$A$1:$A$499,0),MATCH(H$2,报表汇总!$A$1:$G$1,0))="--",INDEX(报表汇总!$A$1:$G$499,MATCH($C27,报表汇总!$A$1:$A$499,0),MATCH(H$2,报表汇总!$A$1:$G$1,0))=FALSE),0,INDEX(报表汇总!$A$1:$G$499,MATCH($C27,报表汇总!$A$1:$A$499,0),MATCH(H$2,报表汇总!$A$1:$G$1,0))))</f>
        <v>57882400</v>
      </c>
      <c r="I27" s="10">
        <f>IF(ISERROR(INDEX(报表汇总!$A$1:$G$499,MATCH($C27,报表汇总!$A$1:$A$499,0),MATCH(I$2,报表汇总!$A$1:$G$1,0))),0,IF(OR(INDEX(报表汇总!$A$1:$G$499,MATCH($C27,报表汇总!$A$1:$A$499,0),MATCH(I$2,报表汇总!$A$1:$G$1,0))="--",INDEX(报表汇总!$A$1:$G$499,MATCH($C27,报表汇总!$A$1:$A$499,0),MATCH(I$2,报表汇总!$A$1:$G$1,0))=FALSE),0,INDEX(报表汇总!$A$1:$G$499,MATCH($C27,报表汇总!$A$1:$A$499,0),MATCH(I$2,报表汇总!$A$1:$G$1,0))))</f>
        <v>0</v>
      </c>
      <c r="J27" s="33"/>
      <c r="K27" s="27"/>
      <c r="L27" s="27"/>
    </row>
    <row r="28" spans="1:12" s="1" customFormat="1" ht="30" customHeight="1" x14ac:dyDescent="0.25">
      <c r="A28" s="207"/>
      <c r="B28" s="207"/>
      <c r="C28" s="16" t="s">
        <v>78</v>
      </c>
      <c r="D28" s="10">
        <f>IF(ISERROR(INDEX(报表汇总!$A$1:$G$499,MATCH($C28,报表汇总!$A$1:$A$499,0),MATCH(D$2,报表汇总!$A$1:$G$1,0))),0,IF(OR(INDEX(报表汇总!$A$1:$G$499,MATCH($C28,报表汇总!$A$1:$A$499,0),MATCH(D$2,报表汇总!$A$1:$G$1,0))="--",INDEX(报表汇总!$A$1:$G$499,MATCH($C28,报表汇总!$A$1:$A$499,0),MATCH(D$2,报表汇总!$A$1:$G$1,0))=FALSE),0,INDEX(报表汇总!$A$1:$G$499,MATCH($C28,报表汇总!$A$1:$A$499,0),MATCH(D$2,报表汇总!$A$1:$G$1,0))))</f>
        <v>0</v>
      </c>
      <c r="E28" s="10">
        <f>IF(ISERROR(INDEX(报表汇总!$A$1:$G$499,MATCH($C28,报表汇总!$A$1:$A$499,0),MATCH(E$2,报表汇总!$A$1:$G$1,0))),0,IF(OR(INDEX(报表汇总!$A$1:$G$499,MATCH($C28,报表汇总!$A$1:$A$499,0),MATCH(E$2,报表汇总!$A$1:$G$1,0))="--",INDEX(报表汇总!$A$1:$G$499,MATCH($C28,报表汇总!$A$1:$A$499,0),MATCH(E$2,报表汇总!$A$1:$G$1,0))=FALSE),0,INDEX(报表汇总!$A$1:$G$499,MATCH($C28,报表汇总!$A$1:$A$499,0),MATCH(E$2,报表汇总!$A$1:$G$1,0))))</f>
        <v>0</v>
      </c>
      <c r="F28" s="10">
        <f>IF(ISERROR(INDEX(报表汇总!$A$1:$G$499,MATCH($C28,报表汇总!$A$1:$A$499,0),MATCH(F$2,报表汇总!$A$1:$G$1,0))),0,IF(OR(INDEX(报表汇总!$A$1:$G$499,MATCH($C28,报表汇总!$A$1:$A$499,0),MATCH(F$2,报表汇总!$A$1:$G$1,0))="--",INDEX(报表汇总!$A$1:$G$499,MATCH($C28,报表汇总!$A$1:$A$499,0),MATCH(F$2,报表汇总!$A$1:$G$1,0))=FALSE),0,INDEX(报表汇总!$A$1:$G$499,MATCH($C28,报表汇总!$A$1:$A$499,0),MATCH(F$2,报表汇总!$A$1:$G$1,0))))</f>
        <v>0</v>
      </c>
      <c r="G28" s="10">
        <f>IF(ISERROR(INDEX(报表汇总!$A$1:$G$499,MATCH($C28,报表汇总!$A$1:$A$499,0),MATCH(G$2,报表汇总!$A$1:$G$1,0))),0,IF(OR(INDEX(报表汇总!$A$1:$G$499,MATCH($C28,报表汇总!$A$1:$A$499,0),MATCH(G$2,报表汇总!$A$1:$G$1,0))="--",INDEX(报表汇总!$A$1:$G$499,MATCH($C28,报表汇总!$A$1:$A$499,0),MATCH(G$2,报表汇总!$A$1:$G$1,0))=FALSE),0,INDEX(报表汇总!$A$1:$G$499,MATCH($C28,报表汇总!$A$1:$A$499,0),MATCH(G$2,报表汇总!$A$1:$G$1,0))))</f>
        <v>0</v>
      </c>
      <c r="H28" s="10">
        <f>IF(ISERROR(INDEX(报表汇总!$A$1:$G$499,MATCH($C28,报表汇总!$A$1:$A$499,0),MATCH(H$2,报表汇总!$A$1:$G$1,0))),0,IF(OR(INDEX(报表汇总!$A$1:$G$499,MATCH($C28,报表汇总!$A$1:$A$499,0),MATCH(H$2,报表汇总!$A$1:$G$1,0))="--",INDEX(报表汇总!$A$1:$G$499,MATCH($C28,报表汇总!$A$1:$A$499,0),MATCH(H$2,报表汇总!$A$1:$G$1,0))=FALSE),0,INDEX(报表汇总!$A$1:$G$499,MATCH($C28,报表汇总!$A$1:$A$499,0),MATCH(H$2,报表汇总!$A$1:$G$1,0))))</f>
        <v>0</v>
      </c>
      <c r="I28" s="10">
        <f>IF(ISERROR(INDEX(报表汇总!$A$1:$G$499,MATCH($C28,报表汇总!$A$1:$A$499,0),MATCH(I$2,报表汇总!$A$1:$G$1,0))),0,IF(OR(INDEX(报表汇总!$A$1:$G$499,MATCH($C28,报表汇总!$A$1:$A$499,0),MATCH(I$2,报表汇总!$A$1:$G$1,0))="--",INDEX(报表汇总!$A$1:$G$499,MATCH($C28,报表汇总!$A$1:$A$499,0),MATCH(I$2,报表汇总!$A$1:$G$1,0))=FALSE),0,INDEX(报表汇总!$A$1:$G$499,MATCH($C28,报表汇总!$A$1:$A$499,0),MATCH(I$2,报表汇总!$A$1:$G$1,0))))</f>
        <v>0</v>
      </c>
      <c r="J28" s="33"/>
      <c r="K28" s="27"/>
      <c r="L28" s="27"/>
    </row>
    <row r="29" spans="1:12" s="1" customFormat="1" ht="30" customHeight="1" x14ac:dyDescent="0.25">
      <c r="A29" s="207"/>
      <c r="B29" s="207"/>
      <c r="C29" s="16" t="s">
        <v>79</v>
      </c>
      <c r="D29" s="10">
        <f>IF(ISERROR(INDEX(报表汇总!$A$1:$G$499,MATCH($C29,报表汇总!$A$1:$A$499,0),MATCH(D$2,报表汇总!$A$1:$G$1,0))),0,IF(OR(INDEX(报表汇总!$A$1:$G$499,MATCH($C29,报表汇总!$A$1:$A$499,0),MATCH(D$2,报表汇总!$A$1:$G$1,0))="--",INDEX(报表汇总!$A$1:$G$499,MATCH($C29,报表汇总!$A$1:$A$499,0),MATCH(D$2,报表汇总!$A$1:$G$1,0))=FALSE),0,INDEX(报表汇总!$A$1:$G$499,MATCH($C29,报表汇总!$A$1:$A$499,0),MATCH(D$2,报表汇总!$A$1:$G$1,0))))</f>
        <v>0</v>
      </c>
      <c r="E29" s="10">
        <f>IF(ISERROR(INDEX(报表汇总!$A$1:$G$499,MATCH($C29,报表汇总!$A$1:$A$499,0),MATCH(E$2,报表汇总!$A$1:$G$1,0))),0,IF(OR(INDEX(报表汇总!$A$1:$G$499,MATCH($C29,报表汇总!$A$1:$A$499,0),MATCH(E$2,报表汇总!$A$1:$G$1,0))="--",INDEX(报表汇总!$A$1:$G$499,MATCH($C29,报表汇总!$A$1:$A$499,0),MATCH(E$2,报表汇总!$A$1:$G$1,0))=FALSE),0,INDEX(报表汇总!$A$1:$G$499,MATCH($C29,报表汇总!$A$1:$A$499,0),MATCH(E$2,报表汇总!$A$1:$G$1,0))))</f>
        <v>0</v>
      </c>
      <c r="F29" s="10">
        <f>IF(ISERROR(INDEX(报表汇总!$A$1:$G$499,MATCH($C29,报表汇总!$A$1:$A$499,0),MATCH(F$2,报表汇总!$A$1:$G$1,0))),0,IF(OR(INDEX(报表汇总!$A$1:$G$499,MATCH($C29,报表汇总!$A$1:$A$499,0),MATCH(F$2,报表汇总!$A$1:$G$1,0))="--",INDEX(报表汇总!$A$1:$G$499,MATCH($C29,报表汇总!$A$1:$A$499,0),MATCH(F$2,报表汇总!$A$1:$G$1,0))=FALSE),0,INDEX(报表汇总!$A$1:$G$499,MATCH($C29,报表汇总!$A$1:$A$499,0),MATCH(F$2,报表汇总!$A$1:$G$1,0))))</f>
        <v>0</v>
      </c>
      <c r="G29" s="10">
        <f>IF(ISERROR(INDEX(报表汇总!$A$1:$G$499,MATCH($C29,报表汇总!$A$1:$A$499,0),MATCH(G$2,报表汇总!$A$1:$G$1,0))),0,IF(OR(INDEX(报表汇总!$A$1:$G$499,MATCH($C29,报表汇总!$A$1:$A$499,0),MATCH(G$2,报表汇总!$A$1:$G$1,0))="--",INDEX(报表汇总!$A$1:$G$499,MATCH($C29,报表汇总!$A$1:$A$499,0),MATCH(G$2,报表汇总!$A$1:$G$1,0))=FALSE),0,INDEX(报表汇总!$A$1:$G$499,MATCH($C29,报表汇总!$A$1:$A$499,0),MATCH(G$2,报表汇总!$A$1:$G$1,0))))</f>
        <v>0</v>
      </c>
      <c r="H29" s="10">
        <f>IF(ISERROR(INDEX(报表汇总!$A$1:$G$499,MATCH($C29,报表汇总!$A$1:$A$499,0),MATCH(H$2,报表汇总!$A$1:$G$1,0))),0,IF(OR(INDEX(报表汇总!$A$1:$G$499,MATCH($C29,报表汇总!$A$1:$A$499,0),MATCH(H$2,报表汇总!$A$1:$G$1,0))="--",INDEX(报表汇总!$A$1:$G$499,MATCH($C29,报表汇总!$A$1:$A$499,0),MATCH(H$2,报表汇总!$A$1:$G$1,0))=FALSE),0,INDEX(报表汇总!$A$1:$G$499,MATCH($C29,报表汇总!$A$1:$A$499,0),MATCH(H$2,报表汇总!$A$1:$G$1,0))))</f>
        <v>0</v>
      </c>
      <c r="I29" s="38">
        <f>IF(ISERROR(INDEX(报表汇总!$A$1:$G$499,MATCH($C29,报表汇总!$A$1:$A$499,0),MATCH(I$2,报表汇总!$A$1:$G$1,0))),0,IF(OR(INDEX(报表汇总!$A$1:$G$499,MATCH($C29,报表汇总!$A$1:$A$499,0),MATCH(I$2,报表汇总!$A$1:$G$1,0))="--",INDEX(报表汇总!$A$1:$G$499,MATCH($C29,报表汇总!$A$1:$A$499,0),MATCH(I$2,报表汇总!$A$1:$G$1,0))=FALSE),0,INDEX(报表汇总!$A$1:$G$499,MATCH($C29,报表汇总!$A$1:$A$499,0),MATCH(I$2,报表汇总!$A$1:$G$1,0))))</f>
        <v>0</v>
      </c>
      <c r="J29" s="39" t="s">
        <v>80</v>
      </c>
      <c r="K29" s="27"/>
      <c r="L29" s="27"/>
    </row>
    <row r="30" spans="1:12" s="1" customFormat="1" ht="30" customHeight="1" x14ac:dyDescent="0.25">
      <c r="A30" s="207"/>
      <c r="B30" s="207"/>
      <c r="C30" s="16" t="s">
        <v>81</v>
      </c>
      <c r="D30" s="10">
        <f>IF(ISERROR(INDEX(报表汇总!$A$1:$G$499,MATCH($C30,报表汇总!$A$1:$A$499,0),MATCH(D$2,报表汇总!$A$1:$G$1,0))),0,IF(OR(INDEX(报表汇总!$A$1:$G$499,MATCH($C30,报表汇总!$A$1:$A$499,0),MATCH(D$2,报表汇总!$A$1:$G$1,0))="--",INDEX(报表汇总!$A$1:$G$499,MATCH($C30,报表汇总!$A$1:$A$499,0),MATCH(D$2,报表汇总!$A$1:$G$1,0))=FALSE),0,INDEX(报表汇总!$A$1:$G$499,MATCH($C30,报表汇总!$A$1:$A$499,0),MATCH(D$2,报表汇总!$A$1:$G$1,0))))</f>
        <v>370889200</v>
      </c>
      <c r="E30" s="10">
        <f>IF(ISERROR(INDEX(报表汇总!$A$1:$G$499,MATCH($C30,报表汇总!$A$1:$A$499,0),MATCH(E$2,报表汇总!$A$1:$G$1,0))),0,IF(OR(INDEX(报表汇总!$A$1:$G$499,MATCH($C30,报表汇总!$A$1:$A$499,0),MATCH(E$2,报表汇总!$A$1:$G$1,0))="--",INDEX(报表汇总!$A$1:$G$499,MATCH($C30,报表汇总!$A$1:$A$499,0),MATCH(E$2,报表汇总!$A$1:$G$1,0))=FALSE),0,INDEX(报表汇总!$A$1:$G$499,MATCH($C30,报表汇总!$A$1:$A$499,0),MATCH(E$2,报表汇总!$A$1:$G$1,0))))</f>
        <v>475573400</v>
      </c>
      <c r="F30" s="10">
        <f>IF(ISERROR(INDEX(报表汇总!$A$1:$G$499,MATCH($C30,报表汇总!$A$1:$A$499,0),MATCH(F$2,报表汇总!$A$1:$G$1,0))),0,IF(OR(INDEX(报表汇总!$A$1:$G$499,MATCH($C30,报表汇总!$A$1:$A$499,0),MATCH(F$2,报表汇总!$A$1:$G$1,0))="--",INDEX(报表汇总!$A$1:$G$499,MATCH($C30,报表汇总!$A$1:$A$499,0),MATCH(F$2,报表汇总!$A$1:$G$1,0))=FALSE),0,INDEX(报表汇总!$A$1:$G$499,MATCH($C30,报表汇总!$A$1:$A$499,0),MATCH(F$2,报表汇总!$A$1:$G$1,0))))</f>
        <v>467258000</v>
      </c>
      <c r="G30" s="10">
        <f>IF(ISERROR(INDEX(报表汇总!$A$1:$G$499,MATCH($C30,报表汇总!$A$1:$A$499,0),MATCH(G$2,报表汇总!$A$1:$G$1,0))),0,IF(OR(INDEX(报表汇总!$A$1:$G$499,MATCH($C30,报表汇总!$A$1:$A$499,0),MATCH(G$2,报表汇总!$A$1:$G$1,0))="--",INDEX(报表汇总!$A$1:$G$499,MATCH($C30,报表汇总!$A$1:$A$499,0),MATCH(G$2,报表汇总!$A$1:$G$1,0))=FALSE),0,INDEX(报表汇总!$A$1:$G$499,MATCH($C30,报表汇总!$A$1:$A$499,0),MATCH(G$2,报表汇总!$A$1:$G$1,0))))</f>
        <v>332242600</v>
      </c>
      <c r="H30" s="10">
        <f>IF(ISERROR(INDEX(报表汇总!$A$1:$G$499,MATCH($C30,报表汇总!$A$1:$A$499,0),MATCH(H$2,报表汇总!$A$1:$G$1,0))),0,IF(OR(INDEX(报表汇总!$A$1:$G$499,MATCH($C30,报表汇总!$A$1:$A$499,0),MATCH(H$2,报表汇总!$A$1:$G$1,0))="--",INDEX(报表汇总!$A$1:$G$499,MATCH($C30,报表汇总!$A$1:$A$499,0),MATCH(H$2,报表汇总!$A$1:$G$1,0))=FALSE),0,INDEX(报表汇总!$A$1:$G$499,MATCH($C30,报表汇总!$A$1:$A$499,0),MATCH(H$2,报表汇总!$A$1:$G$1,0))))</f>
        <v>255060900</v>
      </c>
      <c r="I30" s="10">
        <f>IF(ISERROR(INDEX(报表汇总!$A$1:$G$499,MATCH($C30,报表汇总!$A$1:$A$499,0),MATCH(I$2,报表汇总!$A$1:$G$1,0))),0,IF(OR(INDEX(报表汇总!$A$1:$G$499,MATCH($C30,报表汇总!$A$1:$A$499,0),MATCH(I$2,报表汇总!$A$1:$G$1,0))="--",INDEX(报表汇总!$A$1:$G$499,MATCH($C30,报表汇总!$A$1:$A$499,0),MATCH(I$2,报表汇总!$A$1:$G$1,0))=FALSE),0,INDEX(报表汇总!$A$1:$G$499,MATCH($C30,报表汇总!$A$1:$A$499,0),MATCH(I$2,报表汇总!$A$1:$G$1,0))))</f>
        <v>280597100</v>
      </c>
      <c r="J30" s="33"/>
      <c r="K30" s="27"/>
      <c r="L30" s="27"/>
    </row>
    <row r="31" spans="1:12" s="1" customFormat="1" ht="30" customHeight="1" x14ac:dyDescent="0.25">
      <c r="A31" s="207"/>
      <c r="B31" s="207"/>
      <c r="C31" s="16" t="s">
        <v>82</v>
      </c>
      <c r="D31" s="10">
        <f>IF(ISERROR(INDEX(报表汇总!$A$1:$G$499,MATCH($C31,报表汇总!$A$1:$A$499,0),MATCH(D$2,报表汇总!$A$1:$G$1,0))),0,IF(OR(INDEX(报表汇总!$A$1:$G$499,MATCH($C31,报表汇总!$A$1:$A$499,0),MATCH(D$2,报表汇总!$A$1:$G$1,0))="--",INDEX(报表汇总!$A$1:$G$499,MATCH($C31,报表汇总!$A$1:$A$499,0),MATCH(D$2,报表汇总!$A$1:$G$1,0))=FALSE),0,INDEX(报表汇总!$A$1:$G$499,MATCH($C31,报表汇总!$A$1:$A$499,0),MATCH(D$2,报表汇总!$A$1:$G$1,0))))</f>
        <v>112483300</v>
      </c>
      <c r="E31" s="10">
        <f>IF(ISERROR(INDEX(报表汇总!$A$1:$G$499,MATCH($C31,报表汇总!$A$1:$A$499,0),MATCH(E$2,报表汇总!$A$1:$G$1,0))),0,IF(OR(INDEX(报表汇总!$A$1:$G$499,MATCH($C31,报表汇总!$A$1:$A$499,0),MATCH(E$2,报表汇总!$A$1:$G$1,0))="--",INDEX(报表汇总!$A$1:$G$499,MATCH($C31,报表汇总!$A$1:$A$499,0),MATCH(E$2,报表汇总!$A$1:$G$1,0))=FALSE),0,INDEX(报表汇总!$A$1:$G$499,MATCH($C31,报表汇总!$A$1:$A$499,0),MATCH(E$2,报表汇总!$A$1:$G$1,0))))</f>
        <v>560312800</v>
      </c>
      <c r="F31" s="10">
        <f>IF(ISERROR(INDEX(报表汇总!$A$1:$G$499,MATCH($C31,报表汇总!$A$1:$A$499,0),MATCH(F$2,报表汇总!$A$1:$G$1,0))),0,IF(OR(INDEX(报表汇总!$A$1:$G$499,MATCH($C31,报表汇总!$A$1:$A$499,0),MATCH(F$2,报表汇总!$A$1:$G$1,0))="--",INDEX(报表汇总!$A$1:$G$499,MATCH($C31,报表汇总!$A$1:$A$499,0),MATCH(F$2,报表汇总!$A$1:$G$1,0))=FALSE),0,INDEX(报表汇总!$A$1:$G$499,MATCH($C31,报表汇总!$A$1:$A$499,0),MATCH(F$2,报表汇总!$A$1:$G$1,0))))</f>
        <v>99442000</v>
      </c>
      <c r="G31" s="10">
        <f>IF(ISERROR(INDEX(报表汇总!$A$1:$G$499,MATCH($C31,报表汇总!$A$1:$A$499,0),MATCH(G$2,报表汇总!$A$1:$G$1,0))),0,IF(OR(INDEX(报表汇总!$A$1:$G$499,MATCH($C31,报表汇总!$A$1:$A$499,0),MATCH(G$2,报表汇总!$A$1:$G$1,0))="--",INDEX(报表汇总!$A$1:$G$499,MATCH($C31,报表汇总!$A$1:$A$499,0),MATCH(G$2,报表汇总!$A$1:$G$1,0))=FALSE),0,INDEX(报表汇总!$A$1:$G$499,MATCH($C31,报表汇总!$A$1:$A$499,0),MATCH(G$2,报表汇总!$A$1:$G$1,0))))</f>
        <v>29530900</v>
      </c>
      <c r="H31" s="10">
        <f>IF(ISERROR(INDEX(报表汇总!$A$1:$G$499,MATCH($C31,报表汇总!$A$1:$A$499,0),MATCH(H$2,报表汇总!$A$1:$G$1,0))),0,IF(OR(INDEX(报表汇总!$A$1:$G$499,MATCH($C31,报表汇总!$A$1:$A$499,0),MATCH(H$2,报表汇总!$A$1:$G$1,0))="--",INDEX(报表汇总!$A$1:$G$499,MATCH($C31,报表汇总!$A$1:$A$499,0),MATCH(H$2,报表汇总!$A$1:$G$1,0))=FALSE),0,INDEX(报表汇总!$A$1:$G$499,MATCH($C31,报表汇总!$A$1:$A$499,0),MATCH(H$2,报表汇总!$A$1:$G$1,0))))</f>
        <v>801140600</v>
      </c>
      <c r="I31" s="10">
        <f>IF(ISERROR(INDEX(报表汇总!$A$1:$G$499,MATCH($C31,报表汇总!$A$1:$A$499,0),MATCH(I$2,报表汇总!$A$1:$G$1,0))),0,IF(OR(INDEX(报表汇总!$A$1:$G$499,MATCH($C31,报表汇总!$A$1:$A$499,0),MATCH(I$2,报表汇总!$A$1:$G$1,0))="--",INDEX(报表汇总!$A$1:$G$499,MATCH($C31,报表汇总!$A$1:$A$499,0),MATCH(I$2,报表汇总!$A$1:$G$1,0))=FALSE),0,INDEX(报表汇总!$A$1:$G$499,MATCH($C31,报表汇总!$A$1:$A$499,0),MATCH(I$2,报表汇总!$A$1:$G$1,0))))</f>
        <v>252648000</v>
      </c>
      <c r="J31" s="33"/>
      <c r="K31" s="27"/>
      <c r="L31" s="27"/>
    </row>
    <row r="32" spans="1:12" s="1" customFormat="1" ht="31.2" x14ac:dyDescent="0.25">
      <c r="A32" s="207"/>
      <c r="B32" s="207"/>
      <c r="C32" s="11" t="s">
        <v>83</v>
      </c>
      <c r="D32" s="23">
        <f>SUM(D27:D31)</f>
        <v>681291700</v>
      </c>
      <c r="E32" s="23">
        <f>SUM(E27:E31)</f>
        <v>1145077500</v>
      </c>
      <c r="F32" s="23">
        <f>SUM(F27:F31)</f>
        <v>661112600</v>
      </c>
      <c r="G32" s="23">
        <f>SUM(G27:G31)</f>
        <v>361773500</v>
      </c>
      <c r="H32" s="23">
        <f>SUM(H27:H31)</f>
        <v>1114083900</v>
      </c>
      <c r="I32" s="23">
        <f t="shared" ref="I32" si="6">SUM(I27:I31)</f>
        <v>533245100</v>
      </c>
      <c r="J32" s="37" t="s">
        <v>84</v>
      </c>
      <c r="K32" s="27"/>
      <c r="L32" s="27"/>
    </row>
    <row r="33" spans="1:12" s="1" customFormat="1" ht="30" customHeight="1" x14ac:dyDescent="0.25">
      <c r="A33" s="207"/>
      <c r="B33" s="207"/>
      <c r="C33" s="11" t="s">
        <v>85</v>
      </c>
      <c r="D33" s="23">
        <f>D26-D32</f>
        <v>-681291700</v>
      </c>
      <c r="E33" s="23">
        <f>E26-E32</f>
        <v>-1145077500</v>
      </c>
      <c r="F33" s="23">
        <f>F26-F32</f>
        <v>-661112600</v>
      </c>
      <c r="G33" s="23">
        <f>G26-G32</f>
        <v>-361773500</v>
      </c>
      <c r="H33" s="23">
        <f>H26-H32</f>
        <v>-1114083900</v>
      </c>
      <c r="I33" s="23">
        <f t="shared" ref="I33" si="7">I26-I32</f>
        <v>-533245100</v>
      </c>
      <c r="J33" s="37" t="s">
        <v>86</v>
      </c>
      <c r="K33" s="27"/>
      <c r="L33" s="27"/>
    </row>
    <row r="34" spans="1:12" ht="30" customHeight="1" x14ac:dyDescent="0.35">
      <c r="A34" s="202" t="s">
        <v>87</v>
      </c>
      <c r="B34" s="199" t="s">
        <v>88</v>
      </c>
      <c r="C34" s="18" t="s">
        <v>81</v>
      </c>
      <c r="D34" s="10">
        <f>IF(ISERROR(INDEX(报表汇总!$A$1:$G$499,MATCH($C34,报表汇总!$A$1:$A$499,0),MATCH(D$2,报表汇总!$A$1:$G$1,0))),0,IF(OR(INDEX(报表汇总!$A$1:$G$499,MATCH($C34,报表汇总!$A$1:$A$499,0),MATCH(D$2,报表汇总!$A$1:$G$1,0))="--",INDEX(报表汇总!$A$1:$G$499,MATCH($C34,报表汇总!$A$1:$A$499,0),MATCH(D$2,报表汇总!$A$1:$G$1,0))=FALSE),0,INDEX(报表汇总!$A$1:$G$499,MATCH($C34,报表汇总!$A$1:$A$499,0),MATCH(D$2,报表汇总!$A$1:$G$1,0))))</f>
        <v>370889200</v>
      </c>
      <c r="E34" s="10">
        <f>IF(ISERROR(INDEX(报表汇总!$A$1:$G$499,MATCH($C34,报表汇总!$A$1:$A$499,0),MATCH(E$2,报表汇总!$A$1:$G$1,0))),0,IF(OR(INDEX(报表汇总!$A$1:$G$499,MATCH($C34,报表汇总!$A$1:$A$499,0),MATCH(E$2,报表汇总!$A$1:$G$1,0))="--",INDEX(报表汇总!$A$1:$G$499,MATCH($C34,报表汇总!$A$1:$A$499,0),MATCH(E$2,报表汇总!$A$1:$G$1,0))=FALSE),0,INDEX(报表汇总!$A$1:$G$499,MATCH($C34,报表汇总!$A$1:$A$499,0),MATCH(E$2,报表汇总!$A$1:$G$1,0))))</f>
        <v>475573400</v>
      </c>
      <c r="F34" s="10">
        <f>IF(ISERROR(INDEX(报表汇总!$A$1:$G$499,MATCH($C34,报表汇总!$A$1:$A$499,0),MATCH(F$2,报表汇总!$A$1:$G$1,0))),0,IF(OR(INDEX(报表汇总!$A$1:$G$499,MATCH($C34,报表汇总!$A$1:$A$499,0),MATCH(F$2,报表汇总!$A$1:$G$1,0))="--",INDEX(报表汇总!$A$1:$G$499,MATCH($C34,报表汇总!$A$1:$A$499,0),MATCH(F$2,报表汇总!$A$1:$G$1,0))=FALSE),0,INDEX(报表汇总!$A$1:$G$499,MATCH($C34,报表汇总!$A$1:$A$499,0),MATCH(F$2,报表汇总!$A$1:$G$1,0))))</f>
        <v>467258000</v>
      </c>
      <c r="G34" s="10">
        <f>IF(ISERROR(INDEX(报表汇总!$A$1:$G$499,MATCH($C34,报表汇总!$A$1:$A$499,0),MATCH(G$2,报表汇总!$A$1:$G$1,0))),0,IF(OR(INDEX(报表汇总!$A$1:$G$499,MATCH($C34,报表汇总!$A$1:$A$499,0),MATCH(G$2,报表汇总!$A$1:$G$1,0))="--",INDEX(报表汇总!$A$1:$G$499,MATCH($C34,报表汇总!$A$1:$A$499,0),MATCH(G$2,报表汇总!$A$1:$G$1,0))=FALSE),0,INDEX(报表汇总!$A$1:$G$499,MATCH($C34,报表汇总!$A$1:$A$499,0),MATCH(G$2,报表汇总!$A$1:$G$1,0))))</f>
        <v>332242600</v>
      </c>
      <c r="H34" s="10">
        <f>IF(ISERROR(INDEX(报表汇总!$A$1:$G$499,MATCH($C34,报表汇总!$A$1:$A$499,0),MATCH(H$2,报表汇总!$A$1:$G$1,0))),0,IF(OR(INDEX(报表汇总!$A$1:$G$499,MATCH($C34,报表汇总!$A$1:$A$499,0),MATCH(H$2,报表汇总!$A$1:$G$1,0))="--",INDEX(报表汇总!$A$1:$G$499,MATCH($C34,报表汇总!$A$1:$A$499,0),MATCH(H$2,报表汇总!$A$1:$G$1,0))=FALSE),0,INDEX(报表汇总!$A$1:$G$499,MATCH($C34,报表汇总!$A$1:$A$499,0),MATCH(H$2,报表汇总!$A$1:$G$1,0))))</f>
        <v>255060900</v>
      </c>
      <c r="I34" s="10">
        <f>IF(ISERROR(INDEX(报表汇总!$A$1:$G$499,MATCH($C34,报表汇总!$A$1:$A$499,0),MATCH(I$2,报表汇总!$A$1:$G$1,0))),0,IF(OR(INDEX(报表汇总!$A$1:$G$499,MATCH($C34,报表汇总!$A$1:$A$499,0),MATCH(I$2,报表汇总!$A$1:$G$1,0))="--",INDEX(报表汇总!$A$1:$G$499,MATCH($C34,报表汇总!$A$1:$A$499,0),MATCH(I$2,报表汇总!$A$1:$G$1,0))=FALSE),0,INDEX(报表汇总!$A$1:$G$499,MATCH($C34,报表汇总!$A$1:$A$499,0),MATCH(I$2,报表汇总!$A$1:$G$1,0))))</f>
        <v>280597100</v>
      </c>
      <c r="J34" s="31"/>
      <c r="K34" s="26"/>
      <c r="L34" s="26"/>
    </row>
    <row r="35" spans="1:12" ht="30" customHeight="1" x14ac:dyDescent="0.35">
      <c r="A35" s="203"/>
      <c r="B35" s="200"/>
      <c r="C35" s="16" t="s">
        <v>78</v>
      </c>
      <c r="D35" s="10">
        <f>IF(ISERROR(INDEX(报表汇总!$A$1:$G$499,MATCH($C35,报表汇总!$A$1:$A$499,0),MATCH(D$2,报表汇总!$A$1:$G$1,0))),0,IF(OR(INDEX(报表汇总!$A$1:$G$499,MATCH($C35,报表汇总!$A$1:$A$499,0),MATCH(D$2,报表汇总!$A$1:$G$1,0))="--",INDEX(报表汇总!$A$1:$G$499,MATCH($C35,报表汇总!$A$1:$A$499,0),MATCH(D$2,报表汇总!$A$1:$G$1,0))=FALSE),0,INDEX(报表汇总!$A$1:$G$499,MATCH($C35,报表汇总!$A$1:$A$499,0),MATCH(D$2,报表汇总!$A$1:$G$1,0))))</f>
        <v>0</v>
      </c>
      <c r="E35" s="10">
        <f>IF(ISERROR(INDEX(报表汇总!$A$1:$G$499,MATCH($C35,报表汇总!$A$1:$A$499,0),MATCH(E$2,报表汇总!$A$1:$G$1,0))),0,IF(OR(INDEX(报表汇总!$A$1:$G$499,MATCH($C35,报表汇总!$A$1:$A$499,0),MATCH(E$2,报表汇总!$A$1:$G$1,0))="--",INDEX(报表汇总!$A$1:$G$499,MATCH($C35,报表汇总!$A$1:$A$499,0),MATCH(E$2,报表汇总!$A$1:$G$1,0))=FALSE),0,INDEX(报表汇总!$A$1:$G$499,MATCH($C35,报表汇总!$A$1:$A$499,0),MATCH(E$2,报表汇总!$A$1:$G$1,0))))</f>
        <v>0</v>
      </c>
      <c r="F35" s="10">
        <f>IF(ISERROR(INDEX(报表汇总!$A$1:$G$499,MATCH($C35,报表汇总!$A$1:$A$499,0),MATCH(F$2,报表汇总!$A$1:$G$1,0))),0,IF(OR(INDEX(报表汇总!$A$1:$G$499,MATCH($C35,报表汇总!$A$1:$A$499,0),MATCH(F$2,报表汇总!$A$1:$G$1,0))="--",INDEX(报表汇总!$A$1:$G$499,MATCH($C35,报表汇总!$A$1:$A$499,0),MATCH(F$2,报表汇总!$A$1:$G$1,0))=FALSE),0,INDEX(报表汇总!$A$1:$G$499,MATCH($C35,报表汇总!$A$1:$A$499,0),MATCH(F$2,报表汇总!$A$1:$G$1,0))))</f>
        <v>0</v>
      </c>
      <c r="G35" s="10">
        <f>IF(ISERROR(INDEX(报表汇总!$A$1:$G$499,MATCH($C35,报表汇总!$A$1:$A$499,0),MATCH(G$2,报表汇总!$A$1:$G$1,0))),0,IF(OR(INDEX(报表汇总!$A$1:$G$499,MATCH($C35,报表汇总!$A$1:$A$499,0),MATCH(G$2,报表汇总!$A$1:$G$1,0))="--",INDEX(报表汇总!$A$1:$G$499,MATCH($C35,报表汇总!$A$1:$A$499,0),MATCH(G$2,报表汇总!$A$1:$G$1,0))=FALSE),0,INDEX(报表汇总!$A$1:$G$499,MATCH($C35,报表汇总!$A$1:$A$499,0),MATCH(G$2,报表汇总!$A$1:$G$1,0))))</f>
        <v>0</v>
      </c>
      <c r="H35" s="10">
        <f>IF(ISERROR(INDEX(报表汇总!$A$1:$G$499,MATCH($C35,报表汇总!$A$1:$A$499,0),MATCH(H$2,报表汇总!$A$1:$G$1,0))),0,IF(OR(INDEX(报表汇总!$A$1:$G$499,MATCH($C35,报表汇总!$A$1:$A$499,0),MATCH(H$2,报表汇总!$A$1:$G$1,0))="--",INDEX(报表汇总!$A$1:$G$499,MATCH($C35,报表汇总!$A$1:$A$499,0),MATCH(H$2,报表汇总!$A$1:$G$1,0))=FALSE),0,INDEX(报表汇总!$A$1:$G$499,MATCH($C35,报表汇总!$A$1:$A$499,0),MATCH(H$2,报表汇总!$A$1:$G$1,0))))</f>
        <v>0</v>
      </c>
      <c r="I35" s="10">
        <f>IF(ISERROR(INDEX(报表汇总!$A$1:$G$499,MATCH($C35,报表汇总!$A$1:$A$499,0),MATCH(I$2,报表汇总!$A$1:$G$1,0))),0,IF(OR(INDEX(报表汇总!$A$1:$G$499,MATCH($C35,报表汇总!$A$1:$A$499,0),MATCH(I$2,报表汇总!$A$1:$G$1,0))="--",INDEX(报表汇总!$A$1:$G$499,MATCH($C35,报表汇总!$A$1:$A$499,0),MATCH(I$2,报表汇总!$A$1:$G$1,0))=FALSE),0,INDEX(报表汇总!$A$1:$G$499,MATCH($C35,报表汇总!$A$1:$A$499,0),MATCH(I$2,报表汇总!$A$1:$G$1,0))))</f>
        <v>0</v>
      </c>
      <c r="J35" s="40"/>
      <c r="K35" s="26"/>
      <c r="L35" s="26"/>
    </row>
    <row r="36" spans="1:12" ht="30" customHeight="1" x14ac:dyDescent="0.35">
      <c r="A36" s="203"/>
      <c r="B36" s="200"/>
      <c r="C36" s="16" t="s">
        <v>89</v>
      </c>
      <c r="D36" s="10">
        <f>D34+D35</f>
        <v>370889200</v>
      </c>
      <c r="E36" s="10">
        <f>E34+E35</f>
        <v>475573400</v>
      </c>
      <c r="F36" s="10">
        <f>F34+F35</f>
        <v>467258000</v>
      </c>
      <c r="G36" s="10">
        <f>G34+G35</f>
        <v>332242600</v>
      </c>
      <c r="H36" s="10">
        <f>H34+H35</f>
        <v>255060900</v>
      </c>
      <c r="I36" s="10">
        <f t="shared" ref="I36" si="8">I34+I35</f>
        <v>280597100</v>
      </c>
      <c r="J36" s="40"/>
      <c r="K36" s="26"/>
      <c r="L36" s="26"/>
    </row>
    <row r="37" spans="1:12" ht="30" customHeight="1" x14ac:dyDescent="0.35">
      <c r="A37" s="203"/>
      <c r="B37" s="200"/>
      <c r="C37" s="9" t="s">
        <v>42</v>
      </c>
      <c r="D37" s="10">
        <f>IF(ISERROR(INDEX(报表汇总!$A$1:$G$499,MATCH($C37,报表汇总!$A$1:$A$499,0),MATCH(D$2,报表汇总!$A$1:$G$1,0))),0,IF(OR(INDEX(报表汇总!$A$1:$G$499,MATCH($C37,报表汇总!$A$1:$A$499,0),MATCH(D$2,报表汇总!$A$1:$G$1,0))="--",INDEX(报表汇总!$A$1:$G$499,MATCH($C37,报表汇总!$A$1:$A$499,0),MATCH(D$2,报表汇总!$A$1:$G$1,0))=FALSE),0,INDEX(报表汇总!$A$1:$G$499,MATCH($C37,报表汇总!$A$1:$A$499,0),MATCH(D$2,报表汇总!$A$1:$G$1,0))))</f>
        <v>0</v>
      </c>
      <c r="E37" s="10">
        <f>IF(ISERROR(INDEX(报表汇总!$A$1:$G$499,MATCH($C37,报表汇总!$A$1:$A$499,0),MATCH(E$2,报表汇总!$A$1:$G$1,0))),0,IF(OR(INDEX(报表汇总!$A$1:$G$499,MATCH($C37,报表汇总!$A$1:$A$499,0),MATCH(E$2,报表汇总!$A$1:$G$1,0))="--",INDEX(报表汇总!$A$1:$G$499,MATCH($C37,报表汇总!$A$1:$A$499,0),MATCH(E$2,报表汇总!$A$1:$G$1,0))=FALSE),0,INDEX(报表汇总!$A$1:$G$499,MATCH($C37,报表汇总!$A$1:$A$499,0),MATCH(E$2,报表汇总!$A$1:$G$1,0))))</f>
        <v>0</v>
      </c>
      <c r="F37" s="10">
        <f>IF(ISERROR(INDEX(报表汇总!$A$1:$G$499,MATCH($C37,报表汇总!$A$1:$A$499,0),MATCH(F$2,报表汇总!$A$1:$G$1,0))),0,IF(OR(INDEX(报表汇总!$A$1:$G$499,MATCH($C37,报表汇总!$A$1:$A$499,0),MATCH(F$2,报表汇总!$A$1:$G$1,0))="--",INDEX(报表汇总!$A$1:$G$499,MATCH($C37,报表汇总!$A$1:$A$499,0),MATCH(F$2,报表汇总!$A$1:$G$1,0))=FALSE),0,INDEX(报表汇总!$A$1:$G$499,MATCH($C37,报表汇总!$A$1:$A$499,0),MATCH(F$2,报表汇总!$A$1:$G$1,0))))</f>
        <v>0</v>
      </c>
      <c r="G37" s="10">
        <f>IF(ISERROR(INDEX(报表汇总!$A$1:$G$499,MATCH($C37,报表汇总!$A$1:$A$499,0),MATCH(G$2,报表汇总!$A$1:$G$1,0))),0,IF(OR(INDEX(报表汇总!$A$1:$G$499,MATCH($C37,报表汇总!$A$1:$A$499,0),MATCH(G$2,报表汇总!$A$1:$G$1,0))="--",INDEX(报表汇总!$A$1:$G$499,MATCH($C37,报表汇总!$A$1:$A$499,0),MATCH(G$2,报表汇总!$A$1:$G$1,0))=FALSE),0,INDEX(报表汇总!$A$1:$G$499,MATCH($C37,报表汇总!$A$1:$A$499,0),MATCH(G$2,报表汇总!$A$1:$G$1,0))))</f>
        <v>0</v>
      </c>
      <c r="H37" s="10">
        <f>IF(ISERROR(INDEX(报表汇总!$A$1:$G$499,MATCH($C37,报表汇总!$A$1:$A$499,0),MATCH(H$2,报表汇总!$A$1:$G$1,0))),0,IF(OR(INDEX(报表汇总!$A$1:$G$499,MATCH($C37,报表汇总!$A$1:$A$499,0),MATCH(H$2,报表汇总!$A$1:$G$1,0))="--",INDEX(报表汇总!$A$1:$G$499,MATCH($C37,报表汇总!$A$1:$A$499,0),MATCH(H$2,报表汇总!$A$1:$G$1,0))=FALSE),0,INDEX(报表汇总!$A$1:$G$499,MATCH($C37,报表汇总!$A$1:$A$499,0),MATCH(H$2,报表汇总!$A$1:$G$1,0))))</f>
        <v>0</v>
      </c>
      <c r="I37" s="10">
        <f>IF(ISERROR(INDEX(报表汇总!$A$1:$G$499,MATCH($C37,报表汇总!$A$1:$A$499,0),MATCH(I$2,报表汇总!$A$1:$G$1,0))),0,IF(OR(INDEX(报表汇总!$A$1:$G$499,MATCH($C37,报表汇总!$A$1:$A$499,0),MATCH(I$2,报表汇总!$A$1:$G$1,0))="--",INDEX(报表汇总!$A$1:$G$499,MATCH($C37,报表汇总!$A$1:$A$499,0),MATCH(I$2,报表汇总!$A$1:$G$1,0))=FALSE),0,INDEX(报表汇总!$A$1:$G$499,MATCH($C37,报表汇总!$A$1:$A$499,0),MATCH(I$2,报表汇总!$A$1:$G$1,0))))</f>
        <v>0</v>
      </c>
      <c r="J37" s="40"/>
      <c r="K37" s="26"/>
      <c r="L37" s="26"/>
    </row>
    <row r="38" spans="1:12" ht="57.6" x14ac:dyDescent="0.35">
      <c r="A38" s="204"/>
      <c r="B38" s="201"/>
      <c r="C38" s="11" t="s">
        <v>90</v>
      </c>
      <c r="D38" s="22" t="e">
        <f>D36/D37</f>
        <v>#DIV/0!</v>
      </c>
      <c r="E38" s="22" t="e">
        <f>E36/E37</f>
        <v>#DIV/0!</v>
      </c>
      <c r="F38" s="22" t="e">
        <f t="shared" ref="F38:I38" si="9">F36/F37</f>
        <v>#DIV/0!</v>
      </c>
      <c r="G38" s="22" t="e">
        <f t="shared" si="9"/>
        <v>#DIV/0!</v>
      </c>
      <c r="H38" s="22" t="e">
        <f t="shared" si="9"/>
        <v>#DIV/0!</v>
      </c>
      <c r="I38" s="22" t="e">
        <f t="shared" si="9"/>
        <v>#DIV/0!</v>
      </c>
      <c r="J38" s="41" t="s">
        <v>91</v>
      </c>
      <c r="K38" s="26"/>
      <c r="L38" s="26"/>
    </row>
    <row r="39" spans="1:12" ht="30" customHeight="1" x14ac:dyDescent="0.35">
      <c r="A39" s="202" t="s">
        <v>92</v>
      </c>
      <c r="B39" s="199" t="s">
        <v>93</v>
      </c>
      <c r="C39" s="18" t="s">
        <v>94</v>
      </c>
      <c r="D39" s="24">
        <f>IF(ISERROR(INDEX(报表汇总!$A$1:$G$499,MATCH($C39,报表汇总!$A$1:$A$499,0),MATCH(D$2,报表汇总!$A$1:$G$1,0))),0,IF(OR(INDEX(报表汇总!$A$1:$G$499,MATCH($C39,报表汇总!$A$1:$A$499,0),MATCH(D$2,报表汇总!$A$1:$G$1,0))="--",INDEX(报表汇总!$A$1:$G$499,MATCH($C39,报表汇总!$A$1:$A$499,0),MATCH(D$2,报表汇总!$A$1:$G$1,0))=FALSE),0,INDEX(报表汇总!$A$1:$G$499,MATCH($C39,报表汇总!$A$1:$A$499,0),MATCH(D$2,报表汇总!$A$1:$G$1,0))))</f>
        <v>0</v>
      </c>
      <c r="E39" s="24">
        <f>IF(ISERROR(INDEX(报表汇总!$A$1:$G$499,MATCH($C39,报表汇总!$A$1:$A$499,0),MATCH(E$2,报表汇总!$A$1:$G$1,0))),0,IF(OR(INDEX(报表汇总!$A$1:$G$499,MATCH($C39,报表汇总!$A$1:$A$499,0),MATCH(E$2,报表汇总!$A$1:$G$1,0))="--",INDEX(报表汇总!$A$1:$G$499,MATCH($C39,报表汇总!$A$1:$A$499,0),MATCH(E$2,报表汇总!$A$1:$G$1,0))=FALSE),0,INDEX(报表汇总!$A$1:$G$499,MATCH($C39,报表汇总!$A$1:$A$499,0),MATCH(E$2,报表汇总!$A$1:$G$1,0))))</f>
        <v>0</v>
      </c>
      <c r="F39" s="24">
        <f>IF(ISERROR(INDEX(报表汇总!$A$1:$G$499,MATCH($C39,报表汇总!$A$1:$A$499,0),MATCH(F$2,报表汇总!$A$1:$G$1,0))),0,IF(OR(INDEX(报表汇总!$A$1:$G$499,MATCH($C39,报表汇总!$A$1:$A$499,0),MATCH(F$2,报表汇总!$A$1:$G$1,0))="--",INDEX(报表汇总!$A$1:$G$499,MATCH($C39,报表汇总!$A$1:$A$499,0),MATCH(F$2,报表汇总!$A$1:$G$1,0))=FALSE),0,INDEX(报表汇总!$A$1:$G$499,MATCH($C39,报表汇总!$A$1:$A$499,0),MATCH(F$2,报表汇总!$A$1:$G$1,0))))</f>
        <v>0</v>
      </c>
      <c r="G39" s="24">
        <f>IF(ISERROR(INDEX(报表汇总!$A$1:$G$499,MATCH($C39,报表汇总!$A$1:$A$499,0),MATCH(G$2,报表汇总!$A$1:$G$1,0))),0,IF(OR(INDEX(报表汇总!$A$1:$G$499,MATCH($C39,报表汇总!$A$1:$A$499,0),MATCH(G$2,报表汇总!$A$1:$G$1,0))="--",INDEX(报表汇总!$A$1:$G$499,MATCH($C39,报表汇总!$A$1:$A$499,0),MATCH(G$2,报表汇总!$A$1:$G$1,0))=FALSE),0,INDEX(报表汇总!$A$1:$G$499,MATCH($C39,报表汇总!$A$1:$A$499,0),MATCH(G$2,报表汇总!$A$1:$G$1,0))))</f>
        <v>0</v>
      </c>
      <c r="H39" s="24">
        <f>IF(ISERROR(INDEX(报表汇总!$A$1:$G$499,MATCH($C39,报表汇总!$A$1:$A$499,0),MATCH(H$2,报表汇总!$A$1:$G$1,0))),0,IF(OR(INDEX(报表汇总!$A$1:$G$499,MATCH($C39,报表汇总!$A$1:$A$499,0),MATCH(H$2,报表汇总!$A$1:$G$1,0))="--",INDEX(报表汇总!$A$1:$G$499,MATCH($C39,报表汇总!$A$1:$A$499,0),MATCH(H$2,报表汇总!$A$1:$G$1,0))=FALSE),0,INDEX(报表汇总!$A$1:$G$499,MATCH($C39,报表汇总!$A$1:$A$499,0),MATCH(H$2,报表汇总!$A$1:$G$1,0))))</f>
        <v>0</v>
      </c>
      <c r="I39" s="24">
        <f>IF(ISERROR(INDEX(报表汇总!$A$1:$G$499,MATCH($C39,报表汇总!$A$1:$A$499,0),MATCH(I$2,报表汇总!$A$1:$G$1,0))),0,IF(OR(INDEX(报表汇总!$A$1:$G$499,MATCH($C39,报表汇总!$A$1:$A$499,0),MATCH(I$2,报表汇总!$A$1:$G$1,0))="--",INDEX(报表汇总!$A$1:$G$499,MATCH($C39,报表汇总!$A$1:$A$499,0),MATCH(I$2,报表汇总!$A$1:$G$1,0))=FALSE),0,INDEX(报表汇总!$A$1:$G$499,MATCH($C39,报表汇总!$A$1:$A$499,0),MATCH(I$2,报表汇总!$A$1:$G$1,0))))</f>
        <v>0</v>
      </c>
      <c r="J39" s="31"/>
      <c r="K39" s="26"/>
      <c r="L39" s="26"/>
    </row>
    <row r="40" spans="1:12" ht="30" customHeight="1" x14ac:dyDescent="0.35">
      <c r="A40" s="203"/>
      <c r="B40" s="200"/>
      <c r="C40" s="16" t="s">
        <v>95</v>
      </c>
      <c r="D40" s="24">
        <f>IF(ISERROR(INDEX(报表汇总!$A$1:$G$499,MATCH($C40,报表汇总!$A$1:$A$499,0),MATCH(D$2,报表汇总!$A$1:$G$1,0))),0,IF(OR(INDEX(报表汇总!$A$1:$G$499,MATCH($C40,报表汇总!$A$1:$A$499,0),MATCH(D$2,报表汇总!$A$1:$G$1,0))="--",INDEX(报表汇总!$A$1:$G$499,MATCH($C40,报表汇总!$A$1:$A$499,0),MATCH(D$2,报表汇总!$A$1:$G$1,0))=FALSE),0,INDEX(报表汇总!$A$1:$G$499,MATCH($C40,报表汇总!$A$1:$A$499,0),MATCH(D$2,报表汇总!$A$1:$G$1,0))))</f>
        <v>0</v>
      </c>
      <c r="E40" s="24">
        <f>IF(ISERROR(INDEX(报表汇总!$A$1:$G$499,MATCH($C40,报表汇总!$A$1:$A$499,0),MATCH(E$2,报表汇总!$A$1:$G$1,0))),0,IF(OR(INDEX(报表汇总!$A$1:$G$499,MATCH($C40,报表汇总!$A$1:$A$499,0),MATCH(E$2,报表汇总!$A$1:$G$1,0))="--",INDEX(报表汇总!$A$1:$G$499,MATCH($C40,报表汇总!$A$1:$A$499,0),MATCH(E$2,报表汇总!$A$1:$G$1,0))=FALSE),0,INDEX(报表汇总!$A$1:$G$499,MATCH($C40,报表汇总!$A$1:$A$499,0),MATCH(E$2,报表汇总!$A$1:$G$1,0))))</f>
        <v>0</v>
      </c>
      <c r="F40" s="24">
        <f>IF(ISERROR(INDEX(报表汇总!$A$1:$G$499,MATCH($C40,报表汇总!$A$1:$A$499,0),MATCH(F$2,报表汇总!$A$1:$G$1,0))),0,IF(OR(INDEX(报表汇总!$A$1:$G$499,MATCH($C40,报表汇总!$A$1:$A$499,0),MATCH(F$2,报表汇总!$A$1:$G$1,0))="--",INDEX(报表汇总!$A$1:$G$499,MATCH($C40,报表汇总!$A$1:$A$499,0),MATCH(F$2,报表汇总!$A$1:$G$1,0))=FALSE),0,INDEX(报表汇总!$A$1:$G$499,MATCH($C40,报表汇总!$A$1:$A$499,0),MATCH(F$2,报表汇总!$A$1:$G$1,0))))</f>
        <v>0</v>
      </c>
      <c r="G40" s="24">
        <f>IF(ISERROR(INDEX(报表汇总!$A$1:$G$499,MATCH($C40,报表汇总!$A$1:$A$499,0),MATCH(G$2,报表汇总!$A$1:$G$1,0))),0,IF(OR(INDEX(报表汇总!$A$1:$G$499,MATCH($C40,报表汇总!$A$1:$A$499,0),MATCH(G$2,报表汇总!$A$1:$G$1,0))="--",INDEX(报表汇总!$A$1:$G$499,MATCH($C40,报表汇总!$A$1:$A$499,0),MATCH(G$2,报表汇总!$A$1:$G$1,0))=FALSE),0,INDEX(报表汇总!$A$1:$G$499,MATCH($C40,报表汇总!$A$1:$A$499,0),MATCH(G$2,报表汇总!$A$1:$G$1,0))))</f>
        <v>0</v>
      </c>
      <c r="H40" s="24">
        <f>IF(ISERROR(INDEX(报表汇总!$A$1:$G$499,MATCH($C40,报表汇总!$A$1:$A$499,0),MATCH(H$2,报表汇总!$A$1:$G$1,0))),0,IF(OR(INDEX(报表汇总!$A$1:$G$499,MATCH($C40,报表汇总!$A$1:$A$499,0),MATCH(H$2,报表汇总!$A$1:$G$1,0))="--",INDEX(报表汇总!$A$1:$G$499,MATCH($C40,报表汇总!$A$1:$A$499,0),MATCH(H$2,报表汇总!$A$1:$G$1,0))=FALSE),0,INDEX(报表汇总!$A$1:$G$499,MATCH($C40,报表汇总!$A$1:$A$499,0),MATCH(H$2,报表汇总!$A$1:$G$1,0))))</f>
        <v>0</v>
      </c>
      <c r="I40" s="24">
        <f>IF(ISERROR(INDEX(报表汇总!$A$1:$G$499,MATCH($C40,报表汇总!$A$1:$A$499,0),MATCH(I$2,报表汇总!$A$1:$G$1,0))),0,IF(OR(INDEX(报表汇总!$A$1:$G$499,MATCH($C40,报表汇总!$A$1:$A$499,0),MATCH(I$2,报表汇总!$A$1:$G$1,0))="--",INDEX(报表汇总!$A$1:$G$499,MATCH($C40,报表汇总!$A$1:$A$499,0),MATCH(I$2,报表汇总!$A$1:$G$1,0))=FALSE),0,INDEX(报表汇总!$A$1:$G$499,MATCH($C40,报表汇总!$A$1:$A$499,0),MATCH(I$2,报表汇总!$A$1:$G$1,0))))</f>
        <v>0</v>
      </c>
      <c r="J40" s="42" t="s">
        <v>96</v>
      </c>
      <c r="K40" s="26"/>
      <c r="L40" s="26"/>
    </row>
    <row r="41" spans="1:12" ht="30" customHeight="1" x14ac:dyDescent="0.35">
      <c r="A41" s="203"/>
      <c r="B41" s="200"/>
      <c r="C41" s="16" t="s">
        <v>97</v>
      </c>
      <c r="D41" s="24">
        <f>IF(ISERROR(INDEX(报表汇总!$A$1:$G$499,MATCH($C41,报表汇总!$A$1:$A$499,0),MATCH(D$2,报表汇总!$A$1:$G$1,0))),0,IF(OR(INDEX(报表汇总!$A$1:$G$499,MATCH($C41,报表汇总!$A$1:$A$499,0),MATCH(D$2,报表汇总!$A$1:$G$1,0))="--",INDEX(报表汇总!$A$1:$G$499,MATCH($C41,报表汇总!$A$1:$A$499,0),MATCH(D$2,报表汇总!$A$1:$G$1,0))=FALSE),0,INDEX(报表汇总!$A$1:$G$499,MATCH($C41,报表汇总!$A$1:$A$499,0),MATCH(D$2,报表汇总!$A$1:$G$1,0))))</f>
        <v>0</v>
      </c>
      <c r="E41" s="24">
        <f>IF(ISERROR(INDEX(报表汇总!$A$1:$G$499,MATCH($C41,报表汇总!$A$1:$A$499,0),MATCH(E$2,报表汇总!$A$1:$G$1,0))),0,IF(OR(INDEX(报表汇总!$A$1:$G$499,MATCH($C41,报表汇总!$A$1:$A$499,0),MATCH(E$2,报表汇总!$A$1:$G$1,0))="--",INDEX(报表汇总!$A$1:$G$499,MATCH($C41,报表汇总!$A$1:$A$499,0),MATCH(E$2,报表汇总!$A$1:$G$1,0))=FALSE),0,INDEX(报表汇总!$A$1:$G$499,MATCH($C41,报表汇总!$A$1:$A$499,0),MATCH(E$2,报表汇总!$A$1:$G$1,0))))</f>
        <v>0</v>
      </c>
      <c r="F41" s="24">
        <f>IF(ISERROR(INDEX(报表汇总!$A$1:$G$499,MATCH($C41,报表汇总!$A$1:$A$499,0),MATCH(F$2,报表汇总!$A$1:$G$1,0))),0,IF(OR(INDEX(报表汇总!$A$1:$G$499,MATCH($C41,报表汇总!$A$1:$A$499,0),MATCH(F$2,报表汇总!$A$1:$G$1,0))="--",INDEX(报表汇总!$A$1:$G$499,MATCH($C41,报表汇总!$A$1:$A$499,0),MATCH(F$2,报表汇总!$A$1:$G$1,0))=FALSE),0,INDEX(报表汇总!$A$1:$G$499,MATCH($C41,报表汇总!$A$1:$A$499,0),MATCH(F$2,报表汇总!$A$1:$G$1,0))))</f>
        <v>0</v>
      </c>
      <c r="G41" s="24">
        <f>IF(ISERROR(INDEX(报表汇总!$A$1:$G$499,MATCH($C41,报表汇总!$A$1:$A$499,0),MATCH(G$2,报表汇总!$A$1:$G$1,0))),0,IF(OR(INDEX(报表汇总!$A$1:$G$499,MATCH($C41,报表汇总!$A$1:$A$499,0),MATCH(G$2,报表汇总!$A$1:$G$1,0))="--",INDEX(报表汇总!$A$1:$G$499,MATCH($C41,报表汇总!$A$1:$A$499,0),MATCH(G$2,报表汇总!$A$1:$G$1,0))=FALSE),0,INDEX(报表汇总!$A$1:$G$499,MATCH($C41,报表汇总!$A$1:$A$499,0),MATCH(G$2,报表汇总!$A$1:$G$1,0))))</f>
        <v>0</v>
      </c>
      <c r="H41" s="24">
        <f>IF(ISERROR(INDEX(报表汇总!$A$1:$G$499,MATCH($C41,报表汇总!$A$1:$A$499,0),MATCH(H$2,报表汇总!$A$1:$G$1,0))),0,IF(OR(INDEX(报表汇总!$A$1:$G$499,MATCH($C41,报表汇总!$A$1:$A$499,0),MATCH(H$2,报表汇总!$A$1:$G$1,0))="--",INDEX(报表汇总!$A$1:$G$499,MATCH($C41,报表汇总!$A$1:$A$499,0),MATCH(H$2,报表汇总!$A$1:$G$1,0))=FALSE),0,INDEX(报表汇总!$A$1:$G$499,MATCH($C41,报表汇总!$A$1:$A$499,0),MATCH(H$2,报表汇总!$A$1:$G$1,0))))</f>
        <v>0</v>
      </c>
      <c r="I41" s="24">
        <f>IF(ISERROR(INDEX(报表汇总!$A$1:$G$499,MATCH($C41,报表汇总!$A$1:$A$499,0),MATCH(I$2,报表汇总!$A$1:$G$1,0))),0,IF(OR(INDEX(报表汇总!$A$1:$G$499,MATCH($C41,报表汇总!$A$1:$A$499,0),MATCH(I$2,报表汇总!$A$1:$G$1,0))="--",INDEX(报表汇总!$A$1:$G$499,MATCH($C41,报表汇总!$A$1:$A$499,0),MATCH(I$2,报表汇总!$A$1:$G$1,0))=FALSE),0,INDEX(报表汇总!$A$1:$G$499,MATCH($C41,报表汇总!$A$1:$A$499,0),MATCH(I$2,报表汇总!$A$1:$G$1,0))))</f>
        <v>0</v>
      </c>
      <c r="J41" s="43" t="s">
        <v>98</v>
      </c>
      <c r="K41" s="26"/>
      <c r="L41" s="26"/>
    </row>
    <row r="42" spans="1:12" ht="30" customHeight="1" x14ac:dyDescent="0.35">
      <c r="A42" s="203"/>
      <c r="B42" s="200"/>
      <c r="C42" s="16" t="s">
        <v>99</v>
      </c>
      <c r="D42" s="24">
        <f>SUM(D39:D40)</f>
        <v>0</v>
      </c>
      <c r="E42" s="24">
        <f>SUM(E39:E40)</f>
        <v>0</v>
      </c>
      <c r="F42" s="24">
        <f t="shared" ref="F42:I42" si="10">SUM(F39:F40)</f>
        <v>0</v>
      </c>
      <c r="G42" s="24">
        <f t="shared" si="10"/>
        <v>0</v>
      </c>
      <c r="H42" s="24">
        <f t="shared" si="10"/>
        <v>0</v>
      </c>
      <c r="I42" s="24">
        <f t="shared" si="10"/>
        <v>0</v>
      </c>
      <c r="J42" s="40"/>
      <c r="K42" s="26"/>
      <c r="L42" s="26"/>
    </row>
    <row r="43" spans="1:12" ht="30" customHeight="1" x14ac:dyDescent="0.35">
      <c r="A43" s="203"/>
      <c r="B43" s="200"/>
      <c r="C43" s="9" t="s">
        <v>42</v>
      </c>
      <c r="D43" s="24">
        <f>IF(ISERROR(INDEX(报表汇总!$A$1:$G$499,MATCH($C43,报表汇总!$A$1:$A$499,0),MATCH(D$2,报表汇总!$A$1:$G$1,0))),0,IF(OR(INDEX(报表汇总!$A$1:$G$499,MATCH($C43,报表汇总!$A$1:$A$499,0),MATCH(D$2,报表汇总!$A$1:$G$1,0))="--",INDEX(报表汇总!$A$1:$G$499,MATCH($C43,报表汇总!$A$1:$A$499,0),MATCH(D$2,报表汇总!$A$1:$G$1,0))=FALSE),0,INDEX(报表汇总!$A$1:$G$499,MATCH($C43,报表汇总!$A$1:$A$499,0),MATCH(D$2,报表汇总!$A$1:$G$1,0))))</f>
        <v>0</v>
      </c>
      <c r="E43" s="24">
        <f>IF(ISERROR(INDEX(报表汇总!$A$1:$G$499,MATCH($C43,报表汇总!$A$1:$A$499,0),MATCH(E$2,报表汇总!$A$1:$G$1,0))),0,IF(OR(INDEX(报表汇总!$A$1:$G$499,MATCH($C43,报表汇总!$A$1:$A$499,0),MATCH(E$2,报表汇总!$A$1:$G$1,0))="--",INDEX(报表汇总!$A$1:$G$499,MATCH($C43,报表汇总!$A$1:$A$499,0),MATCH(E$2,报表汇总!$A$1:$G$1,0))=FALSE),0,INDEX(报表汇总!$A$1:$G$499,MATCH($C43,报表汇总!$A$1:$A$499,0),MATCH(E$2,报表汇总!$A$1:$G$1,0))))</f>
        <v>0</v>
      </c>
      <c r="F43" s="24">
        <f>IF(ISERROR(INDEX(报表汇总!$A$1:$G$499,MATCH($C43,报表汇总!$A$1:$A$499,0),MATCH(F$2,报表汇总!$A$1:$G$1,0))),0,IF(OR(INDEX(报表汇总!$A$1:$G$499,MATCH($C43,报表汇总!$A$1:$A$499,0),MATCH(F$2,报表汇总!$A$1:$G$1,0))="--",INDEX(报表汇总!$A$1:$G$499,MATCH($C43,报表汇总!$A$1:$A$499,0),MATCH(F$2,报表汇总!$A$1:$G$1,0))=FALSE),0,INDEX(报表汇总!$A$1:$G$499,MATCH($C43,报表汇总!$A$1:$A$499,0),MATCH(F$2,报表汇总!$A$1:$G$1,0))))</f>
        <v>0</v>
      </c>
      <c r="G43" s="24">
        <f>IF(ISERROR(INDEX(报表汇总!$A$1:$G$499,MATCH($C43,报表汇总!$A$1:$A$499,0),MATCH(G$2,报表汇总!$A$1:$G$1,0))),0,IF(OR(INDEX(报表汇总!$A$1:$G$499,MATCH($C43,报表汇总!$A$1:$A$499,0),MATCH(G$2,报表汇总!$A$1:$G$1,0))="--",INDEX(报表汇总!$A$1:$G$499,MATCH($C43,报表汇总!$A$1:$A$499,0),MATCH(G$2,报表汇总!$A$1:$G$1,0))=FALSE),0,INDEX(报表汇总!$A$1:$G$499,MATCH($C43,报表汇总!$A$1:$A$499,0),MATCH(G$2,报表汇总!$A$1:$G$1,0))))</f>
        <v>0</v>
      </c>
      <c r="H43" s="24">
        <f>IF(ISERROR(INDEX(报表汇总!$A$1:$G$499,MATCH($C43,报表汇总!$A$1:$A$499,0),MATCH(H$2,报表汇总!$A$1:$G$1,0))),0,IF(OR(INDEX(报表汇总!$A$1:$G$499,MATCH($C43,报表汇总!$A$1:$A$499,0),MATCH(H$2,报表汇总!$A$1:$G$1,0))="--",INDEX(报表汇总!$A$1:$G$499,MATCH($C43,报表汇总!$A$1:$A$499,0),MATCH(H$2,报表汇总!$A$1:$G$1,0))=FALSE),0,INDEX(报表汇总!$A$1:$G$499,MATCH($C43,报表汇总!$A$1:$A$499,0),MATCH(H$2,报表汇总!$A$1:$G$1,0))))</f>
        <v>0</v>
      </c>
      <c r="I43" s="24">
        <f>IF(ISERROR(INDEX(报表汇总!$A$1:$G$499,MATCH($C43,报表汇总!$A$1:$A$499,0),MATCH(I$2,报表汇总!$A$1:$G$1,0))),0,IF(OR(INDEX(报表汇总!$A$1:$G$499,MATCH($C43,报表汇总!$A$1:$A$499,0),MATCH(I$2,报表汇总!$A$1:$G$1,0))="--",INDEX(报表汇总!$A$1:$G$499,MATCH($C43,报表汇总!$A$1:$A$499,0),MATCH(I$2,报表汇总!$A$1:$G$1,0))=FALSE),0,INDEX(报表汇总!$A$1:$G$499,MATCH($C43,报表汇总!$A$1:$A$499,0),MATCH(I$2,报表汇总!$A$1:$G$1,0))))</f>
        <v>0</v>
      </c>
      <c r="J43" s="40"/>
      <c r="K43" s="26"/>
      <c r="L43" s="26"/>
    </row>
    <row r="44" spans="1:12" ht="46.8" x14ac:dyDescent="0.35">
      <c r="A44" s="204"/>
      <c r="B44" s="201"/>
      <c r="C44" s="11" t="s">
        <v>100</v>
      </c>
      <c r="D44" s="25" t="e">
        <f t="shared" ref="D44:I44" si="11">D42/D43</f>
        <v>#DIV/0!</v>
      </c>
      <c r="E44" s="25" t="e">
        <f t="shared" si="11"/>
        <v>#DIV/0!</v>
      </c>
      <c r="F44" s="25" t="e">
        <f t="shared" si="11"/>
        <v>#DIV/0!</v>
      </c>
      <c r="G44" s="25" t="e">
        <f t="shared" si="11"/>
        <v>#DIV/0!</v>
      </c>
      <c r="H44" s="25" t="e">
        <f t="shared" si="11"/>
        <v>#DIV/0!</v>
      </c>
      <c r="I44" s="25" t="e">
        <f t="shared" si="11"/>
        <v>#DIV/0!</v>
      </c>
      <c r="J44" s="36" t="s">
        <v>101</v>
      </c>
      <c r="K44" s="26"/>
      <c r="L44" s="26"/>
    </row>
    <row r="45" spans="1:12" ht="30" customHeight="1" x14ac:dyDescent="0.35">
      <c r="A45" s="202" t="s">
        <v>102</v>
      </c>
      <c r="B45" s="199" t="s">
        <v>103</v>
      </c>
      <c r="C45" s="19" t="s">
        <v>104</v>
      </c>
      <c r="D45" s="10">
        <f>IF(ISERROR(INDEX(报表汇总!$A$1:$G$499,MATCH($C45,报表汇总!$A$1:$A$499,0),MATCH(D$2,报表汇总!$A$1:$G$1,0))),0,IF(OR(INDEX(报表汇总!$A$1:$G$499,MATCH($C45,报表汇总!$A$1:$A$499,0),MATCH(D$2,报表汇总!$A$1:$G$1,0))="--",INDEX(报表汇总!$A$1:$G$499,MATCH($C45,报表汇总!$A$1:$A$499,0),MATCH(D$2,报表汇总!$A$1:$G$1,0))=FALSE),0,INDEX(报表汇总!$A$1:$G$499,MATCH($C45,报表汇总!$A$1:$A$499,0),MATCH(D$2,报表汇总!$A$1:$G$1,0))))</f>
        <v>0</v>
      </c>
      <c r="E45" s="10">
        <f>IF(ISERROR(INDEX(报表汇总!$A$1:$G$499,MATCH($C45,报表汇总!$A$1:$A$499,0),MATCH(E$2,报表汇总!$A$1:$G$1,0))),0,IF(OR(INDEX(报表汇总!$A$1:$G$499,MATCH($C45,报表汇总!$A$1:$A$499,0),MATCH(E$2,报表汇总!$A$1:$G$1,0))="--",INDEX(报表汇总!$A$1:$G$499,MATCH($C45,报表汇总!$A$1:$A$499,0),MATCH(E$2,报表汇总!$A$1:$G$1,0))=FALSE),0,INDEX(报表汇总!$A$1:$G$499,MATCH($C45,报表汇总!$A$1:$A$499,0),MATCH(E$2,报表汇总!$A$1:$G$1,0))))</f>
        <v>0</v>
      </c>
      <c r="F45" s="10">
        <f>IF(ISERROR(INDEX(报表汇总!$A$1:$G$499,MATCH($C45,报表汇总!$A$1:$A$499,0),MATCH(F$2,报表汇总!$A$1:$G$1,0))),0,IF(OR(INDEX(报表汇总!$A$1:$G$499,MATCH($C45,报表汇总!$A$1:$A$499,0),MATCH(F$2,报表汇总!$A$1:$G$1,0))="--",INDEX(报表汇总!$A$1:$G$499,MATCH($C45,报表汇总!$A$1:$A$499,0),MATCH(F$2,报表汇总!$A$1:$G$1,0))=FALSE),0,INDEX(报表汇总!$A$1:$G$499,MATCH($C45,报表汇总!$A$1:$A$499,0),MATCH(F$2,报表汇总!$A$1:$G$1,0))))</f>
        <v>0</v>
      </c>
      <c r="G45" s="10">
        <f>IF(ISERROR(INDEX(报表汇总!$A$1:$G$499,MATCH($C45,报表汇总!$A$1:$A$499,0),MATCH(G$2,报表汇总!$A$1:$G$1,0))),0,IF(OR(INDEX(报表汇总!$A$1:$G$499,MATCH($C45,报表汇总!$A$1:$A$499,0),MATCH(G$2,报表汇总!$A$1:$G$1,0))="--",INDEX(报表汇总!$A$1:$G$499,MATCH($C45,报表汇总!$A$1:$A$499,0),MATCH(G$2,报表汇总!$A$1:$G$1,0))=FALSE),0,INDEX(报表汇总!$A$1:$G$499,MATCH($C45,报表汇总!$A$1:$A$499,0),MATCH(G$2,报表汇总!$A$1:$G$1,0))))</f>
        <v>0</v>
      </c>
      <c r="H45" s="10">
        <f>IF(ISERROR(INDEX(报表汇总!$A$1:$G$499,MATCH($C45,报表汇总!$A$1:$A$499,0),MATCH(H$2,报表汇总!$A$1:$G$1,0))),0,IF(OR(INDEX(报表汇总!$A$1:$G$499,MATCH($C45,报表汇总!$A$1:$A$499,0),MATCH(H$2,报表汇总!$A$1:$G$1,0))="--",INDEX(报表汇总!$A$1:$G$499,MATCH($C45,报表汇总!$A$1:$A$499,0),MATCH(H$2,报表汇总!$A$1:$G$1,0))=FALSE),0,INDEX(报表汇总!$A$1:$G$499,MATCH($C45,报表汇总!$A$1:$A$499,0),MATCH(H$2,报表汇总!$A$1:$G$1,0))))</f>
        <v>0</v>
      </c>
      <c r="I45" s="10">
        <f>IF(ISERROR(INDEX(报表汇总!$A$1:$G$499,MATCH($C45,报表汇总!$A$1:$A$499,0),MATCH(I$2,报表汇总!$A$1:$G$1,0))),0,IF(OR(INDEX(报表汇总!$A$1:$G$499,MATCH($C45,报表汇总!$A$1:$A$499,0),MATCH(I$2,报表汇总!$A$1:$G$1,0))="--",INDEX(报表汇总!$A$1:$G$499,MATCH($C45,报表汇总!$A$1:$A$499,0),MATCH(I$2,报表汇总!$A$1:$G$1,0))=FALSE),0,INDEX(报表汇总!$A$1:$G$499,MATCH($C45,报表汇总!$A$1:$A$499,0),MATCH(I$2,报表汇总!$A$1:$G$1,0))))</f>
        <v>0</v>
      </c>
      <c r="J45" s="44"/>
      <c r="K45" s="26"/>
      <c r="L45" s="26"/>
    </row>
    <row r="46" spans="1:12" ht="30" customHeight="1" x14ac:dyDescent="0.35">
      <c r="A46" s="203"/>
      <c r="B46" s="200"/>
      <c r="C46" s="19" t="s">
        <v>105</v>
      </c>
      <c r="D46" s="10">
        <f>IF(ISERROR(INDEX(报表汇总!$A$1:$G$499,MATCH($C46,报表汇总!$A$1:$A$499,0),MATCH(D$2,报表汇总!$A$1:$G$1,0))),0,IF(OR(INDEX(报表汇总!$A$1:$G$499,MATCH($C46,报表汇总!$A$1:$A$499,0),MATCH(D$2,报表汇总!$A$1:$G$1,0))="--",INDEX(报表汇总!$A$1:$G$499,MATCH($C46,报表汇总!$A$1:$A$499,0),MATCH(D$2,报表汇总!$A$1:$G$1,0))=FALSE),0,INDEX(报表汇总!$A$1:$G$499,MATCH($C46,报表汇总!$A$1:$A$499,0),MATCH(D$2,报表汇总!$A$1:$G$1,0))))</f>
        <v>0</v>
      </c>
      <c r="E46" s="10">
        <f>IF(ISERROR(INDEX(报表汇总!$A$1:$G$499,MATCH($C46,报表汇总!$A$1:$A$499,0),MATCH(E$2,报表汇总!$A$1:$G$1,0))),0,IF(OR(INDEX(报表汇总!$A$1:$G$499,MATCH($C46,报表汇总!$A$1:$A$499,0),MATCH(E$2,报表汇总!$A$1:$G$1,0))="--",INDEX(报表汇总!$A$1:$G$499,MATCH($C46,报表汇总!$A$1:$A$499,0),MATCH(E$2,报表汇总!$A$1:$G$1,0))=FALSE),0,INDEX(报表汇总!$A$1:$G$499,MATCH($C46,报表汇总!$A$1:$A$499,0),MATCH(E$2,报表汇总!$A$1:$G$1,0))))</f>
        <v>0</v>
      </c>
      <c r="F46" s="10">
        <f>IF(ISERROR(INDEX(报表汇总!$A$1:$G$499,MATCH($C46,报表汇总!$A$1:$A$499,0),MATCH(F$2,报表汇总!$A$1:$G$1,0))),0,IF(OR(INDEX(报表汇总!$A$1:$G$499,MATCH($C46,报表汇总!$A$1:$A$499,0),MATCH(F$2,报表汇总!$A$1:$G$1,0))="--",INDEX(报表汇总!$A$1:$G$499,MATCH($C46,报表汇总!$A$1:$A$499,0),MATCH(F$2,报表汇总!$A$1:$G$1,0))=FALSE),0,INDEX(报表汇总!$A$1:$G$499,MATCH($C46,报表汇总!$A$1:$A$499,0),MATCH(F$2,报表汇总!$A$1:$G$1,0))))</f>
        <v>0</v>
      </c>
      <c r="G46" s="10">
        <f>IF(ISERROR(INDEX(报表汇总!$A$1:$G$499,MATCH($C46,报表汇总!$A$1:$A$499,0),MATCH(G$2,报表汇总!$A$1:$G$1,0))),0,IF(OR(INDEX(报表汇总!$A$1:$G$499,MATCH($C46,报表汇总!$A$1:$A$499,0),MATCH(G$2,报表汇总!$A$1:$G$1,0))="--",INDEX(报表汇总!$A$1:$G$499,MATCH($C46,报表汇总!$A$1:$A$499,0),MATCH(G$2,报表汇总!$A$1:$G$1,0))=FALSE),0,INDEX(报表汇总!$A$1:$G$499,MATCH($C46,报表汇总!$A$1:$A$499,0),MATCH(G$2,报表汇总!$A$1:$G$1,0))))</f>
        <v>0</v>
      </c>
      <c r="H46" s="10">
        <f>IF(ISERROR(INDEX(报表汇总!$A$1:$G$499,MATCH($C46,报表汇总!$A$1:$A$499,0),MATCH(H$2,报表汇总!$A$1:$G$1,0))),0,IF(OR(INDEX(报表汇总!$A$1:$G$499,MATCH($C46,报表汇总!$A$1:$A$499,0),MATCH(H$2,报表汇总!$A$1:$G$1,0))="--",INDEX(报表汇总!$A$1:$G$499,MATCH($C46,报表汇总!$A$1:$A$499,0),MATCH(H$2,报表汇总!$A$1:$G$1,0))=FALSE),0,INDEX(报表汇总!$A$1:$G$499,MATCH($C46,报表汇总!$A$1:$A$499,0),MATCH(H$2,报表汇总!$A$1:$G$1,0))))</f>
        <v>0</v>
      </c>
      <c r="I46" s="10">
        <f>IF(ISERROR(INDEX(报表汇总!$A$1:$G$499,MATCH($C46,报表汇总!$A$1:$A$499,0),MATCH(I$2,报表汇总!$A$1:$G$1,0))),0,IF(OR(INDEX(报表汇总!$A$1:$G$499,MATCH($C46,报表汇总!$A$1:$A$499,0),MATCH(I$2,报表汇总!$A$1:$G$1,0))="--",INDEX(报表汇总!$A$1:$G$499,MATCH($C46,报表汇总!$A$1:$A$499,0),MATCH(I$2,报表汇总!$A$1:$G$1,0))=FALSE),0,INDEX(报表汇总!$A$1:$G$499,MATCH($C46,报表汇总!$A$1:$A$499,0),MATCH(I$2,报表汇总!$A$1:$G$1,0))))</f>
        <v>0</v>
      </c>
      <c r="J46" s="44"/>
      <c r="K46" s="26"/>
      <c r="L46" s="26"/>
    </row>
    <row r="47" spans="1:12" ht="30" customHeight="1" x14ac:dyDescent="0.35">
      <c r="A47" s="203"/>
      <c r="B47" s="200"/>
      <c r="C47" s="19" t="s">
        <v>106</v>
      </c>
      <c r="D47" s="10">
        <f>IF(ISERROR(INDEX(报表汇总!$A$1:$G$499,MATCH($C47,报表汇总!$A$1:$A$499,0),MATCH(D$2,报表汇总!$A$1:$G$1,0))),0,IF(OR(INDEX(报表汇总!$A$1:$G$499,MATCH($C47,报表汇总!$A$1:$A$499,0),MATCH(D$2,报表汇总!$A$1:$G$1,0))="--",INDEX(报表汇总!$A$1:$G$499,MATCH($C47,报表汇总!$A$1:$A$499,0),MATCH(D$2,报表汇总!$A$1:$G$1,0))=FALSE),0,INDEX(报表汇总!$A$1:$G$499,MATCH($C47,报表汇总!$A$1:$A$499,0),MATCH(D$2,报表汇总!$A$1:$G$1,0))))</f>
        <v>0</v>
      </c>
      <c r="E47" s="10">
        <f>IF(ISERROR(INDEX(报表汇总!$A$1:$G$499,MATCH($C47,报表汇总!$A$1:$A$499,0),MATCH(E$2,报表汇总!$A$1:$G$1,0))),0,IF(OR(INDEX(报表汇总!$A$1:$G$499,MATCH($C47,报表汇总!$A$1:$A$499,0),MATCH(E$2,报表汇总!$A$1:$G$1,0))="--",INDEX(报表汇总!$A$1:$G$499,MATCH($C47,报表汇总!$A$1:$A$499,0),MATCH(E$2,报表汇总!$A$1:$G$1,0))=FALSE),0,INDEX(报表汇总!$A$1:$G$499,MATCH($C47,报表汇总!$A$1:$A$499,0),MATCH(E$2,报表汇总!$A$1:$G$1,0))))</f>
        <v>0</v>
      </c>
      <c r="F47" s="10">
        <f>IF(ISERROR(INDEX(报表汇总!$A$1:$G$499,MATCH($C47,报表汇总!$A$1:$A$499,0),MATCH(F$2,报表汇总!$A$1:$G$1,0))),0,IF(OR(INDEX(报表汇总!$A$1:$G$499,MATCH($C47,报表汇总!$A$1:$A$499,0),MATCH(F$2,报表汇总!$A$1:$G$1,0))="--",INDEX(报表汇总!$A$1:$G$499,MATCH($C47,报表汇总!$A$1:$A$499,0),MATCH(F$2,报表汇总!$A$1:$G$1,0))=FALSE),0,INDEX(报表汇总!$A$1:$G$499,MATCH($C47,报表汇总!$A$1:$A$499,0),MATCH(F$2,报表汇总!$A$1:$G$1,0))))</f>
        <v>0</v>
      </c>
      <c r="G47" s="10">
        <f>IF(ISERROR(INDEX(报表汇总!$A$1:$G$499,MATCH($C47,报表汇总!$A$1:$A$499,0),MATCH(G$2,报表汇总!$A$1:$G$1,0))),0,IF(OR(INDEX(报表汇总!$A$1:$G$499,MATCH($C47,报表汇总!$A$1:$A$499,0),MATCH(G$2,报表汇总!$A$1:$G$1,0))="--",INDEX(报表汇总!$A$1:$G$499,MATCH($C47,报表汇总!$A$1:$A$499,0),MATCH(G$2,报表汇总!$A$1:$G$1,0))=FALSE),0,INDEX(报表汇总!$A$1:$G$499,MATCH($C47,报表汇总!$A$1:$A$499,0),MATCH(G$2,报表汇总!$A$1:$G$1,0))))</f>
        <v>0</v>
      </c>
      <c r="H47" s="10">
        <f>IF(ISERROR(INDEX(报表汇总!$A$1:$G$499,MATCH($C47,报表汇总!$A$1:$A$499,0),MATCH(H$2,报表汇总!$A$1:$G$1,0))),0,IF(OR(INDEX(报表汇总!$A$1:$G$499,MATCH($C47,报表汇总!$A$1:$A$499,0),MATCH(H$2,报表汇总!$A$1:$G$1,0))="--",INDEX(报表汇总!$A$1:$G$499,MATCH($C47,报表汇总!$A$1:$A$499,0),MATCH(H$2,报表汇总!$A$1:$G$1,0))=FALSE),0,INDEX(报表汇总!$A$1:$G$499,MATCH($C47,报表汇总!$A$1:$A$499,0),MATCH(H$2,报表汇总!$A$1:$G$1,0))))</f>
        <v>0</v>
      </c>
      <c r="I47" s="10">
        <f>IF(ISERROR(INDEX(报表汇总!$A$1:$G$499,MATCH($C47,报表汇总!$A$1:$A$499,0),MATCH(I$2,报表汇总!$A$1:$G$1,0))),0,IF(OR(INDEX(报表汇总!$A$1:$G$499,MATCH($C47,报表汇总!$A$1:$A$499,0),MATCH(I$2,报表汇总!$A$1:$G$1,0))="--",INDEX(报表汇总!$A$1:$G$499,MATCH($C47,报表汇总!$A$1:$A$499,0),MATCH(I$2,报表汇总!$A$1:$G$1,0))=FALSE),0,INDEX(报表汇总!$A$1:$G$499,MATCH($C47,报表汇总!$A$1:$A$499,0),MATCH(I$2,报表汇总!$A$1:$G$1,0))))</f>
        <v>0</v>
      </c>
      <c r="J47" s="44"/>
      <c r="K47" s="26"/>
      <c r="L47" s="26"/>
    </row>
    <row r="48" spans="1:12" ht="30" customHeight="1" x14ac:dyDescent="0.35">
      <c r="A48" s="203"/>
      <c r="B48" s="200"/>
      <c r="C48" s="20" t="s">
        <v>107</v>
      </c>
      <c r="D48" s="10">
        <f>IF(ISERROR(INDEX(报表汇总!$A$1:$G$499,MATCH($C48,报表汇总!$A$1:$A$499,0),MATCH(D$2,报表汇总!$A$1:$G$1,0))),0,IF(OR(INDEX(报表汇总!$A$1:$G$499,MATCH($C48,报表汇总!$A$1:$A$499,0),MATCH(D$2,报表汇总!$A$1:$G$1,0))="--",INDEX(报表汇总!$A$1:$G$499,MATCH($C48,报表汇总!$A$1:$A$499,0),MATCH(D$2,报表汇总!$A$1:$G$1,0))=FALSE),0,INDEX(报表汇总!$A$1:$G$499,MATCH($C48,报表汇总!$A$1:$A$499,0),MATCH(D$2,报表汇总!$A$1:$G$1,0))))</f>
        <v>0</v>
      </c>
      <c r="E48" s="10">
        <f>IF(ISERROR(INDEX(报表汇总!$A$1:$G$499,MATCH($C48,报表汇总!$A$1:$A$499,0),MATCH(E$2,报表汇总!$A$1:$G$1,0))),0,IF(OR(INDEX(报表汇总!$A$1:$G$499,MATCH($C48,报表汇总!$A$1:$A$499,0),MATCH(E$2,报表汇总!$A$1:$G$1,0))="--",INDEX(报表汇总!$A$1:$G$499,MATCH($C48,报表汇总!$A$1:$A$499,0),MATCH(E$2,报表汇总!$A$1:$G$1,0))=FALSE),0,INDEX(报表汇总!$A$1:$G$499,MATCH($C48,报表汇总!$A$1:$A$499,0),MATCH(E$2,报表汇总!$A$1:$G$1,0))))</f>
        <v>0</v>
      </c>
      <c r="F48" s="10">
        <f>IF(ISERROR(INDEX(报表汇总!$A$1:$G$499,MATCH($C48,报表汇总!$A$1:$A$499,0),MATCH(F$2,报表汇总!$A$1:$G$1,0))),0,IF(OR(INDEX(报表汇总!$A$1:$G$499,MATCH($C48,报表汇总!$A$1:$A$499,0),MATCH(F$2,报表汇总!$A$1:$G$1,0))="--",INDEX(报表汇总!$A$1:$G$499,MATCH($C48,报表汇总!$A$1:$A$499,0),MATCH(F$2,报表汇总!$A$1:$G$1,0))=FALSE),0,INDEX(报表汇总!$A$1:$G$499,MATCH($C48,报表汇总!$A$1:$A$499,0),MATCH(F$2,报表汇总!$A$1:$G$1,0))))</f>
        <v>0</v>
      </c>
      <c r="G48" s="10">
        <f>IF(ISERROR(INDEX(报表汇总!$A$1:$G$499,MATCH($C48,报表汇总!$A$1:$A$499,0),MATCH(G$2,报表汇总!$A$1:$G$1,0))),0,IF(OR(INDEX(报表汇总!$A$1:$G$499,MATCH($C48,报表汇总!$A$1:$A$499,0),MATCH(G$2,报表汇总!$A$1:$G$1,0))="--",INDEX(报表汇总!$A$1:$G$499,MATCH($C48,报表汇总!$A$1:$A$499,0),MATCH(G$2,报表汇总!$A$1:$G$1,0))=FALSE),0,INDEX(报表汇总!$A$1:$G$499,MATCH($C48,报表汇总!$A$1:$A$499,0),MATCH(G$2,报表汇总!$A$1:$G$1,0))))</f>
        <v>0</v>
      </c>
      <c r="H48" s="10">
        <f>IF(ISERROR(INDEX(报表汇总!$A$1:$G$499,MATCH($C48,报表汇总!$A$1:$A$499,0),MATCH(H$2,报表汇总!$A$1:$G$1,0))),0,IF(OR(INDEX(报表汇总!$A$1:$G$499,MATCH($C48,报表汇总!$A$1:$A$499,0),MATCH(H$2,报表汇总!$A$1:$G$1,0))="--",INDEX(报表汇总!$A$1:$G$499,MATCH($C48,报表汇总!$A$1:$A$499,0),MATCH(H$2,报表汇总!$A$1:$G$1,0))=FALSE),0,INDEX(报表汇总!$A$1:$G$499,MATCH($C48,报表汇总!$A$1:$A$499,0),MATCH(H$2,报表汇总!$A$1:$G$1,0))))</f>
        <v>0</v>
      </c>
      <c r="I48" s="10">
        <f>IF(ISERROR(INDEX(报表汇总!$A$1:$G$499,MATCH($C48,报表汇总!$A$1:$A$499,0),MATCH(I$2,报表汇总!$A$1:$G$1,0))),0,IF(OR(INDEX(报表汇总!$A$1:$G$499,MATCH($C48,报表汇总!$A$1:$A$499,0),MATCH(I$2,报表汇总!$A$1:$G$1,0))="--",INDEX(报表汇总!$A$1:$G$499,MATCH($C48,报表汇总!$A$1:$A$499,0),MATCH(I$2,报表汇总!$A$1:$G$1,0))=FALSE),0,INDEX(报表汇总!$A$1:$G$499,MATCH($C48,报表汇总!$A$1:$A$499,0),MATCH(I$2,报表汇总!$A$1:$G$1,0))))</f>
        <v>0</v>
      </c>
      <c r="J48" s="44"/>
      <c r="K48" s="26"/>
      <c r="L48" s="26"/>
    </row>
    <row r="49" spans="1:12" ht="30" customHeight="1" x14ac:dyDescent="0.35">
      <c r="A49" s="203"/>
      <c r="B49" s="200"/>
      <c r="C49" s="20" t="s">
        <v>108</v>
      </c>
      <c r="D49" s="10">
        <f>IF(ISERROR(INDEX(报表汇总!$A$1:$G$499,MATCH($C49,报表汇总!$A$1:$A$499,0),MATCH(D$2,报表汇总!$A$1:$G$1,0))),0,IF(OR(INDEX(报表汇总!$A$1:$G$499,MATCH($C49,报表汇总!$A$1:$A$499,0),MATCH(D$2,报表汇总!$A$1:$G$1,0))="--",INDEX(报表汇总!$A$1:$G$499,MATCH($C49,报表汇总!$A$1:$A$499,0),MATCH(D$2,报表汇总!$A$1:$G$1,0))=FALSE),0,INDEX(报表汇总!$A$1:$G$499,MATCH($C49,报表汇总!$A$1:$A$499,0),MATCH(D$2,报表汇总!$A$1:$G$1,0))))</f>
        <v>0</v>
      </c>
      <c r="E49" s="10">
        <f>IF(ISERROR(INDEX(报表汇总!$A$1:$G$499,MATCH($C49,报表汇总!$A$1:$A$499,0),MATCH(E$2,报表汇总!$A$1:$G$1,0))),0,IF(OR(INDEX(报表汇总!$A$1:$G$499,MATCH($C49,报表汇总!$A$1:$A$499,0),MATCH(E$2,报表汇总!$A$1:$G$1,0))="--",INDEX(报表汇总!$A$1:$G$499,MATCH($C49,报表汇总!$A$1:$A$499,0),MATCH(E$2,报表汇总!$A$1:$G$1,0))=FALSE),0,INDEX(报表汇总!$A$1:$G$499,MATCH($C49,报表汇总!$A$1:$A$499,0),MATCH(E$2,报表汇总!$A$1:$G$1,0))))</f>
        <v>0</v>
      </c>
      <c r="F49" s="10">
        <f>IF(ISERROR(INDEX(报表汇总!$A$1:$G$499,MATCH($C49,报表汇总!$A$1:$A$499,0),MATCH(F$2,报表汇总!$A$1:$G$1,0))),0,IF(OR(INDEX(报表汇总!$A$1:$G$499,MATCH($C49,报表汇总!$A$1:$A$499,0),MATCH(F$2,报表汇总!$A$1:$G$1,0))="--",INDEX(报表汇总!$A$1:$G$499,MATCH($C49,报表汇总!$A$1:$A$499,0),MATCH(F$2,报表汇总!$A$1:$G$1,0))=FALSE),0,INDEX(报表汇总!$A$1:$G$499,MATCH($C49,报表汇总!$A$1:$A$499,0),MATCH(F$2,报表汇总!$A$1:$G$1,0))))</f>
        <v>0</v>
      </c>
      <c r="G49" s="10">
        <f>IF(ISERROR(INDEX(报表汇总!$A$1:$G$499,MATCH($C49,报表汇总!$A$1:$A$499,0),MATCH(G$2,报表汇总!$A$1:$G$1,0))),0,IF(OR(INDEX(报表汇总!$A$1:$G$499,MATCH($C49,报表汇总!$A$1:$A$499,0),MATCH(G$2,报表汇总!$A$1:$G$1,0))="--",INDEX(报表汇总!$A$1:$G$499,MATCH($C49,报表汇总!$A$1:$A$499,0),MATCH(G$2,报表汇总!$A$1:$G$1,0))=FALSE),0,INDEX(报表汇总!$A$1:$G$499,MATCH($C49,报表汇总!$A$1:$A$499,0),MATCH(G$2,报表汇总!$A$1:$G$1,0))))</f>
        <v>0</v>
      </c>
      <c r="H49" s="10">
        <f>IF(ISERROR(INDEX(报表汇总!$A$1:$G$499,MATCH($C49,报表汇总!$A$1:$A$499,0),MATCH(H$2,报表汇总!$A$1:$G$1,0))),0,IF(OR(INDEX(报表汇总!$A$1:$G$499,MATCH($C49,报表汇总!$A$1:$A$499,0),MATCH(H$2,报表汇总!$A$1:$G$1,0))="--",INDEX(报表汇总!$A$1:$G$499,MATCH($C49,报表汇总!$A$1:$A$499,0),MATCH(H$2,报表汇总!$A$1:$G$1,0))=FALSE),0,INDEX(报表汇总!$A$1:$G$499,MATCH($C49,报表汇总!$A$1:$A$499,0),MATCH(H$2,报表汇总!$A$1:$G$1,0))))</f>
        <v>0</v>
      </c>
      <c r="I49" s="10">
        <f>IF(ISERROR(INDEX(报表汇总!$A$1:$G$499,MATCH($C49,报表汇总!$A$1:$A$499,0),MATCH(I$2,报表汇总!$A$1:$G$1,0))),0,IF(OR(INDEX(报表汇总!$A$1:$G$499,MATCH($C49,报表汇总!$A$1:$A$499,0),MATCH(I$2,报表汇总!$A$1:$G$1,0))="--",INDEX(报表汇总!$A$1:$G$499,MATCH($C49,报表汇总!$A$1:$A$499,0),MATCH(I$2,报表汇总!$A$1:$G$1,0))=FALSE),0,INDEX(报表汇总!$A$1:$G$499,MATCH($C49,报表汇总!$A$1:$A$499,0),MATCH(I$2,报表汇总!$A$1:$G$1,0))))</f>
        <v>0</v>
      </c>
      <c r="J49" s="44"/>
      <c r="K49" s="26"/>
      <c r="L49" s="26"/>
    </row>
    <row r="50" spans="1:12" ht="30" customHeight="1" x14ac:dyDescent="0.35">
      <c r="A50" s="203"/>
      <c r="B50" s="200"/>
      <c r="C50" s="20" t="s">
        <v>109</v>
      </c>
      <c r="D50" s="10">
        <f>IF(ISERROR(INDEX(报表汇总!$A$1:$G$499,MATCH($C50,报表汇总!$A$1:$A$499,0),MATCH(D$2,报表汇总!$A$1:$G$1,0))),0,IF(OR(INDEX(报表汇总!$A$1:$G$499,MATCH($C50,报表汇总!$A$1:$A$499,0),MATCH(D$2,报表汇总!$A$1:$G$1,0))="--",INDEX(报表汇总!$A$1:$G$499,MATCH($C50,报表汇总!$A$1:$A$499,0),MATCH(D$2,报表汇总!$A$1:$G$1,0))=FALSE),0,INDEX(报表汇总!$A$1:$G$499,MATCH($C50,报表汇总!$A$1:$A$499,0),MATCH(D$2,报表汇总!$A$1:$G$1,0))))</f>
        <v>0</v>
      </c>
      <c r="E50" s="10">
        <f>IF(ISERROR(INDEX(报表汇总!$A$1:$G$499,MATCH($C50,报表汇总!$A$1:$A$499,0),MATCH(E$2,报表汇总!$A$1:$G$1,0))),0,IF(OR(INDEX(报表汇总!$A$1:$G$499,MATCH($C50,报表汇总!$A$1:$A$499,0),MATCH(E$2,报表汇总!$A$1:$G$1,0))="--",INDEX(报表汇总!$A$1:$G$499,MATCH($C50,报表汇总!$A$1:$A$499,0),MATCH(E$2,报表汇总!$A$1:$G$1,0))=FALSE),0,INDEX(报表汇总!$A$1:$G$499,MATCH($C50,报表汇总!$A$1:$A$499,0),MATCH(E$2,报表汇总!$A$1:$G$1,0))))</f>
        <v>0</v>
      </c>
      <c r="F50" s="10">
        <f>IF(ISERROR(INDEX(报表汇总!$A$1:$G$499,MATCH($C50,报表汇总!$A$1:$A$499,0),MATCH(F$2,报表汇总!$A$1:$G$1,0))),0,IF(OR(INDEX(报表汇总!$A$1:$G$499,MATCH($C50,报表汇总!$A$1:$A$499,0),MATCH(F$2,报表汇总!$A$1:$G$1,0))="--",INDEX(报表汇总!$A$1:$G$499,MATCH($C50,报表汇总!$A$1:$A$499,0),MATCH(F$2,报表汇总!$A$1:$G$1,0))=FALSE),0,INDEX(报表汇总!$A$1:$G$499,MATCH($C50,报表汇总!$A$1:$A$499,0),MATCH(F$2,报表汇总!$A$1:$G$1,0))))</f>
        <v>0</v>
      </c>
      <c r="G50" s="10">
        <f>IF(ISERROR(INDEX(报表汇总!$A$1:$G$499,MATCH($C50,报表汇总!$A$1:$A$499,0),MATCH(G$2,报表汇总!$A$1:$G$1,0))),0,IF(OR(INDEX(报表汇总!$A$1:$G$499,MATCH($C50,报表汇总!$A$1:$A$499,0),MATCH(G$2,报表汇总!$A$1:$G$1,0))="--",INDEX(报表汇总!$A$1:$G$499,MATCH($C50,报表汇总!$A$1:$A$499,0),MATCH(G$2,报表汇总!$A$1:$G$1,0))=FALSE),0,INDEX(报表汇总!$A$1:$G$499,MATCH($C50,报表汇总!$A$1:$A$499,0),MATCH(G$2,报表汇总!$A$1:$G$1,0))))</f>
        <v>0</v>
      </c>
      <c r="H50" s="10">
        <f>IF(ISERROR(INDEX(报表汇总!$A$1:$G$499,MATCH($C50,报表汇总!$A$1:$A$499,0),MATCH(H$2,报表汇总!$A$1:$G$1,0))),0,IF(OR(INDEX(报表汇总!$A$1:$G$499,MATCH($C50,报表汇总!$A$1:$A$499,0),MATCH(H$2,报表汇总!$A$1:$G$1,0))="--",INDEX(报表汇总!$A$1:$G$499,MATCH($C50,报表汇总!$A$1:$A$499,0),MATCH(H$2,报表汇总!$A$1:$G$1,0))=FALSE),0,INDEX(报表汇总!$A$1:$G$499,MATCH($C50,报表汇总!$A$1:$A$499,0),MATCH(H$2,报表汇总!$A$1:$G$1,0))))</f>
        <v>0</v>
      </c>
      <c r="I50" s="10">
        <f>IF(ISERROR(INDEX(报表汇总!$A$1:$G$499,MATCH($C50,报表汇总!$A$1:$A$499,0),MATCH(I$2,报表汇总!$A$1:$G$1,0))),0,IF(OR(INDEX(报表汇总!$A$1:$G$499,MATCH($C50,报表汇总!$A$1:$A$499,0),MATCH(I$2,报表汇总!$A$1:$G$1,0))="--",INDEX(报表汇总!$A$1:$G$499,MATCH($C50,报表汇总!$A$1:$A$499,0),MATCH(I$2,报表汇总!$A$1:$G$1,0))=FALSE),0,INDEX(报表汇总!$A$1:$G$499,MATCH($C50,报表汇总!$A$1:$A$499,0),MATCH(I$2,报表汇总!$A$1:$G$1,0))))</f>
        <v>0</v>
      </c>
      <c r="J50" s="44"/>
      <c r="K50" s="26"/>
      <c r="L50" s="26"/>
    </row>
    <row r="51" spans="1:12" ht="30" customHeight="1" x14ac:dyDescent="0.35">
      <c r="A51" s="203"/>
      <c r="B51" s="200"/>
      <c r="C51" s="20" t="s">
        <v>110</v>
      </c>
      <c r="D51" s="10">
        <f>IF(ISERROR(INDEX(报表汇总!$A$1:$G$499,MATCH($C51,报表汇总!$A$1:$A$499,0),MATCH(D$2,报表汇总!$A$1:$G$1,0))),0,IF(OR(INDEX(报表汇总!$A$1:$G$499,MATCH($C51,报表汇总!$A$1:$A$499,0),MATCH(D$2,报表汇总!$A$1:$G$1,0))="--",INDEX(报表汇总!$A$1:$G$499,MATCH($C51,报表汇总!$A$1:$A$499,0),MATCH(D$2,报表汇总!$A$1:$G$1,0))=FALSE),0,INDEX(报表汇总!$A$1:$G$499,MATCH($C51,报表汇总!$A$1:$A$499,0),MATCH(D$2,报表汇总!$A$1:$G$1,0))))</f>
        <v>0</v>
      </c>
      <c r="E51" s="10">
        <f>IF(ISERROR(INDEX(报表汇总!$A$1:$G$499,MATCH($C51,报表汇总!$A$1:$A$499,0),MATCH(E$2,报表汇总!$A$1:$G$1,0))),0,IF(OR(INDEX(报表汇总!$A$1:$G$499,MATCH($C51,报表汇总!$A$1:$A$499,0),MATCH(E$2,报表汇总!$A$1:$G$1,0))="--",INDEX(报表汇总!$A$1:$G$499,MATCH($C51,报表汇总!$A$1:$A$499,0),MATCH(E$2,报表汇总!$A$1:$G$1,0))=FALSE),0,INDEX(报表汇总!$A$1:$G$499,MATCH($C51,报表汇总!$A$1:$A$499,0),MATCH(E$2,报表汇总!$A$1:$G$1,0))))</f>
        <v>0</v>
      </c>
      <c r="F51" s="10">
        <f>IF(ISERROR(INDEX(报表汇总!$A$1:$G$499,MATCH($C51,报表汇总!$A$1:$A$499,0),MATCH(F$2,报表汇总!$A$1:$G$1,0))),0,IF(OR(INDEX(报表汇总!$A$1:$G$499,MATCH($C51,报表汇总!$A$1:$A$499,0),MATCH(F$2,报表汇总!$A$1:$G$1,0))="--",INDEX(报表汇总!$A$1:$G$499,MATCH($C51,报表汇总!$A$1:$A$499,0),MATCH(F$2,报表汇总!$A$1:$G$1,0))=FALSE),0,INDEX(报表汇总!$A$1:$G$499,MATCH($C51,报表汇总!$A$1:$A$499,0),MATCH(F$2,报表汇总!$A$1:$G$1,0))))</f>
        <v>0</v>
      </c>
      <c r="G51" s="10">
        <f>IF(ISERROR(INDEX(报表汇总!$A$1:$G$499,MATCH($C51,报表汇总!$A$1:$A$499,0),MATCH(G$2,报表汇总!$A$1:$G$1,0))),0,IF(OR(INDEX(报表汇总!$A$1:$G$499,MATCH($C51,报表汇总!$A$1:$A$499,0),MATCH(G$2,报表汇总!$A$1:$G$1,0))="--",INDEX(报表汇总!$A$1:$G$499,MATCH($C51,报表汇总!$A$1:$A$499,0),MATCH(G$2,报表汇总!$A$1:$G$1,0))=FALSE),0,INDEX(报表汇总!$A$1:$G$499,MATCH($C51,报表汇总!$A$1:$A$499,0),MATCH(G$2,报表汇总!$A$1:$G$1,0))))</f>
        <v>0</v>
      </c>
      <c r="H51" s="10">
        <f>IF(ISERROR(INDEX(报表汇总!$A$1:$G$499,MATCH($C51,报表汇总!$A$1:$A$499,0),MATCH(H$2,报表汇总!$A$1:$G$1,0))),0,IF(OR(INDEX(报表汇总!$A$1:$G$499,MATCH($C51,报表汇总!$A$1:$A$499,0),MATCH(H$2,报表汇总!$A$1:$G$1,0))="--",INDEX(报表汇总!$A$1:$G$499,MATCH($C51,报表汇总!$A$1:$A$499,0),MATCH(H$2,报表汇总!$A$1:$G$1,0))=FALSE),0,INDEX(报表汇总!$A$1:$G$499,MATCH($C51,报表汇总!$A$1:$A$499,0),MATCH(H$2,报表汇总!$A$1:$G$1,0))))</f>
        <v>0</v>
      </c>
      <c r="I51" s="10">
        <f>IF(ISERROR(INDEX(报表汇总!$A$1:$G$499,MATCH($C51,报表汇总!$A$1:$A$499,0),MATCH(I$2,报表汇总!$A$1:$G$1,0))),0,IF(OR(INDEX(报表汇总!$A$1:$G$499,MATCH($C51,报表汇总!$A$1:$A$499,0),MATCH(I$2,报表汇总!$A$1:$G$1,0))="--",INDEX(报表汇总!$A$1:$G$499,MATCH($C51,报表汇总!$A$1:$A$499,0),MATCH(I$2,报表汇总!$A$1:$G$1,0))=FALSE),0,INDEX(报表汇总!$A$1:$G$499,MATCH($C51,报表汇总!$A$1:$A$499,0),MATCH(I$2,报表汇总!$A$1:$G$1,0))))</f>
        <v>0</v>
      </c>
      <c r="J51" s="44"/>
      <c r="K51" s="26"/>
      <c r="L51" s="26"/>
    </row>
    <row r="52" spans="1:12" ht="30" customHeight="1" x14ac:dyDescent="0.35">
      <c r="A52" s="203"/>
      <c r="B52" s="200"/>
      <c r="C52" s="20" t="s">
        <v>111</v>
      </c>
      <c r="D52" s="10">
        <f>IF(ISERROR(INDEX(报表汇总!$A$1:$G$499,MATCH($C52,报表汇总!$A$1:$A$499,0),MATCH(D$2,报表汇总!$A$1:$G$1,0))),0,IF(OR(INDEX(报表汇总!$A$1:$G$499,MATCH($C52,报表汇总!$A$1:$A$499,0),MATCH(D$2,报表汇总!$A$1:$G$1,0))="--",INDEX(报表汇总!$A$1:$G$499,MATCH($C52,报表汇总!$A$1:$A$499,0),MATCH(D$2,报表汇总!$A$1:$G$1,0))=FALSE),0,INDEX(报表汇总!$A$1:$G$499,MATCH($C52,报表汇总!$A$1:$A$499,0),MATCH(D$2,报表汇总!$A$1:$G$1,0))))</f>
        <v>0</v>
      </c>
      <c r="E52" s="10">
        <f>IF(ISERROR(INDEX(报表汇总!$A$1:$G$499,MATCH($C52,报表汇总!$A$1:$A$499,0),MATCH(E$2,报表汇总!$A$1:$G$1,0))),0,IF(OR(INDEX(报表汇总!$A$1:$G$499,MATCH($C52,报表汇总!$A$1:$A$499,0),MATCH(E$2,报表汇总!$A$1:$G$1,0))="--",INDEX(报表汇总!$A$1:$G$499,MATCH($C52,报表汇总!$A$1:$A$499,0),MATCH(E$2,报表汇总!$A$1:$G$1,0))=FALSE),0,INDEX(报表汇总!$A$1:$G$499,MATCH($C52,报表汇总!$A$1:$A$499,0),MATCH(E$2,报表汇总!$A$1:$G$1,0))))</f>
        <v>0</v>
      </c>
      <c r="F52" s="10">
        <f>IF(ISERROR(INDEX(报表汇总!$A$1:$G$499,MATCH($C52,报表汇总!$A$1:$A$499,0),MATCH(F$2,报表汇总!$A$1:$G$1,0))),0,IF(OR(INDEX(报表汇总!$A$1:$G$499,MATCH($C52,报表汇总!$A$1:$A$499,0),MATCH(F$2,报表汇总!$A$1:$G$1,0))="--",INDEX(报表汇总!$A$1:$G$499,MATCH($C52,报表汇总!$A$1:$A$499,0),MATCH(F$2,报表汇总!$A$1:$G$1,0))=FALSE),0,INDEX(报表汇总!$A$1:$G$499,MATCH($C52,报表汇总!$A$1:$A$499,0),MATCH(F$2,报表汇总!$A$1:$G$1,0))))</f>
        <v>0</v>
      </c>
      <c r="G52" s="10">
        <f>IF(ISERROR(INDEX(报表汇总!$A$1:$G$499,MATCH($C52,报表汇总!$A$1:$A$499,0),MATCH(G$2,报表汇总!$A$1:$G$1,0))),0,IF(OR(INDEX(报表汇总!$A$1:$G$499,MATCH($C52,报表汇总!$A$1:$A$499,0),MATCH(G$2,报表汇总!$A$1:$G$1,0))="--",INDEX(报表汇总!$A$1:$G$499,MATCH($C52,报表汇总!$A$1:$A$499,0),MATCH(G$2,报表汇总!$A$1:$G$1,0))=FALSE),0,INDEX(报表汇总!$A$1:$G$499,MATCH($C52,报表汇总!$A$1:$A$499,0),MATCH(G$2,报表汇总!$A$1:$G$1,0))))</f>
        <v>0</v>
      </c>
      <c r="H52" s="10">
        <f>IF(ISERROR(INDEX(报表汇总!$A$1:$G$499,MATCH($C52,报表汇总!$A$1:$A$499,0),MATCH(H$2,报表汇总!$A$1:$G$1,0))),0,IF(OR(INDEX(报表汇总!$A$1:$G$499,MATCH($C52,报表汇总!$A$1:$A$499,0),MATCH(H$2,报表汇总!$A$1:$G$1,0))="--",INDEX(报表汇总!$A$1:$G$499,MATCH($C52,报表汇总!$A$1:$A$499,0),MATCH(H$2,报表汇总!$A$1:$G$1,0))=FALSE),0,INDEX(报表汇总!$A$1:$G$499,MATCH($C52,报表汇总!$A$1:$A$499,0),MATCH(H$2,报表汇总!$A$1:$G$1,0))))</f>
        <v>0</v>
      </c>
      <c r="I52" s="10">
        <f>IF(ISERROR(INDEX(报表汇总!$A$1:$G$499,MATCH($C52,报表汇总!$A$1:$A$499,0),MATCH(I$2,报表汇总!$A$1:$G$1,0))),0,IF(OR(INDEX(报表汇总!$A$1:$G$499,MATCH($C52,报表汇总!$A$1:$A$499,0),MATCH(I$2,报表汇总!$A$1:$G$1,0))="--",INDEX(报表汇总!$A$1:$G$499,MATCH($C52,报表汇总!$A$1:$A$499,0),MATCH(I$2,报表汇总!$A$1:$G$1,0))=FALSE),0,INDEX(报表汇总!$A$1:$G$499,MATCH($C52,报表汇总!$A$1:$A$499,0),MATCH(I$2,报表汇总!$A$1:$G$1,0))))</f>
        <v>0</v>
      </c>
      <c r="J52" s="45"/>
      <c r="K52" s="26"/>
      <c r="L52" s="26"/>
    </row>
    <row r="53" spans="1:12" ht="30" customHeight="1" x14ac:dyDescent="0.35">
      <c r="A53" s="203"/>
      <c r="B53" s="200"/>
      <c r="C53" s="20" t="s">
        <v>112</v>
      </c>
      <c r="D53" s="10">
        <f>IF(ISERROR(INDEX(报表汇总!$A$1:$G$499,MATCH($C53,报表汇总!$A$1:$A$499,0),MATCH(D$2,报表汇总!$A$1:$G$1,0))),0,IF(OR(INDEX(报表汇总!$A$1:$G$499,MATCH($C53,报表汇总!$A$1:$A$499,0),MATCH(D$2,报表汇总!$A$1:$G$1,0))="--",INDEX(报表汇总!$A$1:$G$499,MATCH($C53,报表汇总!$A$1:$A$499,0),MATCH(D$2,报表汇总!$A$1:$G$1,0))=FALSE),0,INDEX(报表汇总!$A$1:$G$499,MATCH($C53,报表汇总!$A$1:$A$499,0),MATCH(D$2,报表汇总!$A$1:$G$1,0))))</f>
        <v>0</v>
      </c>
      <c r="E53" s="10">
        <f>IF(ISERROR(INDEX(报表汇总!$A$1:$G$499,MATCH($C53,报表汇总!$A$1:$A$499,0),MATCH(E$2,报表汇总!$A$1:$G$1,0))),0,IF(OR(INDEX(报表汇总!$A$1:$G$499,MATCH($C53,报表汇总!$A$1:$A$499,0),MATCH(E$2,报表汇总!$A$1:$G$1,0))="--",INDEX(报表汇总!$A$1:$G$499,MATCH($C53,报表汇总!$A$1:$A$499,0),MATCH(E$2,报表汇总!$A$1:$G$1,0))=FALSE),0,INDEX(报表汇总!$A$1:$G$499,MATCH($C53,报表汇总!$A$1:$A$499,0),MATCH(E$2,报表汇总!$A$1:$G$1,0))))</f>
        <v>0</v>
      </c>
      <c r="F53" s="10">
        <f>IF(ISERROR(INDEX(报表汇总!$A$1:$G$499,MATCH($C53,报表汇总!$A$1:$A$499,0),MATCH(F$2,报表汇总!$A$1:$G$1,0))),0,IF(OR(INDEX(报表汇总!$A$1:$G$499,MATCH($C53,报表汇总!$A$1:$A$499,0),MATCH(F$2,报表汇总!$A$1:$G$1,0))="--",INDEX(报表汇总!$A$1:$G$499,MATCH($C53,报表汇总!$A$1:$A$499,0),MATCH(F$2,报表汇总!$A$1:$G$1,0))=FALSE),0,INDEX(报表汇总!$A$1:$G$499,MATCH($C53,报表汇总!$A$1:$A$499,0),MATCH(F$2,报表汇总!$A$1:$G$1,0))))</f>
        <v>0</v>
      </c>
      <c r="G53" s="10">
        <f>IF(ISERROR(INDEX(报表汇总!$A$1:$G$499,MATCH($C53,报表汇总!$A$1:$A$499,0),MATCH(G$2,报表汇总!$A$1:$G$1,0))),0,IF(OR(INDEX(报表汇总!$A$1:$G$499,MATCH($C53,报表汇总!$A$1:$A$499,0),MATCH(G$2,报表汇总!$A$1:$G$1,0))="--",INDEX(报表汇总!$A$1:$G$499,MATCH($C53,报表汇总!$A$1:$A$499,0),MATCH(G$2,报表汇总!$A$1:$G$1,0))=FALSE),0,INDEX(报表汇总!$A$1:$G$499,MATCH($C53,报表汇总!$A$1:$A$499,0),MATCH(G$2,报表汇总!$A$1:$G$1,0))))</f>
        <v>0</v>
      </c>
      <c r="H53" s="10">
        <f>IF(ISERROR(INDEX(报表汇总!$A$1:$G$499,MATCH($C53,报表汇总!$A$1:$A$499,0),MATCH(H$2,报表汇总!$A$1:$G$1,0))),0,IF(OR(INDEX(报表汇总!$A$1:$G$499,MATCH($C53,报表汇总!$A$1:$A$499,0),MATCH(H$2,报表汇总!$A$1:$G$1,0))="--",INDEX(报表汇总!$A$1:$G$499,MATCH($C53,报表汇总!$A$1:$A$499,0),MATCH(H$2,报表汇总!$A$1:$G$1,0))=FALSE),0,INDEX(报表汇总!$A$1:$G$499,MATCH($C53,报表汇总!$A$1:$A$499,0),MATCH(H$2,报表汇总!$A$1:$G$1,0))))</f>
        <v>0</v>
      </c>
      <c r="I53" s="10">
        <f>IF(ISERROR(INDEX(报表汇总!$A$1:$G$499,MATCH($C53,报表汇总!$A$1:$A$499,0),MATCH(I$2,报表汇总!$A$1:$G$1,0))),0,IF(OR(INDEX(报表汇总!$A$1:$G$499,MATCH($C53,报表汇总!$A$1:$A$499,0),MATCH(I$2,报表汇总!$A$1:$G$1,0))="--",INDEX(报表汇总!$A$1:$G$499,MATCH($C53,报表汇总!$A$1:$A$499,0),MATCH(I$2,报表汇总!$A$1:$G$1,0))=FALSE),0,INDEX(报表汇总!$A$1:$G$499,MATCH($C53,报表汇总!$A$1:$A$499,0),MATCH(I$2,报表汇总!$A$1:$G$1,0))))</f>
        <v>0</v>
      </c>
      <c r="J53" s="44"/>
      <c r="K53" s="26"/>
      <c r="L53" s="26"/>
    </row>
    <row r="54" spans="1:12" ht="30" customHeight="1" x14ac:dyDescent="0.35">
      <c r="A54" s="203"/>
      <c r="B54" s="200"/>
      <c r="C54" s="11" t="s">
        <v>113</v>
      </c>
      <c r="D54" s="23">
        <f t="shared" ref="D54:I54" si="12">SUM(D45:D53)</f>
        <v>0</v>
      </c>
      <c r="E54" s="23">
        <f t="shared" si="12"/>
        <v>0</v>
      </c>
      <c r="F54" s="23">
        <f t="shared" si="12"/>
        <v>0</v>
      </c>
      <c r="G54" s="23">
        <f t="shared" si="12"/>
        <v>0</v>
      </c>
      <c r="H54" s="23">
        <f t="shared" si="12"/>
        <v>0</v>
      </c>
      <c r="I54" s="23">
        <f t="shared" si="12"/>
        <v>0</v>
      </c>
      <c r="J54" s="42"/>
      <c r="K54" s="26"/>
      <c r="L54" s="26"/>
    </row>
    <row r="55" spans="1:12" ht="30" customHeight="1" x14ac:dyDescent="0.35">
      <c r="A55" s="203"/>
      <c r="B55" s="200"/>
      <c r="C55" s="9" t="s">
        <v>42</v>
      </c>
      <c r="D55" s="24">
        <f>IF(ISERROR(INDEX(报表汇总!$A$1:$G$499,MATCH($C55,报表汇总!$A$1:$A$499,0),MATCH(D$2,报表汇总!$A$1:$G$1,0))),0,IF(OR(INDEX(报表汇总!$A$1:$G$499,MATCH($C55,报表汇总!$A$1:$A$499,0),MATCH(D$2,报表汇总!$A$1:$G$1,0))="--",INDEX(报表汇总!$A$1:$G$499,MATCH($C55,报表汇总!$A$1:$A$499,0),MATCH(D$2,报表汇总!$A$1:$G$1,0))=FALSE),0,INDEX(报表汇总!$A$1:$G$499,MATCH($C55,报表汇总!$A$1:$A$499,0),MATCH(D$2,报表汇总!$A$1:$G$1,0))))</f>
        <v>0</v>
      </c>
      <c r="E55" s="24">
        <f>IF(ISERROR(INDEX(报表汇总!$A$1:$G$499,MATCH($C55,报表汇总!$A$1:$A$499,0),MATCH(E$2,报表汇总!$A$1:$G$1,0))),0,IF(OR(INDEX(报表汇总!$A$1:$G$499,MATCH($C55,报表汇总!$A$1:$A$499,0),MATCH(E$2,报表汇总!$A$1:$G$1,0))="--",INDEX(报表汇总!$A$1:$G$499,MATCH($C55,报表汇总!$A$1:$A$499,0),MATCH(E$2,报表汇总!$A$1:$G$1,0))=FALSE),0,INDEX(报表汇总!$A$1:$G$499,MATCH($C55,报表汇总!$A$1:$A$499,0),MATCH(E$2,报表汇总!$A$1:$G$1,0))))</f>
        <v>0</v>
      </c>
      <c r="F55" s="24">
        <f>IF(ISERROR(INDEX(报表汇总!$A$1:$G$499,MATCH($C55,报表汇总!$A$1:$A$499,0),MATCH(F$2,报表汇总!$A$1:$G$1,0))),0,IF(OR(INDEX(报表汇总!$A$1:$G$499,MATCH($C55,报表汇总!$A$1:$A$499,0),MATCH(F$2,报表汇总!$A$1:$G$1,0))="--",INDEX(报表汇总!$A$1:$G$499,MATCH($C55,报表汇总!$A$1:$A$499,0),MATCH(F$2,报表汇总!$A$1:$G$1,0))=FALSE),0,INDEX(报表汇总!$A$1:$G$499,MATCH($C55,报表汇总!$A$1:$A$499,0),MATCH(F$2,报表汇总!$A$1:$G$1,0))))</f>
        <v>0</v>
      </c>
      <c r="G55" s="24">
        <f>IF(ISERROR(INDEX(报表汇总!$A$1:$G$499,MATCH($C55,报表汇总!$A$1:$A$499,0),MATCH(G$2,报表汇总!$A$1:$G$1,0))),0,IF(OR(INDEX(报表汇总!$A$1:$G$499,MATCH($C55,报表汇总!$A$1:$A$499,0),MATCH(G$2,报表汇总!$A$1:$G$1,0))="--",INDEX(报表汇总!$A$1:$G$499,MATCH($C55,报表汇总!$A$1:$A$499,0),MATCH(G$2,报表汇总!$A$1:$G$1,0))=FALSE),0,INDEX(报表汇总!$A$1:$G$499,MATCH($C55,报表汇总!$A$1:$A$499,0),MATCH(G$2,报表汇总!$A$1:$G$1,0))))</f>
        <v>0</v>
      </c>
      <c r="H55" s="24">
        <f>IF(ISERROR(INDEX(报表汇总!$A$1:$G$499,MATCH($C55,报表汇总!$A$1:$A$499,0),MATCH(H$2,报表汇总!$A$1:$G$1,0))),0,IF(OR(INDEX(报表汇总!$A$1:$G$499,MATCH($C55,报表汇总!$A$1:$A$499,0),MATCH(H$2,报表汇总!$A$1:$G$1,0))="--",INDEX(报表汇总!$A$1:$G$499,MATCH($C55,报表汇总!$A$1:$A$499,0),MATCH(H$2,报表汇总!$A$1:$G$1,0))=FALSE),0,INDEX(报表汇总!$A$1:$G$499,MATCH($C55,报表汇总!$A$1:$A$499,0),MATCH(H$2,报表汇总!$A$1:$G$1,0))))</f>
        <v>0</v>
      </c>
      <c r="I55" s="24">
        <f>IF(ISERROR(INDEX(报表汇总!$A$1:$G$499,MATCH($C55,报表汇总!$A$1:$A$499,0),MATCH(I$2,报表汇总!$A$1:$G$1,0))),0,IF(OR(INDEX(报表汇总!$A$1:$G$499,MATCH($C55,报表汇总!$A$1:$A$499,0),MATCH(I$2,报表汇总!$A$1:$G$1,0))="--",INDEX(报表汇总!$A$1:$G$499,MATCH($C55,报表汇总!$A$1:$A$499,0),MATCH(I$2,报表汇总!$A$1:$G$1,0))=FALSE),0,INDEX(报表汇总!$A$1:$G$499,MATCH($C55,报表汇总!$A$1:$A$499,0),MATCH(I$2,报表汇总!$A$1:$G$1,0))))</f>
        <v>0</v>
      </c>
      <c r="J55" s="42"/>
      <c r="K55" s="26"/>
      <c r="L55" s="26"/>
    </row>
    <row r="56" spans="1:12" ht="30" customHeight="1" x14ac:dyDescent="0.35">
      <c r="A56" s="204"/>
      <c r="B56" s="201"/>
      <c r="C56" s="11" t="s">
        <v>114</v>
      </c>
      <c r="D56" s="22" t="e">
        <f t="shared" ref="D56:I56" si="13">D54/D55</f>
        <v>#DIV/0!</v>
      </c>
      <c r="E56" s="22" t="e">
        <f t="shared" si="13"/>
        <v>#DIV/0!</v>
      </c>
      <c r="F56" s="22" t="e">
        <f t="shared" si="13"/>
        <v>#DIV/0!</v>
      </c>
      <c r="G56" s="22" t="e">
        <f t="shared" si="13"/>
        <v>#DIV/0!</v>
      </c>
      <c r="H56" s="22" t="e">
        <f t="shared" si="13"/>
        <v>#DIV/0!</v>
      </c>
      <c r="I56" s="22" t="e">
        <f t="shared" si="13"/>
        <v>#DIV/0!</v>
      </c>
      <c r="J56" s="36" t="s">
        <v>115</v>
      </c>
      <c r="K56" s="26"/>
      <c r="L56" s="26"/>
    </row>
    <row r="57" spans="1:12" ht="30" customHeight="1" x14ac:dyDescent="0.35">
      <c r="A57" s="202" t="s">
        <v>116</v>
      </c>
      <c r="B57" s="199" t="s">
        <v>117</v>
      </c>
      <c r="C57" s="18" t="s">
        <v>118</v>
      </c>
      <c r="D57" s="10">
        <f>IF(ISERROR(INDEX(报表汇总!$A$1:$G$499,MATCH($C57,报表汇总!$A$1:$A$499,0),MATCH(D$2,报表汇总!$A$1:$G$1,0))),0,IF(OR(INDEX(报表汇总!$A$1:$G$499,MATCH($C57,报表汇总!$A$1:$A$499,0),MATCH(D$2,报表汇总!$A$1:$G$1,0))="--",INDEX(报表汇总!$A$1:$G$499,MATCH($C57,报表汇总!$A$1:$A$499,0),MATCH(D$2,报表汇总!$A$1:$G$1,0))=FALSE),0,INDEX(报表汇总!$A$1:$G$499,MATCH($C57,报表汇总!$A$1:$A$499,0),MATCH(D$2,报表汇总!$A$1:$G$1,0))))</f>
        <v>832885900</v>
      </c>
      <c r="E57" s="10">
        <f>IF(ISERROR(INDEX(报表汇总!$A$1:$G$499,MATCH($C57,报表汇总!$A$1:$A$499,0),MATCH(E$2,报表汇总!$A$1:$G$1,0))),0,IF(OR(INDEX(报表汇总!$A$1:$G$499,MATCH($C57,报表汇总!$A$1:$A$499,0),MATCH(E$2,报表汇总!$A$1:$G$1,0))="--",INDEX(报表汇总!$A$1:$G$499,MATCH($C57,报表汇总!$A$1:$A$499,0),MATCH(E$2,报表汇总!$A$1:$G$1,0))=FALSE),0,INDEX(报表汇总!$A$1:$G$499,MATCH($C57,报表汇总!$A$1:$A$499,0),MATCH(E$2,报表汇总!$A$1:$G$1,0))))</f>
        <v>995023300</v>
      </c>
      <c r="F57" s="10">
        <f>IF(ISERROR(INDEX(报表汇总!$A$1:$G$499,MATCH($C57,报表汇总!$A$1:$A$499,0),MATCH(F$2,报表汇总!$A$1:$G$1,0))),0,IF(OR(INDEX(报表汇总!$A$1:$G$499,MATCH($C57,报表汇总!$A$1:$A$499,0),MATCH(F$2,报表汇总!$A$1:$G$1,0))="--",INDEX(报表汇总!$A$1:$G$499,MATCH($C57,报表汇总!$A$1:$A$499,0),MATCH(F$2,报表汇总!$A$1:$G$1,0))=FALSE),0,INDEX(报表汇总!$A$1:$G$499,MATCH($C57,报表汇总!$A$1:$A$499,0),MATCH(F$2,报表汇总!$A$1:$G$1,0))))</f>
        <v>1866338900</v>
      </c>
      <c r="G57" s="10">
        <f>IF(ISERROR(INDEX(报表汇总!$A$1:$G$499,MATCH($C57,报表汇总!$A$1:$A$499,0),MATCH(G$2,报表汇总!$A$1:$G$1,0))),0,IF(OR(INDEX(报表汇总!$A$1:$G$499,MATCH($C57,报表汇总!$A$1:$A$499,0),MATCH(G$2,报表汇总!$A$1:$G$1,0))="--",INDEX(报表汇总!$A$1:$G$499,MATCH($C57,报表汇总!$A$1:$A$499,0),MATCH(G$2,报表汇总!$A$1:$G$1,0))=FALSE),0,INDEX(报表汇总!$A$1:$G$499,MATCH($C57,报表汇总!$A$1:$A$499,0),MATCH(G$2,报表汇总!$A$1:$G$1,0))))</f>
        <v>2133081400</v>
      </c>
      <c r="H57" s="10">
        <f>IF(ISERROR(INDEX(报表汇总!$A$1:$G$499,MATCH($C57,报表汇总!$A$1:$A$499,0),MATCH(H$2,报表汇总!$A$1:$G$1,0))),0,IF(OR(INDEX(报表汇总!$A$1:$G$499,MATCH($C57,报表汇总!$A$1:$A$499,0),MATCH(H$2,报表汇总!$A$1:$G$1,0))="--",INDEX(报表汇总!$A$1:$G$499,MATCH($C57,报表汇总!$A$1:$A$499,0),MATCH(H$2,报表汇总!$A$1:$G$1,0))=FALSE),0,INDEX(报表汇总!$A$1:$G$499,MATCH($C57,报表汇总!$A$1:$A$499,0),MATCH(H$2,报表汇总!$A$1:$G$1,0))))</f>
        <v>2222502500</v>
      </c>
      <c r="I57" s="10">
        <f>IF(ISERROR(INDEX(报表汇总!$A$1:$G$499,MATCH($C57,报表汇总!$A$1:$A$499,0),MATCH(I$2,报表汇总!$A$1:$G$1,0))),0,IF(OR(INDEX(报表汇总!$A$1:$G$499,MATCH($C57,报表汇总!$A$1:$A$499,0),MATCH(I$2,报表汇总!$A$1:$G$1,0))="--",INDEX(报表汇总!$A$1:$G$499,MATCH($C57,报表汇总!$A$1:$A$499,0),MATCH(I$2,报表汇总!$A$1:$G$1,0))=FALSE),0,INDEX(报表汇总!$A$1:$G$499,MATCH($C57,报表汇总!$A$1:$A$499,0),MATCH(I$2,报表汇总!$A$1:$G$1,0))))</f>
        <v>2964186000</v>
      </c>
      <c r="J57" s="31"/>
      <c r="K57" s="26"/>
      <c r="L57" s="26"/>
    </row>
    <row r="58" spans="1:12" ht="30" customHeight="1" x14ac:dyDescent="0.35">
      <c r="A58" s="203"/>
      <c r="B58" s="200"/>
      <c r="C58" s="9" t="s">
        <v>42</v>
      </c>
      <c r="D58" s="24">
        <f>IF(ISERROR(INDEX(报表汇总!$A$1:$G$499,MATCH($C58,报表汇总!$A$1:$A$499,0),MATCH(D$2,报表汇总!$A$1:$G$1,0))),0,IF(OR(INDEX(报表汇总!$A$1:$G$499,MATCH($C58,报表汇总!$A$1:$A$499,0),MATCH(D$2,报表汇总!$A$1:$G$1,0))="--",INDEX(报表汇总!$A$1:$G$499,MATCH($C58,报表汇总!$A$1:$A$499,0),MATCH(D$2,报表汇总!$A$1:$G$1,0))=FALSE),0,INDEX(报表汇总!$A$1:$G$499,MATCH($C58,报表汇总!$A$1:$A$499,0),MATCH(D$2,报表汇总!$A$1:$G$1,0))))</f>
        <v>0</v>
      </c>
      <c r="E58" s="24">
        <f>IF(ISERROR(INDEX(报表汇总!$A$1:$G$499,MATCH($C58,报表汇总!$A$1:$A$499,0),MATCH(E$2,报表汇总!$A$1:$G$1,0))),0,IF(OR(INDEX(报表汇总!$A$1:$G$499,MATCH($C58,报表汇总!$A$1:$A$499,0),MATCH(E$2,报表汇总!$A$1:$G$1,0))="--",INDEX(报表汇总!$A$1:$G$499,MATCH($C58,报表汇总!$A$1:$A$499,0),MATCH(E$2,报表汇总!$A$1:$G$1,0))=FALSE),0,INDEX(报表汇总!$A$1:$G$499,MATCH($C58,报表汇总!$A$1:$A$499,0),MATCH(E$2,报表汇总!$A$1:$G$1,0))))</f>
        <v>0</v>
      </c>
      <c r="F58" s="24">
        <f>IF(ISERROR(INDEX(报表汇总!$A$1:$G$499,MATCH($C58,报表汇总!$A$1:$A$499,0),MATCH(F$2,报表汇总!$A$1:$G$1,0))),0,IF(OR(INDEX(报表汇总!$A$1:$G$499,MATCH($C58,报表汇总!$A$1:$A$499,0),MATCH(F$2,报表汇总!$A$1:$G$1,0))="--",INDEX(报表汇总!$A$1:$G$499,MATCH($C58,报表汇总!$A$1:$A$499,0),MATCH(F$2,报表汇总!$A$1:$G$1,0))=FALSE),0,INDEX(报表汇总!$A$1:$G$499,MATCH($C58,报表汇总!$A$1:$A$499,0),MATCH(F$2,报表汇总!$A$1:$G$1,0))))</f>
        <v>0</v>
      </c>
      <c r="G58" s="24">
        <f>IF(ISERROR(INDEX(报表汇总!$A$1:$G$499,MATCH($C58,报表汇总!$A$1:$A$499,0),MATCH(G$2,报表汇总!$A$1:$G$1,0))),0,IF(OR(INDEX(报表汇总!$A$1:$G$499,MATCH($C58,报表汇总!$A$1:$A$499,0),MATCH(G$2,报表汇总!$A$1:$G$1,0))="--",INDEX(报表汇总!$A$1:$G$499,MATCH($C58,报表汇总!$A$1:$A$499,0),MATCH(G$2,报表汇总!$A$1:$G$1,0))=FALSE),0,INDEX(报表汇总!$A$1:$G$499,MATCH($C58,报表汇总!$A$1:$A$499,0),MATCH(G$2,报表汇总!$A$1:$G$1,0))))</f>
        <v>0</v>
      </c>
      <c r="H58" s="24">
        <f>IF(ISERROR(INDEX(报表汇总!$A$1:$G$499,MATCH($C58,报表汇总!$A$1:$A$499,0),MATCH(H$2,报表汇总!$A$1:$G$1,0))),0,IF(OR(INDEX(报表汇总!$A$1:$G$499,MATCH($C58,报表汇总!$A$1:$A$499,0),MATCH(H$2,报表汇总!$A$1:$G$1,0))="--",INDEX(报表汇总!$A$1:$G$499,MATCH($C58,报表汇总!$A$1:$A$499,0),MATCH(H$2,报表汇总!$A$1:$G$1,0))=FALSE),0,INDEX(报表汇总!$A$1:$G$499,MATCH($C58,报表汇总!$A$1:$A$499,0),MATCH(H$2,报表汇总!$A$1:$G$1,0))))</f>
        <v>0</v>
      </c>
      <c r="I58" s="24">
        <f>IF(ISERROR(INDEX(报表汇总!$A$1:$G$499,MATCH($C58,报表汇总!$A$1:$A$499,0),MATCH(I$2,报表汇总!$A$1:$G$1,0))),0,IF(OR(INDEX(报表汇总!$A$1:$G$499,MATCH($C58,报表汇总!$A$1:$A$499,0),MATCH(I$2,报表汇总!$A$1:$G$1,0))="--",INDEX(报表汇总!$A$1:$G$499,MATCH($C58,报表汇总!$A$1:$A$499,0),MATCH(I$2,报表汇总!$A$1:$G$1,0))=FALSE),0,INDEX(报表汇总!$A$1:$G$499,MATCH($C58,报表汇总!$A$1:$A$499,0),MATCH(I$2,报表汇总!$A$1:$G$1,0))))</f>
        <v>0</v>
      </c>
      <c r="J58" s="31"/>
      <c r="K58" s="26"/>
      <c r="L58" s="26"/>
    </row>
    <row r="59" spans="1:12" ht="57.6" x14ac:dyDescent="0.35">
      <c r="A59" s="203"/>
      <c r="B59" s="200"/>
      <c r="C59" s="11" t="s">
        <v>119</v>
      </c>
      <c r="D59" s="22" t="e">
        <f t="shared" ref="D59:I59" si="14">D57/D58</f>
        <v>#DIV/0!</v>
      </c>
      <c r="E59" s="22" t="e">
        <f t="shared" si="14"/>
        <v>#DIV/0!</v>
      </c>
      <c r="F59" s="22" t="e">
        <f t="shared" si="14"/>
        <v>#DIV/0!</v>
      </c>
      <c r="G59" s="22" t="e">
        <f t="shared" si="14"/>
        <v>#DIV/0!</v>
      </c>
      <c r="H59" s="22" t="e">
        <f t="shared" si="14"/>
        <v>#DIV/0!</v>
      </c>
      <c r="I59" s="22" t="e">
        <f t="shared" si="14"/>
        <v>#DIV/0!</v>
      </c>
      <c r="J59" s="41" t="s">
        <v>120</v>
      </c>
      <c r="K59" s="26"/>
      <c r="L59" s="26"/>
    </row>
    <row r="60" spans="1:12" ht="30" customHeight="1" x14ac:dyDescent="0.35">
      <c r="A60" s="203"/>
      <c r="B60" s="199" t="s">
        <v>121</v>
      </c>
      <c r="C60" s="16" t="s">
        <v>122</v>
      </c>
      <c r="D60" s="10">
        <f>IF(ISERROR(INDEX(报表汇总!$A$1:$G$499,MATCH($C60,报表汇总!$A$1:$A$499,0),MATCH(D$2,报表汇总!$A$1:$G$1,0))),0,IF(OR(INDEX(报表汇总!$A$1:$G$499,MATCH($C60,报表汇总!$A$1:$A$499,0),MATCH(D$2,报表汇总!$A$1:$G$1,0))="--",INDEX(报表汇总!$A$1:$G$499,MATCH($C60,报表汇总!$A$1:$A$499,0),MATCH(D$2,报表汇总!$A$1:$G$1,0))=FALSE),0,INDEX(报表汇总!$A$1:$G$499,MATCH($C60,报表汇总!$A$1:$A$499,0),MATCH(D$2,报表汇总!$A$1:$G$1,0))))</f>
        <v>0</v>
      </c>
      <c r="E60" s="10">
        <f>IF(ISERROR(INDEX(报表汇总!$A$1:$G$499,MATCH($C60,报表汇总!$A$1:$A$499,0),MATCH(E$2,报表汇总!$A$1:$G$1,0))),0,IF(OR(INDEX(报表汇总!$A$1:$G$499,MATCH($C60,报表汇总!$A$1:$A$499,0),MATCH(E$2,报表汇总!$A$1:$G$1,0))="--",INDEX(报表汇总!$A$1:$G$499,MATCH($C60,报表汇总!$A$1:$A$499,0),MATCH(E$2,报表汇总!$A$1:$G$1,0))=FALSE),0,INDEX(报表汇总!$A$1:$G$499,MATCH($C60,报表汇总!$A$1:$A$499,0),MATCH(E$2,报表汇总!$A$1:$G$1,0))))</f>
        <v>0</v>
      </c>
      <c r="F60" s="10">
        <f>IF(ISERROR(INDEX(报表汇总!$A$1:$G$499,MATCH($C60,报表汇总!$A$1:$A$499,0),MATCH(F$2,报表汇总!$A$1:$G$1,0))),0,IF(OR(INDEX(报表汇总!$A$1:$G$499,MATCH($C60,报表汇总!$A$1:$A$499,0),MATCH(F$2,报表汇总!$A$1:$G$1,0))="--",INDEX(报表汇总!$A$1:$G$499,MATCH($C60,报表汇总!$A$1:$A$499,0),MATCH(F$2,报表汇总!$A$1:$G$1,0))=FALSE),0,INDEX(报表汇总!$A$1:$G$499,MATCH($C60,报表汇总!$A$1:$A$499,0),MATCH(F$2,报表汇总!$A$1:$G$1,0))))</f>
        <v>0</v>
      </c>
      <c r="G60" s="10">
        <f>IF(ISERROR(INDEX(报表汇总!$A$1:$G$499,MATCH($C60,报表汇总!$A$1:$A$499,0),MATCH(G$2,报表汇总!$A$1:$G$1,0))),0,IF(OR(INDEX(报表汇总!$A$1:$G$499,MATCH($C60,报表汇总!$A$1:$A$499,0),MATCH(G$2,报表汇总!$A$1:$G$1,0))="--",INDEX(报表汇总!$A$1:$G$499,MATCH($C60,报表汇总!$A$1:$A$499,0),MATCH(G$2,报表汇总!$A$1:$G$1,0))=FALSE),0,INDEX(报表汇总!$A$1:$G$499,MATCH($C60,报表汇总!$A$1:$A$499,0),MATCH(G$2,报表汇总!$A$1:$G$1,0))))</f>
        <v>0</v>
      </c>
      <c r="H60" s="10">
        <f>IF(ISERROR(INDEX(报表汇总!$A$1:$G$499,MATCH($C60,报表汇总!$A$1:$A$499,0),MATCH(H$2,报表汇总!$A$1:$G$1,0))),0,IF(OR(INDEX(报表汇总!$A$1:$G$499,MATCH($C60,报表汇总!$A$1:$A$499,0),MATCH(H$2,报表汇总!$A$1:$G$1,0))="--",INDEX(报表汇总!$A$1:$G$499,MATCH($C60,报表汇总!$A$1:$A$499,0),MATCH(H$2,报表汇总!$A$1:$G$1,0))=FALSE),0,INDEX(报表汇总!$A$1:$G$499,MATCH($C60,报表汇总!$A$1:$A$499,0),MATCH(H$2,报表汇总!$A$1:$G$1,0))))</f>
        <v>0</v>
      </c>
      <c r="I60" s="10">
        <f>IF(ISERROR(INDEX(报表汇总!$A$1:$G$499,MATCH($C60,报表汇总!$A$1:$A$499,0),MATCH(I$2,报表汇总!$A$1:$G$1,0))),0,IF(OR(INDEX(报表汇总!$A$1:$G$499,MATCH($C60,报表汇总!$A$1:$A$499,0),MATCH(I$2,报表汇总!$A$1:$G$1,0))="--",INDEX(报表汇总!$A$1:$G$499,MATCH($C60,报表汇总!$A$1:$A$499,0),MATCH(I$2,报表汇总!$A$1:$G$1,0))=FALSE),0,INDEX(报表汇总!$A$1:$G$499,MATCH($C60,报表汇总!$A$1:$A$499,0),MATCH(I$2,报表汇总!$A$1:$G$1,0))))</f>
        <v>0</v>
      </c>
      <c r="J60" s="46"/>
      <c r="K60" s="26"/>
      <c r="L60" s="26"/>
    </row>
    <row r="61" spans="1:12" ht="30" customHeight="1" x14ac:dyDescent="0.35">
      <c r="A61" s="203"/>
      <c r="B61" s="200"/>
      <c r="C61" s="9" t="s">
        <v>42</v>
      </c>
      <c r="D61" s="24">
        <f>IF(ISERROR(INDEX(报表汇总!$A$1:$G$499,MATCH($C61,报表汇总!$A$1:$A$499,0),MATCH(D$2,报表汇总!$A$1:$G$1,0))),0,IF(OR(INDEX(报表汇总!$A$1:$G$499,MATCH($C61,报表汇总!$A$1:$A$499,0),MATCH(D$2,报表汇总!$A$1:$G$1,0))="--",INDEX(报表汇总!$A$1:$G$499,MATCH($C61,报表汇总!$A$1:$A$499,0),MATCH(D$2,报表汇总!$A$1:$G$1,0))=FALSE),0,INDEX(报表汇总!$A$1:$G$499,MATCH($C61,报表汇总!$A$1:$A$499,0),MATCH(D$2,报表汇总!$A$1:$G$1,0))))</f>
        <v>0</v>
      </c>
      <c r="E61" s="24">
        <f>IF(ISERROR(INDEX(报表汇总!$A$1:$G$499,MATCH($C61,报表汇总!$A$1:$A$499,0),MATCH(E$2,报表汇总!$A$1:$G$1,0))),0,IF(OR(INDEX(报表汇总!$A$1:$G$499,MATCH($C61,报表汇总!$A$1:$A$499,0),MATCH(E$2,报表汇总!$A$1:$G$1,0))="--",INDEX(报表汇总!$A$1:$G$499,MATCH($C61,报表汇总!$A$1:$A$499,0),MATCH(E$2,报表汇总!$A$1:$G$1,0))=FALSE),0,INDEX(报表汇总!$A$1:$G$499,MATCH($C61,报表汇总!$A$1:$A$499,0),MATCH(E$2,报表汇总!$A$1:$G$1,0))))</f>
        <v>0</v>
      </c>
      <c r="F61" s="24">
        <f>IF(ISERROR(INDEX(报表汇总!$A$1:$G$499,MATCH($C61,报表汇总!$A$1:$A$499,0),MATCH(F$2,报表汇总!$A$1:$G$1,0))),0,IF(OR(INDEX(报表汇总!$A$1:$G$499,MATCH($C61,报表汇总!$A$1:$A$499,0),MATCH(F$2,报表汇总!$A$1:$G$1,0))="--",INDEX(报表汇总!$A$1:$G$499,MATCH($C61,报表汇总!$A$1:$A$499,0),MATCH(F$2,报表汇总!$A$1:$G$1,0))=FALSE),0,INDEX(报表汇总!$A$1:$G$499,MATCH($C61,报表汇总!$A$1:$A$499,0),MATCH(F$2,报表汇总!$A$1:$G$1,0))))</f>
        <v>0</v>
      </c>
      <c r="G61" s="24">
        <f>IF(ISERROR(INDEX(报表汇总!$A$1:$G$499,MATCH($C61,报表汇总!$A$1:$A$499,0),MATCH(G$2,报表汇总!$A$1:$G$1,0))),0,IF(OR(INDEX(报表汇总!$A$1:$G$499,MATCH($C61,报表汇总!$A$1:$A$499,0),MATCH(G$2,报表汇总!$A$1:$G$1,0))="--",INDEX(报表汇总!$A$1:$G$499,MATCH($C61,报表汇总!$A$1:$A$499,0),MATCH(G$2,报表汇总!$A$1:$G$1,0))=FALSE),0,INDEX(报表汇总!$A$1:$G$499,MATCH($C61,报表汇总!$A$1:$A$499,0),MATCH(G$2,报表汇总!$A$1:$G$1,0))))</f>
        <v>0</v>
      </c>
      <c r="H61" s="24">
        <f>IF(ISERROR(INDEX(报表汇总!$A$1:$G$499,MATCH($C61,报表汇总!$A$1:$A$499,0),MATCH(H$2,报表汇总!$A$1:$G$1,0))),0,IF(OR(INDEX(报表汇总!$A$1:$G$499,MATCH($C61,报表汇总!$A$1:$A$499,0),MATCH(H$2,报表汇总!$A$1:$G$1,0))="--",INDEX(报表汇总!$A$1:$G$499,MATCH($C61,报表汇总!$A$1:$A$499,0),MATCH(H$2,报表汇总!$A$1:$G$1,0))=FALSE),0,INDEX(报表汇总!$A$1:$G$499,MATCH($C61,报表汇总!$A$1:$A$499,0),MATCH(H$2,报表汇总!$A$1:$G$1,0))))</f>
        <v>0</v>
      </c>
      <c r="I61" s="24">
        <f>IF(ISERROR(INDEX(报表汇总!$A$1:$G$499,MATCH($C61,报表汇总!$A$1:$A$499,0),MATCH(I$2,报表汇总!$A$1:$G$1,0))),0,IF(OR(INDEX(报表汇总!$A$1:$G$499,MATCH($C61,报表汇总!$A$1:$A$499,0),MATCH(I$2,报表汇总!$A$1:$G$1,0))="--",INDEX(报表汇总!$A$1:$G$499,MATCH($C61,报表汇总!$A$1:$A$499,0),MATCH(I$2,报表汇总!$A$1:$G$1,0))=FALSE),0,INDEX(报表汇总!$A$1:$G$499,MATCH($C61,报表汇总!$A$1:$A$499,0),MATCH(I$2,报表汇总!$A$1:$G$1,0))))</f>
        <v>0</v>
      </c>
      <c r="J61" s="46"/>
      <c r="K61" s="26"/>
      <c r="L61" s="26"/>
    </row>
    <row r="62" spans="1:12" ht="30" customHeight="1" x14ac:dyDescent="0.35">
      <c r="A62" s="204"/>
      <c r="B62" s="200"/>
      <c r="C62" s="11" t="s">
        <v>123</v>
      </c>
      <c r="D62" s="22" t="e">
        <f t="shared" ref="D62:I62" si="15">D60/D61</f>
        <v>#DIV/0!</v>
      </c>
      <c r="E62" s="22" t="e">
        <f t="shared" si="15"/>
        <v>#DIV/0!</v>
      </c>
      <c r="F62" s="22" t="e">
        <f t="shared" si="15"/>
        <v>#DIV/0!</v>
      </c>
      <c r="G62" s="22" t="e">
        <f t="shared" si="15"/>
        <v>#DIV/0!</v>
      </c>
      <c r="H62" s="22" t="e">
        <f t="shared" si="15"/>
        <v>#DIV/0!</v>
      </c>
      <c r="I62" s="22" t="e">
        <f t="shared" si="15"/>
        <v>#DIV/0!</v>
      </c>
      <c r="J62" s="41" t="s">
        <v>124</v>
      </c>
      <c r="K62" s="26"/>
      <c r="L62" s="26"/>
    </row>
    <row r="63" spans="1:12" ht="30" customHeight="1" x14ac:dyDescent="0.35">
      <c r="A63" s="216" t="s">
        <v>125</v>
      </c>
      <c r="B63" s="217"/>
      <c r="C63" s="217"/>
      <c r="D63" s="217"/>
      <c r="E63" s="217"/>
      <c r="F63" s="217"/>
      <c r="G63" s="217"/>
      <c r="H63" s="217"/>
      <c r="I63" s="217"/>
      <c r="J63" s="218"/>
      <c r="K63" s="26"/>
      <c r="L63" s="26"/>
    </row>
    <row r="64" spans="1:12" ht="30" customHeight="1" x14ac:dyDescent="0.35">
      <c r="A64" s="202" t="s">
        <v>126</v>
      </c>
      <c r="B64" s="199" t="s">
        <v>127</v>
      </c>
      <c r="C64" s="21" t="s">
        <v>128</v>
      </c>
      <c r="D64" s="10">
        <f>IF(ISERROR(INDEX(报表汇总!$A$1:$G$499,MATCH($C64,报表汇总!$A$1:$A$499,0),MATCH(D$2,报表汇总!$A$1:$G$1,0))),0,IF(OR(INDEX(报表汇总!$A$1:$G$499,MATCH($C64,报表汇总!$A$1:$A$499,0),MATCH(D$2,报表汇总!$A$1:$G$1,0))="--",INDEX(报表汇总!$A$1:$G$499,MATCH($C64,报表汇总!$A$1:$A$499,0),MATCH(D$2,报表汇总!$A$1:$G$1,0))=FALSE),0,INDEX(报表汇总!$A$1:$G$499,MATCH($C64,报表汇总!$A$1:$A$499,0),MATCH(D$2,报表汇总!$A$1:$G$1,0))))</f>
        <v>0</v>
      </c>
      <c r="E64" s="10">
        <f>IF(ISERROR(INDEX(报表汇总!$A$1:$G$499,MATCH($C64,报表汇总!$A$1:$A$499,0),MATCH(E$2,报表汇总!$A$1:$G$1,0))),0,IF(OR(INDEX(报表汇总!$A$1:$G$499,MATCH($C64,报表汇总!$A$1:$A$499,0),MATCH(E$2,报表汇总!$A$1:$G$1,0))="--",INDEX(报表汇总!$A$1:$G$499,MATCH($C64,报表汇总!$A$1:$A$499,0),MATCH(E$2,报表汇总!$A$1:$G$1,0))=FALSE),0,INDEX(报表汇总!$A$1:$G$499,MATCH($C64,报表汇总!$A$1:$A$499,0),MATCH(E$2,报表汇总!$A$1:$G$1,0))))</f>
        <v>0</v>
      </c>
      <c r="F64" s="10">
        <f>IF(ISERROR(INDEX(报表汇总!$A$1:$G$499,MATCH($C64,报表汇总!$A$1:$A$499,0),MATCH(F$2,报表汇总!$A$1:$G$1,0))),0,IF(OR(INDEX(报表汇总!$A$1:$G$499,MATCH($C64,报表汇总!$A$1:$A$499,0),MATCH(F$2,报表汇总!$A$1:$G$1,0))="--",INDEX(报表汇总!$A$1:$G$499,MATCH($C64,报表汇总!$A$1:$A$499,0),MATCH(F$2,报表汇总!$A$1:$G$1,0))=FALSE),0,INDEX(报表汇总!$A$1:$G$499,MATCH($C64,报表汇总!$A$1:$A$499,0),MATCH(F$2,报表汇总!$A$1:$G$1,0))))</f>
        <v>0</v>
      </c>
      <c r="G64" s="10">
        <f>IF(ISERROR(INDEX(报表汇总!$A$1:$G$499,MATCH($C64,报表汇总!$A$1:$A$499,0),MATCH(G$2,报表汇总!$A$1:$G$1,0))),0,IF(OR(INDEX(报表汇总!$A$1:$G$499,MATCH($C64,报表汇总!$A$1:$A$499,0),MATCH(G$2,报表汇总!$A$1:$G$1,0))="--",INDEX(报表汇总!$A$1:$G$499,MATCH($C64,报表汇总!$A$1:$A$499,0),MATCH(G$2,报表汇总!$A$1:$G$1,0))=FALSE),0,INDEX(报表汇总!$A$1:$G$499,MATCH($C64,报表汇总!$A$1:$A$499,0),MATCH(G$2,报表汇总!$A$1:$G$1,0))))</f>
        <v>0</v>
      </c>
      <c r="H64" s="10">
        <f>IF(ISERROR(INDEX(报表汇总!$A$1:$G$499,MATCH($C64,报表汇总!$A$1:$A$499,0),MATCH(H$2,报表汇总!$A$1:$G$1,0))),0,IF(OR(INDEX(报表汇总!$A$1:$G$499,MATCH($C64,报表汇总!$A$1:$A$499,0),MATCH(H$2,报表汇总!$A$1:$G$1,0))="--",INDEX(报表汇总!$A$1:$G$499,MATCH($C64,报表汇总!$A$1:$A$499,0),MATCH(H$2,报表汇总!$A$1:$G$1,0))=FALSE),0,INDEX(报表汇总!$A$1:$G$499,MATCH($C64,报表汇总!$A$1:$A$499,0),MATCH(H$2,报表汇总!$A$1:$G$1,0))))</f>
        <v>0</v>
      </c>
      <c r="I64" s="10">
        <f>IF(ISERROR(INDEX(报表汇总!$A$1:$G$499,MATCH($C64,报表汇总!$A$1:$A$499,0),MATCH(I$2,报表汇总!$A$1:$G$1,0))),0,IF(OR(INDEX(报表汇总!$A$1:$G$499,MATCH($C64,报表汇总!$A$1:$A$499,0),MATCH(I$2,报表汇总!$A$1:$G$1,0))="--",INDEX(报表汇总!$A$1:$G$499,MATCH($C64,报表汇总!$A$1:$A$499,0),MATCH(I$2,报表汇总!$A$1:$G$1,0))=FALSE),0,INDEX(报表汇总!$A$1:$G$499,MATCH($C64,报表汇总!$A$1:$A$499,0),MATCH(I$2,报表汇总!$A$1:$G$1,0))))</f>
        <v>0</v>
      </c>
      <c r="J64" s="47" t="s">
        <v>129</v>
      </c>
      <c r="K64" s="26"/>
      <c r="L64" s="26"/>
    </row>
    <row r="65" spans="1:12" ht="46.8" x14ac:dyDescent="0.35">
      <c r="A65" s="204"/>
      <c r="B65" s="200"/>
      <c r="C65" s="11" t="s">
        <v>130</v>
      </c>
      <c r="D65" s="22"/>
      <c r="E65" s="22" t="e">
        <f t="shared" ref="E65:I65" si="16">(E64-D64)/D64</f>
        <v>#DIV/0!</v>
      </c>
      <c r="F65" s="22" t="e">
        <f t="shared" si="16"/>
        <v>#DIV/0!</v>
      </c>
      <c r="G65" s="22" t="e">
        <f t="shared" si="16"/>
        <v>#DIV/0!</v>
      </c>
      <c r="H65" s="22" t="e">
        <f t="shared" si="16"/>
        <v>#DIV/0!</v>
      </c>
      <c r="I65" s="22" t="e">
        <f t="shared" si="16"/>
        <v>#DIV/0!</v>
      </c>
      <c r="J65" s="36" t="s">
        <v>131</v>
      </c>
      <c r="K65" s="26"/>
      <c r="L65" s="26"/>
    </row>
    <row r="66" spans="1:12" ht="30" customHeight="1" x14ac:dyDescent="0.35">
      <c r="A66" s="202" t="s">
        <v>132</v>
      </c>
      <c r="B66" s="208" t="s">
        <v>133</v>
      </c>
      <c r="C66" s="48" t="s">
        <v>134</v>
      </c>
      <c r="D66" s="10">
        <f>IF(ISERROR(INDEX(报表汇总!$A$1:$G$499,MATCH($C66,报表汇总!$A$1:$A$499,0),MATCH(D$2,报表汇总!$A$1:$G$1,0))),0,IF(OR(INDEX(报表汇总!$A$1:$G$499,MATCH($C66,报表汇总!$A$1:$A$499,0),MATCH(D$2,报表汇总!$A$1:$G$1,0))="--",INDEX(报表汇总!$A$1:$G$499,MATCH($C66,报表汇总!$A$1:$A$499,0),MATCH(D$2,报表汇总!$A$1:$G$1,0))=FALSE),0,INDEX(报表汇总!$A$1:$G$499,MATCH($C66,报表汇总!$A$1:$A$499,0),MATCH(D$2,报表汇总!$A$1:$G$1,0))))</f>
        <v>0</v>
      </c>
      <c r="E66" s="10">
        <f>IF(ISERROR(INDEX(报表汇总!$A$1:$G$499,MATCH($C66,报表汇总!$A$1:$A$499,0),MATCH(E$2,报表汇总!$A$1:$G$1,0))),0,IF(OR(INDEX(报表汇总!$A$1:$G$499,MATCH($C66,报表汇总!$A$1:$A$499,0),MATCH(E$2,报表汇总!$A$1:$G$1,0))="--",INDEX(报表汇总!$A$1:$G$499,MATCH($C66,报表汇总!$A$1:$A$499,0),MATCH(E$2,报表汇总!$A$1:$G$1,0))=FALSE),0,INDEX(报表汇总!$A$1:$G$499,MATCH($C66,报表汇总!$A$1:$A$499,0),MATCH(E$2,报表汇总!$A$1:$G$1,0))))</f>
        <v>0</v>
      </c>
      <c r="F66" s="10">
        <f>IF(ISERROR(INDEX(报表汇总!$A$1:$G$499,MATCH($C66,报表汇总!$A$1:$A$499,0),MATCH(F$2,报表汇总!$A$1:$G$1,0))),0,IF(OR(INDEX(报表汇总!$A$1:$G$499,MATCH($C66,报表汇总!$A$1:$A$499,0),MATCH(F$2,报表汇总!$A$1:$G$1,0))="--",INDEX(报表汇总!$A$1:$G$499,MATCH($C66,报表汇总!$A$1:$A$499,0),MATCH(F$2,报表汇总!$A$1:$G$1,0))=FALSE),0,INDEX(报表汇总!$A$1:$G$499,MATCH($C66,报表汇总!$A$1:$A$499,0),MATCH(F$2,报表汇总!$A$1:$G$1,0))))</f>
        <v>0</v>
      </c>
      <c r="G66" s="10">
        <f>IF(ISERROR(INDEX(报表汇总!$A$1:$G$499,MATCH($C66,报表汇总!$A$1:$A$499,0),MATCH(G$2,报表汇总!$A$1:$G$1,0))),0,IF(OR(INDEX(报表汇总!$A$1:$G$499,MATCH($C66,报表汇总!$A$1:$A$499,0),MATCH(G$2,报表汇总!$A$1:$G$1,0))="--",INDEX(报表汇总!$A$1:$G$499,MATCH($C66,报表汇总!$A$1:$A$499,0),MATCH(G$2,报表汇总!$A$1:$G$1,0))=FALSE),0,INDEX(报表汇总!$A$1:$G$499,MATCH($C66,报表汇总!$A$1:$A$499,0),MATCH(G$2,报表汇总!$A$1:$G$1,0))))</f>
        <v>0</v>
      </c>
      <c r="H66" s="10">
        <f>IF(ISERROR(INDEX(报表汇总!$A$1:$G$499,MATCH($C66,报表汇总!$A$1:$A$499,0),MATCH(H$2,报表汇总!$A$1:$G$1,0))),0,IF(OR(INDEX(报表汇总!$A$1:$G$499,MATCH($C66,报表汇总!$A$1:$A$499,0),MATCH(H$2,报表汇总!$A$1:$G$1,0))="--",INDEX(报表汇总!$A$1:$G$499,MATCH($C66,报表汇总!$A$1:$A$499,0),MATCH(H$2,报表汇总!$A$1:$G$1,0))=FALSE),0,INDEX(报表汇总!$A$1:$G$499,MATCH($C66,报表汇总!$A$1:$A$499,0),MATCH(H$2,报表汇总!$A$1:$G$1,0))))</f>
        <v>0</v>
      </c>
      <c r="I66" s="10">
        <f>IF(ISERROR(INDEX(报表汇总!$A$1:$G$499,MATCH($C66,报表汇总!$A$1:$A$499,0),MATCH(I$2,报表汇总!$A$1:$G$1,0))),0,IF(OR(INDEX(报表汇总!$A$1:$G$499,MATCH($C66,报表汇总!$A$1:$A$499,0),MATCH(I$2,报表汇总!$A$1:$G$1,0))="--",INDEX(报表汇总!$A$1:$G$499,MATCH($C66,报表汇总!$A$1:$A$499,0),MATCH(I$2,报表汇总!$A$1:$G$1,0))=FALSE),0,INDEX(报表汇总!$A$1:$G$499,MATCH($C66,报表汇总!$A$1:$A$499,0),MATCH(I$2,报表汇总!$A$1:$G$1,0))))</f>
        <v>0</v>
      </c>
      <c r="J66" s="30"/>
      <c r="K66" s="26"/>
      <c r="L66" s="26"/>
    </row>
    <row r="67" spans="1:12" ht="30" customHeight="1" x14ac:dyDescent="0.35">
      <c r="A67" s="203"/>
      <c r="B67" s="209"/>
      <c r="C67" s="11" t="s">
        <v>135</v>
      </c>
      <c r="D67" s="22" t="e">
        <f t="shared" ref="D67:I67" si="17">(D64-D66)/D64</f>
        <v>#DIV/0!</v>
      </c>
      <c r="E67" s="22" t="e">
        <f t="shared" si="17"/>
        <v>#DIV/0!</v>
      </c>
      <c r="F67" s="22" t="e">
        <f t="shared" si="17"/>
        <v>#DIV/0!</v>
      </c>
      <c r="G67" s="22" t="e">
        <f t="shared" si="17"/>
        <v>#DIV/0!</v>
      </c>
      <c r="H67" s="22" t="e">
        <f t="shared" si="17"/>
        <v>#DIV/0!</v>
      </c>
      <c r="I67" s="22" t="e">
        <f t="shared" si="17"/>
        <v>#DIV/0!</v>
      </c>
      <c r="J67" s="36" t="s">
        <v>136</v>
      </c>
      <c r="K67" s="26"/>
      <c r="L67" s="26"/>
    </row>
    <row r="68" spans="1:12" ht="30" customHeight="1" x14ac:dyDescent="0.35">
      <c r="A68" s="204"/>
      <c r="B68" s="210"/>
      <c r="C68" s="11" t="s">
        <v>137</v>
      </c>
      <c r="D68" s="50"/>
      <c r="E68" s="50" t="e">
        <f t="shared" ref="E68:I68" si="18">(E67-D67)/D67</f>
        <v>#DIV/0!</v>
      </c>
      <c r="F68" s="50" t="e">
        <f t="shared" si="18"/>
        <v>#DIV/0!</v>
      </c>
      <c r="G68" s="50" t="e">
        <f t="shared" si="18"/>
        <v>#DIV/0!</v>
      </c>
      <c r="H68" s="50" t="e">
        <f t="shared" si="18"/>
        <v>#DIV/0!</v>
      </c>
      <c r="I68" s="50" t="e">
        <f t="shared" si="18"/>
        <v>#DIV/0!</v>
      </c>
      <c r="J68" s="36" t="s">
        <v>138</v>
      </c>
      <c r="K68" s="26"/>
      <c r="L68" s="26"/>
    </row>
    <row r="69" spans="1:12" ht="30" customHeight="1" x14ac:dyDescent="0.35">
      <c r="A69" s="202" t="s">
        <v>139</v>
      </c>
      <c r="B69" s="199" t="s">
        <v>140</v>
      </c>
      <c r="C69" s="13" t="s">
        <v>141</v>
      </c>
      <c r="D69" s="10">
        <f>IF(ISERROR(INDEX(报表汇总!$A$1:$G$499,MATCH($C69,报表汇总!$A$1:$A$499,0),MATCH(D$2,报表汇总!$A$1:$G$1,0))),0,IF(OR(INDEX(报表汇总!$A$1:$G$499,MATCH($C69,报表汇总!$A$1:$A$499,0),MATCH(D$2,报表汇总!$A$1:$G$1,0))="--",INDEX(报表汇总!$A$1:$G$499,MATCH($C69,报表汇总!$A$1:$A$499,0),MATCH(D$2,报表汇总!$A$1:$G$1,0))=FALSE),0,INDEX(报表汇总!$A$1:$G$499,MATCH($C69,报表汇总!$A$1:$A$499,0),MATCH(D$2,报表汇总!$A$1:$G$1,0))))</f>
        <v>0</v>
      </c>
      <c r="E69" s="10">
        <f>IF(ISERROR(INDEX(报表汇总!$A$1:$G$499,MATCH($C69,报表汇总!$A$1:$A$499,0),MATCH(E$2,报表汇总!$A$1:$G$1,0))),0,IF(OR(INDEX(报表汇总!$A$1:$G$499,MATCH($C69,报表汇总!$A$1:$A$499,0),MATCH(E$2,报表汇总!$A$1:$G$1,0))="--",INDEX(报表汇总!$A$1:$G$499,MATCH($C69,报表汇总!$A$1:$A$499,0),MATCH(E$2,报表汇总!$A$1:$G$1,0))=FALSE),0,INDEX(报表汇总!$A$1:$G$499,MATCH($C69,报表汇总!$A$1:$A$499,0),MATCH(E$2,报表汇总!$A$1:$G$1,0))))</f>
        <v>0</v>
      </c>
      <c r="F69" s="10">
        <f>IF(ISERROR(INDEX(报表汇总!$A$1:$G$499,MATCH($C69,报表汇总!$A$1:$A$499,0),MATCH(F$2,报表汇总!$A$1:$G$1,0))),0,IF(OR(INDEX(报表汇总!$A$1:$G$499,MATCH($C69,报表汇总!$A$1:$A$499,0),MATCH(F$2,报表汇总!$A$1:$G$1,0))="--",INDEX(报表汇总!$A$1:$G$499,MATCH($C69,报表汇总!$A$1:$A$499,0),MATCH(F$2,报表汇总!$A$1:$G$1,0))=FALSE),0,INDEX(报表汇总!$A$1:$G$499,MATCH($C69,报表汇总!$A$1:$A$499,0),MATCH(F$2,报表汇总!$A$1:$G$1,0))))</f>
        <v>0</v>
      </c>
      <c r="G69" s="10">
        <f>IF(ISERROR(INDEX(报表汇总!$A$1:$G$499,MATCH($C69,报表汇总!$A$1:$A$499,0),MATCH(G$2,报表汇总!$A$1:$G$1,0))),0,IF(OR(INDEX(报表汇总!$A$1:$G$499,MATCH($C69,报表汇总!$A$1:$A$499,0),MATCH(G$2,报表汇总!$A$1:$G$1,0))="--",INDEX(报表汇总!$A$1:$G$499,MATCH($C69,报表汇总!$A$1:$A$499,0),MATCH(G$2,报表汇总!$A$1:$G$1,0))=FALSE),0,INDEX(报表汇总!$A$1:$G$499,MATCH($C69,报表汇总!$A$1:$A$499,0),MATCH(G$2,报表汇总!$A$1:$G$1,0))))</f>
        <v>0</v>
      </c>
      <c r="H69" s="10">
        <f>IF(ISERROR(INDEX(报表汇总!$A$1:$G$499,MATCH($C69,报表汇总!$A$1:$A$499,0),MATCH(H$2,报表汇总!$A$1:$G$1,0))),0,IF(OR(INDEX(报表汇总!$A$1:$G$499,MATCH($C69,报表汇总!$A$1:$A$499,0),MATCH(H$2,报表汇总!$A$1:$G$1,0))="--",INDEX(报表汇总!$A$1:$G$499,MATCH($C69,报表汇总!$A$1:$A$499,0),MATCH(H$2,报表汇总!$A$1:$G$1,0))=FALSE),0,INDEX(报表汇总!$A$1:$G$499,MATCH($C69,报表汇总!$A$1:$A$499,0),MATCH(H$2,报表汇总!$A$1:$G$1,0))))</f>
        <v>0</v>
      </c>
      <c r="I69" s="10">
        <f>IF(ISERROR(INDEX(报表汇总!$A$1:$G$499,MATCH($C69,报表汇总!$A$1:$A$499,0),MATCH(I$2,报表汇总!$A$1:$G$1,0))),0,IF(OR(INDEX(报表汇总!$A$1:$G$499,MATCH($C69,报表汇总!$A$1:$A$499,0),MATCH(I$2,报表汇总!$A$1:$G$1,0))="--",INDEX(报表汇总!$A$1:$G$499,MATCH($C69,报表汇总!$A$1:$A$499,0),MATCH(I$2,报表汇总!$A$1:$G$1,0))=FALSE),0,INDEX(报表汇总!$A$1:$G$499,MATCH($C69,报表汇总!$A$1:$A$499,0),MATCH(I$2,报表汇总!$A$1:$G$1,0))))</f>
        <v>0</v>
      </c>
      <c r="J69" s="33"/>
      <c r="K69" s="26"/>
      <c r="L69" s="26"/>
    </row>
    <row r="70" spans="1:12" ht="30" customHeight="1" x14ac:dyDescent="0.35">
      <c r="A70" s="203"/>
      <c r="B70" s="200"/>
      <c r="C70" s="13" t="s">
        <v>142</v>
      </c>
      <c r="D70" s="10">
        <f>IF(ISERROR(INDEX(报表汇总!$A$1:$G$499,MATCH($C70,报表汇总!$A$1:$A$499,0),MATCH(D$2,报表汇总!$A$1:$G$1,0))),0,IF(OR(INDEX(报表汇总!$A$1:$G$499,MATCH($C70,报表汇总!$A$1:$A$499,0),MATCH(D$2,报表汇总!$A$1:$G$1,0))="--",INDEX(报表汇总!$A$1:$G$499,MATCH($C70,报表汇总!$A$1:$A$499,0),MATCH(D$2,报表汇总!$A$1:$G$1,0))=FALSE),0,INDEX(报表汇总!$A$1:$G$499,MATCH($C70,报表汇总!$A$1:$A$499,0),MATCH(D$2,报表汇总!$A$1:$G$1,0))))</f>
        <v>0</v>
      </c>
      <c r="E70" s="10">
        <f>IF(ISERROR(INDEX(报表汇总!$A$1:$G$499,MATCH($C70,报表汇总!$A$1:$A$499,0),MATCH(E$2,报表汇总!$A$1:$G$1,0))),0,IF(OR(INDEX(报表汇总!$A$1:$G$499,MATCH($C70,报表汇总!$A$1:$A$499,0),MATCH(E$2,报表汇总!$A$1:$G$1,0))="--",INDEX(报表汇总!$A$1:$G$499,MATCH($C70,报表汇总!$A$1:$A$499,0),MATCH(E$2,报表汇总!$A$1:$G$1,0))=FALSE),0,INDEX(报表汇总!$A$1:$G$499,MATCH($C70,报表汇总!$A$1:$A$499,0),MATCH(E$2,报表汇总!$A$1:$G$1,0))))</f>
        <v>0</v>
      </c>
      <c r="F70" s="10">
        <f>IF(ISERROR(INDEX(报表汇总!$A$1:$G$499,MATCH($C70,报表汇总!$A$1:$A$499,0),MATCH(F$2,报表汇总!$A$1:$G$1,0))),0,IF(OR(INDEX(报表汇总!$A$1:$G$499,MATCH($C70,报表汇总!$A$1:$A$499,0),MATCH(F$2,报表汇总!$A$1:$G$1,0))="--",INDEX(报表汇总!$A$1:$G$499,MATCH($C70,报表汇总!$A$1:$A$499,0),MATCH(F$2,报表汇总!$A$1:$G$1,0))=FALSE),0,INDEX(报表汇总!$A$1:$G$499,MATCH($C70,报表汇总!$A$1:$A$499,0),MATCH(F$2,报表汇总!$A$1:$G$1,0))))</f>
        <v>0</v>
      </c>
      <c r="G70" s="10">
        <f>IF(ISERROR(INDEX(报表汇总!$A$1:$G$499,MATCH($C70,报表汇总!$A$1:$A$499,0),MATCH(G$2,报表汇总!$A$1:$G$1,0))),0,IF(OR(INDEX(报表汇总!$A$1:$G$499,MATCH($C70,报表汇总!$A$1:$A$499,0),MATCH(G$2,报表汇总!$A$1:$G$1,0))="--",INDEX(报表汇总!$A$1:$G$499,MATCH($C70,报表汇总!$A$1:$A$499,0),MATCH(G$2,报表汇总!$A$1:$G$1,0))=FALSE),0,INDEX(报表汇总!$A$1:$G$499,MATCH($C70,报表汇总!$A$1:$A$499,0),MATCH(G$2,报表汇总!$A$1:$G$1,0))))</f>
        <v>0</v>
      </c>
      <c r="H70" s="10">
        <f>IF(ISERROR(INDEX(报表汇总!$A$1:$G$499,MATCH($C70,报表汇总!$A$1:$A$499,0),MATCH(H$2,报表汇总!$A$1:$G$1,0))),0,IF(OR(INDEX(报表汇总!$A$1:$G$499,MATCH($C70,报表汇总!$A$1:$A$499,0),MATCH(H$2,报表汇总!$A$1:$G$1,0))="--",INDEX(报表汇总!$A$1:$G$499,MATCH($C70,报表汇总!$A$1:$A$499,0),MATCH(H$2,报表汇总!$A$1:$G$1,0))=FALSE),0,INDEX(报表汇总!$A$1:$G$499,MATCH($C70,报表汇总!$A$1:$A$499,0),MATCH(H$2,报表汇总!$A$1:$G$1,0))))</f>
        <v>0</v>
      </c>
      <c r="I70" s="10">
        <f>IF(ISERROR(INDEX(报表汇总!$A$1:$G$499,MATCH($C70,报表汇总!$A$1:$A$499,0),MATCH(I$2,报表汇总!$A$1:$G$1,0))),0,IF(OR(INDEX(报表汇总!$A$1:$G$499,MATCH($C70,报表汇总!$A$1:$A$499,0),MATCH(I$2,报表汇总!$A$1:$G$1,0))="--",INDEX(报表汇总!$A$1:$G$499,MATCH($C70,报表汇总!$A$1:$A$499,0),MATCH(I$2,报表汇总!$A$1:$G$1,0))=FALSE),0,INDEX(报表汇总!$A$1:$G$499,MATCH($C70,报表汇总!$A$1:$A$499,0),MATCH(I$2,报表汇总!$A$1:$G$1,0))))</f>
        <v>0</v>
      </c>
      <c r="J70" s="33"/>
      <c r="K70" s="26"/>
      <c r="L70" s="26"/>
    </row>
    <row r="71" spans="1:12" ht="30" customHeight="1" x14ac:dyDescent="0.35">
      <c r="A71" s="203"/>
      <c r="B71" s="200"/>
      <c r="C71" s="13" t="s">
        <v>143</v>
      </c>
      <c r="D71" s="10">
        <f>IF(ISERROR(INDEX(报表汇总!$A$1:$G$499,MATCH($C71,报表汇总!$A$1:$A$499,0),MATCH(D$2,报表汇总!$A$1:$G$1,0))),0,IF(OR(INDEX(报表汇总!$A$1:$G$499,MATCH($C71,报表汇总!$A$1:$A$499,0),MATCH(D$2,报表汇总!$A$1:$G$1,0))="--",INDEX(报表汇总!$A$1:$G$499,MATCH($C71,报表汇总!$A$1:$A$499,0),MATCH(D$2,报表汇总!$A$1:$G$1,0))=FALSE),0,INDEX(报表汇总!$A$1:$G$499,MATCH($C71,报表汇总!$A$1:$A$499,0),MATCH(D$2,报表汇总!$A$1:$G$1,0))))</f>
        <v>0</v>
      </c>
      <c r="E71" s="10">
        <f>IF(ISERROR(INDEX(报表汇总!$A$1:$G$499,MATCH($C71,报表汇总!$A$1:$A$499,0),MATCH(E$2,报表汇总!$A$1:$G$1,0))),0,IF(OR(INDEX(报表汇总!$A$1:$G$499,MATCH($C71,报表汇总!$A$1:$A$499,0),MATCH(E$2,报表汇总!$A$1:$G$1,0))="--",INDEX(报表汇总!$A$1:$G$499,MATCH($C71,报表汇总!$A$1:$A$499,0),MATCH(E$2,报表汇总!$A$1:$G$1,0))=FALSE),0,INDEX(报表汇总!$A$1:$G$499,MATCH($C71,报表汇总!$A$1:$A$499,0),MATCH(E$2,报表汇总!$A$1:$G$1,0))))</f>
        <v>0</v>
      </c>
      <c r="F71" s="10">
        <f>IF(ISERROR(INDEX(报表汇总!$A$1:$G$499,MATCH($C71,报表汇总!$A$1:$A$499,0),MATCH(F$2,报表汇总!$A$1:$G$1,0))),0,IF(OR(INDEX(报表汇总!$A$1:$G$499,MATCH($C71,报表汇总!$A$1:$A$499,0),MATCH(F$2,报表汇总!$A$1:$G$1,0))="--",INDEX(报表汇总!$A$1:$G$499,MATCH($C71,报表汇总!$A$1:$A$499,0),MATCH(F$2,报表汇总!$A$1:$G$1,0))=FALSE),0,INDEX(报表汇总!$A$1:$G$499,MATCH($C71,报表汇总!$A$1:$A$499,0),MATCH(F$2,报表汇总!$A$1:$G$1,0))))</f>
        <v>0</v>
      </c>
      <c r="G71" s="10">
        <f>IF(ISERROR(INDEX(报表汇总!$A$1:$G$499,MATCH($C71,报表汇总!$A$1:$A$499,0),MATCH(G$2,报表汇总!$A$1:$G$1,0))),0,IF(OR(INDEX(报表汇总!$A$1:$G$499,MATCH($C71,报表汇总!$A$1:$A$499,0),MATCH(G$2,报表汇总!$A$1:$G$1,0))="--",INDEX(报表汇总!$A$1:$G$499,MATCH($C71,报表汇总!$A$1:$A$499,0),MATCH(G$2,报表汇总!$A$1:$G$1,0))=FALSE),0,INDEX(报表汇总!$A$1:$G$499,MATCH($C71,报表汇总!$A$1:$A$499,0),MATCH(G$2,报表汇总!$A$1:$G$1,0))))</f>
        <v>0</v>
      </c>
      <c r="H71" s="10">
        <f>IF(ISERROR(INDEX(报表汇总!$A$1:$G$499,MATCH($C71,报表汇总!$A$1:$A$499,0),MATCH(H$2,报表汇总!$A$1:$G$1,0))),0,IF(OR(INDEX(报表汇总!$A$1:$G$499,MATCH($C71,报表汇总!$A$1:$A$499,0),MATCH(H$2,报表汇总!$A$1:$G$1,0))="--",INDEX(报表汇总!$A$1:$G$499,MATCH($C71,报表汇总!$A$1:$A$499,0),MATCH(H$2,报表汇总!$A$1:$G$1,0))=FALSE),0,INDEX(报表汇总!$A$1:$G$499,MATCH($C71,报表汇总!$A$1:$A$499,0),MATCH(H$2,报表汇总!$A$1:$G$1,0))))</f>
        <v>0</v>
      </c>
      <c r="I71" s="10">
        <f>IF(ISERROR(INDEX(报表汇总!$A$1:$G$499,MATCH($C71,报表汇总!$A$1:$A$499,0),MATCH(I$2,报表汇总!$A$1:$G$1,0))),0,IF(OR(INDEX(报表汇总!$A$1:$G$499,MATCH($C71,报表汇总!$A$1:$A$499,0),MATCH(I$2,报表汇总!$A$1:$G$1,0))="--",INDEX(报表汇总!$A$1:$G$499,MATCH($C71,报表汇总!$A$1:$A$499,0),MATCH(I$2,报表汇总!$A$1:$G$1,0))=FALSE),0,INDEX(报表汇总!$A$1:$G$499,MATCH($C71,报表汇总!$A$1:$A$499,0),MATCH(I$2,报表汇总!$A$1:$G$1,0))))</f>
        <v>0</v>
      </c>
      <c r="J71" s="53" t="s">
        <v>144</v>
      </c>
      <c r="K71" s="26"/>
      <c r="L71" s="26"/>
    </row>
    <row r="72" spans="1:12" ht="30" customHeight="1" x14ac:dyDescent="0.35">
      <c r="A72" s="203"/>
      <c r="B72" s="200"/>
      <c r="C72" s="13" t="s">
        <v>145</v>
      </c>
      <c r="D72" s="10">
        <f>IF(ISERROR(INDEX(报表汇总!$A$1:$G$499,MATCH($C72,报表汇总!$A$1:$A$499,0),MATCH(D$2,报表汇总!$A$1:$G$1,0))),0,IF(OR(INDEX(报表汇总!$A$1:$G$499,MATCH($C72,报表汇总!$A$1:$A$499,0),MATCH(D$2,报表汇总!$A$1:$G$1,0))="--",INDEX(报表汇总!$A$1:$G$499,MATCH($C72,报表汇总!$A$1:$A$499,0),MATCH(D$2,报表汇总!$A$1:$G$1,0))=FALSE),0,INDEX(报表汇总!$A$1:$G$499,MATCH($C72,报表汇总!$A$1:$A$499,0),MATCH(D$2,报表汇总!$A$1:$G$1,0))))</f>
        <v>0</v>
      </c>
      <c r="E72" s="10">
        <f>IF(ISERROR(INDEX(报表汇总!$A$1:$G$499,MATCH($C72,报表汇总!$A$1:$A$499,0),MATCH(E$2,报表汇总!$A$1:$G$1,0))),0,IF(OR(INDEX(报表汇总!$A$1:$G$499,MATCH($C72,报表汇总!$A$1:$A$499,0),MATCH(E$2,报表汇总!$A$1:$G$1,0))="--",INDEX(报表汇总!$A$1:$G$499,MATCH($C72,报表汇总!$A$1:$A$499,0),MATCH(E$2,报表汇总!$A$1:$G$1,0))=FALSE),0,INDEX(报表汇总!$A$1:$G$499,MATCH($C72,报表汇总!$A$1:$A$499,0),MATCH(E$2,报表汇总!$A$1:$G$1,0))))</f>
        <v>0</v>
      </c>
      <c r="F72" s="10">
        <f>IF(ISERROR(INDEX(报表汇总!$A$1:$G$499,MATCH($C72,报表汇总!$A$1:$A$499,0),MATCH(F$2,报表汇总!$A$1:$G$1,0))),0,IF(OR(INDEX(报表汇总!$A$1:$G$499,MATCH($C72,报表汇总!$A$1:$A$499,0),MATCH(F$2,报表汇总!$A$1:$G$1,0))="--",INDEX(报表汇总!$A$1:$G$499,MATCH($C72,报表汇总!$A$1:$A$499,0),MATCH(F$2,报表汇总!$A$1:$G$1,0))=FALSE),0,INDEX(报表汇总!$A$1:$G$499,MATCH($C72,报表汇总!$A$1:$A$499,0),MATCH(F$2,报表汇总!$A$1:$G$1,0))))</f>
        <v>0</v>
      </c>
      <c r="G72" s="10">
        <f>IF(ISERROR(INDEX(报表汇总!$A$1:$G$499,MATCH($C72,报表汇总!$A$1:$A$499,0),MATCH(G$2,报表汇总!$A$1:$G$1,0))),0,IF(OR(INDEX(报表汇总!$A$1:$G$499,MATCH($C72,报表汇总!$A$1:$A$499,0),MATCH(G$2,报表汇总!$A$1:$G$1,0))="--",INDEX(报表汇总!$A$1:$G$499,MATCH($C72,报表汇总!$A$1:$A$499,0),MATCH(G$2,报表汇总!$A$1:$G$1,0))=FALSE),0,INDEX(报表汇总!$A$1:$G$499,MATCH($C72,报表汇总!$A$1:$A$499,0),MATCH(G$2,报表汇总!$A$1:$G$1,0))))</f>
        <v>0</v>
      </c>
      <c r="H72" s="10">
        <f>IF(ISERROR(INDEX(报表汇总!$A$1:$G$499,MATCH($C72,报表汇总!$A$1:$A$499,0),MATCH(H$2,报表汇总!$A$1:$G$1,0))),0,IF(OR(INDEX(报表汇总!$A$1:$G$499,MATCH($C72,报表汇总!$A$1:$A$499,0),MATCH(H$2,报表汇总!$A$1:$G$1,0))="--",INDEX(报表汇总!$A$1:$G$499,MATCH($C72,报表汇总!$A$1:$A$499,0),MATCH(H$2,报表汇总!$A$1:$G$1,0))=FALSE),0,INDEX(报表汇总!$A$1:$G$499,MATCH($C72,报表汇总!$A$1:$A$499,0),MATCH(H$2,报表汇总!$A$1:$G$1,0))))</f>
        <v>0</v>
      </c>
      <c r="I72" s="10">
        <f>IF(ISERROR(INDEX(报表汇总!$A$1:$G$499,MATCH($C72,报表汇总!$A$1:$A$499,0),MATCH(I$2,报表汇总!$A$1:$G$1,0))),0,IF(OR(INDEX(报表汇总!$A$1:$G$499,MATCH($C72,报表汇总!$A$1:$A$499,0),MATCH(I$2,报表汇总!$A$1:$G$1,0))="--",INDEX(报表汇总!$A$1:$G$499,MATCH($C72,报表汇总!$A$1:$A$499,0),MATCH(I$2,报表汇总!$A$1:$G$1,0))=FALSE),0,INDEX(报表汇总!$A$1:$G$499,MATCH($C72,报表汇总!$A$1:$A$499,0),MATCH(I$2,报表汇总!$A$1:$G$1,0))))</f>
        <v>0</v>
      </c>
      <c r="J72" s="54" t="s">
        <v>146</v>
      </c>
      <c r="K72" s="26"/>
      <c r="L72" s="26"/>
    </row>
    <row r="73" spans="1:12" ht="30" customHeight="1" x14ac:dyDescent="0.35">
      <c r="A73" s="203"/>
      <c r="B73" s="200"/>
      <c r="C73" s="11" t="s">
        <v>147</v>
      </c>
      <c r="D73" s="23">
        <f t="shared" ref="D73:I73" si="19">IF(D72&lt;0,D69+D70+D71,D69+D70+D71+D72)</f>
        <v>0</v>
      </c>
      <c r="E73" s="23">
        <f t="shared" si="19"/>
        <v>0</v>
      </c>
      <c r="F73" s="23">
        <f t="shared" si="19"/>
        <v>0</v>
      </c>
      <c r="G73" s="23">
        <f t="shared" si="19"/>
        <v>0</v>
      </c>
      <c r="H73" s="23">
        <f t="shared" si="19"/>
        <v>0</v>
      </c>
      <c r="I73" s="23">
        <f t="shared" si="19"/>
        <v>0</v>
      </c>
      <c r="J73" s="37" t="s">
        <v>148</v>
      </c>
      <c r="K73" s="26"/>
      <c r="L73" s="26"/>
    </row>
    <row r="74" spans="1:12" ht="30" customHeight="1" x14ac:dyDescent="0.35">
      <c r="A74" s="203"/>
      <c r="B74" s="200"/>
      <c r="C74" s="21" t="s">
        <v>128</v>
      </c>
      <c r="D74" s="10">
        <f>IF(ISERROR(INDEX(报表汇总!$A$1:$G$499,MATCH($C74,报表汇总!$A$1:$A$499,0),MATCH(D$2,报表汇总!$A$1:$G$1,0))),0,IF(OR(INDEX(报表汇总!$A$1:$G$499,MATCH($C74,报表汇总!$A$1:$A$499,0),MATCH(D$2,报表汇总!$A$1:$G$1,0))="--",INDEX(报表汇总!$A$1:$G$499,MATCH($C74,报表汇总!$A$1:$A$499,0),MATCH(D$2,报表汇总!$A$1:$G$1,0))=FALSE),0,INDEX(报表汇总!$A$1:$G$499,MATCH($C74,报表汇总!$A$1:$A$499,0),MATCH(D$2,报表汇总!$A$1:$G$1,0))))</f>
        <v>0</v>
      </c>
      <c r="E74" s="10">
        <f>IF(ISERROR(INDEX(报表汇总!$A$1:$G$499,MATCH($C74,报表汇总!$A$1:$A$499,0),MATCH(E$2,报表汇总!$A$1:$G$1,0))),0,IF(OR(INDEX(报表汇总!$A$1:$G$499,MATCH($C74,报表汇总!$A$1:$A$499,0),MATCH(E$2,报表汇总!$A$1:$G$1,0))="--",INDEX(报表汇总!$A$1:$G$499,MATCH($C74,报表汇总!$A$1:$A$499,0),MATCH(E$2,报表汇总!$A$1:$G$1,0))=FALSE),0,INDEX(报表汇总!$A$1:$G$499,MATCH($C74,报表汇总!$A$1:$A$499,0),MATCH(E$2,报表汇总!$A$1:$G$1,0))))</f>
        <v>0</v>
      </c>
      <c r="F74" s="10">
        <f>IF(ISERROR(INDEX(报表汇总!$A$1:$G$499,MATCH($C74,报表汇总!$A$1:$A$499,0),MATCH(F$2,报表汇总!$A$1:$G$1,0))),0,IF(OR(INDEX(报表汇总!$A$1:$G$499,MATCH($C74,报表汇总!$A$1:$A$499,0),MATCH(F$2,报表汇总!$A$1:$G$1,0))="--",INDEX(报表汇总!$A$1:$G$499,MATCH($C74,报表汇总!$A$1:$A$499,0),MATCH(F$2,报表汇总!$A$1:$G$1,0))=FALSE),0,INDEX(报表汇总!$A$1:$G$499,MATCH($C74,报表汇总!$A$1:$A$499,0),MATCH(F$2,报表汇总!$A$1:$G$1,0))))</f>
        <v>0</v>
      </c>
      <c r="G74" s="10">
        <f>IF(ISERROR(INDEX(报表汇总!$A$1:$G$499,MATCH($C74,报表汇总!$A$1:$A$499,0),MATCH(G$2,报表汇总!$A$1:$G$1,0))),0,IF(OR(INDEX(报表汇总!$A$1:$G$499,MATCH($C74,报表汇总!$A$1:$A$499,0),MATCH(G$2,报表汇总!$A$1:$G$1,0))="--",INDEX(报表汇总!$A$1:$G$499,MATCH($C74,报表汇总!$A$1:$A$499,0),MATCH(G$2,报表汇总!$A$1:$G$1,0))=FALSE),0,INDEX(报表汇总!$A$1:$G$499,MATCH($C74,报表汇总!$A$1:$A$499,0),MATCH(G$2,报表汇总!$A$1:$G$1,0))))</f>
        <v>0</v>
      </c>
      <c r="H74" s="10">
        <f>IF(ISERROR(INDEX(报表汇总!$A$1:$G$499,MATCH($C74,报表汇总!$A$1:$A$499,0),MATCH(H$2,报表汇总!$A$1:$G$1,0))),0,IF(OR(INDEX(报表汇总!$A$1:$G$499,MATCH($C74,报表汇总!$A$1:$A$499,0),MATCH(H$2,报表汇总!$A$1:$G$1,0))="--",INDEX(报表汇总!$A$1:$G$499,MATCH($C74,报表汇总!$A$1:$A$499,0),MATCH(H$2,报表汇总!$A$1:$G$1,0))=FALSE),0,INDEX(报表汇总!$A$1:$G$499,MATCH($C74,报表汇总!$A$1:$A$499,0),MATCH(H$2,报表汇总!$A$1:$G$1,0))))</f>
        <v>0</v>
      </c>
      <c r="I74" s="10">
        <f>IF(ISERROR(INDEX(报表汇总!$A$1:$G$499,MATCH($C74,报表汇总!$A$1:$A$499,0),MATCH(I$2,报表汇总!$A$1:$G$1,0))),0,IF(OR(INDEX(报表汇总!$A$1:$G$499,MATCH($C74,报表汇总!$A$1:$A$499,0),MATCH(I$2,报表汇总!$A$1:$G$1,0))="--",INDEX(报表汇总!$A$1:$G$499,MATCH($C74,报表汇总!$A$1:$A$499,0),MATCH(I$2,报表汇总!$A$1:$G$1,0))=FALSE),0,INDEX(报表汇总!$A$1:$G$499,MATCH($C74,报表汇总!$A$1:$A$499,0),MATCH(I$2,报表汇总!$A$1:$G$1,0))))</f>
        <v>0</v>
      </c>
      <c r="J74" s="37"/>
      <c r="K74" s="26"/>
      <c r="L74" s="26"/>
    </row>
    <row r="75" spans="1:12" ht="30" customHeight="1" x14ac:dyDescent="0.35">
      <c r="A75" s="203"/>
      <c r="B75" s="200"/>
      <c r="C75" s="11" t="s">
        <v>149</v>
      </c>
      <c r="D75" s="22" t="e">
        <f t="shared" ref="D75:I75" si="20">D73/D64</f>
        <v>#DIV/0!</v>
      </c>
      <c r="E75" s="22" t="e">
        <f t="shared" si="20"/>
        <v>#DIV/0!</v>
      </c>
      <c r="F75" s="22" t="e">
        <f t="shared" si="20"/>
        <v>#DIV/0!</v>
      </c>
      <c r="G75" s="22" t="e">
        <f t="shared" si="20"/>
        <v>#DIV/0!</v>
      </c>
      <c r="H75" s="22" t="e">
        <f t="shared" si="20"/>
        <v>#DIV/0!</v>
      </c>
      <c r="I75" s="22" t="e">
        <f t="shared" si="20"/>
        <v>#DIV/0!</v>
      </c>
      <c r="J75" s="37" t="s">
        <v>150</v>
      </c>
      <c r="K75" s="26"/>
      <c r="L75" s="26"/>
    </row>
    <row r="76" spans="1:12" ht="30" customHeight="1" x14ac:dyDescent="0.35">
      <c r="A76" s="203"/>
      <c r="B76" s="200"/>
      <c r="C76" s="11" t="s">
        <v>135</v>
      </c>
      <c r="D76" s="22" t="e">
        <f>D67</f>
        <v>#DIV/0!</v>
      </c>
      <c r="E76" s="22" t="e">
        <f>E67</f>
        <v>#DIV/0!</v>
      </c>
      <c r="F76" s="22" t="e">
        <f t="shared" ref="F76:I76" si="21">F67</f>
        <v>#DIV/0!</v>
      </c>
      <c r="G76" s="22" t="e">
        <f t="shared" si="21"/>
        <v>#DIV/0!</v>
      </c>
      <c r="H76" s="22" t="e">
        <f t="shared" si="21"/>
        <v>#DIV/0!</v>
      </c>
      <c r="I76" s="22" t="e">
        <f t="shared" si="21"/>
        <v>#DIV/0!</v>
      </c>
      <c r="J76" s="42"/>
      <c r="K76" s="26"/>
      <c r="L76" s="26"/>
    </row>
    <row r="77" spans="1:12" ht="30" customHeight="1" x14ac:dyDescent="0.35">
      <c r="A77" s="204"/>
      <c r="B77" s="201"/>
      <c r="C77" s="11" t="s">
        <v>151</v>
      </c>
      <c r="D77" s="51" t="e">
        <f>D75/D76</f>
        <v>#DIV/0!</v>
      </c>
      <c r="E77" s="51" t="e">
        <f>E75/E76</f>
        <v>#DIV/0!</v>
      </c>
      <c r="F77" s="51" t="e">
        <f t="shared" ref="F77:I77" si="22">F75/F76</f>
        <v>#DIV/0!</v>
      </c>
      <c r="G77" s="51" t="e">
        <f t="shared" si="22"/>
        <v>#DIV/0!</v>
      </c>
      <c r="H77" s="51" t="e">
        <f t="shared" si="22"/>
        <v>#DIV/0!</v>
      </c>
      <c r="I77" s="51" t="e">
        <f t="shared" si="22"/>
        <v>#DIV/0!</v>
      </c>
      <c r="J77" s="36" t="s">
        <v>152</v>
      </c>
      <c r="K77" s="26"/>
      <c r="L77" s="26"/>
    </row>
    <row r="78" spans="1:12" ht="30" customHeight="1" x14ac:dyDescent="0.35">
      <c r="A78" s="202" t="s">
        <v>153</v>
      </c>
      <c r="B78" s="199" t="s">
        <v>154</v>
      </c>
      <c r="C78" s="13" t="s">
        <v>141</v>
      </c>
      <c r="D78" s="10">
        <f>IF(ISERROR(INDEX(报表汇总!$A$1:$G$499,MATCH($C78,报表汇总!$A$1:$A$499,0),MATCH(D$2,报表汇总!$A$1:$G$1,0))),0,IF(OR(INDEX(报表汇总!$A$1:$G$499,MATCH($C78,报表汇总!$A$1:$A$499,0),MATCH(D$2,报表汇总!$A$1:$G$1,0))="--",INDEX(报表汇总!$A$1:$G$499,MATCH($C78,报表汇总!$A$1:$A$499,0),MATCH(D$2,报表汇总!$A$1:$G$1,0))=FALSE),0,INDEX(报表汇总!$A$1:$G$499,MATCH($C78,报表汇总!$A$1:$A$499,0),MATCH(D$2,报表汇总!$A$1:$G$1,0))))</f>
        <v>0</v>
      </c>
      <c r="E78" s="10">
        <f>IF(ISERROR(INDEX(报表汇总!$A$1:$G$499,MATCH($C78,报表汇总!$A$1:$A$499,0),MATCH(E$2,报表汇总!$A$1:$G$1,0))),0,IF(OR(INDEX(报表汇总!$A$1:$G$499,MATCH($C78,报表汇总!$A$1:$A$499,0),MATCH(E$2,报表汇总!$A$1:$G$1,0))="--",INDEX(报表汇总!$A$1:$G$499,MATCH($C78,报表汇总!$A$1:$A$499,0),MATCH(E$2,报表汇总!$A$1:$G$1,0))=FALSE),0,INDEX(报表汇总!$A$1:$G$499,MATCH($C78,报表汇总!$A$1:$A$499,0),MATCH(E$2,报表汇总!$A$1:$G$1,0))))</f>
        <v>0</v>
      </c>
      <c r="F78" s="10">
        <f>IF(ISERROR(INDEX(报表汇总!$A$1:$G$499,MATCH($C78,报表汇总!$A$1:$A$499,0),MATCH(F$2,报表汇总!$A$1:$G$1,0))),0,IF(OR(INDEX(报表汇总!$A$1:$G$499,MATCH($C78,报表汇总!$A$1:$A$499,0),MATCH(F$2,报表汇总!$A$1:$G$1,0))="--",INDEX(报表汇总!$A$1:$G$499,MATCH($C78,报表汇总!$A$1:$A$499,0),MATCH(F$2,报表汇总!$A$1:$G$1,0))=FALSE),0,INDEX(报表汇总!$A$1:$G$499,MATCH($C78,报表汇总!$A$1:$A$499,0),MATCH(F$2,报表汇总!$A$1:$G$1,0))))</f>
        <v>0</v>
      </c>
      <c r="G78" s="10">
        <f>IF(ISERROR(INDEX(报表汇总!$A$1:$G$499,MATCH($C78,报表汇总!$A$1:$A$499,0),MATCH(G$2,报表汇总!$A$1:$G$1,0))),0,IF(OR(INDEX(报表汇总!$A$1:$G$499,MATCH($C78,报表汇总!$A$1:$A$499,0),MATCH(G$2,报表汇总!$A$1:$G$1,0))="--",INDEX(报表汇总!$A$1:$G$499,MATCH($C78,报表汇总!$A$1:$A$499,0),MATCH(G$2,报表汇总!$A$1:$G$1,0))=FALSE),0,INDEX(报表汇总!$A$1:$G$499,MATCH($C78,报表汇总!$A$1:$A$499,0),MATCH(G$2,报表汇总!$A$1:$G$1,0))))</f>
        <v>0</v>
      </c>
      <c r="H78" s="10">
        <f>IF(ISERROR(INDEX(报表汇总!$A$1:$G$499,MATCH($C78,报表汇总!$A$1:$A$499,0),MATCH(H$2,报表汇总!$A$1:$G$1,0))),0,IF(OR(INDEX(报表汇总!$A$1:$G$499,MATCH($C78,报表汇总!$A$1:$A$499,0),MATCH(H$2,报表汇总!$A$1:$G$1,0))="--",INDEX(报表汇总!$A$1:$G$499,MATCH($C78,报表汇总!$A$1:$A$499,0),MATCH(H$2,报表汇总!$A$1:$G$1,0))=FALSE),0,INDEX(报表汇总!$A$1:$G$499,MATCH($C78,报表汇总!$A$1:$A$499,0),MATCH(H$2,报表汇总!$A$1:$G$1,0))))</f>
        <v>0</v>
      </c>
      <c r="I78" s="10">
        <f>IF(ISERROR(INDEX(报表汇总!$A$1:$G$499,MATCH($C78,报表汇总!$A$1:$A$499,0),MATCH(I$2,报表汇总!$A$1:$G$1,0))),0,IF(OR(INDEX(报表汇总!$A$1:$G$499,MATCH($C78,报表汇总!$A$1:$A$499,0),MATCH(I$2,报表汇总!$A$1:$G$1,0))="--",INDEX(报表汇总!$A$1:$G$499,MATCH($C78,报表汇总!$A$1:$A$499,0),MATCH(I$2,报表汇总!$A$1:$G$1,0))=FALSE),0,INDEX(报表汇总!$A$1:$G$499,MATCH($C78,报表汇总!$A$1:$A$499,0),MATCH(I$2,报表汇总!$A$1:$G$1,0))))</f>
        <v>0</v>
      </c>
      <c r="J78" s="33"/>
      <c r="K78" s="26"/>
      <c r="L78" s="26"/>
    </row>
    <row r="79" spans="1:12" ht="30" customHeight="1" x14ac:dyDescent="0.35">
      <c r="A79" s="203"/>
      <c r="B79" s="200"/>
      <c r="C79" s="21" t="s">
        <v>128</v>
      </c>
      <c r="D79" s="10">
        <f>IF(ISERROR(INDEX(报表汇总!$A$1:$G$499,MATCH($C79,报表汇总!$A$1:$A$499,0),MATCH(D$2,报表汇总!$A$1:$G$1,0))),0,IF(OR(INDEX(报表汇总!$A$1:$G$499,MATCH($C79,报表汇总!$A$1:$A$499,0),MATCH(D$2,报表汇总!$A$1:$G$1,0))="--",INDEX(报表汇总!$A$1:$G$499,MATCH($C79,报表汇总!$A$1:$A$499,0),MATCH(D$2,报表汇总!$A$1:$G$1,0))=FALSE),0,INDEX(报表汇总!$A$1:$G$499,MATCH($C79,报表汇总!$A$1:$A$499,0),MATCH(D$2,报表汇总!$A$1:$G$1,0))))</f>
        <v>0</v>
      </c>
      <c r="E79" s="10">
        <f>IF(ISERROR(INDEX(报表汇总!$A$1:$G$499,MATCH($C79,报表汇总!$A$1:$A$499,0),MATCH(E$2,报表汇总!$A$1:$G$1,0))),0,IF(OR(INDEX(报表汇总!$A$1:$G$499,MATCH($C79,报表汇总!$A$1:$A$499,0),MATCH(E$2,报表汇总!$A$1:$G$1,0))="--",INDEX(报表汇总!$A$1:$G$499,MATCH($C79,报表汇总!$A$1:$A$499,0),MATCH(E$2,报表汇总!$A$1:$G$1,0))=FALSE),0,INDEX(报表汇总!$A$1:$G$499,MATCH($C79,报表汇总!$A$1:$A$499,0),MATCH(E$2,报表汇总!$A$1:$G$1,0))))</f>
        <v>0</v>
      </c>
      <c r="F79" s="10">
        <f>IF(ISERROR(INDEX(报表汇总!$A$1:$G$499,MATCH($C79,报表汇总!$A$1:$A$499,0),MATCH(F$2,报表汇总!$A$1:$G$1,0))),0,IF(OR(INDEX(报表汇总!$A$1:$G$499,MATCH($C79,报表汇总!$A$1:$A$499,0),MATCH(F$2,报表汇总!$A$1:$G$1,0))="--",INDEX(报表汇总!$A$1:$G$499,MATCH($C79,报表汇总!$A$1:$A$499,0),MATCH(F$2,报表汇总!$A$1:$G$1,0))=FALSE),0,INDEX(报表汇总!$A$1:$G$499,MATCH($C79,报表汇总!$A$1:$A$499,0),MATCH(F$2,报表汇总!$A$1:$G$1,0))))</f>
        <v>0</v>
      </c>
      <c r="G79" s="10">
        <f>IF(ISERROR(INDEX(报表汇总!$A$1:$G$499,MATCH($C79,报表汇总!$A$1:$A$499,0),MATCH(G$2,报表汇总!$A$1:$G$1,0))),0,IF(OR(INDEX(报表汇总!$A$1:$G$499,MATCH($C79,报表汇总!$A$1:$A$499,0),MATCH(G$2,报表汇总!$A$1:$G$1,0))="--",INDEX(报表汇总!$A$1:$G$499,MATCH($C79,报表汇总!$A$1:$A$499,0),MATCH(G$2,报表汇总!$A$1:$G$1,0))=FALSE),0,INDEX(报表汇总!$A$1:$G$499,MATCH($C79,报表汇总!$A$1:$A$499,0),MATCH(G$2,报表汇总!$A$1:$G$1,0))))</f>
        <v>0</v>
      </c>
      <c r="H79" s="10">
        <f>IF(ISERROR(INDEX(报表汇总!$A$1:$G$499,MATCH($C79,报表汇总!$A$1:$A$499,0),MATCH(H$2,报表汇总!$A$1:$G$1,0))),0,IF(OR(INDEX(报表汇总!$A$1:$G$499,MATCH($C79,报表汇总!$A$1:$A$499,0),MATCH(H$2,报表汇总!$A$1:$G$1,0))="--",INDEX(报表汇总!$A$1:$G$499,MATCH($C79,报表汇总!$A$1:$A$499,0),MATCH(H$2,报表汇总!$A$1:$G$1,0))=FALSE),0,INDEX(报表汇总!$A$1:$G$499,MATCH($C79,报表汇总!$A$1:$A$499,0),MATCH(H$2,报表汇总!$A$1:$G$1,0))))</f>
        <v>0</v>
      </c>
      <c r="I79" s="10">
        <f>IF(ISERROR(INDEX(报表汇总!$A$1:$G$499,MATCH($C79,报表汇总!$A$1:$A$499,0),MATCH(I$2,报表汇总!$A$1:$G$1,0))),0,IF(OR(INDEX(报表汇总!$A$1:$G$499,MATCH($C79,报表汇总!$A$1:$A$499,0),MATCH(I$2,报表汇总!$A$1:$G$1,0))="--",INDEX(报表汇总!$A$1:$G$499,MATCH($C79,报表汇总!$A$1:$A$499,0),MATCH(I$2,报表汇总!$A$1:$G$1,0))=FALSE),0,INDEX(报表汇总!$A$1:$G$499,MATCH($C79,报表汇总!$A$1:$A$499,0),MATCH(I$2,报表汇总!$A$1:$G$1,0))))</f>
        <v>0</v>
      </c>
      <c r="J79" s="33"/>
      <c r="K79" s="26"/>
      <c r="L79" s="26"/>
    </row>
    <row r="80" spans="1:12" ht="31.2" x14ac:dyDescent="0.35">
      <c r="A80" s="204"/>
      <c r="B80" s="201"/>
      <c r="C80" s="11" t="s">
        <v>155</v>
      </c>
      <c r="D80" s="22" t="e">
        <f t="shared" ref="D80:I80" si="23">D78/D79</f>
        <v>#DIV/0!</v>
      </c>
      <c r="E80" s="22" t="e">
        <f t="shared" si="23"/>
        <v>#DIV/0!</v>
      </c>
      <c r="F80" s="22" t="e">
        <f t="shared" si="23"/>
        <v>#DIV/0!</v>
      </c>
      <c r="G80" s="22" t="e">
        <f t="shared" si="23"/>
        <v>#DIV/0!</v>
      </c>
      <c r="H80" s="22" t="e">
        <f t="shared" si="23"/>
        <v>#DIV/0!</v>
      </c>
      <c r="I80" s="22" t="e">
        <f t="shared" si="23"/>
        <v>#DIV/0!</v>
      </c>
      <c r="J80" s="36" t="s">
        <v>156</v>
      </c>
      <c r="K80" s="26"/>
      <c r="L80" s="26"/>
    </row>
    <row r="81" spans="1:12" ht="30" customHeight="1" x14ac:dyDescent="0.35">
      <c r="A81" s="202" t="s">
        <v>157</v>
      </c>
      <c r="B81" s="199" t="s">
        <v>158</v>
      </c>
      <c r="C81" s="21" t="s">
        <v>128</v>
      </c>
      <c r="D81" s="10">
        <f>IF(ISERROR(INDEX(报表汇总!$A$1:$G$499,MATCH($C81,报表汇总!$A$1:$A$499,0),MATCH(D$2,报表汇总!$A$1:$G$1,0))),0,IF(OR(INDEX(报表汇总!$A$1:$G$499,MATCH($C81,报表汇总!$A$1:$A$499,0),MATCH(D$2,报表汇总!$A$1:$G$1,0))="--",INDEX(报表汇总!$A$1:$G$499,MATCH($C81,报表汇总!$A$1:$A$499,0),MATCH(D$2,报表汇总!$A$1:$G$1,0))=FALSE),0,INDEX(报表汇总!$A$1:$G$499,MATCH($C81,报表汇总!$A$1:$A$499,0),MATCH(D$2,报表汇总!$A$1:$G$1,0))))</f>
        <v>0</v>
      </c>
      <c r="E81" s="10">
        <f>IF(ISERROR(INDEX(报表汇总!$A$1:$G$499,MATCH($C81,报表汇总!$A$1:$A$499,0),MATCH(E$2,报表汇总!$A$1:$G$1,0))),0,IF(OR(INDEX(报表汇总!$A$1:$G$499,MATCH($C81,报表汇总!$A$1:$A$499,0),MATCH(E$2,报表汇总!$A$1:$G$1,0))="--",INDEX(报表汇总!$A$1:$G$499,MATCH($C81,报表汇总!$A$1:$A$499,0),MATCH(E$2,报表汇总!$A$1:$G$1,0))=FALSE),0,INDEX(报表汇总!$A$1:$G$499,MATCH($C81,报表汇总!$A$1:$A$499,0),MATCH(E$2,报表汇总!$A$1:$G$1,0))))</f>
        <v>0</v>
      </c>
      <c r="F81" s="10">
        <f>IF(ISERROR(INDEX(报表汇总!$A$1:$G$499,MATCH($C81,报表汇总!$A$1:$A$499,0),MATCH(F$2,报表汇总!$A$1:$G$1,0))),0,IF(OR(INDEX(报表汇总!$A$1:$G$499,MATCH($C81,报表汇总!$A$1:$A$499,0),MATCH(F$2,报表汇总!$A$1:$G$1,0))="--",INDEX(报表汇总!$A$1:$G$499,MATCH($C81,报表汇总!$A$1:$A$499,0),MATCH(F$2,报表汇总!$A$1:$G$1,0))=FALSE),0,INDEX(报表汇总!$A$1:$G$499,MATCH($C81,报表汇总!$A$1:$A$499,0),MATCH(F$2,报表汇总!$A$1:$G$1,0))))</f>
        <v>0</v>
      </c>
      <c r="G81" s="10">
        <f>IF(ISERROR(INDEX(报表汇总!$A$1:$G$499,MATCH($C81,报表汇总!$A$1:$A$499,0),MATCH(G$2,报表汇总!$A$1:$G$1,0))),0,IF(OR(INDEX(报表汇总!$A$1:$G$499,MATCH($C81,报表汇总!$A$1:$A$499,0),MATCH(G$2,报表汇总!$A$1:$G$1,0))="--",INDEX(报表汇总!$A$1:$G$499,MATCH($C81,报表汇总!$A$1:$A$499,0),MATCH(G$2,报表汇总!$A$1:$G$1,0))=FALSE),0,INDEX(报表汇总!$A$1:$G$499,MATCH($C81,报表汇总!$A$1:$A$499,0),MATCH(G$2,报表汇总!$A$1:$G$1,0))))</f>
        <v>0</v>
      </c>
      <c r="H81" s="10">
        <f>IF(ISERROR(INDEX(报表汇总!$A$1:$G$499,MATCH($C81,报表汇总!$A$1:$A$499,0),MATCH(H$2,报表汇总!$A$1:$G$1,0))),0,IF(OR(INDEX(报表汇总!$A$1:$G$499,MATCH($C81,报表汇总!$A$1:$A$499,0),MATCH(H$2,报表汇总!$A$1:$G$1,0))="--",INDEX(报表汇总!$A$1:$G$499,MATCH($C81,报表汇总!$A$1:$A$499,0),MATCH(H$2,报表汇总!$A$1:$G$1,0))=FALSE),0,INDEX(报表汇总!$A$1:$G$499,MATCH($C81,报表汇总!$A$1:$A$499,0),MATCH(H$2,报表汇总!$A$1:$G$1,0))))</f>
        <v>0</v>
      </c>
      <c r="I81" s="10">
        <f>IF(ISERROR(INDEX(报表汇总!$A$1:$G$499,MATCH($C81,报表汇总!$A$1:$A$499,0),MATCH(I$2,报表汇总!$A$1:$G$1,0))),0,IF(OR(INDEX(报表汇总!$A$1:$G$499,MATCH($C81,报表汇总!$A$1:$A$499,0),MATCH(I$2,报表汇总!$A$1:$G$1,0))="--",INDEX(报表汇总!$A$1:$G$499,MATCH($C81,报表汇总!$A$1:$A$499,0),MATCH(I$2,报表汇总!$A$1:$G$1,0))=FALSE),0,INDEX(报表汇总!$A$1:$G$499,MATCH($C81,报表汇总!$A$1:$A$499,0),MATCH(I$2,报表汇总!$A$1:$G$1,0))))</f>
        <v>0</v>
      </c>
      <c r="J81" s="42"/>
      <c r="K81" s="26"/>
      <c r="L81" s="26"/>
    </row>
    <row r="82" spans="1:12" ht="30" customHeight="1" x14ac:dyDescent="0.35">
      <c r="A82" s="203"/>
      <c r="B82" s="200"/>
      <c r="C82" s="48" t="s">
        <v>134</v>
      </c>
      <c r="D82" s="10">
        <f>IF(ISERROR(INDEX(报表汇总!$A$1:$G$499,MATCH($C82,报表汇总!$A$1:$A$499,0),MATCH(D$2,报表汇总!$A$1:$G$1,0))),0,IF(OR(INDEX(报表汇总!$A$1:$G$499,MATCH($C82,报表汇总!$A$1:$A$499,0),MATCH(D$2,报表汇总!$A$1:$G$1,0))="--",INDEX(报表汇总!$A$1:$G$499,MATCH($C82,报表汇总!$A$1:$A$499,0),MATCH(D$2,报表汇总!$A$1:$G$1,0))=FALSE),0,INDEX(报表汇总!$A$1:$G$499,MATCH($C82,报表汇总!$A$1:$A$499,0),MATCH(D$2,报表汇总!$A$1:$G$1,0))))</f>
        <v>0</v>
      </c>
      <c r="E82" s="10">
        <f>IF(ISERROR(INDEX(报表汇总!$A$1:$G$499,MATCH($C82,报表汇总!$A$1:$A$499,0),MATCH(E$2,报表汇总!$A$1:$G$1,0))),0,IF(OR(INDEX(报表汇总!$A$1:$G$499,MATCH($C82,报表汇总!$A$1:$A$499,0),MATCH(E$2,报表汇总!$A$1:$G$1,0))="--",INDEX(报表汇总!$A$1:$G$499,MATCH($C82,报表汇总!$A$1:$A$499,0),MATCH(E$2,报表汇总!$A$1:$G$1,0))=FALSE),0,INDEX(报表汇总!$A$1:$G$499,MATCH($C82,报表汇总!$A$1:$A$499,0),MATCH(E$2,报表汇总!$A$1:$G$1,0))))</f>
        <v>0</v>
      </c>
      <c r="F82" s="10">
        <f>IF(ISERROR(INDEX(报表汇总!$A$1:$G$499,MATCH($C82,报表汇总!$A$1:$A$499,0),MATCH(F$2,报表汇总!$A$1:$G$1,0))),0,IF(OR(INDEX(报表汇总!$A$1:$G$499,MATCH($C82,报表汇总!$A$1:$A$499,0),MATCH(F$2,报表汇总!$A$1:$G$1,0))="--",INDEX(报表汇总!$A$1:$G$499,MATCH($C82,报表汇总!$A$1:$A$499,0),MATCH(F$2,报表汇总!$A$1:$G$1,0))=FALSE),0,INDEX(报表汇总!$A$1:$G$499,MATCH($C82,报表汇总!$A$1:$A$499,0),MATCH(F$2,报表汇总!$A$1:$G$1,0))))</f>
        <v>0</v>
      </c>
      <c r="G82" s="10">
        <f>IF(ISERROR(INDEX(报表汇总!$A$1:$G$499,MATCH($C82,报表汇总!$A$1:$A$499,0),MATCH(G$2,报表汇总!$A$1:$G$1,0))),0,IF(OR(INDEX(报表汇总!$A$1:$G$499,MATCH($C82,报表汇总!$A$1:$A$499,0),MATCH(G$2,报表汇总!$A$1:$G$1,0))="--",INDEX(报表汇总!$A$1:$G$499,MATCH($C82,报表汇总!$A$1:$A$499,0),MATCH(G$2,报表汇总!$A$1:$G$1,0))=FALSE),0,INDEX(报表汇总!$A$1:$G$499,MATCH($C82,报表汇总!$A$1:$A$499,0),MATCH(G$2,报表汇总!$A$1:$G$1,0))))</f>
        <v>0</v>
      </c>
      <c r="H82" s="10">
        <f>IF(ISERROR(INDEX(报表汇总!$A$1:$G$499,MATCH($C82,报表汇总!$A$1:$A$499,0),MATCH(H$2,报表汇总!$A$1:$G$1,0))),0,IF(OR(INDEX(报表汇总!$A$1:$G$499,MATCH($C82,报表汇总!$A$1:$A$499,0),MATCH(H$2,报表汇总!$A$1:$G$1,0))="--",INDEX(报表汇总!$A$1:$G$499,MATCH($C82,报表汇总!$A$1:$A$499,0),MATCH(H$2,报表汇总!$A$1:$G$1,0))=FALSE),0,INDEX(报表汇总!$A$1:$G$499,MATCH($C82,报表汇总!$A$1:$A$499,0),MATCH(H$2,报表汇总!$A$1:$G$1,0))))</f>
        <v>0</v>
      </c>
      <c r="I82" s="10">
        <f>IF(ISERROR(INDEX(报表汇总!$A$1:$G$499,MATCH($C82,报表汇总!$A$1:$A$499,0),MATCH(I$2,报表汇总!$A$1:$G$1,0))),0,IF(OR(INDEX(报表汇总!$A$1:$G$499,MATCH($C82,报表汇总!$A$1:$A$499,0),MATCH(I$2,报表汇总!$A$1:$G$1,0))="--",INDEX(报表汇总!$A$1:$G$499,MATCH($C82,报表汇总!$A$1:$A$499,0),MATCH(I$2,报表汇总!$A$1:$G$1,0))=FALSE),0,INDEX(报表汇总!$A$1:$G$499,MATCH($C82,报表汇总!$A$1:$A$499,0),MATCH(I$2,报表汇总!$A$1:$G$1,0))))</f>
        <v>0</v>
      </c>
      <c r="J82" s="31"/>
      <c r="K82" s="26"/>
      <c r="L82" s="26"/>
    </row>
    <row r="83" spans="1:12" ht="30" customHeight="1" x14ac:dyDescent="0.35">
      <c r="A83" s="203"/>
      <c r="B83" s="200"/>
      <c r="C83" s="16" t="s">
        <v>159</v>
      </c>
      <c r="D83" s="10">
        <f>IF(ISERROR(INDEX(报表汇总!$A$1:$G$499,MATCH($C83,报表汇总!$A$1:$A$499,0),MATCH(D$2,报表汇总!$A$1:$G$1,0))),0,IF(OR(INDEX(报表汇总!$A$1:$G$499,MATCH($C83,报表汇总!$A$1:$A$499,0),MATCH(D$2,报表汇总!$A$1:$G$1,0))="--",INDEX(报表汇总!$A$1:$G$499,MATCH($C83,报表汇总!$A$1:$A$499,0),MATCH(D$2,报表汇总!$A$1:$G$1,0))=FALSE),0,INDEX(报表汇总!$A$1:$G$499,MATCH($C83,报表汇总!$A$1:$A$499,0),MATCH(D$2,报表汇总!$A$1:$G$1,0))))</f>
        <v>0</v>
      </c>
      <c r="E83" s="10">
        <f>IF(ISERROR(INDEX(报表汇总!$A$1:$G$499,MATCH($C83,报表汇总!$A$1:$A$499,0),MATCH(E$2,报表汇总!$A$1:$G$1,0))),0,IF(OR(INDEX(报表汇总!$A$1:$G$499,MATCH($C83,报表汇总!$A$1:$A$499,0),MATCH(E$2,报表汇总!$A$1:$G$1,0))="--",INDEX(报表汇总!$A$1:$G$499,MATCH($C83,报表汇总!$A$1:$A$499,0),MATCH(E$2,报表汇总!$A$1:$G$1,0))=FALSE),0,INDEX(报表汇总!$A$1:$G$499,MATCH($C83,报表汇总!$A$1:$A$499,0),MATCH(E$2,报表汇总!$A$1:$G$1,0))))</f>
        <v>0</v>
      </c>
      <c r="F83" s="10">
        <f>IF(ISERROR(INDEX(报表汇总!$A$1:$G$499,MATCH($C83,报表汇总!$A$1:$A$499,0),MATCH(F$2,报表汇总!$A$1:$G$1,0))),0,IF(OR(INDEX(报表汇总!$A$1:$G$499,MATCH($C83,报表汇总!$A$1:$A$499,0),MATCH(F$2,报表汇总!$A$1:$G$1,0))="--",INDEX(报表汇总!$A$1:$G$499,MATCH($C83,报表汇总!$A$1:$A$499,0),MATCH(F$2,报表汇总!$A$1:$G$1,0))=FALSE),0,INDEX(报表汇总!$A$1:$G$499,MATCH($C83,报表汇总!$A$1:$A$499,0),MATCH(F$2,报表汇总!$A$1:$G$1,0))))</f>
        <v>0</v>
      </c>
      <c r="G83" s="10">
        <f>IF(ISERROR(INDEX(报表汇总!$A$1:$G$499,MATCH($C83,报表汇总!$A$1:$A$499,0),MATCH(G$2,报表汇总!$A$1:$G$1,0))),0,IF(OR(INDEX(报表汇总!$A$1:$G$499,MATCH($C83,报表汇总!$A$1:$A$499,0),MATCH(G$2,报表汇总!$A$1:$G$1,0))="--",INDEX(报表汇总!$A$1:$G$499,MATCH($C83,报表汇总!$A$1:$A$499,0),MATCH(G$2,报表汇总!$A$1:$G$1,0))=FALSE),0,INDEX(报表汇总!$A$1:$G$499,MATCH($C83,报表汇总!$A$1:$A$499,0),MATCH(G$2,报表汇总!$A$1:$G$1,0))))</f>
        <v>0</v>
      </c>
      <c r="H83" s="10">
        <f>IF(ISERROR(INDEX(报表汇总!$A$1:$G$499,MATCH($C83,报表汇总!$A$1:$A$499,0),MATCH(H$2,报表汇总!$A$1:$G$1,0))),0,IF(OR(INDEX(报表汇总!$A$1:$G$499,MATCH($C83,报表汇总!$A$1:$A$499,0),MATCH(H$2,报表汇总!$A$1:$G$1,0))="--",INDEX(报表汇总!$A$1:$G$499,MATCH($C83,报表汇总!$A$1:$A$499,0),MATCH(H$2,报表汇总!$A$1:$G$1,0))=FALSE),0,INDEX(报表汇总!$A$1:$G$499,MATCH($C83,报表汇总!$A$1:$A$499,0),MATCH(H$2,报表汇总!$A$1:$G$1,0))))</f>
        <v>0</v>
      </c>
      <c r="I83" s="10">
        <f>IF(ISERROR(INDEX(报表汇总!$A$1:$G$499,MATCH($C83,报表汇总!$A$1:$A$499,0),MATCH(I$2,报表汇总!$A$1:$G$1,0))),0,IF(OR(INDEX(报表汇总!$A$1:$G$499,MATCH($C83,报表汇总!$A$1:$A$499,0),MATCH(I$2,报表汇总!$A$1:$G$1,0))="--",INDEX(报表汇总!$A$1:$G$499,MATCH($C83,报表汇总!$A$1:$A$499,0),MATCH(I$2,报表汇总!$A$1:$G$1,0))=FALSE),0,INDEX(报表汇总!$A$1:$G$499,MATCH($C83,报表汇总!$A$1:$A$499,0),MATCH(I$2,报表汇总!$A$1:$G$1,0))))</f>
        <v>0</v>
      </c>
      <c r="J83" s="31"/>
      <c r="K83" s="26"/>
      <c r="L83" s="26"/>
    </row>
    <row r="84" spans="1:12" ht="30" customHeight="1" x14ac:dyDescent="0.35">
      <c r="A84" s="203"/>
      <c r="B84" s="200"/>
      <c r="C84" s="11" t="s">
        <v>147</v>
      </c>
      <c r="D84" s="23">
        <f t="shared" ref="D84:I84" si="24">D73</f>
        <v>0</v>
      </c>
      <c r="E84" s="23">
        <f t="shared" si="24"/>
        <v>0</v>
      </c>
      <c r="F84" s="23">
        <f t="shared" si="24"/>
        <v>0</v>
      </c>
      <c r="G84" s="23">
        <f t="shared" si="24"/>
        <v>0</v>
      </c>
      <c r="H84" s="23">
        <f t="shared" si="24"/>
        <v>0</v>
      </c>
      <c r="I84" s="23">
        <f t="shared" si="24"/>
        <v>0</v>
      </c>
      <c r="J84" s="55" t="s">
        <v>160</v>
      </c>
      <c r="K84" s="26"/>
      <c r="L84" s="26"/>
    </row>
    <row r="85" spans="1:12" ht="30" customHeight="1" x14ac:dyDescent="0.35">
      <c r="A85" s="203"/>
      <c r="B85" s="200"/>
      <c r="C85" s="11" t="s">
        <v>161</v>
      </c>
      <c r="D85" s="23">
        <f t="shared" ref="D85:I85" si="25">D81-D82-D83-D84</f>
        <v>0</v>
      </c>
      <c r="E85" s="23">
        <f t="shared" si="25"/>
        <v>0</v>
      </c>
      <c r="F85" s="23">
        <f t="shared" si="25"/>
        <v>0</v>
      </c>
      <c r="G85" s="23">
        <f t="shared" si="25"/>
        <v>0</v>
      </c>
      <c r="H85" s="23">
        <f t="shared" si="25"/>
        <v>0</v>
      </c>
      <c r="I85" s="23">
        <f t="shared" si="25"/>
        <v>0</v>
      </c>
      <c r="J85" s="56" t="s">
        <v>162</v>
      </c>
      <c r="K85" s="26"/>
      <c r="L85" s="26"/>
    </row>
    <row r="86" spans="1:12" ht="30" customHeight="1" x14ac:dyDescent="0.35">
      <c r="A86" s="203"/>
      <c r="B86" s="200"/>
      <c r="C86" s="11" t="s">
        <v>163</v>
      </c>
      <c r="D86" s="22" t="e">
        <f t="shared" ref="D86:I86" si="26">D85/D81</f>
        <v>#DIV/0!</v>
      </c>
      <c r="E86" s="22" t="e">
        <f t="shared" si="26"/>
        <v>#DIV/0!</v>
      </c>
      <c r="F86" s="22" t="e">
        <f t="shared" si="26"/>
        <v>#DIV/0!</v>
      </c>
      <c r="G86" s="22" t="e">
        <f t="shared" si="26"/>
        <v>#DIV/0!</v>
      </c>
      <c r="H86" s="22" t="e">
        <f t="shared" si="26"/>
        <v>#DIV/0!</v>
      </c>
      <c r="I86" s="22" t="e">
        <f t="shared" si="26"/>
        <v>#DIV/0!</v>
      </c>
      <c r="J86" s="36" t="s">
        <v>164</v>
      </c>
      <c r="K86" s="26"/>
      <c r="L86" s="26"/>
    </row>
    <row r="87" spans="1:12" ht="30" customHeight="1" x14ac:dyDescent="0.35">
      <c r="A87" s="203"/>
      <c r="B87" s="200"/>
      <c r="C87" s="49" t="s">
        <v>165</v>
      </c>
      <c r="D87" s="10">
        <f>IF(ISERROR(INDEX(报表汇总!$A$1:$G$499,MATCH($C87,报表汇总!$A$1:$A$499,0),MATCH(D$2,报表汇总!$A$1:$G$1,0))),0,IF(OR(INDEX(报表汇总!$A$1:$G$499,MATCH($C87,报表汇总!$A$1:$A$499,0),MATCH(D$2,报表汇总!$A$1:$G$1,0))="--",INDEX(报表汇总!$A$1:$G$499,MATCH($C87,报表汇总!$A$1:$A$499,0),MATCH(D$2,报表汇总!$A$1:$G$1,0))=FALSE),0,INDEX(报表汇总!$A$1:$G$499,MATCH($C87,报表汇总!$A$1:$A$499,0),MATCH(D$2,报表汇总!$A$1:$G$1,0))))</f>
        <v>0</v>
      </c>
      <c r="E87" s="10">
        <f>IF(ISERROR(INDEX(报表汇总!$A$1:$G$499,MATCH($C87,报表汇总!$A$1:$A$499,0),MATCH(E$2,报表汇总!$A$1:$G$1,0))),0,IF(OR(INDEX(报表汇总!$A$1:$G$499,MATCH($C87,报表汇总!$A$1:$A$499,0),MATCH(E$2,报表汇总!$A$1:$G$1,0))="--",INDEX(报表汇总!$A$1:$G$499,MATCH($C87,报表汇总!$A$1:$A$499,0),MATCH(E$2,报表汇总!$A$1:$G$1,0))=FALSE),0,INDEX(报表汇总!$A$1:$G$499,MATCH($C87,报表汇总!$A$1:$A$499,0),MATCH(E$2,报表汇总!$A$1:$G$1,0))))</f>
        <v>0</v>
      </c>
      <c r="F87" s="10">
        <f>IF(ISERROR(INDEX(报表汇总!$A$1:$G$499,MATCH($C87,报表汇总!$A$1:$A$499,0),MATCH(F$2,报表汇总!$A$1:$G$1,0))),0,IF(OR(INDEX(报表汇总!$A$1:$G$499,MATCH($C87,报表汇总!$A$1:$A$499,0),MATCH(F$2,报表汇总!$A$1:$G$1,0))="--",INDEX(报表汇总!$A$1:$G$499,MATCH($C87,报表汇总!$A$1:$A$499,0),MATCH(F$2,报表汇总!$A$1:$G$1,0))=FALSE),0,INDEX(报表汇总!$A$1:$G$499,MATCH($C87,报表汇总!$A$1:$A$499,0),MATCH(F$2,报表汇总!$A$1:$G$1,0))))</f>
        <v>0</v>
      </c>
      <c r="G87" s="10">
        <f>IF(ISERROR(INDEX(报表汇总!$A$1:$G$499,MATCH($C87,报表汇总!$A$1:$A$499,0),MATCH(G$2,报表汇总!$A$1:$G$1,0))),0,IF(OR(INDEX(报表汇总!$A$1:$G$499,MATCH($C87,报表汇总!$A$1:$A$499,0),MATCH(G$2,报表汇总!$A$1:$G$1,0))="--",INDEX(报表汇总!$A$1:$G$499,MATCH($C87,报表汇总!$A$1:$A$499,0),MATCH(G$2,报表汇总!$A$1:$G$1,0))=FALSE),0,INDEX(报表汇总!$A$1:$G$499,MATCH($C87,报表汇总!$A$1:$A$499,0),MATCH(G$2,报表汇总!$A$1:$G$1,0))))</f>
        <v>0</v>
      </c>
      <c r="H87" s="10">
        <f>IF(ISERROR(INDEX(报表汇总!$A$1:$G$499,MATCH($C87,报表汇总!$A$1:$A$499,0),MATCH(H$2,报表汇总!$A$1:$G$1,0))),0,IF(OR(INDEX(报表汇总!$A$1:$G$499,MATCH($C87,报表汇总!$A$1:$A$499,0),MATCH(H$2,报表汇总!$A$1:$G$1,0))="--",INDEX(报表汇总!$A$1:$G$499,MATCH($C87,报表汇总!$A$1:$A$499,0),MATCH(H$2,报表汇总!$A$1:$G$1,0))=FALSE),0,INDEX(报表汇总!$A$1:$G$499,MATCH($C87,报表汇总!$A$1:$A$499,0),MATCH(H$2,报表汇总!$A$1:$G$1,0))))</f>
        <v>0</v>
      </c>
      <c r="I87" s="10">
        <f>IF(ISERROR(INDEX(报表汇总!$A$1:$G$499,MATCH($C87,报表汇总!$A$1:$A$499,0),MATCH(I$2,报表汇总!$A$1:$G$1,0))),0,IF(OR(INDEX(报表汇总!$A$1:$G$499,MATCH($C87,报表汇总!$A$1:$A$499,0),MATCH(I$2,报表汇总!$A$1:$G$1,0))="--",INDEX(报表汇总!$A$1:$G$499,MATCH($C87,报表汇总!$A$1:$A$499,0),MATCH(I$2,报表汇总!$A$1:$G$1,0))=FALSE),0,INDEX(报表汇总!$A$1:$G$499,MATCH($C87,报表汇总!$A$1:$A$499,0),MATCH(I$2,报表汇总!$A$1:$G$1,0))))</f>
        <v>0</v>
      </c>
      <c r="J87" s="33"/>
      <c r="K87" s="26"/>
      <c r="L87" s="26"/>
    </row>
    <row r="88" spans="1:12" ht="30" customHeight="1" x14ac:dyDescent="0.35">
      <c r="A88" s="204"/>
      <c r="B88" s="201"/>
      <c r="C88" s="11" t="s">
        <v>166</v>
      </c>
      <c r="D88" s="22" t="e">
        <f t="shared" ref="D88:I88" si="27">D85/D87</f>
        <v>#DIV/0!</v>
      </c>
      <c r="E88" s="22" t="e">
        <f t="shared" si="27"/>
        <v>#DIV/0!</v>
      </c>
      <c r="F88" s="22" t="e">
        <f t="shared" si="27"/>
        <v>#DIV/0!</v>
      </c>
      <c r="G88" s="22" t="e">
        <f t="shared" si="27"/>
        <v>#DIV/0!</v>
      </c>
      <c r="H88" s="22" t="e">
        <f t="shared" si="27"/>
        <v>#DIV/0!</v>
      </c>
      <c r="I88" s="22" t="e">
        <f t="shared" si="27"/>
        <v>#DIV/0!</v>
      </c>
      <c r="J88" s="29" t="s">
        <v>167</v>
      </c>
      <c r="K88" s="26"/>
      <c r="L88" s="26"/>
    </row>
    <row r="89" spans="1:12" ht="30" customHeight="1" x14ac:dyDescent="0.35">
      <c r="A89" s="202" t="s">
        <v>168</v>
      </c>
      <c r="B89" s="199" t="s">
        <v>169</v>
      </c>
      <c r="C89" s="16" t="s">
        <v>170</v>
      </c>
      <c r="D89" s="10">
        <f>IF(ISERROR(INDEX(报表汇总!$A$1:$G$499,MATCH($C89,报表汇总!$A$1:$A$499,0),MATCH(D$2,报表汇总!$A$1:$G$1,0))),0,IF(OR(INDEX(报表汇总!$A$1:$G$499,MATCH($C89,报表汇总!$A$1:$A$499,0),MATCH(D$2,报表汇总!$A$1:$G$1,0))="--",INDEX(报表汇总!$A$1:$G$499,MATCH($C89,报表汇总!$A$1:$A$499,0),MATCH(D$2,报表汇总!$A$1:$G$1,0))=FALSE),0,INDEX(报表汇总!$A$1:$G$499,MATCH($C89,报表汇总!$A$1:$A$499,0),MATCH(D$2,报表汇总!$A$1:$G$1,0))))</f>
        <v>0</v>
      </c>
      <c r="E89" s="10">
        <f>IF(ISERROR(INDEX(报表汇总!$A$1:$G$499,MATCH($C89,报表汇总!$A$1:$A$499,0),MATCH(E$2,报表汇总!$A$1:$G$1,0))),0,IF(OR(INDEX(报表汇总!$A$1:$G$499,MATCH($C89,报表汇总!$A$1:$A$499,0),MATCH(E$2,报表汇总!$A$1:$G$1,0))="--",INDEX(报表汇总!$A$1:$G$499,MATCH($C89,报表汇总!$A$1:$A$499,0),MATCH(E$2,报表汇总!$A$1:$G$1,0))=FALSE),0,INDEX(报表汇总!$A$1:$G$499,MATCH($C89,报表汇总!$A$1:$A$499,0),MATCH(E$2,报表汇总!$A$1:$G$1,0))))</f>
        <v>0</v>
      </c>
      <c r="F89" s="10">
        <f>IF(ISERROR(INDEX(报表汇总!$A$1:$G$499,MATCH($C89,报表汇总!$A$1:$A$499,0),MATCH(F$2,报表汇总!$A$1:$G$1,0))),0,IF(OR(INDEX(报表汇总!$A$1:$G$499,MATCH($C89,报表汇总!$A$1:$A$499,0),MATCH(F$2,报表汇总!$A$1:$G$1,0))="--",INDEX(报表汇总!$A$1:$G$499,MATCH($C89,报表汇总!$A$1:$A$499,0),MATCH(F$2,报表汇总!$A$1:$G$1,0))=FALSE),0,INDEX(报表汇总!$A$1:$G$499,MATCH($C89,报表汇总!$A$1:$A$499,0),MATCH(F$2,报表汇总!$A$1:$G$1,0))))</f>
        <v>0</v>
      </c>
      <c r="G89" s="10">
        <f>IF(ISERROR(INDEX(报表汇总!$A$1:$G$499,MATCH($C89,报表汇总!$A$1:$A$499,0),MATCH(G$2,报表汇总!$A$1:$G$1,0))),0,IF(OR(INDEX(报表汇总!$A$1:$G$499,MATCH($C89,报表汇总!$A$1:$A$499,0),MATCH(G$2,报表汇总!$A$1:$G$1,0))="--",INDEX(报表汇总!$A$1:$G$499,MATCH($C89,报表汇总!$A$1:$A$499,0),MATCH(G$2,报表汇总!$A$1:$G$1,0))=FALSE),0,INDEX(报表汇总!$A$1:$G$499,MATCH($C89,报表汇总!$A$1:$A$499,0),MATCH(G$2,报表汇总!$A$1:$G$1,0))))</f>
        <v>0</v>
      </c>
      <c r="H89" s="10">
        <f>IF(ISERROR(INDEX(报表汇总!$A$1:$G$499,MATCH($C89,报表汇总!$A$1:$A$499,0),MATCH(H$2,报表汇总!$A$1:$G$1,0))),0,IF(OR(INDEX(报表汇总!$A$1:$G$499,MATCH($C89,报表汇总!$A$1:$A$499,0),MATCH(H$2,报表汇总!$A$1:$G$1,0))="--",INDEX(报表汇总!$A$1:$G$499,MATCH($C89,报表汇总!$A$1:$A$499,0),MATCH(H$2,报表汇总!$A$1:$G$1,0))=FALSE),0,INDEX(报表汇总!$A$1:$G$499,MATCH($C89,报表汇总!$A$1:$A$499,0),MATCH(H$2,报表汇总!$A$1:$G$1,0))))</f>
        <v>0</v>
      </c>
      <c r="I89" s="10">
        <f>IF(ISERROR(INDEX(报表汇总!$A$1:$G$499,MATCH($C89,报表汇总!$A$1:$A$499,0),MATCH(I$2,报表汇总!$A$1:$G$1,0))),0,IF(OR(INDEX(报表汇总!$A$1:$G$499,MATCH($C89,报表汇总!$A$1:$A$499,0),MATCH(I$2,报表汇总!$A$1:$G$1,0))="--",INDEX(报表汇总!$A$1:$G$499,MATCH($C89,报表汇总!$A$1:$A$499,0),MATCH(I$2,报表汇总!$A$1:$G$1,0))=FALSE),0,INDEX(报表汇总!$A$1:$G$499,MATCH($C89,报表汇总!$A$1:$A$499,0),MATCH(I$2,报表汇总!$A$1:$G$1,0))))</f>
        <v>0</v>
      </c>
      <c r="J89" s="57"/>
      <c r="K89" s="26"/>
      <c r="L89" s="26"/>
    </row>
    <row r="90" spans="1:12" ht="30" customHeight="1" x14ac:dyDescent="0.35">
      <c r="A90" s="203"/>
      <c r="B90" s="200"/>
      <c r="C90" s="18" t="s">
        <v>216</v>
      </c>
      <c r="D90" s="10">
        <f>IF(ISERROR(INDEX(报表汇总!$A$1:$G$499,MATCH($C90,报表汇总!$A$1:$A$499,0),MATCH(D$2,报表汇总!$A$1:$G$1,0))),0,IF(OR(INDEX(报表汇总!$A$1:$G$499,MATCH($C90,报表汇总!$A$1:$A$499,0),MATCH(D$2,报表汇总!$A$1:$G$1,0))="--",INDEX(报表汇总!$A$1:$G$499,MATCH($C90,报表汇总!$A$1:$A$499,0),MATCH(D$2,报表汇总!$A$1:$G$1,0))=FALSE),0,INDEX(报表汇总!$A$1:$G$499,MATCH($C90,报表汇总!$A$1:$A$499,0),MATCH(D$2,报表汇总!$A$1:$G$1,0))))</f>
        <v>0</v>
      </c>
      <c r="E90" s="10">
        <f>IF(ISERROR(INDEX(报表汇总!$A$1:$G$499,MATCH($C90,报表汇总!$A$1:$A$499,0),MATCH(E$2,报表汇总!$A$1:$G$1,0))),0,IF(OR(INDEX(报表汇总!$A$1:$G$499,MATCH($C90,报表汇总!$A$1:$A$499,0),MATCH(E$2,报表汇总!$A$1:$G$1,0))="--",INDEX(报表汇总!$A$1:$G$499,MATCH($C90,报表汇总!$A$1:$A$499,0),MATCH(E$2,报表汇总!$A$1:$G$1,0))=FALSE),0,INDEX(报表汇总!$A$1:$G$499,MATCH($C90,报表汇总!$A$1:$A$499,0),MATCH(E$2,报表汇总!$A$1:$G$1,0))))</f>
        <v>0</v>
      </c>
      <c r="F90" s="10">
        <f>IF(ISERROR(INDEX(报表汇总!$A$1:$G$499,MATCH($C90,报表汇总!$A$1:$A$499,0),MATCH(F$2,报表汇总!$A$1:$G$1,0))),0,IF(OR(INDEX(报表汇总!$A$1:$G$499,MATCH($C90,报表汇总!$A$1:$A$499,0),MATCH(F$2,报表汇总!$A$1:$G$1,0))="--",INDEX(报表汇总!$A$1:$G$499,MATCH($C90,报表汇总!$A$1:$A$499,0),MATCH(F$2,报表汇总!$A$1:$G$1,0))=FALSE),0,INDEX(报表汇总!$A$1:$G$499,MATCH($C90,报表汇总!$A$1:$A$499,0),MATCH(F$2,报表汇总!$A$1:$G$1,0))))</f>
        <v>0</v>
      </c>
      <c r="G90" s="10">
        <f>IF(ISERROR(INDEX(报表汇总!$A$1:$G$499,MATCH($C90,报表汇总!$A$1:$A$499,0),MATCH(G$2,报表汇总!$A$1:$G$1,0))),0,IF(OR(INDEX(报表汇总!$A$1:$G$499,MATCH($C90,报表汇总!$A$1:$A$499,0),MATCH(G$2,报表汇总!$A$1:$G$1,0))="--",INDEX(报表汇总!$A$1:$G$499,MATCH($C90,报表汇总!$A$1:$A$499,0),MATCH(G$2,报表汇总!$A$1:$G$1,0))=FALSE),0,INDEX(报表汇总!$A$1:$G$499,MATCH($C90,报表汇总!$A$1:$A$499,0),MATCH(G$2,报表汇总!$A$1:$G$1,0))))</f>
        <v>0</v>
      </c>
      <c r="H90" s="10">
        <f>IF(ISERROR(INDEX(报表汇总!$A$1:$G$499,MATCH($C90,报表汇总!$A$1:$A$499,0),MATCH(H$2,报表汇总!$A$1:$G$1,0))),0,IF(OR(INDEX(报表汇总!$A$1:$G$499,MATCH($C90,报表汇总!$A$1:$A$499,0),MATCH(H$2,报表汇总!$A$1:$G$1,0))="--",INDEX(报表汇总!$A$1:$G$499,MATCH($C90,报表汇总!$A$1:$A$499,0),MATCH(H$2,报表汇总!$A$1:$G$1,0))=FALSE),0,INDEX(报表汇总!$A$1:$G$499,MATCH($C90,报表汇总!$A$1:$A$499,0),MATCH(H$2,报表汇总!$A$1:$G$1,0))))</f>
        <v>0</v>
      </c>
      <c r="I90" s="10">
        <f>IF(ISERROR(INDEX(报表汇总!$A$1:$G$499,MATCH($C90,报表汇总!$A$1:$A$499,0),MATCH(I$2,报表汇总!$A$1:$G$1,0))),0,IF(OR(INDEX(报表汇总!$A$1:$G$499,MATCH($C90,报表汇总!$A$1:$A$499,0),MATCH(I$2,报表汇总!$A$1:$G$1,0))="--",INDEX(报表汇总!$A$1:$G$499,MATCH($C90,报表汇总!$A$1:$A$499,0),MATCH(I$2,报表汇总!$A$1:$G$1,0))=FALSE),0,INDEX(报表汇总!$A$1:$G$499,MATCH($C90,报表汇总!$A$1:$A$499,0),MATCH(I$2,报表汇总!$A$1:$G$1,0))))</f>
        <v>0</v>
      </c>
      <c r="J90" s="57"/>
      <c r="K90" s="26"/>
      <c r="L90" s="26"/>
    </row>
    <row r="91" spans="1:12" ht="30" customHeight="1" x14ac:dyDescent="0.35">
      <c r="A91" s="204"/>
      <c r="B91" s="201"/>
      <c r="C91" s="11" t="s">
        <v>171</v>
      </c>
      <c r="D91" s="22" t="e">
        <f t="shared" ref="D91:I91" si="28">D89/D90</f>
        <v>#DIV/0!</v>
      </c>
      <c r="E91" s="22" t="e">
        <f t="shared" si="28"/>
        <v>#DIV/0!</v>
      </c>
      <c r="F91" s="22" t="e">
        <f t="shared" si="28"/>
        <v>#DIV/0!</v>
      </c>
      <c r="G91" s="22" t="e">
        <f t="shared" si="28"/>
        <v>#DIV/0!</v>
      </c>
      <c r="H91" s="22" t="e">
        <f t="shared" si="28"/>
        <v>#DIV/0!</v>
      </c>
      <c r="I91" s="22" t="e">
        <f t="shared" si="28"/>
        <v>#DIV/0!</v>
      </c>
      <c r="J91" s="58" t="s">
        <v>172</v>
      </c>
      <c r="K91" s="26"/>
      <c r="L91" s="26"/>
    </row>
    <row r="92" spans="1:12" ht="30" customHeight="1" x14ac:dyDescent="0.35">
      <c r="A92" s="202" t="s">
        <v>173</v>
      </c>
      <c r="B92" s="199" t="s">
        <v>174</v>
      </c>
      <c r="C92" s="18" t="s">
        <v>175</v>
      </c>
      <c r="D92" s="10">
        <f>IF(ISERROR(INDEX(报表汇总!$A$1:$G$499,MATCH($C92,报表汇总!$A$1:$A$499,0),MATCH(D$2,报表汇总!$A$1:$G$1,0))),0,IF(OR(INDEX(报表汇总!$A$1:$G$499,MATCH($C92,报表汇总!$A$1:$A$499,0),MATCH(D$2,报表汇总!$A$1:$G$1,0))="--",INDEX(报表汇总!$A$1:$G$499,MATCH($C92,报表汇总!$A$1:$A$499,0),MATCH(D$2,报表汇总!$A$1:$G$1,0))=FALSE),0,INDEX(报表汇总!$A$1:$G$499,MATCH($C92,报表汇总!$A$1:$A$499,0),MATCH(D$2,报表汇总!$A$1:$G$1,0))))</f>
        <v>0</v>
      </c>
      <c r="E92" s="10">
        <f>IF(ISERROR(INDEX(报表汇总!$A$1:$G$499,MATCH($C92,报表汇总!$A$1:$A$499,0),MATCH(E$2,报表汇总!$A$1:$G$1,0))),0,IF(OR(INDEX(报表汇总!$A$1:$G$499,MATCH($C92,报表汇总!$A$1:$A$499,0),MATCH(E$2,报表汇总!$A$1:$G$1,0))="--",INDEX(报表汇总!$A$1:$G$499,MATCH($C92,报表汇总!$A$1:$A$499,0),MATCH(E$2,报表汇总!$A$1:$G$1,0))=FALSE),0,INDEX(报表汇总!$A$1:$G$499,MATCH($C92,报表汇总!$A$1:$A$499,0),MATCH(E$2,报表汇总!$A$1:$G$1,0))))</f>
        <v>0</v>
      </c>
      <c r="F92" s="10">
        <f>IF(ISERROR(INDEX(报表汇总!$A$1:$G$499,MATCH($C92,报表汇总!$A$1:$A$499,0),MATCH(F$2,报表汇总!$A$1:$G$1,0))),0,IF(OR(INDEX(报表汇总!$A$1:$G$499,MATCH($C92,报表汇总!$A$1:$A$499,0),MATCH(F$2,报表汇总!$A$1:$G$1,0))="--",INDEX(报表汇总!$A$1:$G$499,MATCH($C92,报表汇总!$A$1:$A$499,0),MATCH(F$2,报表汇总!$A$1:$G$1,0))=FALSE),0,INDEX(报表汇总!$A$1:$G$499,MATCH($C92,报表汇总!$A$1:$A$499,0),MATCH(F$2,报表汇总!$A$1:$G$1,0))))</f>
        <v>0</v>
      </c>
      <c r="G92" s="10">
        <f>IF(ISERROR(INDEX(报表汇总!$A$1:$G$499,MATCH($C92,报表汇总!$A$1:$A$499,0),MATCH(G$2,报表汇总!$A$1:$G$1,0))),0,IF(OR(INDEX(报表汇总!$A$1:$G$499,MATCH($C92,报表汇总!$A$1:$A$499,0),MATCH(G$2,报表汇总!$A$1:$G$1,0))="--",INDEX(报表汇总!$A$1:$G$499,MATCH($C92,报表汇总!$A$1:$A$499,0),MATCH(G$2,报表汇总!$A$1:$G$1,0))=FALSE),0,INDEX(报表汇总!$A$1:$G$499,MATCH($C92,报表汇总!$A$1:$A$499,0),MATCH(G$2,报表汇总!$A$1:$G$1,0))))</f>
        <v>0</v>
      </c>
      <c r="H92" s="10">
        <f>IF(ISERROR(INDEX(报表汇总!$A$1:$G$499,MATCH($C92,报表汇总!$A$1:$A$499,0),MATCH(H$2,报表汇总!$A$1:$G$1,0))),0,IF(OR(INDEX(报表汇总!$A$1:$G$499,MATCH($C92,报表汇总!$A$1:$A$499,0),MATCH(H$2,报表汇总!$A$1:$G$1,0))="--",INDEX(报表汇总!$A$1:$G$499,MATCH($C92,报表汇总!$A$1:$A$499,0),MATCH(H$2,报表汇总!$A$1:$G$1,0))=FALSE),0,INDEX(报表汇总!$A$1:$G$499,MATCH($C92,报表汇总!$A$1:$A$499,0),MATCH(H$2,报表汇总!$A$1:$G$1,0))))</f>
        <v>0</v>
      </c>
      <c r="I92" s="10">
        <f>IF(ISERROR(INDEX(报表汇总!$A$1:$G$499,MATCH($C92,报表汇总!$A$1:$A$499,0),MATCH(I$2,报表汇总!$A$1:$G$1,0))),0,IF(OR(INDEX(报表汇总!$A$1:$G$499,MATCH($C92,报表汇总!$A$1:$A$499,0),MATCH(I$2,报表汇总!$A$1:$G$1,0))="--",INDEX(报表汇总!$A$1:$G$499,MATCH($C92,报表汇总!$A$1:$A$499,0),MATCH(I$2,报表汇总!$A$1:$G$1,0))=FALSE),0,INDEX(报表汇总!$A$1:$G$499,MATCH($C92,报表汇总!$A$1:$A$499,0),MATCH(I$2,报表汇总!$A$1:$G$1,0))))</f>
        <v>0</v>
      </c>
      <c r="J92" s="31"/>
      <c r="K92" s="26"/>
      <c r="L92" s="26"/>
    </row>
    <row r="93" spans="1:12" ht="30" customHeight="1" x14ac:dyDescent="0.35">
      <c r="A93" s="203"/>
      <c r="B93" s="200"/>
      <c r="C93" s="18" t="s">
        <v>176</v>
      </c>
      <c r="D93" s="10">
        <f>IF(ISERROR(INDEX(报表汇总!$A$1:$G$499,MATCH($C93,报表汇总!$A$1:$A$499,0),MATCH(D$2,报表汇总!$A$1:$G$1,0))),0,IF(OR(INDEX(报表汇总!$A$1:$G$499,MATCH($C93,报表汇总!$A$1:$A$499,0),MATCH(D$2,报表汇总!$A$1:$G$1,0))="--",INDEX(报表汇总!$A$1:$G$499,MATCH($C93,报表汇总!$A$1:$A$499,0),MATCH(D$2,报表汇总!$A$1:$G$1,0))=FALSE),0,INDEX(报表汇总!$A$1:$G$499,MATCH($C93,报表汇总!$A$1:$A$499,0),MATCH(D$2,报表汇总!$A$1:$G$1,0))))</f>
        <v>0</v>
      </c>
      <c r="E93" s="10">
        <f>IF(ISERROR(INDEX(报表汇总!$A$1:$G$499,MATCH($C93,报表汇总!$A$1:$A$499,0),MATCH(E$2,报表汇总!$A$1:$G$1,0))),0,IF(OR(INDEX(报表汇总!$A$1:$G$499,MATCH($C93,报表汇总!$A$1:$A$499,0),MATCH(E$2,报表汇总!$A$1:$G$1,0))="--",INDEX(报表汇总!$A$1:$G$499,MATCH($C93,报表汇总!$A$1:$A$499,0),MATCH(E$2,报表汇总!$A$1:$G$1,0))=FALSE),0,INDEX(报表汇总!$A$1:$G$499,MATCH($C93,报表汇总!$A$1:$A$499,0),MATCH(E$2,报表汇总!$A$1:$G$1,0))))</f>
        <v>0</v>
      </c>
      <c r="F93" s="10">
        <f>IF(ISERROR(INDEX(报表汇总!$A$1:$G$499,MATCH($C93,报表汇总!$A$1:$A$499,0),MATCH(F$2,报表汇总!$A$1:$G$1,0))),0,IF(OR(INDEX(报表汇总!$A$1:$G$499,MATCH($C93,报表汇总!$A$1:$A$499,0),MATCH(F$2,报表汇总!$A$1:$G$1,0))="--",INDEX(报表汇总!$A$1:$G$499,MATCH($C93,报表汇总!$A$1:$A$499,0),MATCH(F$2,报表汇总!$A$1:$G$1,0))=FALSE),0,INDEX(报表汇总!$A$1:$G$499,MATCH($C93,报表汇总!$A$1:$A$499,0),MATCH(F$2,报表汇总!$A$1:$G$1,0))))</f>
        <v>0</v>
      </c>
      <c r="G93" s="10">
        <f>IF(ISERROR(INDEX(报表汇总!$A$1:$G$499,MATCH($C93,报表汇总!$A$1:$A$499,0),MATCH(G$2,报表汇总!$A$1:$G$1,0))),0,IF(OR(INDEX(报表汇总!$A$1:$G$499,MATCH($C93,报表汇总!$A$1:$A$499,0),MATCH(G$2,报表汇总!$A$1:$G$1,0))="--",INDEX(报表汇总!$A$1:$G$499,MATCH($C93,报表汇总!$A$1:$A$499,0),MATCH(G$2,报表汇总!$A$1:$G$1,0))=FALSE),0,INDEX(报表汇总!$A$1:$G$499,MATCH($C93,报表汇总!$A$1:$A$499,0),MATCH(G$2,报表汇总!$A$1:$G$1,0))))</f>
        <v>0</v>
      </c>
      <c r="H93" s="10">
        <f>IF(ISERROR(INDEX(报表汇总!$A$1:$G$499,MATCH($C93,报表汇总!$A$1:$A$499,0),MATCH(H$2,报表汇总!$A$1:$G$1,0))),0,IF(OR(INDEX(报表汇总!$A$1:$G$499,MATCH($C93,报表汇总!$A$1:$A$499,0),MATCH(H$2,报表汇总!$A$1:$G$1,0))="--",INDEX(报表汇总!$A$1:$G$499,MATCH($C93,报表汇总!$A$1:$A$499,0),MATCH(H$2,报表汇总!$A$1:$G$1,0))=FALSE),0,INDEX(报表汇总!$A$1:$G$499,MATCH($C93,报表汇总!$A$1:$A$499,0),MATCH(H$2,报表汇总!$A$1:$G$1,0))))</f>
        <v>0</v>
      </c>
      <c r="I93" s="10">
        <f>IF(ISERROR(INDEX(报表汇总!$A$1:$G$499,MATCH($C93,报表汇总!$A$1:$A$499,0),MATCH(I$2,报表汇总!$A$1:$G$1,0))),0,IF(OR(INDEX(报表汇总!$A$1:$G$499,MATCH($C93,报表汇总!$A$1:$A$499,0),MATCH(I$2,报表汇总!$A$1:$G$1,0))="--",INDEX(报表汇总!$A$1:$G$499,MATCH($C93,报表汇总!$A$1:$A$499,0),MATCH(I$2,报表汇总!$A$1:$G$1,0))=FALSE),0,INDEX(报表汇总!$A$1:$G$499,MATCH($C93,报表汇总!$A$1:$A$499,0),MATCH(I$2,报表汇总!$A$1:$G$1,0))))</f>
        <v>0</v>
      </c>
      <c r="J93" s="31"/>
      <c r="K93" s="26"/>
      <c r="L93" s="26"/>
    </row>
    <row r="94" spans="1:12" ht="43.2" x14ac:dyDescent="0.35">
      <c r="A94" s="203"/>
      <c r="B94" s="200"/>
      <c r="C94" s="11" t="s">
        <v>177</v>
      </c>
      <c r="D94" s="22" t="e">
        <f t="shared" ref="D94:I94" si="29">D92/D93</f>
        <v>#DIV/0!</v>
      </c>
      <c r="E94" s="22" t="e">
        <f t="shared" si="29"/>
        <v>#DIV/0!</v>
      </c>
      <c r="F94" s="22" t="e">
        <f t="shared" si="29"/>
        <v>#DIV/0!</v>
      </c>
      <c r="G94" s="22" t="e">
        <f t="shared" si="29"/>
        <v>#DIV/0!</v>
      </c>
      <c r="H94" s="22" t="e">
        <f t="shared" si="29"/>
        <v>#DIV/0!</v>
      </c>
      <c r="I94" s="22" t="e">
        <f t="shared" si="29"/>
        <v>#DIV/0!</v>
      </c>
      <c r="J94" s="59" t="s">
        <v>178</v>
      </c>
      <c r="K94" s="26"/>
      <c r="L94" s="26"/>
    </row>
    <row r="95" spans="1:12" ht="28.8" x14ac:dyDescent="0.35">
      <c r="A95" s="204"/>
      <c r="B95" s="201"/>
      <c r="C95" s="11" t="s">
        <v>179</v>
      </c>
      <c r="D95" s="22"/>
      <c r="E95" s="22" t="e">
        <f t="shared" ref="E95:I95" si="30">(E92-D92)/D92</f>
        <v>#DIV/0!</v>
      </c>
      <c r="F95" s="22" t="e">
        <f t="shared" si="30"/>
        <v>#DIV/0!</v>
      </c>
      <c r="G95" s="22" t="e">
        <f t="shared" si="30"/>
        <v>#DIV/0!</v>
      </c>
      <c r="H95" s="22" t="e">
        <f t="shared" si="30"/>
        <v>#DIV/0!</v>
      </c>
      <c r="I95" s="22" t="e">
        <f t="shared" si="30"/>
        <v>#DIV/0!</v>
      </c>
      <c r="J95" s="59" t="s">
        <v>180</v>
      </c>
      <c r="K95" s="26"/>
      <c r="L95" s="26"/>
    </row>
    <row r="96" spans="1:12" ht="33" customHeight="1" x14ac:dyDescent="0.35">
      <c r="A96" s="202" t="s">
        <v>181</v>
      </c>
      <c r="B96" s="199" t="s">
        <v>182</v>
      </c>
      <c r="C96" s="18" t="s">
        <v>183</v>
      </c>
      <c r="D96" s="10">
        <f>IF(ISERROR(INDEX(报表汇总!$A$1:$G$499,MATCH($C96,报表汇总!$A$1:$A$499,0),MATCH(D$2,报表汇总!$A$1:$G$1,0))),0,IF(OR(INDEX(报表汇总!$A$1:$G$499,MATCH($C96,报表汇总!$A$1:$A$499,0),MATCH(D$2,报表汇总!$A$1:$G$1,0))="--",INDEX(报表汇总!$A$1:$G$499,MATCH($C96,报表汇总!$A$1:$A$499,0),MATCH(D$2,报表汇总!$A$1:$G$1,0))=FALSE),0,INDEX(报表汇总!$A$1:$G$499,MATCH($C96,报表汇总!$A$1:$A$499,0),MATCH(D$2,报表汇总!$A$1:$G$1,0))))</f>
        <v>0</v>
      </c>
      <c r="E96" s="10">
        <f>IF(ISERROR(INDEX(报表汇总!$A$1:$G$499,MATCH($C96,报表汇总!$A$1:$A$499,0),MATCH(E$2,报表汇总!$A$1:$G$1,0))),0,IF(OR(INDEX(报表汇总!$A$1:$G$499,MATCH($C96,报表汇总!$A$1:$A$499,0),MATCH(E$2,报表汇总!$A$1:$G$1,0))="--",INDEX(报表汇总!$A$1:$G$499,MATCH($C96,报表汇总!$A$1:$A$499,0),MATCH(E$2,报表汇总!$A$1:$G$1,0))=FALSE),0,INDEX(报表汇总!$A$1:$G$499,MATCH($C96,报表汇总!$A$1:$A$499,0),MATCH(E$2,报表汇总!$A$1:$G$1,0))))</f>
        <v>0</v>
      </c>
      <c r="F96" s="10">
        <f>IF(ISERROR(INDEX(报表汇总!$A$1:$G$499,MATCH($C96,报表汇总!$A$1:$A$499,0),MATCH(F$2,报表汇总!$A$1:$G$1,0))),0,IF(OR(INDEX(报表汇总!$A$1:$G$499,MATCH($C96,报表汇总!$A$1:$A$499,0),MATCH(F$2,报表汇总!$A$1:$G$1,0))="--",INDEX(报表汇总!$A$1:$G$499,MATCH($C96,报表汇总!$A$1:$A$499,0),MATCH(F$2,报表汇总!$A$1:$G$1,0))=FALSE),0,INDEX(报表汇总!$A$1:$G$499,MATCH($C96,报表汇总!$A$1:$A$499,0),MATCH(F$2,报表汇总!$A$1:$G$1,0))))</f>
        <v>0</v>
      </c>
      <c r="G96" s="10">
        <f>IF(ISERROR(INDEX(报表汇总!$A$1:$G$499,MATCH($C96,报表汇总!$A$1:$A$499,0),MATCH(G$2,报表汇总!$A$1:$G$1,0))),0,IF(OR(INDEX(报表汇总!$A$1:$G$499,MATCH($C96,报表汇总!$A$1:$A$499,0),MATCH(G$2,报表汇总!$A$1:$G$1,0))="--",INDEX(报表汇总!$A$1:$G$499,MATCH($C96,报表汇总!$A$1:$A$499,0),MATCH(G$2,报表汇总!$A$1:$G$1,0))=FALSE),0,INDEX(报表汇总!$A$1:$G$499,MATCH($C96,报表汇总!$A$1:$A$499,0),MATCH(G$2,报表汇总!$A$1:$G$1,0))))</f>
        <v>0</v>
      </c>
      <c r="H96" s="10">
        <f>IF(ISERROR(INDEX(报表汇总!$A$1:$G$499,MATCH($C96,报表汇总!$A$1:$A$499,0),MATCH(H$2,报表汇总!$A$1:$G$1,0))),0,IF(OR(INDEX(报表汇总!$A$1:$G$499,MATCH($C96,报表汇总!$A$1:$A$499,0),MATCH(H$2,报表汇总!$A$1:$G$1,0))="--",INDEX(报表汇总!$A$1:$G$499,MATCH($C96,报表汇总!$A$1:$A$499,0),MATCH(H$2,报表汇总!$A$1:$G$1,0))=FALSE),0,INDEX(报表汇总!$A$1:$G$499,MATCH($C96,报表汇总!$A$1:$A$499,0),MATCH(H$2,报表汇总!$A$1:$G$1,0))))</f>
        <v>0</v>
      </c>
      <c r="I96" s="10">
        <f>IF(ISERROR(INDEX(报表汇总!$A$1:$G$499,MATCH($C96,报表汇总!$A$1:$A$499,0),MATCH(I$2,报表汇总!$A$1:$G$1,0))),0,IF(OR(INDEX(报表汇总!$A$1:$G$499,MATCH($C96,报表汇总!$A$1:$A$499,0),MATCH(I$2,报表汇总!$A$1:$G$1,0))="--",INDEX(报表汇总!$A$1:$G$499,MATCH($C96,报表汇总!$A$1:$A$499,0),MATCH(I$2,报表汇总!$A$1:$G$1,0))=FALSE),0,INDEX(报表汇总!$A$1:$G$499,MATCH($C96,报表汇总!$A$1:$A$499,0),MATCH(I$2,报表汇总!$A$1:$G$1,0))))</f>
        <v>0</v>
      </c>
      <c r="J96" s="60"/>
      <c r="K96" s="26"/>
      <c r="L96" s="26"/>
    </row>
    <row r="97" spans="1:12" ht="32.25" customHeight="1" x14ac:dyDescent="0.35">
      <c r="A97" s="203"/>
      <c r="B97" s="200"/>
      <c r="C97" s="18" t="s">
        <v>170</v>
      </c>
      <c r="D97" s="10">
        <f>IF(ISERROR(INDEX(报表汇总!$A$1:$G$499,MATCH($C97,报表汇总!$A$1:$A$499,0),MATCH(D$2,报表汇总!$A$1:$G$1,0))),0,IF(OR(INDEX(报表汇总!$A$1:$G$499,MATCH($C97,报表汇总!$A$1:$A$499,0),MATCH(D$2,报表汇总!$A$1:$G$1,0))="--",INDEX(报表汇总!$A$1:$G$499,MATCH($C97,报表汇总!$A$1:$A$499,0),MATCH(D$2,报表汇总!$A$1:$G$1,0))=FALSE),0,INDEX(报表汇总!$A$1:$G$499,MATCH($C97,报表汇总!$A$1:$A$499,0),MATCH(D$2,报表汇总!$A$1:$G$1,0))))</f>
        <v>0</v>
      </c>
      <c r="E97" s="10">
        <f>IF(ISERROR(INDEX(报表汇总!$A$1:$G$499,MATCH($C97,报表汇总!$A$1:$A$499,0),MATCH(E$2,报表汇总!$A$1:$G$1,0))),0,IF(OR(INDEX(报表汇总!$A$1:$G$499,MATCH($C97,报表汇总!$A$1:$A$499,0),MATCH(E$2,报表汇总!$A$1:$G$1,0))="--",INDEX(报表汇总!$A$1:$G$499,MATCH($C97,报表汇总!$A$1:$A$499,0),MATCH(E$2,报表汇总!$A$1:$G$1,0))=FALSE),0,INDEX(报表汇总!$A$1:$G$499,MATCH($C97,报表汇总!$A$1:$A$499,0),MATCH(E$2,报表汇总!$A$1:$G$1,0))))</f>
        <v>0</v>
      </c>
      <c r="F97" s="10">
        <f>IF(ISERROR(INDEX(报表汇总!$A$1:$G$499,MATCH($C97,报表汇总!$A$1:$A$499,0),MATCH(F$2,报表汇总!$A$1:$G$1,0))),0,IF(OR(INDEX(报表汇总!$A$1:$G$499,MATCH($C97,报表汇总!$A$1:$A$499,0),MATCH(F$2,报表汇总!$A$1:$G$1,0))="--",INDEX(报表汇总!$A$1:$G$499,MATCH($C97,报表汇总!$A$1:$A$499,0),MATCH(F$2,报表汇总!$A$1:$G$1,0))=FALSE),0,INDEX(报表汇总!$A$1:$G$499,MATCH($C97,报表汇总!$A$1:$A$499,0),MATCH(F$2,报表汇总!$A$1:$G$1,0))))</f>
        <v>0</v>
      </c>
      <c r="G97" s="10">
        <f>IF(ISERROR(INDEX(报表汇总!$A$1:$G$499,MATCH($C97,报表汇总!$A$1:$A$499,0),MATCH(G$2,报表汇总!$A$1:$G$1,0))),0,IF(OR(INDEX(报表汇总!$A$1:$G$499,MATCH($C97,报表汇总!$A$1:$A$499,0),MATCH(G$2,报表汇总!$A$1:$G$1,0))="--",INDEX(报表汇总!$A$1:$G$499,MATCH($C97,报表汇总!$A$1:$A$499,0),MATCH(G$2,报表汇总!$A$1:$G$1,0))=FALSE),0,INDEX(报表汇总!$A$1:$G$499,MATCH($C97,报表汇总!$A$1:$A$499,0),MATCH(G$2,报表汇总!$A$1:$G$1,0))))</f>
        <v>0</v>
      </c>
      <c r="H97" s="10">
        <f>IF(ISERROR(INDEX(报表汇总!$A$1:$G$499,MATCH($C97,报表汇总!$A$1:$A$499,0),MATCH(H$2,报表汇总!$A$1:$G$1,0))),0,IF(OR(INDEX(报表汇总!$A$1:$G$499,MATCH($C97,报表汇总!$A$1:$A$499,0),MATCH(H$2,报表汇总!$A$1:$G$1,0))="--",INDEX(报表汇总!$A$1:$G$499,MATCH($C97,报表汇总!$A$1:$A$499,0),MATCH(H$2,报表汇总!$A$1:$G$1,0))=FALSE),0,INDEX(报表汇总!$A$1:$G$499,MATCH($C97,报表汇总!$A$1:$A$499,0),MATCH(H$2,报表汇总!$A$1:$G$1,0))))</f>
        <v>0</v>
      </c>
      <c r="I97" s="10">
        <f>IF(ISERROR(INDEX(报表汇总!$A$1:$G$499,MATCH($C97,报表汇总!$A$1:$A$499,0),MATCH(I$2,报表汇总!$A$1:$G$1,0))),0,IF(OR(INDEX(报表汇总!$A$1:$G$499,MATCH($C97,报表汇总!$A$1:$A$499,0),MATCH(I$2,报表汇总!$A$1:$G$1,0))="--",INDEX(报表汇总!$A$1:$G$499,MATCH($C97,报表汇总!$A$1:$A$499,0),MATCH(I$2,报表汇总!$A$1:$G$1,0))=FALSE),0,INDEX(报表汇总!$A$1:$G$499,MATCH($C97,报表汇总!$A$1:$A$499,0),MATCH(I$2,报表汇总!$A$1:$G$1,0))))</f>
        <v>0</v>
      </c>
      <c r="J97" s="57"/>
      <c r="K97" s="26"/>
      <c r="L97" s="26"/>
    </row>
    <row r="98" spans="1:12" ht="32.4" x14ac:dyDescent="0.35">
      <c r="A98" s="204"/>
      <c r="B98" s="200"/>
      <c r="C98" s="11" t="s">
        <v>184</v>
      </c>
      <c r="D98" s="22" t="e">
        <f t="shared" ref="D98:I98" si="31">D96/D97</f>
        <v>#DIV/0!</v>
      </c>
      <c r="E98" s="22" t="e">
        <f t="shared" si="31"/>
        <v>#DIV/0!</v>
      </c>
      <c r="F98" s="22" t="e">
        <f t="shared" si="31"/>
        <v>#DIV/0!</v>
      </c>
      <c r="G98" s="22" t="e">
        <f t="shared" si="31"/>
        <v>#DIV/0!</v>
      </c>
      <c r="H98" s="22" t="e">
        <f t="shared" si="31"/>
        <v>#DIV/0!</v>
      </c>
      <c r="I98" s="22" t="e">
        <f t="shared" si="31"/>
        <v>#DIV/0!</v>
      </c>
      <c r="J98" s="29" t="s">
        <v>185</v>
      </c>
      <c r="K98" s="26"/>
      <c r="L98" s="26"/>
    </row>
    <row r="99" spans="1:12" ht="30" customHeight="1" x14ac:dyDescent="0.35">
      <c r="A99" s="202" t="s">
        <v>186</v>
      </c>
      <c r="B99" s="194" t="s">
        <v>187</v>
      </c>
      <c r="C99" s="18" t="s">
        <v>215</v>
      </c>
      <c r="D99" s="10">
        <f>IF(ISERROR(INDEX(报表汇总!$A$1:$G$499,MATCH($C99,报表汇总!$A$1:$A$499,0),MATCH(D$2,报表汇总!$A$1:$G$1,0))),0,IF(OR(INDEX(报表汇总!$A$1:$G$499,MATCH($C99,报表汇总!$A$1:$A$499,0),MATCH(D$2,报表汇总!$A$1:$G$1,0))="--",INDEX(报表汇总!$A$1:$G$499,MATCH($C99,报表汇总!$A$1:$A$499,0),MATCH(D$2,报表汇总!$A$1:$G$1,0))=FALSE),0,INDEX(报表汇总!$A$1:$G$499,MATCH($C99,报表汇总!$A$1:$A$499,0),MATCH(D$2,报表汇总!$A$1:$G$1,0))))</f>
        <v>0</v>
      </c>
      <c r="E99" s="10">
        <f>IF(ISERROR(INDEX(报表汇总!$A$1:$G$499,MATCH($C99,报表汇总!$A$1:$A$499,0),MATCH(E$2,报表汇总!$A$1:$G$1,0))),0,IF(OR(INDEX(报表汇总!$A$1:$G$499,MATCH($C99,报表汇总!$A$1:$A$499,0),MATCH(E$2,报表汇总!$A$1:$G$1,0))="--",INDEX(报表汇总!$A$1:$G$499,MATCH($C99,报表汇总!$A$1:$A$499,0),MATCH(E$2,报表汇总!$A$1:$G$1,0))=FALSE),0,INDEX(报表汇总!$A$1:$G$499,MATCH($C99,报表汇总!$A$1:$A$499,0),MATCH(E$2,报表汇总!$A$1:$G$1,0))))</f>
        <v>0</v>
      </c>
      <c r="F99" s="10">
        <f>IF(ISERROR(INDEX(报表汇总!$A$1:$G$499,MATCH($C99,报表汇总!$A$1:$A$499,0),MATCH(F$2,报表汇总!$A$1:$G$1,0))),0,IF(OR(INDEX(报表汇总!$A$1:$G$499,MATCH($C99,报表汇总!$A$1:$A$499,0),MATCH(F$2,报表汇总!$A$1:$G$1,0))="--",INDEX(报表汇总!$A$1:$G$499,MATCH($C99,报表汇总!$A$1:$A$499,0),MATCH(F$2,报表汇总!$A$1:$G$1,0))=FALSE),0,INDEX(报表汇总!$A$1:$G$499,MATCH($C99,报表汇总!$A$1:$A$499,0),MATCH(F$2,报表汇总!$A$1:$G$1,0))))</f>
        <v>0</v>
      </c>
      <c r="G99" s="10">
        <f>IF(ISERROR(INDEX(报表汇总!$A$1:$G$499,MATCH($C99,报表汇总!$A$1:$A$499,0),MATCH(G$2,报表汇总!$A$1:$G$1,0))),0,IF(OR(INDEX(报表汇总!$A$1:$G$499,MATCH($C99,报表汇总!$A$1:$A$499,0),MATCH(G$2,报表汇总!$A$1:$G$1,0))="--",INDEX(报表汇总!$A$1:$G$499,MATCH($C99,报表汇总!$A$1:$A$499,0),MATCH(G$2,报表汇总!$A$1:$G$1,0))=FALSE),0,INDEX(报表汇总!$A$1:$G$499,MATCH($C99,报表汇总!$A$1:$A$499,0),MATCH(G$2,报表汇总!$A$1:$G$1,0))))</f>
        <v>0</v>
      </c>
      <c r="H99" s="10">
        <f>IF(ISERROR(INDEX(报表汇总!$A$1:$G$499,MATCH($C99,报表汇总!$A$1:$A$499,0),MATCH(H$2,报表汇总!$A$1:$G$1,0))),0,IF(OR(INDEX(报表汇总!$A$1:$G$499,MATCH($C99,报表汇总!$A$1:$A$499,0),MATCH(H$2,报表汇总!$A$1:$G$1,0))="--",INDEX(报表汇总!$A$1:$G$499,MATCH($C99,报表汇总!$A$1:$A$499,0),MATCH(H$2,报表汇总!$A$1:$G$1,0))=FALSE),0,INDEX(报表汇总!$A$1:$G$499,MATCH($C99,报表汇总!$A$1:$A$499,0),MATCH(H$2,报表汇总!$A$1:$G$1,0))))</f>
        <v>0</v>
      </c>
      <c r="I99" s="10">
        <f>IF(ISERROR(INDEX(报表汇总!$A$1:$G$499,MATCH($C99,报表汇总!$A$1:$A$499,0),MATCH(I$2,报表汇总!$A$1:$G$1,0))),0,IF(OR(INDEX(报表汇总!$A$1:$G$499,MATCH($C99,报表汇总!$A$1:$A$499,0),MATCH(I$2,报表汇总!$A$1:$G$1,0))="--",INDEX(报表汇总!$A$1:$G$499,MATCH($C99,报表汇总!$A$1:$A$499,0),MATCH(I$2,报表汇总!$A$1:$G$1,0))=FALSE),0,INDEX(报表汇总!$A$1:$G$499,MATCH($C99,报表汇总!$A$1:$A$499,0),MATCH(I$2,报表汇总!$A$1:$G$1,0))))</f>
        <v>0</v>
      </c>
      <c r="J99" s="61" t="s">
        <v>188</v>
      </c>
      <c r="K99" s="26"/>
      <c r="L99" s="26"/>
    </row>
    <row r="100" spans="1:12" ht="30" customHeight="1" x14ac:dyDescent="0.35">
      <c r="A100" s="203"/>
      <c r="B100" s="195"/>
      <c r="C100" s="18" t="s">
        <v>170</v>
      </c>
      <c r="D100" s="10">
        <f>IF(ISERROR(INDEX(报表汇总!$A$1:$G$499,MATCH($C100,报表汇总!$A$1:$A$499,0),MATCH(D$2,报表汇总!$A$1:$G$1,0))),0,IF(OR(INDEX(报表汇总!$A$1:$G$499,MATCH($C100,报表汇总!$A$1:$A$499,0),MATCH(D$2,报表汇总!$A$1:$G$1,0))="--",INDEX(报表汇总!$A$1:$G$499,MATCH($C100,报表汇总!$A$1:$A$499,0),MATCH(D$2,报表汇总!$A$1:$G$1,0))=FALSE),0,INDEX(报表汇总!$A$1:$G$499,MATCH($C100,报表汇总!$A$1:$A$499,0),MATCH(D$2,报表汇总!$A$1:$G$1,0))))</f>
        <v>0</v>
      </c>
      <c r="E100" s="10">
        <f>IF(ISERROR(INDEX(报表汇总!$A$1:$G$499,MATCH($C100,报表汇总!$A$1:$A$499,0),MATCH(E$2,报表汇总!$A$1:$G$1,0))),0,IF(OR(INDEX(报表汇总!$A$1:$G$499,MATCH($C100,报表汇总!$A$1:$A$499,0),MATCH(E$2,报表汇总!$A$1:$G$1,0))="--",INDEX(报表汇总!$A$1:$G$499,MATCH($C100,报表汇总!$A$1:$A$499,0),MATCH(E$2,报表汇总!$A$1:$G$1,0))=FALSE),0,INDEX(报表汇总!$A$1:$G$499,MATCH($C100,报表汇总!$A$1:$A$499,0),MATCH(E$2,报表汇总!$A$1:$G$1,0))))</f>
        <v>0</v>
      </c>
      <c r="F100" s="10">
        <f>IF(ISERROR(INDEX(报表汇总!$A$1:$G$499,MATCH($C100,报表汇总!$A$1:$A$499,0),MATCH(F$2,报表汇总!$A$1:$G$1,0))),0,IF(OR(INDEX(报表汇总!$A$1:$G$499,MATCH($C100,报表汇总!$A$1:$A$499,0),MATCH(F$2,报表汇总!$A$1:$G$1,0))="--",INDEX(报表汇总!$A$1:$G$499,MATCH($C100,报表汇总!$A$1:$A$499,0),MATCH(F$2,报表汇总!$A$1:$G$1,0))=FALSE),0,INDEX(报表汇总!$A$1:$G$499,MATCH($C100,报表汇总!$A$1:$A$499,0),MATCH(F$2,报表汇总!$A$1:$G$1,0))))</f>
        <v>0</v>
      </c>
      <c r="G100" s="10">
        <f>IF(ISERROR(INDEX(报表汇总!$A$1:$G$499,MATCH($C100,报表汇总!$A$1:$A$499,0),MATCH(G$2,报表汇总!$A$1:$G$1,0))),0,IF(OR(INDEX(报表汇总!$A$1:$G$499,MATCH($C100,报表汇总!$A$1:$A$499,0),MATCH(G$2,报表汇总!$A$1:$G$1,0))="--",INDEX(报表汇总!$A$1:$G$499,MATCH($C100,报表汇总!$A$1:$A$499,0),MATCH(G$2,报表汇总!$A$1:$G$1,0))=FALSE),0,INDEX(报表汇总!$A$1:$G$499,MATCH($C100,报表汇总!$A$1:$A$499,0),MATCH(G$2,报表汇总!$A$1:$G$1,0))))</f>
        <v>0</v>
      </c>
      <c r="H100" s="10">
        <f>IF(ISERROR(INDEX(报表汇总!$A$1:$G$499,MATCH($C100,报表汇总!$A$1:$A$499,0),MATCH(H$2,报表汇总!$A$1:$G$1,0))),0,IF(OR(INDEX(报表汇总!$A$1:$G$499,MATCH($C100,报表汇总!$A$1:$A$499,0),MATCH(H$2,报表汇总!$A$1:$G$1,0))="--",INDEX(报表汇总!$A$1:$G$499,MATCH($C100,报表汇总!$A$1:$A$499,0),MATCH(H$2,报表汇总!$A$1:$G$1,0))=FALSE),0,INDEX(报表汇总!$A$1:$G$499,MATCH($C100,报表汇总!$A$1:$A$499,0),MATCH(H$2,报表汇总!$A$1:$G$1,0))))</f>
        <v>0</v>
      </c>
      <c r="I100" s="10">
        <f>IF(ISERROR(INDEX(报表汇总!$A$1:$G$499,MATCH($C100,报表汇总!$A$1:$A$499,0),MATCH(I$2,报表汇总!$A$1:$G$1,0))),0,IF(OR(INDEX(报表汇总!$A$1:$G$499,MATCH($C100,报表汇总!$A$1:$A$499,0),MATCH(I$2,报表汇总!$A$1:$G$1,0))="--",INDEX(报表汇总!$A$1:$G$499,MATCH($C100,报表汇总!$A$1:$A$499,0),MATCH(I$2,报表汇总!$A$1:$G$1,0))=FALSE),0,INDEX(报表汇总!$A$1:$G$499,MATCH($C100,报表汇总!$A$1:$A$499,0),MATCH(I$2,报表汇总!$A$1:$G$1,0))))</f>
        <v>0</v>
      </c>
      <c r="J100" s="62" t="s">
        <v>189</v>
      </c>
      <c r="K100" s="26"/>
      <c r="L100" s="26"/>
    </row>
    <row r="101" spans="1:12" ht="55.2" x14ac:dyDescent="0.35">
      <c r="A101" s="204"/>
      <c r="B101" s="196"/>
      <c r="C101" s="11" t="s">
        <v>190</v>
      </c>
      <c r="D101" s="52" t="e">
        <f t="shared" ref="D101:I101" si="32">D99/D100</f>
        <v>#DIV/0!</v>
      </c>
      <c r="E101" s="52" t="e">
        <f t="shared" si="32"/>
        <v>#DIV/0!</v>
      </c>
      <c r="F101" s="52" t="e">
        <f t="shared" si="32"/>
        <v>#DIV/0!</v>
      </c>
      <c r="G101" s="52" t="e">
        <f t="shared" si="32"/>
        <v>#DIV/0!</v>
      </c>
      <c r="H101" s="52" t="e">
        <f t="shared" si="32"/>
        <v>#DIV/0!</v>
      </c>
      <c r="I101" s="52" t="e">
        <f t="shared" si="32"/>
        <v>#DIV/0!</v>
      </c>
      <c r="J101" s="58" t="s">
        <v>191</v>
      </c>
      <c r="K101" s="26"/>
      <c r="L101" s="26"/>
    </row>
  </sheetData>
  <sheetProtection formatCells="0" insertHyperlinks="0" autoFilter="0"/>
  <mergeCells count="40">
    <mergeCell ref="A1:I1"/>
    <mergeCell ref="C3:I3"/>
    <mergeCell ref="C4:I4"/>
    <mergeCell ref="A5:J5"/>
    <mergeCell ref="A63:J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99:B101"/>
    <mergeCell ref="J3:J4"/>
    <mergeCell ref="B78:B80"/>
    <mergeCell ref="B81:B88"/>
    <mergeCell ref="B89:B91"/>
    <mergeCell ref="B92:B95"/>
    <mergeCell ref="B96:B98"/>
  </mergeCells>
  <phoneticPr fontId="43"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80"/>
  <sheetViews>
    <sheetView showGridLines="0" zoomScale="80" zoomScaleNormal="80" zoomScaleSheetLayoutView="85" workbookViewId="0">
      <pane ySplit="2" topLeftCell="A25" activePane="bottomLeft" state="frozen"/>
      <selection pane="bottomLeft" activeCell="C7" sqref="C7:I7"/>
    </sheetView>
  </sheetViews>
  <sheetFormatPr defaultColWidth="9" defaultRowHeight="15.6" x14ac:dyDescent="0.35"/>
  <cols>
    <col min="1" max="1" width="10.5546875" style="101" customWidth="1"/>
    <col min="2" max="2" width="53.21875" style="101" customWidth="1"/>
    <col min="3" max="3" width="19.33203125" style="101" customWidth="1"/>
    <col min="4" max="9" width="15.77734375" style="81" customWidth="1"/>
    <col min="10" max="10" width="75.21875" style="102" customWidth="1"/>
    <col min="11" max="16384" width="9" style="81"/>
  </cols>
  <sheetData>
    <row r="1" spans="1:28" ht="36" customHeight="1" x14ac:dyDescent="0.35">
      <c r="A1" s="236" t="s">
        <v>202</v>
      </c>
      <c r="B1" s="236"/>
      <c r="C1" s="236"/>
      <c r="D1" s="236"/>
      <c r="E1" s="236"/>
      <c r="F1" s="236"/>
      <c r="G1" s="236"/>
      <c r="H1" s="236"/>
      <c r="I1" s="236"/>
      <c r="J1" s="79"/>
      <c r="K1" s="80"/>
      <c r="L1" s="80"/>
      <c r="M1" s="80"/>
      <c r="N1" s="80"/>
      <c r="O1" s="80"/>
      <c r="P1" s="80"/>
      <c r="Q1" s="80"/>
      <c r="R1" s="80"/>
      <c r="S1" s="80"/>
      <c r="T1" s="80"/>
      <c r="U1" s="80"/>
      <c r="V1" s="80"/>
      <c r="W1" s="80"/>
      <c r="X1" s="80"/>
      <c r="Y1" s="80"/>
      <c r="Z1" s="80"/>
      <c r="AA1" s="80"/>
      <c r="AB1" s="80"/>
    </row>
    <row r="2" spans="1:28" s="85" customFormat="1" ht="30" customHeight="1" x14ac:dyDescent="0.25">
      <c r="A2" s="82" t="s">
        <v>29</v>
      </c>
      <c r="B2" s="82" t="s">
        <v>30</v>
      </c>
      <c r="C2" s="82" t="s">
        <v>31</v>
      </c>
      <c r="D2" s="83">
        <v>2016</v>
      </c>
      <c r="E2" s="83">
        <v>2017</v>
      </c>
      <c r="F2" s="83">
        <v>2018</v>
      </c>
      <c r="G2" s="83">
        <v>2019</v>
      </c>
      <c r="H2" s="83">
        <v>2020</v>
      </c>
      <c r="I2" s="83">
        <v>2021</v>
      </c>
      <c r="J2" s="82" t="s">
        <v>248</v>
      </c>
      <c r="K2" s="84"/>
      <c r="L2" s="84"/>
      <c r="M2" s="84"/>
      <c r="N2" s="84"/>
      <c r="O2" s="84"/>
      <c r="P2" s="84"/>
      <c r="Q2" s="84"/>
      <c r="R2" s="84"/>
      <c r="S2" s="84"/>
      <c r="T2" s="84"/>
      <c r="U2" s="84"/>
      <c r="V2" s="84"/>
      <c r="W2" s="84"/>
      <c r="X2" s="84"/>
      <c r="Y2" s="84"/>
      <c r="Z2" s="84"/>
      <c r="AA2" s="84"/>
      <c r="AB2" s="84"/>
    </row>
    <row r="3" spans="1:28" s="85" customFormat="1" ht="30" customHeight="1" x14ac:dyDescent="0.25">
      <c r="A3" s="82" t="s">
        <v>33</v>
      </c>
      <c r="B3" s="82" t="s">
        <v>34</v>
      </c>
      <c r="C3" s="220" t="s">
        <v>247</v>
      </c>
      <c r="D3" s="220"/>
      <c r="E3" s="220"/>
      <c r="F3" s="220"/>
      <c r="G3" s="220"/>
      <c r="H3" s="220"/>
      <c r="I3" s="220"/>
      <c r="J3" s="243"/>
      <c r="K3" s="84"/>
      <c r="L3" s="84"/>
      <c r="M3" s="84"/>
      <c r="N3" s="84"/>
      <c r="O3" s="84"/>
      <c r="P3" s="84"/>
      <c r="Q3" s="84"/>
      <c r="R3" s="84"/>
      <c r="S3" s="84"/>
      <c r="T3" s="84"/>
      <c r="U3" s="84"/>
      <c r="V3" s="84"/>
      <c r="W3" s="84"/>
      <c r="X3" s="84"/>
      <c r="Y3" s="84"/>
      <c r="Z3" s="84"/>
      <c r="AA3" s="84"/>
      <c r="AB3" s="84"/>
    </row>
    <row r="4" spans="1:28" s="85" customFormat="1" ht="30" customHeight="1" thickBot="1" x14ac:dyDescent="0.3">
      <c r="A4" s="82" t="s">
        <v>36</v>
      </c>
      <c r="B4" s="86" t="s">
        <v>37</v>
      </c>
      <c r="C4" s="244"/>
      <c r="D4" s="244"/>
      <c r="E4" s="244"/>
      <c r="F4" s="244"/>
      <c r="G4" s="244"/>
      <c r="H4" s="244"/>
      <c r="I4" s="244"/>
      <c r="J4" s="243"/>
      <c r="K4" s="84"/>
      <c r="L4" s="84"/>
      <c r="M4" s="84"/>
      <c r="N4" s="84"/>
      <c r="O4" s="84"/>
      <c r="P4" s="84"/>
      <c r="Q4" s="84"/>
      <c r="R4" s="84"/>
      <c r="S4" s="84"/>
      <c r="T4" s="84"/>
      <c r="U4" s="84"/>
      <c r="V4" s="84"/>
      <c r="W4" s="84"/>
      <c r="X4" s="84"/>
      <c r="Y4" s="84"/>
      <c r="Z4" s="84"/>
      <c r="AA4" s="84"/>
      <c r="AB4" s="84"/>
    </row>
    <row r="5" spans="1:28" s="85" customFormat="1" ht="48" customHeight="1" x14ac:dyDescent="0.25">
      <c r="A5" s="220" t="s">
        <v>203</v>
      </c>
      <c r="B5" s="221" t="s">
        <v>222</v>
      </c>
      <c r="C5" s="126" t="s">
        <v>246</v>
      </c>
      <c r="D5" s="127">
        <f>取数表!D6</f>
        <v>0</v>
      </c>
      <c r="E5" s="127">
        <f>取数表!E6</f>
        <v>0</v>
      </c>
      <c r="F5" s="127">
        <f>取数表!F6</f>
        <v>0</v>
      </c>
      <c r="G5" s="127">
        <f>取数表!G6</f>
        <v>0</v>
      </c>
      <c r="H5" s="127">
        <f>取数表!H6</f>
        <v>0</v>
      </c>
      <c r="I5" s="128">
        <f>取数表!I6</f>
        <v>0</v>
      </c>
      <c r="J5" s="125" t="s">
        <v>249</v>
      </c>
      <c r="K5" s="84"/>
      <c r="L5" s="84"/>
      <c r="M5" s="84"/>
      <c r="N5" s="84"/>
      <c r="O5" s="84"/>
      <c r="P5" s="84"/>
      <c r="Q5" s="84"/>
      <c r="R5" s="84"/>
      <c r="S5" s="84"/>
      <c r="T5" s="84"/>
      <c r="U5" s="84"/>
      <c r="V5" s="84"/>
      <c r="W5" s="84"/>
      <c r="X5" s="84"/>
      <c r="Y5" s="84"/>
      <c r="Z5" s="84"/>
      <c r="AA5" s="84"/>
      <c r="AB5" s="84"/>
    </row>
    <row r="6" spans="1:28" s="85" customFormat="1" ht="31.95" customHeight="1" thickBot="1" x14ac:dyDescent="0.3">
      <c r="A6" s="220"/>
      <c r="B6" s="237"/>
      <c r="C6" s="129" t="s">
        <v>44</v>
      </c>
      <c r="D6" s="130"/>
      <c r="E6" s="130" t="str">
        <f>IFERROR(((E5-D5)/D5),"")</f>
        <v/>
      </c>
      <c r="F6" s="130" t="str">
        <f>IFERROR(((F5-E5)/E5),"")</f>
        <v/>
      </c>
      <c r="G6" s="130" t="str">
        <f>IFERROR(((G5-F5)/F5),"")</f>
        <v/>
      </c>
      <c r="H6" s="130" t="str">
        <f>IFERROR(((H5-G5)/G5),"")</f>
        <v/>
      </c>
      <c r="I6" s="131" t="str">
        <f>IFERROR(((I5-H5)/H5),"")</f>
        <v/>
      </c>
      <c r="J6" s="125" t="s">
        <v>250</v>
      </c>
      <c r="K6" s="84"/>
      <c r="L6" s="84"/>
      <c r="M6" s="84"/>
      <c r="N6" s="84"/>
      <c r="O6" s="84"/>
      <c r="P6" s="84"/>
      <c r="Q6" s="84"/>
      <c r="R6" s="84"/>
      <c r="S6" s="84"/>
      <c r="T6" s="84"/>
      <c r="U6" s="84"/>
      <c r="V6" s="84"/>
      <c r="W6" s="84"/>
      <c r="X6" s="84"/>
      <c r="Y6" s="84"/>
      <c r="Z6" s="84"/>
      <c r="AA6" s="84"/>
      <c r="AB6" s="84"/>
    </row>
    <row r="7" spans="1:28" s="85" customFormat="1" ht="220.05" customHeight="1" thickBot="1" x14ac:dyDescent="0.3">
      <c r="A7" s="220"/>
      <c r="B7" s="87"/>
      <c r="C7" s="245" t="s">
        <v>204</v>
      </c>
      <c r="D7" s="246"/>
      <c r="E7" s="246"/>
      <c r="F7" s="246"/>
      <c r="G7" s="246"/>
      <c r="H7" s="246"/>
      <c r="I7" s="247"/>
      <c r="J7" s="89"/>
      <c r="K7" s="84"/>
      <c r="L7" s="84"/>
      <c r="M7" s="84"/>
      <c r="N7" s="84"/>
      <c r="O7" s="84"/>
      <c r="P7" s="84"/>
      <c r="Q7" s="84"/>
      <c r="R7" s="84"/>
      <c r="S7" s="84"/>
      <c r="T7" s="84"/>
      <c r="U7" s="84"/>
      <c r="V7" s="84"/>
      <c r="W7" s="84"/>
      <c r="X7" s="84"/>
      <c r="Y7" s="84"/>
      <c r="Z7" s="84"/>
      <c r="AA7" s="84"/>
      <c r="AB7" s="84"/>
    </row>
    <row r="8" spans="1:28" s="85" customFormat="1" ht="31.95" customHeight="1" x14ac:dyDescent="0.25">
      <c r="A8" s="220" t="s">
        <v>205</v>
      </c>
      <c r="B8" s="221" t="s">
        <v>223</v>
      </c>
      <c r="C8" s="126" t="s">
        <v>251</v>
      </c>
      <c r="D8" s="127">
        <f>取数表!D8</f>
        <v>0</v>
      </c>
      <c r="E8" s="127">
        <f>取数表!E8</f>
        <v>0</v>
      </c>
      <c r="F8" s="127">
        <f>取数表!F8</f>
        <v>0</v>
      </c>
      <c r="G8" s="127">
        <f>取数表!G8</f>
        <v>0</v>
      </c>
      <c r="H8" s="127">
        <f>取数表!H8</f>
        <v>0</v>
      </c>
      <c r="I8" s="128">
        <f>取数表!I8</f>
        <v>0</v>
      </c>
      <c r="J8" s="132"/>
      <c r="K8" s="84"/>
      <c r="L8" s="84"/>
      <c r="M8" s="84"/>
      <c r="N8" s="84"/>
      <c r="O8" s="84"/>
      <c r="P8" s="84"/>
      <c r="Q8" s="84"/>
      <c r="R8" s="84"/>
      <c r="S8" s="84"/>
      <c r="T8" s="84"/>
      <c r="U8" s="84"/>
      <c r="V8" s="84"/>
      <c r="W8" s="84"/>
      <c r="X8" s="84"/>
      <c r="Y8" s="84"/>
      <c r="Z8" s="84"/>
      <c r="AA8" s="84"/>
      <c r="AB8" s="84"/>
    </row>
    <row r="9" spans="1:28" s="85" customFormat="1" ht="64.05" customHeight="1" thickBot="1" x14ac:dyDescent="0.3">
      <c r="A9" s="220"/>
      <c r="B9" s="237"/>
      <c r="C9" s="129" t="s">
        <v>49</v>
      </c>
      <c r="D9" s="130" t="str">
        <f t="shared" ref="D9:I9" si="0">IFERROR(D8/D5,"")</f>
        <v/>
      </c>
      <c r="E9" s="130" t="str">
        <f t="shared" si="0"/>
        <v/>
      </c>
      <c r="F9" s="130" t="str">
        <f t="shared" si="0"/>
        <v/>
      </c>
      <c r="G9" s="130" t="str">
        <f t="shared" si="0"/>
        <v/>
      </c>
      <c r="H9" s="130" t="str">
        <f t="shared" si="0"/>
        <v/>
      </c>
      <c r="I9" s="131" t="str">
        <f t="shared" si="0"/>
        <v/>
      </c>
      <c r="J9" s="125" t="s">
        <v>252</v>
      </c>
      <c r="K9" s="84"/>
      <c r="L9" s="84"/>
      <c r="M9" s="84"/>
      <c r="N9" s="84"/>
      <c r="O9" s="84"/>
      <c r="P9" s="84"/>
      <c r="Q9" s="84"/>
      <c r="R9" s="84"/>
      <c r="S9" s="84"/>
      <c r="T9" s="84"/>
      <c r="U9" s="84"/>
      <c r="V9" s="84"/>
      <c r="W9" s="84"/>
      <c r="X9" s="84"/>
      <c r="Y9" s="84"/>
      <c r="Z9" s="84"/>
      <c r="AA9" s="84"/>
      <c r="AB9" s="84"/>
    </row>
    <row r="10" spans="1:28" s="85" customFormat="1" ht="220.05" customHeight="1" thickBot="1" x14ac:dyDescent="0.3">
      <c r="A10" s="220"/>
      <c r="B10" s="87"/>
      <c r="C10" s="238" t="s">
        <v>204</v>
      </c>
      <c r="D10" s="238"/>
      <c r="E10" s="238"/>
      <c r="F10" s="238"/>
      <c r="G10" s="238"/>
      <c r="H10" s="238"/>
      <c r="I10" s="239"/>
      <c r="J10" s="88"/>
      <c r="K10" s="84"/>
      <c r="L10" s="84"/>
      <c r="M10" s="84"/>
      <c r="N10" s="84"/>
      <c r="O10" s="84"/>
      <c r="P10" s="84"/>
      <c r="Q10" s="84"/>
      <c r="R10" s="84"/>
      <c r="S10" s="84"/>
      <c r="T10" s="84"/>
      <c r="U10" s="84"/>
      <c r="V10" s="84"/>
      <c r="W10" s="84"/>
      <c r="X10" s="84"/>
      <c r="Y10" s="84"/>
      <c r="Z10" s="84"/>
      <c r="AA10" s="84"/>
      <c r="AB10" s="84"/>
    </row>
    <row r="11" spans="1:28" s="85" customFormat="1" ht="18" customHeight="1" x14ac:dyDescent="0.25">
      <c r="A11" s="220"/>
      <c r="B11" s="240" t="s">
        <v>224</v>
      </c>
      <c r="C11" s="126" t="s">
        <v>293</v>
      </c>
      <c r="D11" s="127">
        <f>取数表!D10</f>
        <v>2404411700</v>
      </c>
      <c r="E11" s="127">
        <f>取数表!E10</f>
        <v>2277116400</v>
      </c>
      <c r="F11" s="127">
        <f>取数表!F10</f>
        <v>1912598100</v>
      </c>
      <c r="G11" s="127">
        <f>取数表!G10</f>
        <v>2218021300</v>
      </c>
      <c r="H11" s="127">
        <f>取数表!H10</f>
        <v>1571825300</v>
      </c>
      <c r="I11" s="128">
        <f>取数表!I10</f>
        <v>3396202300</v>
      </c>
      <c r="J11" s="125"/>
      <c r="K11" s="84"/>
      <c r="L11" s="84"/>
      <c r="M11" s="84"/>
      <c r="N11" s="84"/>
      <c r="O11" s="84"/>
      <c r="P11" s="84"/>
      <c r="Q11" s="84"/>
      <c r="R11" s="84"/>
      <c r="S11" s="84"/>
      <c r="T11" s="84"/>
      <c r="U11" s="84"/>
      <c r="V11" s="84"/>
      <c r="W11" s="84"/>
      <c r="X11" s="84"/>
      <c r="Y11" s="84"/>
      <c r="Z11" s="84"/>
      <c r="AA11" s="84"/>
      <c r="AB11" s="84"/>
    </row>
    <row r="12" spans="1:28" s="85" customFormat="1" ht="18" customHeight="1" x14ac:dyDescent="0.25">
      <c r="A12" s="220"/>
      <c r="B12" s="241"/>
      <c r="C12" s="133" t="s">
        <v>294</v>
      </c>
      <c r="D12" s="134">
        <f>取数表!D11</f>
        <v>0</v>
      </c>
      <c r="E12" s="134">
        <f>取数表!E11</f>
        <v>7908000</v>
      </c>
      <c r="F12" s="134">
        <f>取数表!F11</f>
        <v>34329500</v>
      </c>
      <c r="G12" s="134">
        <f>取数表!G11</f>
        <v>10000000</v>
      </c>
      <c r="H12" s="134">
        <f>取数表!H11</f>
        <v>0</v>
      </c>
      <c r="I12" s="135">
        <f>取数表!I11</f>
        <v>0</v>
      </c>
      <c r="J12" s="125"/>
      <c r="K12" s="84"/>
      <c r="L12" s="84"/>
      <c r="M12" s="84"/>
      <c r="N12" s="84"/>
      <c r="O12" s="84"/>
      <c r="P12" s="84"/>
      <c r="Q12" s="84"/>
      <c r="R12" s="84"/>
      <c r="S12" s="84"/>
      <c r="T12" s="84"/>
      <c r="U12" s="84"/>
      <c r="V12" s="84"/>
      <c r="W12" s="84"/>
      <c r="X12" s="84"/>
      <c r="Y12" s="84"/>
      <c r="Z12" s="84"/>
      <c r="AA12" s="84"/>
      <c r="AB12" s="84"/>
    </row>
    <row r="13" spans="1:28" s="85" customFormat="1" ht="18" customHeight="1" x14ac:dyDescent="0.25">
      <c r="A13" s="220"/>
      <c r="B13" s="241"/>
      <c r="C13" s="133" t="s">
        <v>54</v>
      </c>
      <c r="D13" s="134">
        <v>0</v>
      </c>
      <c r="E13" s="134">
        <v>0</v>
      </c>
      <c r="F13" s="134">
        <v>0</v>
      </c>
      <c r="G13" s="134">
        <v>0</v>
      </c>
      <c r="H13" s="134">
        <v>0</v>
      </c>
      <c r="I13" s="135">
        <v>0</v>
      </c>
      <c r="J13" s="125"/>
      <c r="K13" s="84"/>
      <c r="L13" s="84"/>
      <c r="M13" s="84"/>
      <c r="N13" s="84"/>
      <c r="O13" s="84"/>
      <c r="P13" s="84"/>
      <c r="Q13" s="84"/>
      <c r="R13" s="84"/>
      <c r="S13" s="84"/>
      <c r="T13" s="84"/>
      <c r="U13" s="84"/>
      <c r="V13" s="84"/>
      <c r="W13" s="84"/>
      <c r="X13" s="84"/>
      <c r="Y13" s="84"/>
      <c r="Z13" s="84"/>
      <c r="AA13" s="84"/>
      <c r="AB13" s="84"/>
    </row>
    <row r="14" spans="1:28" s="85" customFormat="1" ht="18" customHeight="1" x14ac:dyDescent="0.25">
      <c r="A14" s="220"/>
      <c r="B14" s="241"/>
      <c r="C14" s="133" t="s">
        <v>56</v>
      </c>
      <c r="D14" s="134">
        <v>0</v>
      </c>
      <c r="E14" s="134">
        <v>0</v>
      </c>
      <c r="F14" s="134">
        <v>0</v>
      </c>
      <c r="G14" s="134">
        <v>0</v>
      </c>
      <c r="H14" s="134">
        <v>0</v>
      </c>
      <c r="I14" s="135">
        <v>0</v>
      </c>
      <c r="J14" s="125"/>
      <c r="K14" s="84"/>
      <c r="L14" s="84"/>
      <c r="M14" s="84"/>
      <c r="N14" s="84"/>
      <c r="O14" s="84"/>
      <c r="P14" s="84"/>
      <c r="Q14" s="84"/>
      <c r="R14" s="84"/>
      <c r="S14" s="84"/>
      <c r="T14" s="84"/>
      <c r="U14" s="84"/>
      <c r="V14" s="84"/>
      <c r="W14" s="84"/>
      <c r="X14" s="84"/>
      <c r="Y14" s="84"/>
      <c r="Z14" s="84"/>
      <c r="AA14" s="84"/>
      <c r="AB14" s="84"/>
    </row>
    <row r="15" spans="1:28" s="85" customFormat="1" ht="31.95" customHeight="1" x14ac:dyDescent="0.25">
      <c r="A15" s="220"/>
      <c r="B15" s="241"/>
      <c r="C15" s="133" t="s">
        <v>253</v>
      </c>
      <c r="D15" s="134">
        <f>SUM(D11:D14)</f>
        <v>2404411700</v>
      </c>
      <c r="E15" s="134">
        <f t="shared" ref="E15:I15" si="1">SUM(E11:E14)</f>
        <v>2285024400</v>
      </c>
      <c r="F15" s="134">
        <f t="shared" si="1"/>
        <v>1946927600</v>
      </c>
      <c r="G15" s="134">
        <f t="shared" si="1"/>
        <v>2228021300</v>
      </c>
      <c r="H15" s="134">
        <f t="shared" si="1"/>
        <v>1571825300</v>
      </c>
      <c r="I15" s="135">
        <f t="shared" si="1"/>
        <v>3396202300</v>
      </c>
      <c r="J15" s="132"/>
      <c r="K15" s="84"/>
      <c r="L15" s="84"/>
      <c r="M15" s="84"/>
      <c r="N15" s="84"/>
      <c r="O15" s="84"/>
      <c r="P15" s="84"/>
      <c r="Q15" s="84"/>
      <c r="R15" s="84"/>
      <c r="S15" s="84"/>
      <c r="T15" s="84"/>
      <c r="U15" s="84"/>
      <c r="V15" s="84"/>
      <c r="W15" s="84"/>
      <c r="X15" s="84"/>
      <c r="Y15" s="84"/>
      <c r="Z15" s="84"/>
      <c r="AA15" s="84"/>
      <c r="AB15" s="84"/>
    </row>
    <row r="16" spans="1:28" s="85" customFormat="1" ht="18" customHeight="1" x14ac:dyDescent="0.25">
      <c r="A16" s="220"/>
      <c r="B16" s="241"/>
      <c r="C16" s="133" t="s">
        <v>295</v>
      </c>
      <c r="D16" s="134">
        <f>取数表!D15</f>
        <v>0</v>
      </c>
      <c r="E16" s="134">
        <f>取数表!E15</f>
        <v>0</v>
      </c>
      <c r="F16" s="134">
        <f>取数表!F15</f>
        <v>0</v>
      </c>
      <c r="G16" s="134">
        <f>取数表!G15</f>
        <v>0</v>
      </c>
      <c r="H16" s="134">
        <f>取数表!H15</f>
        <v>0</v>
      </c>
      <c r="I16" s="135">
        <f>取数表!I15</f>
        <v>0</v>
      </c>
      <c r="J16" s="132"/>
      <c r="K16" s="84"/>
      <c r="L16" s="84"/>
      <c r="M16" s="84"/>
      <c r="N16" s="84"/>
      <c r="O16" s="84"/>
      <c r="P16" s="84"/>
      <c r="Q16" s="84"/>
      <c r="R16" s="84"/>
      <c r="S16" s="84"/>
      <c r="T16" s="84"/>
      <c r="U16" s="84"/>
      <c r="V16" s="84"/>
      <c r="W16" s="84"/>
      <c r="X16" s="84"/>
      <c r="Y16" s="84"/>
      <c r="Z16" s="84"/>
      <c r="AA16" s="84"/>
      <c r="AB16" s="84"/>
    </row>
    <row r="17" spans="1:28" s="85" customFormat="1" ht="18" customHeight="1" x14ac:dyDescent="0.25">
      <c r="A17" s="220"/>
      <c r="B17" s="241"/>
      <c r="C17" s="133" t="s">
        <v>296</v>
      </c>
      <c r="D17" s="134">
        <f>取数表!D16</f>
        <v>0</v>
      </c>
      <c r="E17" s="134">
        <f>取数表!E16</f>
        <v>0</v>
      </c>
      <c r="F17" s="134">
        <f>取数表!F16</f>
        <v>0</v>
      </c>
      <c r="G17" s="134">
        <f>取数表!G16</f>
        <v>0</v>
      </c>
      <c r="H17" s="134">
        <f>取数表!H16</f>
        <v>0</v>
      </c>
      <c r="I17" s="135">
        <f>取数表!I16</f>
        <v>0</v>
      </c>
      <c r="J17" s="132"/>
      <c r="K17" s="84"/>
      <c r="L17" s="84"/>
      <c r="M17" s="84"/>
      <c r="N17" s="84"/>
      <c r="O17" s="84"/>
      <c r="P17" s="84"/>
      <c r="Q17" s="84"/>
      <c r="R17" s="84"/>
      <c r="S17" s="84"/>
      <c r="T17" s="84"/>
      <c r="U17" s="84"/>
      <c r="V17" s="84"/>
      <c r="W17" s="84"/>
      <c r="X17" s="84"/>
      <c r="Y17" s="84"/>
      <c r="Z17" s="84"/>
      <c r="AA17" s="84"/>
      <c r="AB17" s="84"/>
    </row>
    <row r="18" spans="1:28" s="85" customFormat="1" ht="18" customHeight="1" x14ac:dyDescent="0.25">
      <c r="A18" s="220"/>
      <c r="B18" s="241"/>
      <c r="C18" s="133" t="s">
        <v>297</v>
      </c>
      <c r="D18" s="134">
        <f>取数表!D17</f>
        <v>0</v>
      </c>
      <c r="E18" s="134">
        <f>取数表!E17</f>
        <v>0</v>
      </c>
      <c r="F18" s="134">
        <f>取数表!F17</f>
        <v>0</v>
      </c>
      <c r="G18" s="134">
        <f>取数表!G17</f>
        <v>0</v>
      </c>
      <c r="H18" s="134">
        <f>取数表!H17</f>
        <v>0</v>
      </c>
      <c r="I18" s="135">
        <f>取数表!I17</f>
        <v>0</v>
      </c>
      <c r="J18" s="132"/>
      <c r="K18" s="84"/>
      <c r="L18" s="84"/>
      <c r="M18" s="84"/>
      <c r="N18" s="84"/>
      <c r="O18" s="84"/>
      <c r="P18" s="84"/>
      <c r="Q18" s="84"/>
      <c r="R18" s="84"/>
      <c r="S18" s="84"/>
      <c r="T18" s="84"/>
      <c r="U18" s="84"/>
      <c r="V18" s="84"/>
      <c r="W18" s="84"/>
      <c r="X18" s="84"/>
      <c r="Y18" s="84"/>
      <c r="Z18" s="84"/>
      <c r="AA18" s="84"/>
      <c r="AB18" s="84"/>
    </row>
    <row r="19" spans="1:28" s="85" customFormat="1" ht="18" customHeight="1" x14ac:dyDescent="0.25">
      <c r="A19" s="220"/>
      <c r="B19" s="241"/>
      <c r="C19" s="133" t="s">
        <v>298</v>
      </c>
      <c r="D19" s="134">
        <f>取数表!D18</f>
        <v>0</v>
      </c>
      <c r="E19" s="134">
        <f>取数表!E18</f>
        <v>0</v>
      </c>
      <c r="F19" s="134">
        <f>取数表!F18</f>
        <v>0</v>
      </c>
      <c r="G19" s="134">
        <f>取数表!G18</f>
        <v>0</v>
      </c>
      <c r="H19" s="134">
        <f>取数表!H18</f>
        <v>0</v>
      </c>
      <c r="I19" s="135">
        <f>取数表!I18</f>
        <v>0</v>
      </c>
      <c r="J19" s="132"/>
      <c r="K19" s="84"/>
      <c r="L19" s="84"/>
      <c r="M19" s="84"/>
      <c r="N19" s="84"/>
      <c r="O19" s="84"/>
      <c r="P19" s="84"/>
      <c r="Q19" s="84"/>
      <c r="R19" s="84"/>
      <c r="S19" s="84"/>
      <c r="T19" s="84"/>
      <c r="U19" s="84"/>
      <c r="V19" s="84"/>
      <c r="W19" s="84"/>
      <c r="X19" s="84"/>
      <c r="Y19" s="84"/>
      <c r="Z19" s="84"/>
      <c r="AA19" s="84"/>
      <c r="AB19" s="84"/>
    </row>
    <row r="20" spans="1:28" s="85" customFormat="1" ht="18" customHeight="1" x14ac:dyDescent="0.25">
      <c r="A20" s="220"/>
      <c r="B20" s="241"/>
      <c r="C20" s="133" t="s">
        <v>299</v>
      </c>
      <c r="D20" s="134">
        <f>取数表!D19</f>
        <v>0</v>
      </c>
      <c r="E20" s="134">
        <f>取数表!E19</f>
        <v>0</v>
      </c>
      <c r="F20" s="134">
        <f>取数表!F19</f>
        <v>0</v>
      </c>
      <c r="G20" s="134">
        <f>取数表!G19</f>
        <v>0</v>
      </c>
      <c r="H20" s="134">
        <f>取数表!H19</f>
        <v>0</v>
      </c>
      <c r="I20" s="135">
        <f>取数表!I19</f>
        <v>0</v>
      </c>
      <c r="J20" s="132"/>
      <c r="K20" s="84"/>
      <c r="L20" s="84"/>
      <c r="M20" s="84"/>
      <c r="N20" s="84"/>
      <c r="O20" s="84"/>
      <c r="P20" s="84"/>
      <c r="Q20" s="84"/>
      <c r="R20" s="84"/>
      <c r="S20" s="84"/>
      <c r="T20" s="84"/>
      <c r="U20" s="84"/>
      <c r="V20" s="84"/>
      <c r="W20" s="84"/>
      <c r="X20" s="84"/>
      <c r="Y20" s="84"/>
      <c r="Z20" s="84"/>
      <c r="AA20" s="84"/>
      <c r="AB20" s="84"/>
    </row>
    <row r="21" spans="1:28" s="85" customFormat="1" ht="31.95" customHeight="1" x14ac:dyDescent="0.25">
      <c r="A21" s="220"/>
      <c r="B21" s="241"/>
      <c r="C21" s="136" t="s">
        <v>65</v>
      </c>
      <c r="D21" s="134">
        <f>SUM(D16:D20)</f>
        <v>0</v>
      </c>
      <c r="E21" s="134">
        <f t="shared" ref="E21:I21" si="2">SUM(E16:E20)</f>
        <v>0</v>
      </c>
      <c r="F21" s="134">
        <f t="shared" si="2"/>
        <v>0</v>
      </c>
      <c r="G21" s="134">
        <f t="shared" si="2"/>
        <v>0</v>
      </c>
      <c r="H21" s="134">
        <f t="shared" si="2"/>
        <v>0</v>
      </c>
      <c r="I21" s="135">
        <f t="shared" si="2"/>
        <v>0</v>
      </c>
      <c r="J21" s="183"/>
      <c r="K21" s="84"/>
      <c r="L21" s="84"/>
      <c r="M21" s="84"/>
      <c r="N21" s="84"/>
      <c r="O21" s="84"/>
      <c r="P21" s="84"/>
      <c r="Q21" s="84"/>
      <c r="R21" s="84"/>
      <c r="S21" s="84"/>
      <c r="T21" s="84"/>
      <c r="U21" s="84"/>
      <c r="V21" s="84"/>
      <c r="W21" s="84"/>
      <c r="X21" s="84"/>
      <c r="Y21" s="84"/>
      <c r="Z21" s="84"/>
      <c r="AA21" s="84"/>
      <c r="AB21" s="84"/>
    </row>
    <row r="22" spans="1:28" s="85" customFormat="1" ht="31.95" customHeight="1" thickBot="1" x14ac:dyDescent="0.3">
      <c r="A22" s="220"/>
      <c r="B22" s="242"/>
      <c r="C22" s="129" t="s">
        <v>66</v>
      </c>
      <c r="D22" s="137">
        <f>(D15-D21)</f>
        <v>2404411700</v>
      </c>
      <c r="E22" s="137">
        <f>(E15-E21)</f>
        <v>2285024400</v>
      </c>
      <c r="F22" s="137">
        <f>F15-F21</f>
        <v>1946927600</v>
      </c>
      <c r="G22" s="137">
        <f>G15-G21</f>
        <v>2228021300</v>
      </c>
      <c r="H22" s="137">
        <f>H15-H21</f>
        <v>1571825300</v>
      </c>
      <c r="I22" s="138">
        <f>I15-I21</f>
        <v>3396202300</v>
      </c>
      <c r="J22" s="139" t="s">
        <v>254</v>
      </c>
      <c r="K22" s="84"/>
      <c r="L22" s="84"/>
      <c r="M22" s="84"/>
      <c r="N22" s="84"/>
      <c r="O22" s="84"/>
      <c r="P22" s="84"/>
      <c r="Q22" s="84"/>
      <c r="R22" s="84"/>
      <c r="S22" s="84"/>
      <c r="T22" s="84"/>
      <c r="U22" s="84"/>
      <c r="V22" s="84"/>
      <c r="W22" s="84"/>
      <c r="X22" s="84"/>
      <c r="Y22" s="84"/>
      <c r="Z22" s="84"/>
      <c r="AA22" s="84"/>
      <c r="AB22" s="84"/>
    </row>
    <row r="23" spans="1:28" s="85" customFormat="1" ht="220.05" customHeight="1" thickBot="1" x14ac:dyDescent="0.3">
      <c r="A23" s="220"/>
      <c r="B23" s="87"/>
      <c r="C23" s="231" t="s">
        <v>204</v>
      </c>
      <c r="D23" s="231"/>
      <c r="E23" s="231"/>
      <c r="F23" s="231"/>
      <c r="G23" s="231"/>
      <c r="H23" s="231"/>
      <c r="I23" s="231"/>
      <c r="J23" s="90"/>
      <c r="K23" s="84"/>
      <c r="L23" s="84"/>
      <c r="M23" s="84"/>
      <c r="N23" s="84"/>
      <c r="O23" s="84"/>
      <c r="P23" s="84"/>
      <c r="Q23" s="84"/>
      <c r="R23" s="84"/>
      <c r="S23" s="84"/>
      <c r="T23" s="84"/>
      <c r="U23" s="84"/>
      <c r="V23" s="84"/>
      <c r="W23" s="84"/>
      <c r="X23" s="84"/>
      <c r="Y23" s="84"/>
      <c r="Z23" s="84"/>
      <c r="AA23" s="84"/>
      <c r="AB23" s="84"/>
    </row>
    <row r="24" spans="1:28" s="85" customFormat="1" ht="31.95" customHeight="1" x14ac:dyDescent="0.25">
      <c r="A24" s="220" t="s">
        <v>255</v>
      </c>
      <c r="B24" s="234" t="s">
        <v>225</v>
      </c>
      <c r="C24" s="140" t="s">
        <v>217</v>
      </c>
      <c r="D24" s="127">
        <f>取数表!D26</f>
        <v>0</v>
      </c>
      <c r="E24" s="127">
        <f>取数表!E26</f>
        <v>0</v>
      </c>
      <c r="F24" s="127">
        <f>取数表!F26</f>
        <v>0</v>
      </c>
      <c r="G24" s="127">
        <f>取数表!G26</f>
        <v>0</v>
      </c>
      <c r="H24" s="127">
        <f>取数表!H26</f>
        <v>0</v>
      </c>
      <c r="I24" s="128">
        <f>取数表!I26</f>
        <v>0</v>
      </c>
      <c r="J24" s="139" t="s">
        <v>226</v>
      </c>
      <c r="K24" s="84"/>
      <c r="L24" s="84"/>
      <c r="M24" s="84"/>
      <c r="N24" s="84"/>
      <c r="O24" s="84"/>
      <c r="P24" s="84"/>
      <c r="Q24" s="84"/>
      <c r="R24" s="84"/>
      <c r="S24" s="84"/>
      <c r="T24" s="84"/>
      <c r="U24" s="84"/>
      <c r="V24" s="84"/>
      <c r="W24" s="84"/>
      <c r="X24" s="84"/>
      <c r="Y24" s="84"/>
      <c r="Z24" s="84"/>
      <c r="AA24" s="84"/>
      <c r="AB24" s="84"/>
    </row>
    <row r="25" spans="1:28" s="85" customFormat="1" ht="31.95" customHeight="1" x14ac:dyDescent="0.25">
      <c r="A25" s="220"/>
      <c r="B25" s="235"/>
      <c r="C25" s="136" t="s">
        <v>218</v>
      </c>
      <c r="D25" s="134">
        <f>取数表!D32</f>
        <v>681291700</v>
      </c>
      <c r="E25" s="134">
        <f>取数表!E32</f>
        <v>1145077500</v>
      </c>
      <c r="F25" s="134">
        <f>取数表!F32</f>
        <v>661112600</v>
      </c>
      <c r="G25" s="134">
        <f>取数表!G32</f>
        <v>361773500</v>
      </c>
      <c r="H25" s="134">
        <f>取数表!H32</f>
        <v>1114083900</v>
      </c>
      <c r="I25" s="135">
        <f>取数表!I32</f>
        <v>533245100</v>
      </c>
      <c r="J25" s="139" t="s">
        <v>256</v>
      </c>
      <c r="K25" s="84"/>
      <c r="L25" s="84"/>
      <c r="M25" s="84"/>
      <c r="N25" s="84"/>
      <c r="O25" s="84"/>
      <c r="P25" s="84"/>
      <c r="Q25" s="84"/>
      <c r="R25" s="84"/>
      <c r="S25" s="84"/>
      <c r="T25" s="84"/>
      <c r="U25" s="84"/>
      <c r="V25" s="84"/>
      <c r="W25" s="84"/>
      <c r="X25" s="84"/>
      <c r="Y25" s="84"/>
      <c r="Z25" s="84"/>
      <c r="AA25" s="84"/>
      <c r="AB25" s="84"/>
    </row>
    <row r="26" spans="1:28" s="85" customFormat="1" ht="31.95" customHeight="1" thickBot="1" x14ac:dyDescent="0.3">
      <c r="A26" s="220"/>
      <c r="B26" s="235"/>
      <c r="C26" s="129" t="s">
        <v>227</v>
      </c>
      <c r="D26" s="137">
        <f t="shared" ref="D26:I26" si="3">D24-D25</f>
        <v>-681291700</v>
      </c>
      <c r="E26" s="137">
        <f t="shared" si="3"/>
        <v>-1145077500</v>
      </c>
      <c r="F26" s="137">
        <f t="shared" si="3"/>
        <v>-661112600</v>
      </c>
      <c r="G26" s="137">
        <f t="shared" si="3"/>
        <v>-361773500</v>
      </c>
      <c r="H26" s="137">
        <f t="shared" si="3"/>
        <v>-1114083900</v>
      </c>
      <c r="I26" s="138">
        <f t="shared" si="3"/>
        <v>-533245100</v>
      </c>
      <c r="J26" s="139" t="s">
        <v>257</v>
      </c>
      <c r="K26" s="84"/>
      <c r="L26" s="84"/>
      <c r="M26" s="84"/>
      <c r="N26" s="84"/>
      <c r="O26" s="84"/>
      <c r="P26" s="84"/>
      <c r="Q26" s="84"/>
      <c r="R26" s="84"/>
      <c r="S26" s="84"/>
      <c r="T26" s="84"/>
      <c r="U26" s="84"/>
      <c r="V26" s="84"/>
      <c r="W26" s="84"/>
      <c r="X26" s="84"/>
      <c r="Y26" s="84"/>
      <c r="Z26" s="84"/>
      <c r="AA26" s="84"/>
      <c r="AB26" s="84"/>
    </row>
    <row r="27" spans="1:28" s="85" customFormat="1" ht="220.05" customHeight="1" thickBot="1" x14ac:dyDescent="0.3">
      <c r="A27" s="220"/>
      <c r="B27" s="87"/>
      <c r="C27" s="231" t="s">
        <v>204</v>
      </c>
      <c r="D27" s="231"/>
      <c r="E27" s="231"/>
      <c r="F27" s="231"/>
      <c r="G27" s="231"/>
      <c r="H27" s="231"/>
      <c r="I27" s="231"/>
      <c r="J27" s="90"/>
      <c r="K27" s="84"/>
      <c r="L27" s="84"/>
      <c r="M27" s="84"/>
      <c r="N27" s="84"/>
      <c r="O27" s="84"/>
      <c r="P27" s="84"/>
      <c r="Q27" s="84"/>
      <c r="R27" s="84"/>
      <c r="S27" s="84"/>
      <c r="T27" s="84"/>
      <c r="U27" s="84"/>
      <c r="V27" s="84"/>
      <c r="W27" s="84"/>
      <c r="X27" s="84"/>
      <c r="Y27" s="84"/>
      <c r="Z27" s="84"/>
      <c r="AA27" s="84"/>
      <c r="AB27" s="84"/>
    </row>
    <row r="28" spans="1:28" s="91" customFormat="1" ht="31.95" customHeight="1" x14ac:dyDescent="0.35">
      <c r="A28" s="220" t="s">
        <v>206</v>
      </c>
      <c r="B28" s="221" t="s">
        <v>228</v>
      </c>
      <c r="C28" s="140" t="s">
        <v>308</v>
      </c>
      <c r="D28" s="127">
        <f>取数表!D36</f>
        <v>370889200</v>
      </c>
      <c r="E28" s="127">
        <f>取数表!E36</f>
        <v>475573400</v>
      </c>
      <c r="F28" s="127">
        <f>取数表!F36</f>
        <v>467258000</v>
      </c>
      <c r="G28" s="127">
        <f>取数表!G36</f>
        <v>332242600</v>
      </c>
      <c r="H28" s="127">
        <f>取数表!H36</f>
        <v>255060900</v>
      </c>
      <c r="I28" s="128">
        <f>取数表!I36</f>
        <v>280597100</v>
      </c>
      <c r="J28" s="132"/>
      <c r="K28" s="80"/>
      <c r="L28" s="80"/>
      <c r="M28" s="80"/>
      <c r="N28" s="80"/>
      <c r="O28" s="80"/>
      <c r="P28" s="80"/>
      <c r="Q28" s="80"/>
      <c r="R28" s="80"/>
      <c r="S28" s="80"/>
      <c r="T28" s="80"/>
      <c r="U28" s="80"/>
      <c r="V28" s="80"/>
      <c r="W28" s="80"/>
      <c r="X28" s="80"/>
      <c r="Y28" s="80"/>
      <c r="Z28" s="80"/>
      <c r="AA28" s="80"/>
      <c r="AB28" s="80"/>
    </row>
    <row r="29" spans="1:28" s="91" customFormat="1" ht="64.05" customHeight="1" thickBot="1" x14ac:dyDescent="0.4">
      <c r="A29" s="220"/>
      <c r="B29" s="221"/>
      <c r="C29" s="129" t="s">
        <v>219</v>
      </c>
      <c r="D29" s="130" t="str">
        <f>IFERROR(D28/D5,"")</f>
        <v/>
      </c>
      <c r="E29" s="130" t="str">
        <f>IFERROR(E28/E5,"")</f>
        <v/>
      </c>
      <c r="F29" s="130" t="str">
        <f t="shared" ref="F29:I29" si="4">IFERROR(F28/F5,"")</f>
        <v/>
      </c>
      <c r="G29" s="130" t="str">
        <f t="shared" si="4"/>
        <v/>
      </c>
      <c r="H29" s="130" t="str">
        <f t="shared" si="4"/>
        <v/>
      </c>
      <c r="I29" s="131" t="str">
        <f t="shared" si="4"/>
        <v/>
      </c>
      <c r="J29" s="139" t="s">
        <v>287</v>
      </c>
      <c r="K29" s="80"/>
      <c r="L29" s="80"/>
      <c r="M29" s="80"/>
      <c r="N29" s="80"/>
      <c r="O29" s="80"/>
      <c r="P29" s="80"/>
      <c r="Q29" s="80"/>
      <c r="R29" s="80"/>
      <c r="S29" s="80"/>
      <c r="T29" s="80"/>
      <c r="U29" s="80"/>
      <c r="V29" s="80"/>
      <c r="W29" s="80"/>
      <c r="X29" s="80"/>
      <c r="Y29" s="80"/>
      <c r="Z29" s="80"/>
      <c r="AA29" s="80"/>
      <c r="AB29" s="80"/>
    </row>
    <row r="30" spans="1:28" s="91" customFormat="1" ht="220.05" customHeight="1" thickBot="1" x14ac:dyDescent="0.4">
      <c r="A30" s="220"/>
      <c r="B30" s="86"/>
      <c r="C30" s="231" t="s">
        <v>204</v>
      </c>
      <c r="D30" s="231"/>
      <c r="E30" s="231"/>
      <c r="F30" s="231"/>
      <c r="G30" s="231"/>
      <c r="H30" s="231"/>
      <c r="I30" s="231"/>
      <c r="J30" s="92"/>
      <c r="K30" s="80"/>
      <c r="L30" s="80"/>
      <c r="M30" s="80"/>
      <c r="N30" s="80"/>
      <c r="O30" s="80"/>
      <c r="P30" s="80"/>
      <c r="Q30" s="80"/>
      <c r="R30" s="80"/>
      <c r="S30" s="80"/>
      <c r="T30" s="80"/>
      <c r="U30" s="80"/>
      <c r="V30" s="80"/>
      <c r="W30" s="80"/>
      <c r="X30" s="80"/>
      <c r="Y30" s="80"/>
      <c r="Z30" s="80"/>
      <c r="AA30" s="80"/>
      <c r="AB30" s="80"/>
    </row>
    <row r="31" spans="1:28" s="104" customFormat="1" ht="31.95" customHeight="1" x14ac:dyDescent="0.4">
      <c r="A31" s="220" t="s">
        <v>259</v>
      </c>
      <c r="B31" s="221" t="s">
        <v>229</v>
      </c>
      <c r="C31" s="140" t="s">
        <v>258</v>
      </c>
      <c r="D31" s="127">
        <f>取数表!D42</f>
        <v>0</v>
      </c>
      <c r="E31" s="127">
        <f>取数表!E42</f>
        <v>0</v>
      </c>
      <c r="F31" s="127">
        <f>取数表!F42</f>
        <v>0</v>
      </c>
      <c r="G31" s="127">
        <f>取数表!G42</f>
        <v>0</v>
      </c>
      <c r="H31" s="127">
        <f>取数表!H42</f>
        <v>0</v>
      </c>
      <c r="I31" s="128">
        <f>取数表!I42</f>
        <v>0</v>
      </c>
      <c r="J31" s="141"/>
      <c r="K31" s="103"/>
      <c r="L31" s="103"/>
      <c r="M31" s="103"/>
      <c r="N31" s="103"/>
      <c r="O31" s="103"/>
      <c r="P31" s="103"/>
      <c r="Q31" s="103"/>
      <c r="R31" s="103"/>
      <c r="S31" s="103"/>
      <c r="T31" s="103"/>
      <c r="U31" s="103"/>
      <c r="V31" s="103"/>
      <c r="W31" s="103"/>
      <c r="X31" s="103"/>
      <c r="Y31" s="103"/>
      <c r="Z31" s="103"/>
      <c r="AA31" s="103"/>
      <c r="AB31" s="103"/>
    </row>
    <row r="32" spans="1:28" s="91" customFormat="1" ht="31.95" customHeight="1" thickBot="1" x14ac:dyDescent="0.4">
      <c r="A32" s="220"/>
      <c r="B32" s="221"/>
      <c r="C32" s="129" t="s">
        <v>100</v>
      </c>
      <c r="D32" s="130" t="str">
        <f>IFERROR(D31/D5,"")</f>
        <v/>
      </c>
      <c r="E32" s="130" t="str">
        <f>IFERROR(E31/E5,"")</f>
        <v/>
      </c>
      <c r="F32" s="130" t="str">
        <f t="shared" ref="F32:I32" si="5">IFERROR(F31/F5,"")</f>
        <v/>
      </c>
      <c r="G32" s="130" t="str">
        <f t="shared" si="5"/>
        <v/>
      </c>
      <c r="H32" s="130" t="str">
        <f t="shared" si="5"/>
        <v/>
      </c>
      <c r="I32" s="131" t="str">
        <f t="shared" si="5"/>
        <v/>
      </c>
      <c r="J32" s="139" t="s">
        <v>260</v>
      </c>
      <c r="K32" s="80"/>
      <c r="L32" s="80"/>
      <c r="M32" s="80"/>
      <c r="N32" s="80"/>
      <c r="O32" s="80"/>
      <c r="P32" s="80"/>
      <c r="Q32" s="80"/>
      <c r="R32" s="80"/>
      <c r="S32" s="80"/>
      <c r="T32" s="80"/>
      <c r="U32" s="80"/>
      <c r="V32" s="80"/>
      <c r="W32" s="80"/>
      <c r="X32" s="80"/>
      <c r="Y32" s="80"/>
      <c r="Z32" s="80"/>
      <c r="AA32" s="80"/>
      <c r="AB32" s="80"/>
    </row>
    <row r="33" spans="1:28" s="91" customFormat="1" ht="220.05" customHeight="1" thickBot="1" x14ac:dyDescent="0.4">
      <c r="A33" s="220"/>
      <c r="B33" s="86"/>
      <c r="C33" s="233" t="s">
        <v>204</v>
      </c>
      <c r="D33" s="233"/>
      <c r="E33" s="233"/>
      <c r="F33" s="233"/>
      <c r="G33" s="233"/>
      <c r="H33" s="233"/>
      <c r="I33" s="233"/>
      <c r="J33" s="90"/>
      <c r="K33" s="80"/>
      <c r="L33" s="80"/>
      <c r="M33" s="80"/>
      <c r="N33" s="80"/>
      <c r="O33" s="80"/>
      <c r="P33" s="80"/>
      <c r="Q33" s="80"/>
      <c r="R33" s="80"/>
      <c r="S33" s="80"/>
      <c r="T33" s="80"/>
      <c r="U33" s="80"/>
      <c r="V33" s="80"/>
      <c r="W33" s="80"/>
      <c r="X33" s="80"/>
      <c r="Y33" s="80"/>
      <c r="Z33" s="80"/>
      <c r="AA33" s="80"/>
      <c r="AB33" s="80"/>
    </row>
    <row r="34" spans="1:28" s="91" customFormat="1" ht="31.95" customHeight="1" x14ac:dyDescent="0.35">
      <c r="A34" s="220" t="s">
        <v>261</v>
      </c>
      <c r="B34" s="221" t="s">
        <v>230</v>
      </c>
      <c r="C34" s="140" t="s">
        <v>113</v>
      </c>
      <c r="D34" s="127">
        <f>取数表!D54</f>
        <v>0</v>
      </c>
      <c r="E34" s="127">
        <f>取数表!E54</f>
        <v>0</v>
      </c>
      <c r="F34" s="127">
        <f>取数表!F54</f>
        <v>0</v>
      </c>
      <c r="G34" s="127">
        <f>取数表!G54</f>
        <v>0</v>
      </c>
      <c r="H34" s="127">
        <f>取数表!H54</f>
        <v>0</v>
      </c>
      <c r="I34" s="128">
        <f>取数表!I54</f>
        <v>0</v>
      </c>
      <c r="J34" s="142"/>
      <c r="K34" s="80"/>
      <c r="L34" s="80"/>
      <c r="M34" s="80"/>
      <c r="N34" s="80"/>
      <c r="O34" s="80"/>
      <c r="P34" s="80"/>
      <c r="Q34" s="80"/>
      <c r="R34" s="80"/>
      <c r="S34" s="80"/>
      <c r="T34" s="80"/>
      <c r="U34" s="80"/>
      <c r="V34" s="80"/>
      <c r="W34" s="80"/>
      <c r="X34" s="80"/>
      <c r="Y34" s="80"/>
      <c r="Z34" s="80"/>
      <c r="AA34" s="80"/>
      <c r="AB34" s="80"/>
    </row>
    <row r="35" spans="1:28" s="91" customFormat="1" ht="31.95" customHeight="1" thickBot="1" x14ac:dyDescent="0.4">
      <c r="A35" s="220"/>
      <c r="B35" s="221"/>
      <c r="C35" s="129" t="s">
        <v>114</v>
      </c>
      <c r="D35" s="130" t="str">
        <f>IFERROR(D34/D5,"")</f>
        <v/>
      </c>
      <c r="E35" s="130" t="str">
        <f>IFERROR(E34/E5,"")</f>
        <v/>
      </c>
      <c r="F35" s="130" t="str">
        <f>IFERROR(F34/F5,"")</f>
        <v/>
      </c>
      <c r="G35" s="130" t="str">
        <f t="shared" ref="G35:I35" si="6">IFERROR(G34/G5,"")</f>
        <v/>
      </c>
      <c r="H35" s="130" t="str">
        <f t="shared" si="6"/>
        <v/>
      </c>
      <c r="I35" s="131" t="str">
        <f t="shared" si="6"/>
        <v/>
      </c>
      <c r="J35" s="139" t="s">
        <v>231</v>
      </c>
      <c r="K35" s="80"/>
      <c r="L35" s="80"/>
      <c r="M35" s="80"/>
      <c r="N35" s="80"/>
      <c r="O35" s="80"/>
      <c r="P35" s="80"/>
      <c r="Q35" s="80"/>
      <c r="R35" s="80"/>
      <c r="S35" s="80"/>
      <c r="T35" s="80"/>
      <c r="U35" s="80"/>
      <c r="V35" s="80"/>
      <c r="W35" s="80"/>
      <c r="X35" s="80"/>
      <c r="Y35" s="80"/>
      <c r="Z35" s="80"/>
      <c r="AA35" s="80"/>
      <c r="AB35" s="80"/>
    </row>
    <row r="36" spans="1:28" s="91" customFormat="1" ht="210" customHeight="1" thickBot="1" x14ac:dyDescent="0.4">
      <c r="A36" s="220"/>
      <c r="B36" s="86"/>
      <c r="C36" s="232" t="s">
        <v>204</v>
      </c>
      <c r="D36" s="232"/>
      <c r="E36" s="232"/>
      <c r="F36" s="232"/>
      <c r="G36" s="232"/>
      <c r="H36" s="232"/>
      <c r="I36" s="232"/>
      <c r="J36" s="90"/>
      <c r="K36" s="80"/>
      <c r="L36" s="80"/>
      <c r="M36" s="80"/>
      <c r="N36" s="80"/>
      <c r="O36" s="80"/>
      <c r="P36" s="80"/>
      <c r="Q36" s="80"/>
      <c r="R36" s="80"/>
      <c r="S36" s="80"/>
      <c r="T36" s="80"/>
      <c r="U36" s="80"/>
      <c r="V36" s="80"/>
      <c r="W36" s="80"/>
      <c r="X36" s="80"/>
      <c r="Y36" s="80"/>
      <c r="Z36" s="80"/>
      <c r="AA36" s="80"/>
      <c r="AB36" s="80"/>
    </row>
    <row r="37" spans="1:28" s="91" customFormat="1" ht="31.95" customHeight="1" x14ac:dyDescent="0.35">
      <c r="A37" s="220" t="s">
        <v>262</v>
      </c>
      <c r="B37" s="221" t="s">
        <v>232</v>
      </c>
      <c r="C37" s="140" t="s">
        <v>263</v>
      </c>
      <c r="D37" s="127">
        <f>取数表!D57</f>
        <v>832885900</v>
      </c>
      <c r="E37" s="127">
        <f>取数表!E57</f>
        <v>995023300</v>
      </c>
      <c r="F37" s="127">
        <f>取数表!F57</f>
        <v>1866338900</v>
      </c>
      <c r="G37" s="127">
        <f>取数表!G57</f>
        <v>2133081400</v>
      </c>
      <c r="H37" s="127">
        <f>取数表!H57</f>
        <v>2222502500</v>
      </c>
      <c r="I37" s="128">
        <f>取数表!I57</f>
        <v>2964186000</v>
      </c>
      <c r="J37" s="132"/>
      <c r="K37" s="80"/>
      <c r="L37" s="80"/>
      <c r="M37" s="80"/>
      <c r="N37" s="80"/>
      <c r="O37" s="80"/>
      <c r="P37" s="80"/>
      <c r="Q37" s="80"/>
      <c r="R37" s="80"/>
      <c r="S37" s="80"/>
      <c r="T37" s="80"/>
      <c r="U37" s="80"/>
      <c r="V37" s="80"/>
      <c r="W37" s="80"/>
      <c r="X37" s="80"/>
      <c r="Y37" s="80"/>
      <c r="Z37" s="80"/>
      <c r="AA37" s="80"/>
      <c r="AB37" s="80"/>
    </row>
    <row r="38" spans="1:28" s="91" customFormat="1" ht="31.95" customHeight="1" thickBot="1" x14ac:dyDescent="0.4">
      <c r="A38" s="220"/>
      <c r="B38" s="221"/>
      <c r="C38" s="129" t="s">
        <v>119</v>
      </c>
      <c r="D38" s="130" t="e">
        <f>D37/D5</f>
        <v>#DIV/0!</v>
      </c>
      <c r="E38" s="130" t="e">
        <f t="shared" ref="E38:I38" si="7">E37/E5</f>
        <v>#DIV/0!</v>
      </c>
      <c r="F38" s="130" t="e">
        <f t="shared" si="7"/>
        <v>#DIV/0!</v>
      </c>
      <c r="G38" s="130" t="e">
        <f t="shared" si="7"/>
        <v>#DIV/0!</v>
      </c>
      <c r="H38" s="130" t="e">
        <f t="shared" si="7"/>
        <v>#DIV/0!</v>
      </c>
      <c r="I38" s="131" t="e">
        <f t="shared" si="7"/>
        <v>#DIV/0!</v>
      </c>
      <c r="J38" s="139" t="s">
        <v>288</v>
      </c>
      <c r="K38" s="80"/>
      <c r="L38" s="80"/>
      <c r="M38" s="80"/>
      <c r="N38" s="80"/>
      <c r="O38" s="80"/>
      <c r="P38" s="80"/>
      <c r="Q38" s="80"/>
      <c r="R38" s="80"/>
      <c r="S38" s="80"/>
      <c r="T38" s="80"/>
      <c r="U38" s="80"/>
      <c r="V38" s="80"/>
      <c r="W38" s="80"/>
      <c r="X38" s="80"/>
      <c r="Y38" s="80"/>
      <c r="Z38" s="80"/>
      <c r="AA38" s="80"/>
      <c r="AB38" s="80"/>
    </row>
    <row r="39" spans="1:28" s="91" customFormat="1" ht="210" customHeight="1" thickBot="1" x14ac:dyDescent="0.4">
      <c r="A39" s="220"/>
      <c r="B39" s="86"/>
      <c r="C39" s="231" t="s">
        <v>204</v>
      </c>
      <c r="D39" s="231"/>
      <c r="E39" s="231"/>
      <c r="F39" s="231"/>
      <c r="G39" s="231"/>
      <c r="H39" s="231"/>
      <c r="I39" s="231"/>
      <c r="J39" s="92"/>
      <c r="K39" s="80"/>
      <c r="L39" s="80"/>
      <c r="M39" s="80"/>
      <c r="N39" s="80"/>
      <c r="O39" s="80"/>
      <c r="P39" s="80"/>
      <c r="Q39" s="80"/>
      <c r="R39" s="80"/>
      <c r="S39" s="80"/>
      <c r="T39" s="80"/>
      <c r="U39" s="80"/>
      <c r="V39" s="80"/>
      <c r="W39" s="80"/>
      <c r="X39" s="80"/>
      <c r="Y39" s="80"/>
      <c r="Z39" s="80"/>
      <c r="AA39" s="80"/>
      <c r="AB39" s="80"/>
    </row>
    <row r="40" spans="1:28" s="91" customFormat="1" ht="31.95" customHeight="1" x14ac:dyDescent="0.35">
      <c r="A40" s="220"/>
      <c r="B40" s="221" t="s">
        <v>233</v>
      </c>
      <c r="C40" s="140" t="s">
        <v>264</v>
      </c>
      <c r="D40" s="127">
        <f>取数表!D60</f>
        <v>0</v>
      </c>
      <c r="E40" s="127">
        <f>取数表!E60</f>
        <v>0</v>
      </c>
      <c r="F40" s="127">
        <f>取数表!F60</f>
        <v>0</v>
      </c>
      <c r="G40" s="127">
        <f>取数表!G60</f>
        <v>0</v>
      </c>
      <c r="H40" s="127">
        <f>取数表!H60</f>
        <v>0</v>
      </c>
      <c r="I40" s="128">
        <f>取数表!I60</f>
        <v>0</v>
      </c>
      <c r="J40" s="141"/>
      <c r="K40" s="80"/>
      <c r="L40" s="80"/>
      <c r="M40" s="80"/>
      <c r="N40" s="80"/>
      <c r="O40" s="80"/>
      <c r="P40" s="80"/>
      <c r="Q40" s="80"/>
      <c r="R40" s="80"/>
      <c r="S40" s="80"/>
      <c r="T40" s="80"/>
      <c r="U40" s="80"/>
      <c r="V40" s="80"/>
      <c r="W40" s="80"/>
      <c r="X40" s="80"/>
      <c r="Y40" s="80"/>
      <c r="Z40" s="80"/>
      <c r="AA40" s="80"/>
      <c r="AB40" s="80"/>
    </row>
    <row r="41" spans="1:28" s="91" customFormat="1" ht="31.95" customHeight="1" thickBot="1" x14ac:dyDescent="0.4">
      <c r="A41" s="220"/>
      <c r="B41" s="221"/>
      <c r="C41" s="129" t="s">
        <v>123</v>
      </c>
      <c r="D41" s="143" t="str">
        <f>IFERROR(D40/D5,"")</f>
        <v/>
      </c>
      <c r="E41" s="143" t="str">
        <f t="shared" ref="E41:I41" si="8">IFERROR(E40/E5,"")</f>
        <v/>
      </c>
      <c r="F41" s="143" t="str">
        <f t="shared" si="8"/>
        <v/>
      </c>
      <c r="G41" s="143" t="str">
        <f t="shared" si="8"/>
        <v/>
      </c>
      <c r="H41" s="143" t="str">
        <f t="shared" si="8"/>
        <v/>
      </c>
      <c r="I41" s="144" t="str">
        <f t="shared" si="8"/>
        <v/>
      </c>
      <c r="J41" s="139" t="s">
        <v>289</v>
      </c>
      <c r="K41" s="80"/>
      <c r="L41" s="80"/>
      <c r="M41" s="80"/>
      <c r="N41" s="80"/>
      <c r="O41" s="80"/>
      <c r="P41" s="80"/>
      <c r="Q41" s="80"/>
      <c r="R41" s="80"/>
      <c r="S41" s="80"/>
      <c r="T41" s="80"/>
      <c r="U41" s="80"/>
      <c r="V41" s="80"/>
      <c r="W41" s="80"/>
      <c r="X41" s="80"/>
      <c r="Y41" s="80"/>
      <c r="Z41" s="80"/>
      <c r="AA41" s="80"/>
      <c r="AB41" s="80"/>
    </row>
    <row r="42" spans="1:28" s="91" customFormat="1" ht="236.4" customHeight="1" thickBot="1" x14ac:dyDescent="0.4">
      <c r="A42" s="220"/>
      <c r="B42" s="86"/>
      <c r="C42" s="231" t="s">
        <v>204</v>
      </c>
      <c r="D42" s="231"/>
      <c r="E42" s="231"/>
      <c r="F42" s="231"/>
      <c r="G42" s="231"/>
      <c r="H42" s="231"/>
      <c r="I42" s="231"/>
      <c r="J42" s="92"/>
      <c r="K42" s="80"/>
      <c r="L42" s="80"/>
      <c r="M42" s="80"/>
      <c r="N42" s="80"/>
      <c r="O42" s="80"/>
      <c r="P42" s="80"/>
      <c r="Q42" s="80"/>
      <c r="R42" s="80"/>
      <c r="S42" s="80"/>
      <c r="T42" s="80"/>
      <c r="U42" s="80"/>
      <c r="V42" s="80"/>
      <c r="W42" s="80"/>
      <c r="X42" s="80"/>
      <c r="Y42" s="80"/>
      <c r="Z42" s="80"/>
      <c r="AA42" s="80"/>
      <c r="AB42" s="80"/>
    </row>
    <row r="43" spans="1:28" s="91" customFormat="1" ht="31.95" customHeight="1" x14ac:dyDescent="0.35">
      <c r="A43" s="220" t="s">
        <v>207</v>
      </c>
      <c r="B43" s="221" t="s">
        <v>234</v>
      </c>
      <c r="C43" s="145" t="s">
        <v>265</v>
      </c>
      <c r="D43" s="127">
        <f>取数表!D64</f>
        <v>0</v>
      </c>
      <c r="E43" s="127">
        <f>取数表!E64</f>
        <v>0</v>
      </c>
      <c r="F43" s="127">
        <f>取数表!F64</f>
        <v>0</v>
      </c>
      <c r="G43" s="127">
        <f>取数表!G64</f>
        <v>0</v>
      </c>
      <c r="H43" s="127">
        <f>取数表!H64</f>
        <v>0</v>
      </c>
      <c r="I43" s="128">
        <f>取数表!I64</f>
        <v>0</v>
      </c>
      <c r="J43" s="125" t="s">
        <v>129</v>
      </c>
      <c r="K43" s="80"/>
      <c r="L43" s="80"/>
      <c r="M43" s="80"/>
      <c r="N43" s="80"/>
      <c r="O43" s="80"/>
      <c r="P43" s="80"/>
      <c r="Q43" s="80"/>
      <c r="R43" s="80"/>
      <c r="S43" s="80"/>
      <c r="T43" s="80"/>
      <c r="U43" s="80"/>
      <c r="V43" s="80"/>
      <c r="W43" s="80"/>
      <c r="X43" s="80"/>
      <c r="Y43" s="80"/>
      <c r="Z43" s="80"/>
      <c r="AA43" s="80"/>
      <c r="AB43" s="80"/>
    </row>
    <row r="44" spans="1:28" s="91" customFormat="1" ht="48" customHeight="1" thickBot="1" x14ac:dyDescent="0.4">
      <c r="A44" s="220"/>
      <c r="B44" s="221"/>
      <c r="C44" s="129" t="s">
        <v>130</v>
      </c>
      <c r="D44" s="130"/>
      <c r="E44" s="130" t="str">
        <f>IFERROR(((E43-D43)/D43),"")</f>
        <v/>
      </c>
      <c r="F44" s="130" t="str">
        <f t="shared" ref="F44:I44" si="9">IFERROR(((F43-E43)/E43),"")</f>
        <v/>
      </c>
      <c r="G44" s="130" t="str">
        <f t="shared" si="9"/>
        <v/>
      </c>
      <c r="H44" s="130" t="str">
        <f t="shared" si="9"/>
        <v/>
      </c>
      <c r="I44" s="131" t="str">
        <f t="shared" si="9"/>
        <v/>
      </c>
      <c r="J44" s="139" t="s">
        <v>266</v>
      </c>
      <c r="K44" s="80"/>
      <c r="L44" s="80"/>
      <c r="M44" s="80"/>
      <c r="N44" s="80"/>
      <c r="O44" s="80"/>
      <c r="P44" s="80"/>
      <c r="Q44" s="80"/>
      <c r="R44" s="80"/>
      <c r="S44" s="80"/>
      <c r="T44" s="80"/>
      <c r="U44" s="80"/>
      <c r="V44" s="80"/>
      <c r="W44" s="80"/>
      <c r="X44" s="80"/>
      <c r="Y44" s="80"/>
      <c r="Z44" s="80"/>
      <c r="AA44" s="80"/>
      <c r="AB44" s="80"/>
    </row>
    <row r="45" spans="1:28" s="91" customFormat="1" ht="235.8" customHeight="1" thickBot="1" x14ac:dyDescent="0.4">
      <c r="A45" s="220"/>
      <c r="B45" s="86"/>
      <c r="C45" s="231" t="s">
        <v>204</v>
      </c>
      <c r="D45" s="231"/>
      <c r="E45" s="231"/>
      <c r="F45" s="231"/>
      <c r="G45" s="231"/>
      <c r="H45" s="231"/>
      <c r="I45" s="231"/>
      <c r="J45" s="90"/>
      <c r="K45" s="80"/>
      <c r="L45" s="80"/>
      <c r="M45" s="80"/>
      <c r="N45" s="80"/>
      <c r="O45" s="80"/>
      <c r="P45" s="80"/>
      <c r="Q45" s="80"/>
      <c r="R45" s="80"/>
      <c r="S45" s="80"/>
      <c r="T45" s="80"/>
      <c r="U45" s="80"/>
      <c r="V45" s="80"/>
      <c r="W45" s="80"/>
      <c r="X45" s="80"/>
      <c r="Y45" s="80"/>
      <c r="Z45" s="80"/>
      <c r="AA45" s="80"/>
      <c r="AB45" s="80"/>
    </row>
    <row r="46" spans="1:28" s="91" customFormat="1" ht="31.95" customHeight="1" x14ac:dyDescent="0.35">
      <c r="A46" s="220" t="s">
        <v>267</v>
      </c>
      <c r="B46" s="221" t="s">
        <v>236</v>
      </c>
      <c r="C46" s="140" t="s">
        <v>135</v>
      </c>
      <c r="D46" s="146" t="e">
        <f>取数表!D67</f>
        <v>#DIV/0!</v>
      </c>
      <c r="E46" s="146" t="e">
        <f>取数表!E67</f>
        <v>#DIV/0!</v>
      </c>
      <c r="F46" s="146" t="e">
        <f>取数表!F67</f>
        <v>#DIV/0!</v>
      </c>
      <c r="G46" s="146" t="e">
        <f>取数表!G67</f>
        <v>#DIV/0!</v>
      </c>
      <c r="H46" s="146" t="e">
        <f>取数表!H67</f>
        <v>#DIV/0!</v>
      </c>
      <c r="I46" s="147" t="e">
        <f>取数表!I67</f>
        <v>#DIV/0!</v>
      </c>
      <c r="J46" s="139" t="s">
        <v>268</v>
      </c>
      <c r="K46" s="80"/>
      <c r="L46" s="80"/>
      <c r="M46" s="80"/>
      <c r="N46" s="80"/>
      <c r="O46" s="80"/>
      <c r="P46" s="80"/>
      <c r="Q46" s="80"/>
      <c r="R46" s="80"/>
      <c r="S46" s="80"/>
      <c r="T46" s="80"/>
      <c r="U46" s="80"/>
      <c r="V46" s="80"/>
      <c r="W46" s="80"/>
      <c r="X46" s="80"/>
      <c r="Y46" s="80"/>
      <c r="Z46" s="80"/>
      <c r="AA46" s="80"/>
      <c r="AB46" s="80"/>
    </row>
    <row r="47" spans="1:28" s="91" customFormat="1" ht="31.95" customHeight="1" thickBot="1" x14ac:dyDescent="0.4">
      <c r="A47" s="220"/>
      <c r="B47" s="221"/>
      <c r="C47" s="129" t="s">
        <v>137</v>
      </c>
      <c r="D47" s="130"/>
      <c r="E47" s="130" t="str">
        <f>IFERROR(((E46-D46)/D46),"")</f>
        <v/>
      </c>
      <c r="F47" s="130" t="str">
        <f t="shared" ref="F47:I47" si="10">IFERROR(((F46-E46)/E46),"")</f>
        <v/>
      </c>
      <c r="G47" s="130" t="str">
        <f t="shared" si="10"/>
        <v/>
      </c>
      <c r="H47" s="130" t="str">
        <f t="shared" si="10"/>
        <v/>
      </c>
      <c r="I47" s="131" t="str">
        <f t="shared" si="10"/>
        <v/>
      </c>
      <c r="J47" s="139" t="s">
        <v>290</v>
      </c>
      <c r="K47" s="80"/>
      <c r="L47" s="80"/>
      <c r="M47" s="80"/>
      <c r="N47" s="80"/>
      <c r="O47" s="80"/>
      <c r="P47" s="80"/>
      <c r="Q47" s="80"/>
      <c r="R47" s="80"/>
      <c r="S47" s="80"/>
      <c r="T47" s="80"/>
      <c r="U47" s="80"/>
      <c r="V47" s="80"/>
      <c r="W47" s="80"/>
      <c r="X47" s="80"/>
      <c r="Y47" s="80"/>
      <c r="Z47" s="80"/>
      <c r="AA47" s="80"/>
      <c r="AB47" s="80"/>
    </row>
    <row r="48" spans="1:28" s="91" customFormat="1" ht="210" customHeight="1" thickBot="1" x14ac:dyDescent="0.4">
      <c r="A48" s="220"/>
      <c r="B48" s="86"/>
      <c r="C48" s="228" t="s">
        <v>204</v>
      </c>
      <c r="D48" s="229"/>
      <c r="E48" s="229"/>
      <c r="F48" s="229"/>
      <c r="G48" s="229"/>
      <c r="H48" s="229"/>
      <c r="I48" s="230"/>
      <c r="J48" s="92"/>
      <c r="K48" s="80"/>
      <c r="L48" s="80"/>
      <c r="M48" s="80"/>
      <c r="N48" s="80"/>
      <c r="O48" s="80"/>
      <c r="P48" s="80"/>
      <c r="Q48" s="80"/>
      <c r="R48" s="80"/>
      <c r="S48" s="80"/>
      <c r="T48" s="80"/>
      <c r="U48" s="80"/>
      <c r="V48" s="80"/>
      <c r="W48" s="80"/>
      <c r="X48" s="80"/>
      <c r="Y48" s="80"/>
      <c r="Z48" s="80"/>
      <c r="AA48" s="80"/>
      <c r="AB48" s="80"/>
    </row>
    <row r="49" spans="1:28" s="91" customFormat="1" ht="31.95" customHeight="1" x14ac:dyDescent="0.35">
      <c r="A49" s="220" t="s">
        <v>269</v>
      </c>
      <c r="B49" s="221" t="s">
        <v>237</v>
      </c>
      <c r="C49" s="140" t="s">
        <v>197</v>
      </c>
      <c r="D49" s="148" t="e">
        <f>取数表!D75</f>
        <v>#DIV/0!</v>
      </c>
      <c r="E49" s="148" t="e">
        <f>取数表!E75</f>
        <v>#DIV/0!</v>
      </c>
      <c r="F49" s="148" t="e">
        <f>取数表!F75</f>
        <v>#DIV/0!</v>
      </c>
      <c r="G49" s="148" t="e">
        <f>取数表!G75</f>
        <v>#DIV/0!</v>
      </c>
      <c r="H49" s="148" t="e">
        <f>取数表!H75</f>
        <v>#DIV/0!</v>
      </c>
      <c r="I49" s="184" t="e">
        <f>取数表!I75</f>
        <v>#DIV/0!</v>
      </c>
      <c r="J49" s="139" t="s">
        <v>291</v>
      </c>
      <c r="K49" s="80"/>
      <c r="L49" s="80"/>
      <c r="M49" s="80"/>
      <c r="N49" s="80"/>
      <c r="O49" s="80"/>
      <c r="P49" s="80"/>
      <c r="Q49" s="80"/>
      <c r="R49" s="80"/>
      <c r="S49" s="80"/>
      <c r="T49" s="80"/>
      <c r="U49" s="80"/>
      <c r="V49" s="80"/>
      <c r="W49" s="80"/>
      <c r="X49" s="80"/>
      <c r="Y49" s="80"/>
      <c r="Z49" s="80"/>
      <c r="AA49" s="80"/>
      <c r="AB49" s="80"/>
    </row>
    <row r="50" spans="1:28" s="91" customFormat="1" ht="31.95" customHeight="1" x14ac:dyDescent="0.35">
      <c r="A50" s="220"/>
      <c r="B50" s="221"/>
      <c r="C50" s="136" t="s">
        <v>135</v>
      </c>
      <c r="D50" s="149" t="e">
        <f>取数表!D76</f>
        <v>#DIV/0!</v>
      </c>
      <c r="E50" s="149" t="e">
        <f>取数表!E76</f>
        <v>#DIV/0!</v>
      </c>
      <c r="F50" s="149" t="e">
        <f>取数表!F76</f>
        <v>#DIV/0!</v>
      </c>
      <c r="G50" s="149" t="e">
        <f>取数表!G76</f>
        <v>#DIV/0!</v>
      </c>
      <c r="H50" s="149" t="e">
        <f>取数表!H76</f>
        <v>#DIV/0!</v>
      </c>
      <c r="I50" s="150" t="e">
        <f>取数表!I76</f>
        <v>#DIV/0!</v>
      </c>
      <c r="J50" s="142"/>
      <c r="K50" s="80"/>
      <c r="L50" s="80"/>
      <c r="M50" s="80"/>
      <c r="N50" s="80"/>
      <c r="O50" s="80"/>
      <c r="P50" s="80"/>
      <c r="Q50" s="80"/>
      <c r="R50" s="80"/>
      <c r="S50" s="80"/>
      <c r="T50" s="80"/>
      <c r="U50" s="80"/>
      <c r="V50" s="80"/>
      <c r="W50" s="80"/>
      <c r="X50" s="80"/>
      <c r="Y50" s="80"/>
      <c r="Z50" s="80"/>
      <c r="AA50" s="80"/>
      <c r="AB50" s="80"/>
    </row>
    <row r="51" spans="1:28" s="91" customFormat="1" ht="31.95" customHeight="1" thickBot="1" x14ac:dyDescent="0.4">
      <c r="A51" s="220"/>
      <c r="B51" s="221"/>
      <c r="C51" s="129" t="s">
        <v>220</v>
      </c>
      <c r="D51" s="143" t="str">
        <f t="shared" ref="D51:I51" si="11">IFERROR(D49/D50,"")</f>
        <v/>
      </c>
      <c r="E51" s="143" t="str">
        <f t="shared" si="11"/>
        <v/>
      </c>
      <c r="F51" s="143" t="str">
        <f t="shared" si="11"/>
        <v/>
      </c>
      <c r="G51" s="143" t="str">
        <f t="shared" si="11"/>
        <v/>
      </c>
      <c r="H51" s="143" t="str">
        <f t="shared" si="11"/>
        <v/>
      </c>
      <c r="I51" s="144" t="str">
        <f t="shared" si="11"/>
        <v/>
      </c>
      <c r="J51" s="139" t="s">
        <v>238</v>
      </c>
      <c r="K51" s="80"/>
      <c r="L51" s="80"/>
      <c r="M51" s="80"/>
      <c r="N51" s="80"/>
      <c r="O51" s="80"/>
      <c r="P51" s="80"/>
      <c r="Q51" s="80"/>
      <c r="R51" s="80"/>
      <c r="S51" s="80"/>
      <c r="T51" s="80"/>
      <c r="U51" s="80"/>
      <c r="V51" s="80"/>
      <c r="W51" s="80"/>
      <c r="X51" s="80"/>
      <c r="Y51" s="80"/>
      <c r="Z51" s="80"/>
      <c r="AA51" s="80"/>
      <c r="AB51" s="80"/>
    </row>
    <row r="52" spans="1:28" s="91" customFormat="1" ht="210" customHeight="1" thickBot="1" x14ac:dyDescent="0.4">
      <c r="A52" s="220"/>
      <c r="B52" s="86"/>
      <c r="C52" s="231" t="s">
        <v>204</v>
      </c>
      <c r="D52" s="231"/>
      <c r="E52" s="231"/>
      <c r="F52" s="231"/>
      <c r="G52" s="231"/>
      <c r="H52" s="231"/>
      <c r="I52" s="231"/>
      <c r="J52" s="90"/>
      <c r="K52" s="80"/>
      <c r="L52" s="80"/>
      <c r="M52" s="80"/>
      <c r="N52" s="80"/>
      <c r="O52" s="80"/>
      <c r="P52" s="80"/>
      <c r="Q52" s="80"/>
      <c r="R52" s="80"/>
      <c r="S52" s="80"/>
      <c r="T52" s="80"/>
      <c r="U52" s="80"/>
      <c r="V52" s="80"/>
      <c r="W52" s="80"/>
      <c r="X52" s="80"/>
      <c r="Y52" s="80"/>
      <c r="Z52" s="80"/>
      <c r="AA52" s="80"/>
      <c r="AB52" s="80"/>
    </row>
    <row r="53" spans="1:28" s="91" customFormat="1" ht="31.95" customHeight="1" x14ac:dyDescent="0.35">
      <c r="A53" s="220" t="s">
        <v>208</v>
      </c>
      <c r="B53" s="221" t="s">
        <v>239</v>
      </c>
      <c r="C53" s="126" t="s">
        <v>270</v>
      </c>
      <c r="D53" s="151">
        <f>取数表!D78</f>
        <v>0</v>
      </c>
      <c r="E53" s="151">
        <f>取数表!E78</f>
        <v>0</v>
      </c>
      <c r="F53" s="151">
        <f>取数表!F78</f>
        <v>0</v>
      </c>
      <c r="G53" s="151">
        <f>取数表!G78</f>
        <v>0</v>
      </c>
      <c r="H53" s="151">
        <f>取数表!H78</f>
        <v>0</v>
      </c>
      <c r="I53" s="152">
        <f>取数表!I78</f>
        <v>0</v>
      </c>
      <c r="J53" s="132"/>
      <c r="K53" s="80"/>
      <c r="L53" s="80"/>
      <c r="M53" s="80"/>
      <c r="N53" s="80"/>
      <c r="O53" s="80"/>
      <c r="P53" s="80"/>
      <c r="Q53" s="80"/>
      <c r="R53" s="80"/>
      <c r="S53" s="80"/>
      <c r="T53" s="80"/>
      <c r="U53" s="80"/>
      <c r="V53" s="80"/>
      <c r="W53" s="80"/>
      <c r="X53" s="80"/>
      <c r="Y53" s="80"/>
      <c r="Z53" s="80"/>
      <c r="AA53" s="80"/>
      <c r="AB53" s="80"/>
    </row>
    <row r="54" spans="1:28" s="91" customFormat="1" ht="31.95" customHeight="1" x14ac:dyDescent="0.35">
      <c r="A54" s="220"/>
      <c r="B54" s="221"/>
      <c r="C54" s="153" t="s">
        <v>265</v>
      </c>
      <c r="D54" s="154">
        <f>取数表!D79</f>
        <v>0</v>
      </c>
      <c r="E54" s="154">
        <f>取数表!E79</f>
        <v>0</v>
      </c>
      <c r="F54" s="154">
        <f>取数表!F79</f>
        <v>0</v>
      </c>
      <c r="G54" s="154">
        <f>取数表!G79</f>
        <v>0</v>
      </c>
      <c r="H54" s="154">
        <f>取数表!H79</f>
        <v>0</v>
      </c>
      <c r="I54" s="155">
        <f>取数表!I79</f>
        <v>0</v>
      </c>
      <c r="J54" s="132"/>
      <c r="K54" s="80"/>
      <c r="L54" s="80"/>
      <c r="M54" s="80"/>
      <c r="N54" s="80"/>
      <c r="O54" s="80"/>
      <c r="P54" s="80"/>
      <c r="Q54" s="80"/>
      <c r="R54" s="80"/>
      <c r="S54" s="80"/>
      <c r="T54" s="80"/>
      <c r="U54" s="80"/>
      <c r="V54" s="80"/>
      <c r="W54" s="80"/>
      <c r="X54" s="80"/>
      <c r="Y54" s="80"/>
      <c r="Z54" s="80"/>
      <c r="AA54" s="80"/>
      <c r="AB54" s="80"/>
    </row>
    <row r="55" spans="1:28" s="91" customFormat="1" ht="31.95" customHeight="1" thickBot="1" x14ac:dyDescent="0.4">
      <c r="A55" s="220"/>
      <c r="B55" s="221"/>
      <c r="C55" s="129" t="s">
        <v>155</v>
      </c>
      <c r="D55" s="130" t="str">
        <f t="shared" ref="D55:I55" si="12">IFERROR(D53/D54,"")</f>
        <v/>
      </c>
      <c r="E55" s="130" t="str">
        <f t="shared" si="12"/>
        <v/>
      </c>
      <c r="F55" s="130" t="str">
        <f t="shared" si="12"/>
        <v/>
      </c>
      <c r="G55" s="130" t="str">
        <f t="shared" si="12"/>
        <v/>
      </c>
      <c r="H55" s="130" t="str">
        <f t="shared" si="12"/>
        <v/>
      </c>
      <c r="I55" s="131" t="str">
        <f t="shared" si="12"/>
        <v/>
      </c>
      <c r="J55" s="139" t="s">
        <v>271</v>
      </c>
      <c r="K55" s="80"/>
      <c r="L55" s="80"/>
      <c r="M55" s="80"/>
      <c r="N55" s="80"/>
      <c r="O55" s="80"/>
      <c r="P55" s="80"/>
      <c r="Q55" s="80"/>
      <c r="R55" s="80"/>
      <c r="S55" s="80"/>
      <c r="T55" s="80"/>
      <c r="U55" s="80"/>
      <c r="V55" s="80"/>
      <c r="W55" s="80"/>
      <c r="X55" s="80"/>
      <c r="Y55" s="80"/>
      <c r="Z55" s="80"/>
      <c r="AA55" s="80"/>
      <c r="AB55" s="80"/>
    </row>
    <row r="56" spans="1:28" s="91" customFormat="1" ht="210" customHeight="1" thickBot="1" x14ac:dyDescent="0.4">
      <c r="A56" s="220"/>
      <c r="B56" s="86"/>
      <c r="C56" s="231" t="s">
        <v>209</v>
      </c>
      <c r="D56" s="231"/>
      <c r="E56" s="231"/>
      <c r="F56" s="231"/>
      <c r="G56" s="231"/>
      <c r="H56" s="231"/>
      <c r="I56" s="231"/>
      <c r="J56" s="90"/>
      <c r="K56" s="80"/>
      <c r="L56" s="80"/>
      <c r="M56" s="80"/>
      <c r="N56" s="80"/>
      <c r="O56" s="80"/>
      <c r="P56" s="80"/>
      <c r="Q56" s="80"/>
      <c r="R56" s="80"/>
      <c r="S56" s="80"/>
      <c r="T56" s="80"/>
      <c r="U56" s="80"/>
      <c r="V56" s="80"/>
      <c r="W56" s="80"/>
      <c r="X56" s="80"/>
      <c r="Y56" s="80"/>
      <c r="Z56" s="80"/>
      <c r="AA56" s="80"/>
      <c r="AB56" s="80"/>
    </row>
    <row r="57" spans="1:28" s="91" customFormat="1" ht="31.95" customHeight="1" x14ac:dyDescent="0.35">
      <c r="A57" s="225" t="s">
        <v>210</v>
      </c>
      <c r="B57" s="221" t="s">
        <v>240</v>
      </c>
      <c r="C57" s="157" t="s">
        <v>235</v>
      </c>
      <c r="D57" s="158">
        <f>取数表!D81</f>
        <v>0</v>
      </c>
      <c r="E57" s="158">
        <f>取数表!E81</f>
        <v>0</v>
      </c>
      <c r="F57" s="158">
        <f>取数表!F81</f>
        <v>0</v>
      </c>
      <c r="G57" s="158">
        <f>取数表!G81</f>
        <v>0</v>
      </c>
      <c r="H57" s="158">
        <f>取数表!H81</f>
        <v>0</v>
      </c>
      <c r="I57" s="159">
        <f>取数表!I81</f>
        <v>0</v>
      </c>
      <c r="J57" s="142"/>
      <c r="K57" s="80"/>
      <c r="L57" s="80"/>
      <c r="M57" s="80"/>
      <c r="N57" s="80"/>
      <c r="O57" s="80"/>
      <c r="P57" s="80"/>
      <c r="Q57" s="80"/>
      <c r="R57" s="80"/>
      <c r="S57" s="80"/>
      <c r="T57" s="80"/>
      <c r="U57" s="80"/>
      <c r="V57" s="80"/>
      <c r="W57" s="80"/>
      <c r="X57" s="80"/>
      <c r="Y57" s="80"/>
      <c r="Z57" s="80"/>
      <c r="AA57" s="80"/>
      <c r="AB57" s="80"/>
    </row>
    <row r="58" spans="1:28" s="91" customFormat="1" ht="31.95" customHeight="1" x14ac:dyDescent="0.35">
      <c r="A58" s="226"/>
      <c r="B58" s="221"/>
      <c r="C58" s="160" t="s">
        <v>147</v>
      </c>
      <c r="D58" s="161">
        <f>取数表!D84</f>
        <v>0</v>
      </c>
      <c r="E58" s="161">
        <f>取数表!E84</f>
        <v>0</v>
      </c>
      <c r="F58" s="161">
        <f>取数表!F84</f>
        <v>0</v>
      </c>
      <c r="G58" s="161">
        <f>取数表!G84</f>
        <v>0</v>
      </c>
      <c r="H58" s="161">
        <f>取数表!H84</f>
        <v>0</v>
      </c>
      <c r="I58" s="162">
        <f>取数表!I84</f>
        <v>0</v>
      </c>
      <c r="J58" s="156" t="s">
        <v>282</v>
      </c>
      <c r="K58" s="80"/>
      <c r="L58" s="80"/>
      <c r="M58" s="80"/>
      <c r="N58" s="80"/>
      <c r="O58" s="80"/>
      <c r="P58" s="80"/>
      <c r="Q58" s="80"/>
      <c r="R58" s="80"/>
      <c r="S58" s="80"/>
      <c r="T58" s="80"/>
      <c r="U58" s="80"/>
      <c r="V58" s="80"/>
      <c r="W58" s="80"/>
      <c r="X58" s="80"/>
      <c r="Y58" s="80"/>
      <c r="Z58" s="80"/>
      <c r="AA58" s="80"/>
      <c r="AB58" s="80"/>
    </row>
    <row r="59" spans="1:28" s="91" customFormat="1" ht="31.95" customHeight="1" x14ac:dyDescent="0.35">
      <c r="A59" s="226"/>
      <c r="B59" s="221"/>
      <c r="C59" s="160" t="s">
        <v>161</v>
      </c>
      <c r="D59" s="161">
        <f>取数表!D85</f>
        <v>0</v>
      </c>
      <c r="E59" s="161">
        <f>取数表!E85</f>
        <v>0</v>
      </c>
      <c r="F59" s="161">
        <f>取数表!F85</f>
        <v>0</v>
      </c>
      <c r="G59" s="161">
        <f>取数表!G85</f>
        <v>0</v>
      </c>
      <c r="H59" s="161">
        <f>取数表!H85</f>
        <v>0</v>
      </c>
      <c r="I59" s="162">
        <f>取数表!I85</f>
        <v>0</v>
      </c>
      <c r="J59" s="139" t="s">
        <v>283</v>
      </c>
      <c r="K59" s="80"/>
      <c r="L59" s="80"/>
      <c r="M59" s="80"/>
      <c r="N59" s="80"/>
      <c r="O59" s="80"/>
      <c r="P59" s="80"/>
      <c r="Q59" s="80"/>
      <c r="R59" s="80"/>
      <c r="S59" s="80"/>
      <c r="T59" s="80"/>
      <c r="U59" s="80"/>
      <c r="V59" s="80"/>
      <c r="W59" s="80"/>
      <c r="X59" s="80"/>
      <c r="Y59" s="80"/>
      <c r="Z59" s="80"/>
      <c r="AA59" s="80"/>
      <c r="AB59" s="80"/>
    </row>
    <row r="60" spans="1:28" s="91" customFormat="1" ht="31.95" customHeight="1" x14ac:dyDescent="0.35">
      <c r="A60" s="226"/>
      <c r="B60" s="221"/>
      <c r="C60" s="160" t="s">
        <v>163</v>
      </c>
      <c r="D60" s="163" t="str">
        <f t="shared" ref="D60:I60" si="13">IFERROR(D59/D57,"")</f>
        <v/>
      </c>
      <c r="E60" s="163" t="str">
        <f t="shared" si="13"/>
        <v/>
      </c>
      <c r="F60" s="163" t="str">
        <f t="shared" si="13"/>
        <v/>
      </c>
      <c r="G60" s="163" t="str">
        <f t="shared" si="13"/>
        <v/>
      </c>
      <c r="H60" s="163" t="str">
        <f t="shared" si="13"/>
        <v/>
      </c>
      <c r="I60" s="164" t="str">
        <f t="shared" si="13"/>
        <v/>
      </c>
      <c r="J60" s="139" t="s">
        <v>272</v>
      </c>
      <c r="K60" s="80"/>
      <c r="L60" s="80"/>
      <c r="M60" s="80"/>
      <c r="N60" s="80"/>
      <c r="O60" s="80"/>
      <c r="P60" s="80"/>
      <c r="Q60" s="80"/>
      <c r="R60" s="80"/>
      <c r="S60" s="80"/>
      <c r="T60" s="80"/>
      <c r="U60" s="80"/>
      <c r="V60" s="80"/>
      <c r="W60" s="80"/>
      <c r="X60" s="80"/>
      <c r="Y60" s="80"/>
      <c r="Z60" s="80"/>
      <c r="AA60" s="80"/>
      <c r="AB60" s="80"/>
    </row>
    <row r="61" spans="1:28" s="91" customFormat="1" ht="31.95" customHeight="1" x14ac:dyDescent="0.35">
      <c r="A61" s="226"/>
      <c r="B61" s="221"/>
      <c r="C61" s="160" t="s">
        <v>241</v>
      </c>
      <c r="D61" s="161">
        <f>取数表!D87</f>
        <v>0</v>
      </c>
      <c r="E61" s="161">
        <f>取数表!E87</f>
        <v>0</v>
      </c>
      <c r="F61" s="161">
        <f>取数表!F87</f>
        <v>0</v>
      </c>
      <c r="G61" s="161">
        <f>取数表!G87</f>
        <v>0</v>
      </c>
      <c r="H61" s="161">
        <f>取数表!H87</f>
        <v>0</v>
      </c>
      <c r="I61" s="162">
        <f>取数表!I87</f>
        <v>0</v>
      </c>
      <c r="J61" s="132"/>
      <c r="K61" s="80"/>
      <c r="L61" s="80"/>
      <c r="M61" s="80"/>
      <c r="N61" s="80"/>
      <c r="O61" s="80"/>
      <c r="P61" s="80"/>
      <c r="Q61" s="80"/>
      <c r="R61" s="80"/>
      <c r="S61" s="80"/>
      <c r="T61" s="80"/>
      <c r="U61" s="80"/>
      <c r="V61" s="80"/>
      <c r="W61" s="80"/>
      <c r="X61" s="80"/>
      <c r="Y61" s="80"/>
      <c r="Z61" s="80"/>
      <c r="AA61" s="80"/>
      <c r="AB61" s="80"/>
    </row>
    <row r="62" spans="1:28" s="91" customFormat="1" ht="31.95" customHeight="1" thickBot="1" x14ac:dyDescent="0.4">
      <c r="A62" s="226"/>
      <c r="B62" s="221"/>
      <c r="C62" s="165" t="s">
        <v>221</v>
      </c>
      <c r="D62" s="166" t="str">
        <f t="shared" ref="D62:I62" si="14">IFERROR(D59/D61,"")</f>
        <v/>
      </c>
      <c r="E62" s="166" t="str">
        <f t="shared" si="14"/>
        <v/>
      </c>
      <c r="F62" s="166" t="str">
        <f t="shared" si="14"/>
        <v/>
      </c>
      <c r="G62" s="166" t="str">
        <f t="shared" si="14"/>
        <v/>
      </c>
      <c r="H62" s="166" t="str">
        <f t="shared" si="14"/>
        <v/>
      </c>
      <c r="I62" s="167" t="str">
        <f t="shared" si="14"/>
        <v/>
      </c>
      <c r="J62" s="125" t="s">
        <v>273</v>
      </c>
      <c r="K62" s="80"/>
      <c r="L62" s="80"/>
      <c r="M62" s="80"/>
      <c r="N62" s="80"/>
      <c r="O62" s="80"/>
      <c r="P62" s="80"/>
      <c r="Q62" s="80"/>
      <c r="R62" s="80"/>
      <c r="S62" s="80"/>
      <c r="T62" s="80"/>
      <c r="U62" s="80"/>
      <c r="V62" s="80"/>
      <c r="W62" s="80"/>
      <c r="X62" s="80"/>
      <c r="Y62" s="80"/>
      <c r="Z62" s="80"/>
      <c r="AA62" s="80"/>
      <c r="AB62" s="80"/>
    </row>
    <row r="63" spans="1:28" s="91" customFormat="1" ht="210" customHeight="1" thickBot="1" x14ac:dyDescent="0.4">
      <c r="A63" s="227"/>
      <c r="B63" s="86"/>
      <c r="C63" s="228" t="s">
        <v>204</v>
      </c>
      <c r="D63" s="229"/>
      <c r="E63" s="229"/>
      <c r="F63" s="229"/>
      <c r="G63" s="229"/>
      <c r="H63" s="229"/>
      <c r="I63" s="230"/>
      <c r="J63" s="88"/>
      <c r="K63" s="80"/>
      <c r="L63" s="80"/>
      <c r="M63" s="80"/>
      <c r="N63" s="80"/>
      <c r="O63" s="80"/>
      <c r="P63" s="80"/>
      <c r="Q63" s="80"/>
      <c r="R63" s="80"/>
      <c r="S63" s="80"/>
      <c r="T63" s="80"/>
      <c r="U63" s="80"/>
      <c r="V63" s="80"/>
      <c r="W63" s="80"/>
      <c r="X63" s="80"/>
      <c r="Y63" s="80"/>
      <c r="Z63" s="80"/>
      <c r="AA63" s="80"/>
      <c r="AB63" s="80"/>
    </row>
    <row r="64" spans="1:28" s="91" customFormat="1" ht="31.95" customHeight="1" x14ac:dyDescent="0.35">
      <c r="A64" s="225" t="s">
        <v>211</v>
      </c>
      <c r="B64" s="221" t="s">
        <v>242</v>
      </c>
      <c r="C64" s="140" t="s">
        <v>274</v>
      </c>
      <c r="D64" s="151">
        <f>取数表!D89</f>
        <v>0</v>
      </c>
      <c r="E64" s="151">
        <f>取数表!E89</f>
        <v>0</v>
      </c>
      <c r="F64" s="151">
        <f>取数表!F89</f>
        <v>0</v>
      </c>
      <c r="G64" s="151">
        <f>取数表!G89</f>
        <v>0</v>
      </c>
      <c r="H64" s="151">
        <f>取数表!H89</f>
        <v>0</v>
      </c>
      <c r="I64" s="152">
        <f>取数表!I89</f>
        <v>0</v>
      </c>
      <c r="J64" s="168"/>
      <c r="K64" s="80"/>
      <c r="L64" s="80"/>
      <c r="M64" s="80"/>
      <c r="N64" s="80"/>
      <c r="O64" s="80"/>
      <c r="P64" s="80"/>
      <c r="Q64" s="80"/>
      <c r="R64" s="80"/>
      <c r="S64" s="80"/>
      <c r="T64" s="80"/>
      <c r="U64" s="80"/>
      <c r="V64" s="80"/>
      <c r="W64" s="80"/>
      <c r="X64" s="80"/>
      <c r="Y64" s="80"/>
      <c r="Z64" s="80"/>
      <c r="AA64" s="80"/>
      <c r="AB64" s="80"/>
    </row>
    <row r="65" spans="1:28" s="91" customFormat="1" ht="31.95" customHeight="1" x14ac:dyDescent="0.35">
      <c r="A65" s="226"/>
      <c r="B65" s="221"/>
      <c r="C65" s="170" t="s">
        <v>303</v>
      </c>
      <c r="D65" s="154">
        <f>取数表!D90</f>
        <v>0</v>
      </c>
      <c r="E65" s="154">
        <f>取数表!E90</f>
        <v>0</v>
      </c>
      <c r="F65" s="154">
        <f>取数表!F90</f>
        <v>0</v>
      </c>
      <c r="G65" s="154">
        <f>取数表!G90</f>
        <v>0</v>
      </c>
      <c r="H65" s="154">
        <f>取数表!H90</f>
        <v>0</v>
      </c>
      <c r="I65" s="155">
        <f>取数表!I90</f>
        <v>0</v>
      </c>
      <c r="J65" s="168"/>
      <c r="K65" s="80"/>
      <c r="L65" s="80"/>
      <c r="M65" s="80"/>
      <c r="N65" s="80"/>
      <c r="O65" s="80"/>
      <c r="P65" s="80"/>
      <c r="Q65" s="80"/>
      <c r="R65" s="80"/>
      <c r="S65" s="80"/>
      <c r="T65" s="80"/>
      <c r="U65" s="80"/>
      <c r="V65" s="80"/>
      <c r="W65" s="80"/>
      <c r="X65" s="80"/>
      <c r="Y65" s="80"/>
      <c r="Z65" s="80"/>
      <c r="AA65" s="80"/>
      <c r="AB65" s="80"/>
    </row>
    <row r="66" spans="1:28" s="91" customFormat="1" ht="31.95" customHeight="1" thickBot="1" x14ac:dyDescent="0.4">
      <c r="A66" s="226"/>
      <c r="B66" s="221"/>
      <c r="C66" s="129" t="s">
        <v>171</v>
      </c>
      <c r="D66" s="130" t="str">
        <f t="shared" ref="D66:I66" si="15">IFERROR(D64/D65,"")</f>
        <v/>
      </c>
      <c r="E66" s="130" t="str">
        <f t="shared" si="15"/>
        <v/>
      </c>
      <c r="F66" s="130" t="str">
        <f t="shared" si="15"/>
        <v/>
      </c>
      <c r="G66" s="130" t="str">
        <f t="shared" si="15"/>
        <v/>
      </c>
      <c r="H66" s="130" t="str">
        <f t="shared" si="15"/>
        <v/>
      </c>
      <c r="I66" s="131" t="str">
        <f t="shared" si="15"/>
        <v/>
      </c>
      <c r="J66" s="169" t="s">
        <v>172</v>
      </c>
      <c r="K66" s="80"/>
      <c r="L66" s="80"/>
      <c r="M66" s="80"/>
      <c r="N66" s="80"/>
      <c r="O66" s="80"/>
      <c r="P66" s="80"/>
      <c r="Q66" s="80"/>
      <c r="R66" s="80"/>
      <c r="S66" s="80"/>
      <c r="T66" s="80"/>
      <c r="U66" s="80"/>
      <c r="V66" s="80"/>
      <c r="W66" s="80"/>
      <c r="X66" s="80"/>
      <c r="Y66" s="80"/>
      <c r="Z66" s="80"/>
      <c r="AA66" s="80"/>
      <c r="AB66" s="80"/>
    </row>
    <row r="67" spans="1:28" s="91" customFormat="1" ht="210" customHeight="1" thickBot="1" x14ac:dyDescent="0.4">
      <c r="A67" s="227"/>
      <c r="B67" s="86"/>
      <c r="C67" s="228" t="s">
        <v>204</v>
      </c>
      <c r="D67" s="229"/>
      <c r="E67" s="229"/>
      <c r="F67" s="229"/>
      <c r="G67" s="229"/>
      <c r="H67" s="229"/>
      <c r="I67" s="230"/>
      <c r="J67" s="93"/>
      <c r="K67" s="80"/>
      <c r="L67" s="80"/>
      <c r="M67" s="80"/>
      <c r="N67" s="80"/>
      <c r="O67" s="80"/>
      <c r="P67" s="80"/>
      <c r="Q67" s="80"/>
      <c r="R67" s="80"/>
      <c r="S67" s="80"/>
      <c r="T67" s="80"/>
      <c r="U67" s="80"/>
      <c r="V67" s="80"/>
      <c r="W67" s="80"/>
      <c r="X67" s="80"/>
      <c r="Y67" s="80"/>
      <c r="Z67" s="80"/>
      <c r="AA67" s="80"/>
      <c r="AB67" s="80"/>
    </row>
    <row r="68" spans="1:28" s="91" customFormat="1" ht="31.95" customHeight="1" x14ac:dyDescent="0.35">
      <c r="A68" s="225" t="s">
        <v>212</v>
      </c>
      <c r="B68" s="221" t="s">
        <v>243</v>
      </c>
      <c r="C68" s="140" t="s">
        <v>275</v>
      </c>
      <c r="D68" s="127">
        <f>取数表!D92</f>
        <v>0</v>
      </c>
      <c r="E68" s="127">
        <f>取数表!E92</f>
        <v>0</v>
      </c>
      <c r="F68" s="127">
        <f>取数表!F92</f>
        <v>0</v>
      </c>
      <c r="G68" s="127">
        <f>取数表!G92</f>
        <v>0</v>
      </c>
      <c r="H68" s="127">
        <f>取数表!H92</f>
        <v>0</v>
      </c>
      <c r="I68" s="128">
        <f>取数表!I92</f>
        <v>0</v>
      </c>
      <c r="J68" s="132"/>
      <c r="K68" s="80"/>
      <c r="L68" s="80"/>
      <c r="M68" s="80"/>
      <c r="N68" s="80"/>
      <c r="O68" s="80"/>
      <c r="P68" s="80"/>
      <c r="Q68" s="80"/>
      <c r="R68" s="80"/>
      <c r="S68" s="80"/>
      <c r="T68" s="80"/>
      <c r="U68" s="80"/>
      <c r="V68" s="80"/>
      <c r="W68" s="80"/>
      <c r="X68" s="80"/>
      <c r="Y68" s="80"/>
      <c r="Z68" s="80"/>
      <c r="AA68" s="80"/>
      <c r="AB68" s="80"/>
    </row>
    <row r="69" spans="1:28" s="91" customFormat="1" ht="31.95" customHeight="1" x14ac:dyDescent="0.35">
      <c r="A69" s="226"/>
      <c r="B69" s="221"/>
      <c r="C69" s="136" t="s">
        <v>276</v>
      </c>
      <c r="D69" s="134">
        <f>取数表!D93</f>
        <v>0</v>
      </c>
      <c r="E69" s="134">
        <f>取数表!E93</f>
        <v>0</v>
      </c>
      <c r="F69" s="134">
        <f>取数表!F93</f>
        <v>0</v>
      </c>
      <c r="G69" s="134">
        <f>取数表!G93</f>
        <v>0</v>
      </c>
      <c r="H69" s="134">
        <f>取数表!H93</f>
        <v>0</v>
      </c>
      <c r="I69" s="135">
        <f>取数表!I93</f>
        <v>0</v>
      </c>
      <c r="J69" s="132"/>
      <c r="K69" s="80"/>
      <c r="L69" s="80"/>
      <c r="M69" s="80"/>
      <c r="N69" s="80"/>
      <c r="O69" s="80"/>
      <c r="P69" s="80"/>
      <c r="Q69" s="80"/>
      <c r="R69" s="80"/>
      <c r="S69" s="80"/>
      <c r="T69" s="80"/>
      <c r="U69" s="80"/>
      <c r="V69" s="80"/>
      <c r="W69" s="80"/>
      <c r="X69" s="80"/>
      <c r="Y69" s="80"/>
      <c r="Z69" s="80"/>
      <c r="AA69" s="80"/>
      <c r="AB69" s="80"/>
    </row>
    <row r="70" spans="1:28" s="91" customFormat="1" ht="48" customHeight="1" x14ac:dyDescent="0.35">
      <c r="A70" s="226"/>
      <c r="B70" s="221"/>
      <c r="C70" s="136" t="s">
        <v>244</v>
      </c>
      <c r="D70" s="149" t="str">
        <f t="shared" ref="D70:I70" si="16">IFERROR(D68/D69,"")</f>
        <v/>
      </c>
      <c r="E70" s="149" t="str">
        <f t="shared" si="16"/>
        <v/>
      </c>
      <c r="F70" s="149" t="str">
        <f t="shared" si="16"/>
        <v/>
      </c>
      <c r="G70" s="149" t="str">
        <f t="shared" si="16"/>
        <v/>
      </c>
      <c r="H70" s="149" t="str">
        <f t="shared" si="16"/>
        <v/>
      </c>
      <c r="I70" s="150" t="str">
        <f t="shared" si="16"/>
        <v/>
      </c>
      <c r="J70" s="125" t="s">
        <v>284</v>
      </c>
      <c r="K70" s="80"/>
      <c r="L70" s="80"/>
      <c r="M70" s="80"/>
      <c r="N70" s="80"/>
      <c r="O70" s="80"/>
      <c r="P70" s="80"/>
      <c r="Q70" s="80"/>
      <c r="R70" s="80"/>
      <c r="S70" s="80"/>
      <c r="T70" s="80"/>
      <c r="U70" s="80"/>
      <c r="V70" s="80"/>
      <c r="W70" s="80"/>
      <c r="X70" s="80"/>
      <c r="Y70" s="80"/>
      <c r="Z70" s="80"/>
      <c r="AA70" s="80"/>
      <c r="AB70" s="80"/>
    </row>
    <row r="71" spans="1:28" s="91" customFormat="1" ht="31.95" customHeight="1" thickBot="1" x14ac:dyDescent="0.4">
      <c r="A71" s="226"/>
      <c r="B71" s="221"/>
      <c r="C71" s="129" t="s">
        <v>179</v>
      </c>
      <c r="D71" s="130"/>
      <c r="E71" s="130" t="str">
        <f t="shared" ref="E71:I71" si="17">IFERROR(((E68-D68)/D68),"")</f>
        <v/>
      </c>
      <c r="F71" s="130" t="str">
        <f t="shared" si="17"/>
        <v/>
      </c>
      <c r="G71" s="130" t="str">
        <f t="shared" si="17"/>
        <v/>
      </c>
      <c r="H71" s="130" t="str">
        <f t="shared" si="17"/>
        <v/>
      </c>
      <c r="I71" s="131" t="str">
        <f t="shared" si="17"/>
        <v/>
      </c>
      <c r="J71" s="125" t="s">
        <v>285</v>
      </c>
      <c r="K71" s="80"/>
      <c r="L71" s="80"/>
      <c r="M71" s="80"/>
      <c r="N71" s="80"/>
      <c r="O71" s="80"/>
      <c r="P71" s="80"/>
      <c r="Q71" s="80"/>
      <c r="R71" s="80"/>
      <c r="S71" s="80"/>
      <c r="T71" s="80"/>
      <c r="U71" s="80"/>
      <c r="V71" s="80"/>
      <c r="W71" s="80"/>
      <c r="X71" s="80"/>
      <c r="Y71" s="80"/>
      <c r="Z71" s="80"/>
      <c r="AA71" s="80"/>
      <c r="AB71" s="80"/>
    </row>
    <row r="72" spans="1:28" s="91" customFormat="1" ht="210" customHeight="1" thickBot="1" x14ac:dyDescent="0.4">
      <c r="A72" s="227"/>
      <c r="B72" s="86"/>
      <c r="C72" s="228" t="s">
        <v>204</v>
      </c>
      <c r="D72" s="229"/>
      <c r="E72" s="229"/>
      <c r="F72" s="229"/>
      <c r="G72" s="229"/>
      <c r="H72" s="229"/>
      <c r="I72" s="230"/>
      <c r="J72" s="94"/>
      <c r="K72" s="80"/>
      <c r="L72" s="80"/>
      <c r="M72" s="80"/>
      <c r="N72" s="80"/>
      <c r="O72" s="80"/>
      <c r="P72" s="80"/>
      <c r="Q72" s="80"/>
      <c r="R72" s="80"/>
      <c r="S72" s="80"/>
      <c r="T72" s="80"/>
      <c r="U72" s="80"/>
      <c r="V72" s="80"/>
      <c r="W72" s="80"/>
      <c r="X72" s="80"/>
      <c r="Y72" s="80"/>
      <c r="Z72" s="80"/>
      <c r="AA72" s="80"/>
      <c r="AB72" s="80"/>
    </row>
    <row r="73" spans="1:28" s="91" customFormat="1" ht="31.95" customHeight="1" x14ac:dyDescent="0.35">
      <c r="A73" s="225" t="s">
        <v>213</v>
      </c>
      <c r="B73" s="221" t="s">
        <v>277</v>
      </c>
      <c r="C73" s="140" t="s">
        <v>278</v>
      </c>
      <c r="D73" s="151">
        <f>取数表!D96</f>
        <v>0</v>
      </c>
      <c r="E73" s="151">
        <f>取数表!E96</f>
        <v>0</v>
      </c>
      <c r="F73" s="151">
        <f>取数表!F96</f>
        <v>0</v>
      </c>
      <c r="G73" s="151">
        <f>取数表!G96</f>
        <v>0</v>
      </c>
      <c r="H73" s="151">
        <f>取数表!H96</f>
        <v>0</v>
      </c>
      <c r="I73" s="152">
        <f>取数表!I96</f>
        <v>0</v>
      </c>
      <c r="J73" s="168"/>
      <c r="K73" s="80"/>
      <c r="L73" s="80"/>
      <c r="M73" s="80"/>
      <c r="N73" s="80"/>
      <c r="O73" s="80"/>
      <c r="P73" s="80"/>
      <c r="Q73" s="80"/>
      <c r="R73" s="80"/>
      <c r="S73" s="80"/>
      <c r="T73" s="80"/>
      <c r="U73" s="80"/>
      <c r="V73" s="80"/>
      <c r="W73" s="80"/>
      <c r="X73" s="80"/>
      <c r="Y73" s="80"/>
      <c r="Z73" s="80"/>
      <c r="AA73" s="80"/>
      <c r="AB73" s="80"/>
    </row>
    <row r="74" spans="1:28" s="91" customFormat="1" ht="31.95" customHeight="1" x14ac:dyDescent="0.35">
      <c r="A74" s="226"/>
      <c r="B74" s="221"/>
      <c r="C74" s="136" t="s">
        <v>274</v>
      </c>
      <c r="D74" s="154">
        <f>取数表!D97</f>
        <v>0</v>
      </c>
      <c r="E74" s="154">
        <f>取数表!E97</f>
        <v>0</v>
      </c>
      <c r="F74" s="154">
        <f>取数表!F97</f>
        <v>0</v>
      </c>
      <c r="G74" s="154">
        <f>取数表!G97</f>
        <v>0</v>
      </c>
      <c r="H74" s="154">
        <f>取数表!H97</f>
        <v>0</v>
      </c>
      <c r="I74" s="155">
        <f>取数表!I97</f>
        <v>0</v>
      </c>
      <c r="J74" s="168"/>
      <c r="K74" s="80"/>
      <c r="L74" s="80"/>
      <c r="M74" s="80"/>
      <c r="N74" s="80"/>
      <c r="O74" s="80"/>
      <c r="P74" s="80"/>
      <c r="Q74" s="80"/>
      <c r="R74" s="80"/>
      <c r="S74" s="80"/>
      <c r="T74" s="80"/>
      <c r="U74" s="80"/>
      <c r="V74" s="80"/>
      <c r="W74" s="80"/>
      <c r="X74" s="80"/>
      <c r="Y74" s="80"/>
      <c r="Z74" s="80"/>
      <c r="AA74" s="80"/>
      <c r="AB74" s="80"/>
    </row>
    <row r="75" spans="1:28" s="91" customFormat="1" ht="31.95" customHeight="1" thickBot="1" x14ac:dyDescent="0.4">
      <c r="A75" s="226"/>
      <c r="B75" s="221"/>
      <c r="C75" s="129" t="s">
        <v>184</v>
      </c>
      <c r="D75" s="130" t="str">
        <f t="shared" ref="D75:I75" si="18">IFERROR(D73/D74,"")</f>
        <v/>
      </c>
      <c r="E75" s="130" t="str">
        <f t="shared" si="18"/>
        <v/>
      </c>
      <c r="F75" s="130" t="str">
        <f t="shared" si="18"/>
        <v/>
      </c>
      <c r="G75" s="130" t="str">
        <f t="shared" si="18"/>
        <v/>
      </c>
      <c r="H75" s="130" t="str">
        <f t="shared" si="18"/>
        <v/>
      </c>
      <c r="I75" s="131" t="str">
        <f t="shared" si="18"/>
        <v/>
      </c>
      <c r="J75" s="125" t="s">
        <v>185</v>
      </c>
      <c r="K75" s="80"/>
      <c r="L75" s="80"/>
      <c r="M75" s="80"/>
      <c r="N75" s="80"/>
      <c r="O75" s="80"/>
      <c r="P75" s="80"/>
      <c r="Q75" s="80"/>
      <c r="R75" s="80"/>
      <c r="S75" s="80"/>
      <c r="T75" s="80"/>
      <c r="U75" s="80"/>
      <c r="V75" s="80"/>
      <c r="W75" s="80"/>
      <c r="X75" s="80"/>
      <c r="Y75" s="80"/>
      <c r="Z75" s="80"/>
      <c r="AA75" s="80"/>
      <c r="AB75" s="80"/>
    </row>
    <row r="76" spans="1:28" s="91" customFormat="1" ht="210" customHeight="1" thickBot="1" x14ac:dyDescent="0.4">
      <c r="A76" s="226"/>
      <c r="B76" s="95"/>
      <c r="C76" s="228" t="s">
        <v>204</v>
      </c>
      <c r="D76" s="229"/>
      <c r="E76" s="229"/>
      <c r="F76" s="229"/>
      <c r="G76" s="229"/>
      <c r="H76" s="229"/>
      <c r="I76" s="230"/>
      <c r="J76" s="96"/>
      <c r="K76" s="80"/>
      <c r="L76" s="80"/>
      <c r="M76" s="80"/>
      <c r="N76" s="80"/>
      <c r="O76" s="80"/>
      <c r="P76" s="80"/>
      <c r="Q76" s="80"/>
      <c r="R76" s="80"/>
      <c r="S76" s="80"/>
      <c r="T76" s="80"/>
      <c r="U76" s="80"/>
      <c r="V76" s="80"/>
      <c r="W76" s="80"/>
      <c r="X76" s="80"/>
      <c r="Y76" s="80"/>
      <c r="Z76" s="80"/>
      <c r="AA76" s="80"/>
      <c r="AB76" s="80"/>
    </row>
    <row r="77" spans="1:28" s="98" customFormat="1" ht="31.95" customHeight="1" x14ac:dyDescent="0.35">
      <c r="A77" s="220" t="s">
        <v>214</v>
      </c>
      <c r="B77" s="221" t="s">
        <v>245</v>
      </c>
      <c r="C77" s="140" t="s">
        <v>304</v>
      </c>
      <c r="D77" s="151">
        <f>取数表!D99</f>
        <v>0</v>
      </c>
      <c r="E77" s="151">
        <f>取数表!E99</f>
        <v>0</v>
      </c>
      <c r="F77" s="151">
        <f>取数表!F99</f>
        <v>0</v>
      </c>
      <c r="G77" s="151">
        <f>取数表!G99</f>
        <v>0</v>
      </c>
      <c r="H77" s="151">
        <f>取数表!H99</f>
        <v>0</v>
      </c>
      <c r="I77" s="152">
        <f>取数表!I99</f>
        <v>0</v>
      </c>
      <c r="J77" s="179" t="s">
        <v>306</v>
      </c>
      <c r="K77" s="97"/>
      <c r="L77" s="97"/>
      <c r="M77" s="97"/>
      <c r="N77" s="97"/>
      <c r="O77" s="97"/>
      <c r="P77" s="97"/>
      <c r="Q77" s="97"/>
      <c r="R77" s="97"/>
      <c r="S77" s="97"/>
      <c r="T77" s="97"/>
      <c r="U77" s="97"/>
      <c r="V77" s="97"/>
      <c r="W77" s="97"/>
      <c r="X77" s="97"/>
      <c r="Y77" s="97"/>
      <c r="Z77" s="97"/>
      <c r="AA77" s="97"/>
      <c r="AB77" s="97"/>
    </row>
    <row r="78" spans="1:28" s="98" customFormat="1" ht="31.95" customHeight="1" x14ac:dyDescent="0.35">
      <c r="A78" s="220"/>
      <c r="B78" s="221"/>
      <c r="C78" s="136" t="s">
        <v>274</v>
      </c>
      <c r="D78" s="154">
        <f>取数表!D100</f>
        <v>0</v>
      </c>
      <c r="E78" s="154">
        <f>取数表!E100</f>
        <v>0</v>
      </c>
      <c r="F78" s="154">
        <f>取数表!F100</f>
        <v>0</v>
      </c>
      <c r="G78" s="154">
        <f>取数表!G100</f>
        <v>0</v>
      </c>
      <c r="H78" s="154">
        <f>取数表!H100</f>
        <v>0</v>
      </c>
      <c r="I78" s="155">
        <f>取数表!I100</f>
        <v>0</v>
      </c>
      <c r="J78" s="168"/>
      <c r="K78" s="97"/>
      <c r="L78" s="97"/>
      <c r="M78" s="97"/>
      <c r="N78" s="97"/>
      <c r="O78" s="97"/>
      <c r="P78" s="97"/>
      <c r="Q78" s="97"/>
      <c r="R78" s="97"/>
      <c r="S78" s="97"/>
      <c r="T78" s="97"/>
      <c r="U78" s="97"/>
      <c r="V78" s="97"/>
      <c r="W78" s="97"/>
      <c r="X78" s="97"/>
      <c r="Y78" s="97"/>
      <c r="Z78" s="97"/>
      <c r="AA78" s="97"/>
      <c r="AB78" s="97"/>
    </row>
    <row r="79" spans="1:28" s="98" customFormat="1" ht="64.05" customHeight="1" thickBot="1" x14ac:dyDescent="0.4">
      <c r="A79" s="220"/>
      <c r="B79" s="221"/>
      <c r="C79" s="129" t="s">
        <v>292</v>
      </c>
      <c r="D79" s="171" t="str">
        <f t="shared" ref="D79:I79" si="19">IFERROR(D77/D78,"")</f>
        <v/>
      </c>
      <c r="E79" s="171" t="str">
        <f t="shared" si="19"/>
        <v/>
      </c>
      <c r="F79" s="171" t="str">
        <f t="shared" si="19"/>
        <v/>
      </c>
      <c r="G79" s="171" t="str">
        <f t="shared" si="19"/>
        <v/>
      </c>
      <c r="H79" s="171" t="str">
        <f t="shared" si="19"/>
        <v/>
      </c>
      <c r="I79" s="172" t="str">
        <f t="shared" si="19"/>
        <v/>
      </c>
      <c r="J79" s="125" t="s">
        <v>286</v>
      </c>
      <c r="K79" s="97"/>
      <c r="L79" s="97"/>
      <c r="M79" s="97"/>
      <c r="N79" s="97"/>
      <c r="O79" s="97"/>
      <c r="P79" s="97"/>
      <c r="Q79" s="97"/>
      <c r="R79" s="97"/>
      <c r="S79" s="97"/>
      <c r="T79" s="97"/>
      <c r="U79" s="97"/>
      <c r="V79" s="97"/>
      <c r="W79" s="97"/>
      <c r="X79" s="97"/>
      <c r="Y79" s="97"/>
      <c r="Z79" s="97"/>
      <c r="AA79" s="97"/>
      <c r="AB79" s="97"/>
    </row>
    <row r="80" spans="1:28" s="98" customFormat="1" ht="210" customHeight="1" x14ac:dyDescent="0.35">
      <c r="A80" s="220"/>
      <c r="B80" s="99"/>
      <c r="C80" s="222" t="s">
        <v>204</v>
      </c>
      <c r="D80" s="223"/>
      <c r="E80" s="223"/>
      <c r="F80" s="223"/>
      <c r="G80" s="223"/>
      <c r="H80" s="223"/>
      <c r="I80" s="224"/>
      <c r="J80" s="100"/>
      <c r="K80" s="97"/>
      <c r="L80" s="97"/>
      <c r="M80" s="97"/>
      <c r="N80" s="97"/>
      <c r="O80" s="97"/>
      <c r="P80" s="97"/>
      <c r="Q80" s="97"/>
      <c r="R80" s="97"/>
      <c r="S80" s="97"/>
      <c r="T80" s="97"/>
      <c r="U80" s="97"/>
      <c r="V80" s="97"/>
      <c r="W80" s="97"/>
      <c r="X80" s="97"/>
      <c r="Y80" s="97"/>
      <c r="Z80" s="97"/>
      <c r="AA80" s="97"/>
      <c r="AB80" s="97"/>
    </row>
  </sheetData>
  <sheetProtection selectLockedCells="1"/>
  <mergeCells count="56">
    <mergeCell ref="J3:J4"/>
    <mergeCell ref="C4:I4"/>
    <mergeCell ref="A5:A7"/>
    <mergeCell ref="B5:B6"/>
    <mergeCell ref="C7:I7"/>
    <mergeCell ref="A24:A27"/>
    <mergeCell ref="B24:B26"/>
    <mergeCell ref="C27:I27"/>
    <mergeCell ref="A1:I1"/>
    <mergeCell ref="C3:I3"/>
    <mergeCell ref="A8:A23"/>
    <mergeCell ref="B8:B9"/>
    <mergeCell ref="C10:I10"/>
    <mergeCell ref="C23:I23"/>
    <mergeCell ref="B11:B22"/>
    <mergeCell ref="A28:A30"/>
    <mergeCell ref="B28:B29"/>
    <mergeCell ref="C30:I30"/>
    <mergeCell ref="A31:A33"/>
    <mergeCell ref="B31:B32"/>
    <mergeCell ref="C33:I33"/>
    <mergeCell ref="A34:A36"/>
    <mergeCell ref="B34:B35"/>
    <mergeCell ref="C36:I36"/>
    <mergeCell ref="A37:A42"/>
    <mergeCell ref="B37:B38"/>
    <mergeCell ref="C39:I39"/>
    <mergeCell ref="B40:B41"/>
    <mergeCell ref="C42:I42"/>
    <mergeCell ref="A43:A45"/>
    <mergeCell ref="B43:B44"/>
    <mergeCell ref="C45:I45"/>
    <mergeCell ref="A46:A48"/>
    <mergeCell ref="B46:B47"/>
    <mergeCell ref="C48:I48"/>
    <mergeCell ref="A49:A52"/>
    <mergeCell ref="B49:B51"/>
    <mergeCell ref="C52:I52"/>
    <mergeCell ref="A53:A56"/>
    <mergeCell ref="B53:B55"/>
    <mergeCell ref="C56:I56"/>
    <mergeCell ref="A57:A63"/>
    <mergeCell ref="B57:B62"/>
    <mergeCell ref="C63:I63"/>
    <mergeCell ref="A64:A67"/>
    <mergeCell ref="B64:B66"/>
    <mergeCell ref="C67:I67"/>
    <mergeCell ref="A77:A80"/>
    <mergeCell ref="B77:B79"/>
    <mergeCell ref="C80:I80"/>
    <mergeCell ref="A68:A72"/>
    <mergeCell ref="B68:B71"/>
    <mergeCell ref="C72:I72"/>
    <mergeCell ref="A73:A76"/>
    <mergeCell ref="B73:B75"/>
    <mergeCell ref="C76:I76"/>
  </mergeCells>
  <phoneticPr fontId="43" type="noConversion"/>
  <pageMargins left="0.7" right="0.7" top="0.75" bottom="0.75" header="0.3" footer="0.3"/>
  <pageSetup paperSize="9" orientation="landscape"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4"/>
  <sheetViews>
    <sheetView zoomScale="80" zoomScaleNormal="80" workbookViewId="0">
      <pane xSplit="8" ySplit="1" topLeftCell="I13" activePane="bottomRight" state="frozen"/>
      <selection pane="topRight"/>
      <selection pane="bottomLeft"/>
      <selection pane="bottomRight" activeCell="H12" sqref="H12"/>
    </sheetView>
  </sheetViews>
  <sheetFormatPr defaultColWidth="9" defaultRowHeight="16.2" x14ac:dyDescent="0.35"/>
  <cols>
    <col min="1" max="1" width="31" style="114" customWidth="1"/>
    <col min="2" max="7" width="9.109375" style="80" customWidth="1"/>
    <col min="8" max="8" width="34.109375" style="80" customWidth="1"/>
    <col min="9" max="13" width="15.77734375" style="80" customWidth="1"/>
    <col min="14" max="15" width="9" style="81" customWidth="1"/>
    <col min="16" max="16" width="7.88671875" style="81" customWidth="1"/>
    <col min="17" max="19" width="4.44140625" style="81" customWidth="1"/>
    <col min="20" max="21" width="9" style="81" customWidth="1"/>
    <col min="22" max="16384" width="9" style="81"/>
  </cols>
  <sheetData>
    <row r="1" spans="1:15" s="107" customFormat="1" ht="30" customHeight="1" x14ac:dyDescent="0.25">
      <c r="A1" s="122" t="s">
        <v>192</v>
      </c>
      <c r="B1" s="122" t="s">
        <v>193</v>
      </c>
      <c r="C1" s="123">
        <f>I1</f>
        <v>2017</v>
      </c>
      <c r="D1" s="123">
        <f>J1</f>
        <v>2018</v>
      </c>
      <c r="E1" s="123">
        <f>K1</f>
        <v>2019</v>
      </c>
      <c r="F1" s="123">
        <f>L1</f>
        <v>2020</v>
      </c>
      <c r="G1" s="124">
        <f>M1</f>
        <v>2021</v>
      </c>
      <c r="H1" s="116" t="s">
        <v>31</v>
      </c>
      <c r="I1" s="115">
        <v>2017</v>
      </c>
      <c r="J1" s="115">
        <v>2018</v>
      </c>
      <c r="K1" s="115">
        <v>2019</v>
      </c>
      <c r="L1" s="115">
        <v>2020</v>
      </c>
      <c r="M1" s="115">
        <v>2021</v>
      </c>
      <c r="N1" s="106"/>
      <c r="O1" s="106"/>
    </row>
    <row r="2" spans="1:15" s="107" customFormat="1" ht="19.95" customHeight="1" x14ac:dyDescent="0.25">
      <c r="A2" s="108" t="s">
        <v>44</v>
      </c>
      <c r="B2" s="108">
        <v>0</v>
      </c>
      <c r="C2" s="117" t="str">
        <f>IF(I2&lt;$B2,"×","√")</f>
        <v>√</v>
      </c>
      <c r="D2" s="117" t="str">
        <f>IF(J2&lt;$B2,"×","√")</f>
        <v>√</v>
      </c>
      <c r="E2" s="117" t="str">
        <f>IF(K2&lt;$B2,"×","√")</f>
        <v>√</v>
      </c>
      <c r="F2" s="117" t="str">
        <f>IF(L2&lt;$B2,"×","√")</f>
        <v>√</v>
      </c>
      <c r="G2" s="118" t="str">
        <f>IF(M2&lt;$B2,"×","√")</f>
        <v>√</v>
      </c>
      <c r="H2" s="109" t="s">
        <v>44</v>
      </c>
      <c r="I2" s="173" t="str">
        <f>'18步数据分析表'!E6</f>
        <v/>
      </c>
      <c r="J2" s="173" t="str">
        <f>'18步数据分析表'!F6</f>
        <v/>
      </c>
      <c r="K2" s="173" t="str">
        <f>'18步数据分析表'!G6</f>
        <v/>
      </c>
      <c r="L2" s="173" t="str">
        <f>'18步数据分析表'!H6</f>
        <v/>
      </c>
      <c r="M2" s="173" t="str">
        <f>'18步数据分析表'!I6</f>
        <v/>
      </c>
      <c r="N2" s="106"/>
      <c r="O2" s="106"/>
    </row>
    <row r="3" spans="1:15" s="107" customFormat="1" ht="19.95" customHeight="1" x14ac:dyDescent="0.25">
      <c r="A3" s="108" t="s">
        <v>49</v>
      </c>
      <c r="B3" s="177">
        <v>0.6</v>
      </c>
      <c r="C3" s="117" t="str">
        <f>IF(I3&gt;$B3,"×","√")</f>
        <v>×</v>
      </c>
      <c r="D3" s="117" t="str">
        <f>IF(J3&gt;$B3,"×","√")</f>
        <v>×</v>
      </c>
      <c r="E3" s="117" t="str">
        <f>IF(K3&gt;$B3,"×","√")</f>
        <v>×</v>
      </c>
      <c r="F3" s="117" t="str">
        <f>IF(L3&gt;$B3,"×","√")</f>
        <v>×</v>
      </c>
      <c r="G3" s="118" t="str">
        <f>IF(M3&gt;$B3,"×","√")</f>
        <v>×</v>
      </c>
      <c r="H3" s="109" t="s">
        <v>49</v>
      </c>
      <c r="I3" s="173" t="str">
        <f>'18步数据分析表'!E9</f>
        <v/>
      </c>
      <c r="J3" s="173" t="str">
        <f>'18步数据分析表'!F9</f>
        <v/>
      </c>
      <c r="K3" s="173" t="str">
        <f>'18步数据分析表'!G9</f>
        <v/>
      </c>
      <c r="L3" s="173" t="str">
        <f>'18步数据分析表'!H9</f>
        <v/>
      </c>
      <c r="M3" s="173" t="str">
        <f>'18步数据分析表'!I9</f>
        <v/>
      </c>
      <c r="N3" s="106"/>
      <c r="O3" s="106"/>
    </row>
    <row r="4" spans="1:15" s="107" customFormat="1" ht="19.95" customHeight="1" x14ac:dyDescent="0.25">
      <c r="A4" s="108" t="s">
        <v>66</v>
      </c>
      <c r="B4" s="108">
        <v>0</v>
      </c>
      <c r="C4" s="117" t="str">
        <f t="shared" ref="C4:G5" si="0">IF(I4&gt;$B4,"√","×")</f>
        <v>√</v>
      </c>
      <c r="D4" s="117" t="str">
        <f t="shared" si="0"/>
        <v>√</v>
      </c>
      <c r="E4" s="117" t="str">
        <f t="shared" si="0"/>
        <v>√</v>
      </c>
      <c r="F4" s="117" t="str">
        <f t="shared" si="0"/>
        <v>√</v>
      </c>
      <c r="G4" s="118" t="str">
        <f t="shared" si="0"/>
        <v>√</v>
      </c>
      <c r="H4" s="109" t="s">
        <v>66</v>
      </c>
      <c r="I4" s="174">
        <f>'18步数据分析表'!E22</f>
        <v>2285024400</v>
      </c>
      <c r="J4" s="174">
        <f>'18步数据分析表'!F22</f>
        <v>1946927600</v>
      </c>
      <c r="K4" s="174">
        <f>'18步数据分析表'!G22</f>
        <v>2228021300</v>
      </c>
      <c r="L4" s="174">
        <f>'18步数据分析表'!H22</f>
        <v>1571825300</v>
      </c>
      <c r="M4" s="174">
        <f>'18步数据分析表'!I22</f>
        <v>3396202300</v>
      </c>
      <c r="N4" s="106"/>
      <c r="O4" s="106"/>
    </row>
    <row r="5" spans="1:15" s="107" customFormat="1" ht="19.95" customHeight="1" x14ac:dyDescent="0.25">
      <c r="A5" s="108" t="s">
        <v>194</v>
      </c>
      <c r="B5" s="108">
        <v>0</v>
      </c>
      <c r="C5" s="117" t="str">
        <f t="shared" si="0"/>
        <v>×</v>
      </c>
      <c r="D5" s="117" t="str">
        <f t="shared" si="0"/>
        <v>×</v>
      </c>
      <c r="E5" s="117" t="str">
        <f t="shared" si="0"/>
        <v>×</v>
      </c>
      <c r="F5" s="117" t="str">
        <f t="shared" si="0"/>
        <v>×</v>
      </c>
      <c r="G5" s="118" t="str">
        <f t="shared" si="0"/>
        <v>×</v>
      </c>
      <c r="H5" s="109" t="s">
        <v>279</v>
      </c>
      <c r="I5" s="174">
        <f>'18步数据分析表'!E26</f>
        <v>-1145077500</v>
      </c>
      <c r="J5" s="174">
        <f>'18步数据分析表'!F26</f>
        <v>-661112600</v>
      </c>
      <c r="K5" s="174">
        <f>'18步数据分析表'!G26</f>
        <v>-361773500</v>
      </c>
      <c r="L5" s="174">
        <f>'18步数据分析表'!H26</f>
        <v>-1114083900</v>
      </c>
      <c r="M5" s="174">
        <f>'18步数据分析表'!I26</f>
        <v>-533245100</v>
      </c>
      <c r="N5" s="106"/>
      <c r="O5" s="106"/>
    </row>
    <row r="6" spans="1:15" ht="34.950000000000003" customHeight="1" x14ac:dyDescent="0.35">
      <c r="A6" s="110" t="s">
        <v>305</v>
      </c>
      <c r="B6" s="177">
        <v>0.1</v>
      </c>
      <c r="C6" s="119" t="str">
        <f>IF(I6&lt;$B6,"√","×")</f>
        <v>×</v>
      </c>
      <c r="D6" s="119" t="str">
        <f>IF(J6&lt;$B6,"√","×")</f>
        <v>×</v>
      </c>
      <c r="E6" s="119" t="str">
        <f>IF(K6&lt;$B6,"√","×")</f>
        <v>×</v>
      </c>
      <c r="F6" s="119" t="str">
        <f>IF(L6&lt;$B6,"√","×")</f>
        <v>×</v>
      </c>
      <c r="G6" s="118" t="str">
        <f>IF(M6&lt;$B6,"√","×")</f>
        <v>×</v>
      </c>
      <c r="H6" s="109" t="s">
        <v>280</v>
      </c>
      <c r="I6" s="173" t="str">
        <f>'18步数据分析表'!E29</f>
        <v/>
      </c>
      <c r="J6" s="173" t="str">
        <f>'18步数据分析表'!F29</f>
        <v/>
      </c>
      <c r="K6" s="173" t="str">
        <f>'18步数据分析表'!G29</f>
        <v/>
      </c>
      <c r="L6" s="173" t="str">
        <f>'18步数据分析表'!H29</f>
        <v/>
      </c>
      <c r="M6" s="173" t="str">
        <f>'18步数据分析表'!I29</f>
        <v/>
      </c>
      <c r="N6" s="111"/>
      <c r="O6" s="111"/>
    </row>
    <row r="7" spans="1:15" ht="19.95" customHeight="1" x14ac:dyDescent="0.35">
      <c r="A7" s="108" t="s">
        <v>195</v>
      </c>
      <c r="B7" s="177">
        <v>0.4</v>
      </c>
      <c r="C7" s="117" t="str">
        <f t="shared" ref="C7:G8" si="1">IF(I7&gt;$B7,"×","√")</f>
        <v>×</v>
      </c>
      <c r="D7" s="117" t="str">
        <f t="shared" si="1"/>
        <v>×</v>
      </c>
      <c r="E7" s="117" t="str">
        <f t="shared" si="1"/>
        <v>×</v>
      </c>
      <c r="F7" s="117" t="str">
        <f t="shared" si="1"/>
        <v>×</v>
      </c>
      <c r="G7" s="118" t="str">
        <f t="shared" si="1"/>
        <v>×</v>
      </c>
      <c r="H7" s="109" t="s">
        <v>100</v>
      </c>
      <c r="I7" s="173" t="str">
        <f>'18步数据分析表'!E32</f>
        <v/>
      </c>
      <c r="J7" s="173" t="str">
        <f>'18步数据分析表'!F32</f>
        <v/>
      </c>
      <c r="K7" s="173" t="str">
        <f>'18步数据分析表'!G32</f>
        <v/>
      </c>
      <c r="L7" s="173" t="str">
        <f>'18步数据分析表'!H32</f>
        <v/>
      </c>
      <c r="M7" s="173" t="str">
        <f>'18步数据分析表'!I32</f>
        <v/>
      </c>
      <c r="N7" s="111"/>
      <c r="O7" s="111"/>
    </row>
    <row r="8" spans="1:15" ht="19.95" customHeight="1" x14ac:dyDescent="0.35">
      <c r="A8" s="108" t="s">
        <v>196</v>
      </c>
      <c r="B8" s="177">
        <v>0.1</v>
      </c>
      <c r="C8" s="117" t="str">
        <f t="shared" si="1"/>
        <v>×</v>
      </c>
      <c r="D8" s="117" t="str">
        <f t="shared" si="1"/>
        <v>×</v>
      </c>
      <c r="E8" s="117" t="str">
        <f t="shared" si="1"/>
        <v>×</v>
      </c>
      <c r="F8" s="117" t="str">
        <f t="shared" si="1"/>
        <v>×</v>
      </c>
      <c r="G8" s="118" t="str">
        <f t="shared" si="1"/>
        <v>×</v>
      </c>
      <c r="H8" s="109" t="s">
        <v>114</v>
      </c>
      <c r="I8" s="173" t="str">
        <f>'18步数据分析表'!E35</f>
        <v/>
      </c>
      <c r="J8" s="173" t="str">
        <f>'18步数据分析表'!F35</f>
        <v/>
      </c>
      <c r="K8" s="173" t="str">
        <f>'18步数据分析表'!G35</f>
        <v/>
      </c>
      <c r="L8" s="173" t="str">
        <f>'18步数据分析表'!H35</f>
        <v/>
      </c>
      <c r="M8" s="173" t="str">
        <f>'18步数据分析表'!I35</f>
        <v/>
      </c>
      <c r="N8" s="111"/>
      <c r="O8" s="111"/>
    </row>
    <row r="9" spans="1:15" ht="19.95" customHeight="1" x14ac:dyDescent="0.35">
      <c r="A9" s="108" t="s">
        <v>119</v>
      </c>
      <c r="B9" s="177">
        <v>0.15</v>
      </c>
      <c r="C9" s="119" t="e">
        <f>IF(AND(I9&gt;$B9,I6&gt;5%),"×",IF(AND(I5&gt;0,I6&lt;1%),"√","-"))</f>
        <v>#DIV/0!</v>
      </c>
      <c r="D9" s="119" t="e">
        <f>IF(AND(J9&gt;$B9,J6&gt;5%),"×",IF(AND(J5&gt;0,J6&lt;1%),"√","-"))</f>
        <v>#DIV/0!</v>
      </c>
      <c r="E9" s="119" t="e">
        <f>IF(AND(K9&gt;$B9,K6&gt;5%),"×",IF(AND(K5&gt;0,K6&lt;1%),"√","-"))</f>
        <v>#DIV/0!</v>
      </c>
      <c r="F9" s="119" t="e">
        <f>IF(AND(L9&gt;$B9,L6&gt;5%),"×",IF(AND(L5&gt;0,L6&lt;1%),"√","-"))</f>
        <v>#DIV/0!</v>
      </c>
      <c r="G9" s="119" t="e">
        <f>IF(AND(M9&gt;$B9,M6&gt;5%),"×",IF(AND(M5&gt;0,M6&lt;1%),"√","-"))</f>
        <v>#DIV/0!</v>
      </c>
      <c r="H9" s="109" t="s">
        <v>119</v>
      </c>
      <c r="I9" s="173" t="e">
        <f>'18步数据分析表'!E38</f>
        <v>#DIV/0!</v>
      </c>
      <c r="J9" s="173" t="e">
        <f>'18步数据分析表'!F38</f>
        <v>#DIV/0!</v>
      </c>
      <c r="K9" s="173" t="e">
        <f>'18步数据分析表'!G38</f>
        <v>#DIV/0!</v>
      </c>
      <c r="L9" s="173" t="e">
        <f>'18步数据分析表'!H38</f>
        <v>#DIV/0!</v>
      </c>
      <c r="M9" s="173" t="e">
        <f>'18步数据分析表'!I38</f>
        <v>#DIV/0!</v>
      </c>
      <c r="N9" s="111"/>
      <c r="O9" s="111"/>
    </row>
    <row r="10" spans="1:15" ht="19.95" customHeight="1" x14ac:dyDescent="0.35">
      <c r="A10" s="108" t="s">
        <v>123</v>
      </c>
      <c r="B10" s="177">
        <v>0.1</v>
      </c>
      <c r="C10" s="117" t="str">
        <f>IF(I10&gt;$B10,"×","√")</f>
        <v>×</v>
      </c>
      <c r="D10" s="119" t="str">
        <f>IF(J10&gt;$B10,"×","√")</f>
        <v>×</v>
      </c>
      <c r="E10" s="119" t="str">
        <f>IF(K10&gt;$B10,"×","√")</f>
        <v>×</v>
      </c>
      <c r="F10" s="119" t="str">
        <f>IF(L10&gt;$B10,"×","√")</f>
        <v>×</v>
      </c>
      <c r="G10" s="118" t="str">
        <f>IF(M10&gt;$B10,"×","√")</f>
        <v>×</v>
      </c>
      <c r="H10" s="109" t="s">
        <v>123</v>
      </c>
      <c r="I10" s="173" t="str">
        <f>'18步数据分析表'!E41</f>
        <v/>
      </c>
      <c r="J10" s="173" t="str">
        <f>'18步数据分析表'!F41</f>
        <v/>
      </c>
      <c r="K10" s="173" t="str">
        <f>'18步数据分析表'!G41</f>
        <v/>
      </c>
      <c r="L10" s="173" t="str">
        <f>'18步数据分析表'!H41</f>
        <v/>
      </c>
      <c r="M10" s="173" t="str">
        <f>'18步数据分析表'!I41</f>
        <v/>
      </c>
      <c r="N10" s="111"/>
      <c r="O10" s="111"/>
    </row>
    <row r="11" spans="1:15" ht="19.95" customHeight="1" x14ac:dyDescent="0.35">
      <c r="A11" s="108" t="s">
        <v>130</v>
      </c>
      <c r="B11" s="177">
        <v>0.1</v>
      </c>
      <c r="C11" s="117" t="str">
        <f t="shared" ref="C11:G12" si="2">IF(I11&gt;$B11,"√","×")</f>
        <v>√</v>
      </c>
      <c r="D11" s="117" t="str">
        <f t="shared" si="2"/>
        <v>√</v>
      </c>
      <c r="E11" s="117" t="str">
        <f t="shared" si="2"/>
        <v>√</v>
      </c>
      <c r="F11" s="117" t="str">
        <f t="shared" si="2"/>
        <v>√</v>
      </c>
      <c r="G11" s="118" t="str">
        <f t="shared" si="2"/>
        <v>√</v>
      </c>
      <c r="H11" s="109" t="s">
        <v>130</v>
      </c>
      <c r="I11" s="173" t="str">
        <f>'18步数据分析表'!E44</f>
        <v/>
      </c>
      <c r="J11" s="173" t="str">
        <f>'18步数据分析表'!F44</f>
        <v/>
      </c>
      <c r="K11" s="173" t="str">
        <f>'18步数据分析表'!G44</f>
        <v/>
      </c>
      <c r="L11" s="173" t="str">
        <f>'18步数据分析表'!H44</f>
        <v/>
      </c>
      <c r="M11" s="173" t="str">
        <f>'18步数据分析表'!I44</f>
        <v/>
      </c>
      <c r="N11" s="111"/>
      <c r="O11" s="111"/>
    </row>
    <row r="12" spans="1:15" ht="19.95" customHeight="1" x14ac:dyDescent="0.35">
      <c r="A12" s="108" t="s">
        <v>135</v>
      </c>
      <c r="B12" s="177">
        <v>0.4</v>
      </c>
      <c r="C12" s="117" t="e">
        <f>IF(I12&gt;$B12,"√","×")</f>
        <v>#DIV/0!</v>
      </c>
      <c r="D12" s="117" t="e">
        <f t="shared" si="2"/>
        <v>#DIV/0!</v>
      </c>
      <c r="E12" s="117" t="e">
        <f t="shared" si="2"/>
        <v>#DIV/0!</v>
      </c>
      <c r="F12" s="117" t="e">
        <f t="shared" si="2"/>
        <v>#DIV/0!</v>
      </c>
      <c r="G12" s="118" t="e">
        <f t="shared" si="2"/>
        <v>#DIV/0!</v>
      </c>
      <c r="H12" s="109" t="s">
        <v>135</v>
      </c>
      <c r="I12" s="173" t="e">
        <f>'18步数据分析表'!E46</f>
        <v>#DIV/0!</v>
      </c>
      <c r="J12" s="173" t="e">
        <f>'18步数据分析表'!F46</f>
        <v>#DIV/0!</v>
      </c>
      <c r="K12" s="173" t="e">
        <f>'18步数据分析表'!G46</f>
        <v>#DIV/0!</v>
      </c>
      <c r="L12" s="173" t="e">
        <f>'18步数据分析表'!H46</f>
        <v>#DIV/0!</v>
      </c>
      <c r="M12" s="173" t="e">
        <f>'18步数据分析表'!I46</f>
        <v>#DIV/0!</v>
      </c>
      <c r="N12" s="111"/>
      <c r="O12" s="111"/>
    </row>
    <row r="13" spans="1:15" ht="19.95" customHeight="1" x14ac:dyDescent="0.35">
      <c r="A13" s="108" t="s">
        <v>197</v>
      </c>
      <c r="B13" s="177">
        <v>0.4</v>
      </c>
      <c r="C13" s="117" t="e">
        <f>IF(I13&gt;$B13,"×",IF(I13&lt;$B13,"√","-"))</f>
        <v>#DIV/0!</v>
      </c>
      <c r="D13" s="117" t="e">
        <f>IF(J13&gt;$B13,"×",IF(J13&lt;$B13,"√","-"))</f>
        <v>#DIV/0!</v>
      </c>
      <c r="E13" s="117" t="e">
        <f>IF(K13&gt;$B13,"×",IF(K13&lt;$B13,"√","-"))</f>
        <v>#DIV/0!</v>
      </c>
      <c r="F13" s="117" t="e">
        <f>IF(L13&gt;$B13,"×",IF(L13&lt;$B13,"√","-"))</f>
        <v>#DIV/0!</v>
      </c>
      <c r="G13" s="117" t="e">
        <f>IF(M13&gt;$B13,"×",IF(M13&lt;$B13,"√","-"))</f>
        <v>#DIV/0!</v>
      </c>
      <c r="H13" s="109" t="s">
        <v>197</v>
      </c>
      <c r="I13" s="173" t="e">
        <f>'18步数据分析表'!E49</f>
        <v>#DIV/0!</v>
      </c>
      <c r="J13" s="173" t="e">
        <f>'18步数据分析表'!F49</f>
        <v>#DIV/0!</v>
      </c>
      <c r="K13" s="173" t="e">
        <f>'18步数据分析表'!G49</f>
        <v>#DIV/0!</v>
      </c>
      <c r="L13" s="173" t="e">
        <f>'18步数据分析表'!H49</f>
        <v>#DIV/0!</v>
      </c>
      <c r="M13" s="173" t="e">
        <f>'18步数据分析表'!I49</f>
        <v>#DIV/0!</v>
      </c>
      <c r="N13" s="111"/>
      <c r="O13" s="111"/>
    </row>
    <row r="14" spans="1:15" ht="19.95" hidden="1" customHeight="1" x14ac:dyDescent="0.35">
      <c r="A14" s="108" t="s">
        <v>135</v>
      </c>
      <c r="B14" s="177">
        <v>0.4</v>
      </c>
      <c r="C14" s="117" t="e">
        <f>IF(I14&gt;$B14,"√","×")</f>
        <v>#DIV/0!</v>
      </c>
      <c r="D14" s="117" t="e">
        <f>IF(J14&gt;$B14,"√","×")</f>
        <v>#DIV/0!</v>
      </c>
      <c r="E14" s="117" t="e">
        <f>IF(K14&gt;$B14,"√","×")</f>
        <v>#DIV/0!</v>
      </c>
      <c r="F14" s="117" t="e">
        <f>IF(L14&gt;$B14,"√","×")</f>
        <v>#DIV/0!</v>
      </c>
      <c r="G14" s="118" t="e">
        <f>IF(M14&gt;$B14,"√","×")</f>
        <v>#DIV/0!</v>
      </c>
      <c r="H14" s="109" t="s">
        <v>135</v>
      </c>
      <c r="I14" s="173" t="e">
        <f>'18步数据分析表'!E50</f>
        <v>#DIV/0!</v>
      </c>
      <c r="J14" s="173" t="e">
        <f>'18步数据分析表'!F50</f>
        <v>#DIV/0!</v>
      </c>
      <c r="K14" s="173" t="e">
        <f>'18步数据分析表'!G50</f>
        <v>#DIV/0!</v>
      </c>
      <c r="L14" s="173" t="e">
        <f>'18步数据分析表'!H50</f>
        <v>#DIV/0!</v>
      </c>
      <c r="M14" s="173" t="e">
        <f>'18步数据分析表'!I50</f>
        <v>#DIV/0!</v>
      </c>
      <c r="N14" s="111"/>
      <c r="O14" s="111"/>
    </row>
    <row r="15" spans="1:15" ht="19.95" customHeight="1" x14ac:dyDescent="0.35">
      <c r="A15" s="108" t="s">
        <v>151</v>
      </c>
      <c r="B15" s="177">
        <v>0.4</v>
      </c>
      <c r="C15" s="117" t="str">
        <f>IF(I15&gt;$B14,"×",IF(I15&gt;$B15,"-","√"))</f>
        <v>×</v>
      </c>
      <c r="D15" s="117" t="str">
        <f>IF(J15&gt;$B14,"×",IF(J15&gt;$B15,"-","√"))</f>
        <v>×</v>
      </c>
      <c r="E15" s="117" t="str">
        <f>IF(K15&gt;$B14,"×",IF(K15&gt;$B15,"-","√"))</f>
        <v>×</v>
      </c>
      <c r="F15" s="117" t="str">
        <f>IF(L15&gt;$B14,"×",IF(L15&gt;$B15,"-","√"))</f>
        <v>×</v>
      </c>
      <c r="G15" s="118" t="str">
        <f>IF(M15&gt;$B14,"×",IF(M15&gt;$B15,"-","√"))</f>
        <v>×</v>
      </c>
      <c r="H15" s="109" t="s">
        <v>151</v>
      </c>
      <c r="I15" s="175" t="str">
        <f>'18步数据分析表'!E51</f>
        <v/>
      </c>
      <c r="J15" s="175" t="str">
        <f>'18步数据分析表'!F51</f>
        <v/>
      </c>
      <c r="K15" s="175" t="str">
        <f>'18步数据分析表'!G51</f>
        <v/>
      </c>
      <c r="L15" s="175" t="str">
        <f>'18步数据分析表'!H51</f>
        <v/>
      </c>
      <c r="M15" s="175" t="str">
        <f>'18步数据分析表'!I51</f>
        <v/>
      </c>
      <c r="N15" s="111"/>
      <c r="O15" s="111"/>
    </row>
    <row r="16" spans="1:15" ht="19.95" customHeight="1" x14ac:dyDescent="0.35">
      <c r="A16" s="108" t="s">
        <v>155</v>
      </c>
      <c r="B16" s="177">
        <v>0.3</v>
      </c>
      <c r="C16" s="117" t="str">
        <f>IF(I16&lt;$B$16,"√",IF(I16&lt;$B$16,"-","×"))</f>
        <v>×</v>
      </c>
      <c r="D16" s="117" t="str">
        <f t="shared" ref="D16:G16" si="3">IF(J16&lt;$B$16,"√",IF(J16&lt;$B$16,"-","×"))</f>
        <v>×</v>
      </c>
      <c r="E16" s="117" t="str">
        <f t="shared" si="3"/>
        <v>×</v>
      </c>
      <c r="F16" s="117" t="str">
        <f t="shared" si="3"/>
        <v>×</v>
      </c>
      <c r="G16" s="117" t="str">
        <f t="shared" si="3"/>
        <v>×</v>
      </c>
      <c r="H16" s="109" t="s">
        <v>155</v>
      </c>
      <c r="I16" s="173" t="str">
        <f>'18步数据分析表'!E55</f>
        <v/>
      </c>
      <c r="J16" s="173" t="str">
        <f>'18步数据分析表'!F55</f>
        <v/>
      </c>
      <c r="K16" s="173" t="str">
        <f>'18步数据分析表'!G55</f>
        <v/>
      </c>
      <c r="L16" s="173" t="str">
        <f>'18步数据分析表'!H55</f>
        <v/>
      </c>
      <c r="M16" s="173" t="str">
        <f>'18步数据分析表'!I55</f>
        <v/>
      </c>
      <c r="N16" s="111"/>
      <c r="O16" s="111"/>
    </row>
    <row r="17" spans="1:15" ht="19.95" customHeight="1" x14ac:dyDescent="0.35">
      <c r="A17" s="108" t="s">
        <v>163</v>
      </c>
      <c r="B17" s="177">
        <v>0.15</v>
      </c>
      <c r="C17" s="117" t="str">
        <f t="shared" ref="C17:G21" si="4">IF(I17&gt;$B17,"√","×")</f>
        <v>√</v>
      </c>
      <c r="D17" s="117" t="str">
        <f t="shared" si="4"/>
        <v>√</v>
      </c>
      <c r="E17" s="117" t="str">
        <f t="shared" si="4"/>
        <v>√</v>
      </c>
      <c r="F17" s="117" t="str">
        <f t="shared" si="4"/>
        <v>√</v>
      </c>
      <c r="G17" s="118" t="str">
        <f t="shared" si="4"/>
        <v>√</v>
      </c>
      <c r="H17" s="109" t="s">
        <v>163</v>
      </c>
      <c r="I17" s="173" t="str">
        <f>'18步数据分析表'!E60</f>
        <v/>
      </c>
      <c r="J17" s="173" t="str">
        <f>'18步数据分析表'!F60</f>
        <v/>
      </c>
      <c r="K17" s="173" t="str">
        <f>'18步数据分析表'!G60</f>
        <v/>
      </c>
      <c r="L17" s="173" t="str">
        <f>'18步数据分析表'!H60</f>
        <v/>
      </c>
      <c r="M17" s="173" t="str">
        <f>'18步数据分析表'!I60</f>
        <v/>
      </c>
      <c r="N17" s="111"/>
      <c r="O17" s="111"/>
    </row>
    <row r="18" spans="1:15" ht="19.95" customHeight="1" x14ac:dyDescent="0.35">
      <c r="A18" s="108" t="s">
        <v>166</v>
      </c>
      <c r="B18" s="177">
        <v>0.8</v>
      </c>
      <c r="C18" s="117" t="str">
        <f t="shared" si="4"/>
        <v>√</v>
      </c>
      <c r="D18" s="117" t="str">
        <f t="shared" si="4"/>
        <v>√</v>
      </c>
      <c r="E18" s="117" t="str">
        <f t="shared" si="4"/>
        <v>√</v>
      </c>
      <c r="F18" s="117" t="str">
        <f t="shared" si="4"/>
        <v>√</v>
      </c>
      <c r="G18" s="118" t="str">
        <f t="shared" si="4"/>
        <v>√</v>
      </c>
      <c r="H18" s="109" t="s">
        <v>166</v>
      </c>
      <c r="I18" s="173" t="str">
        <f>'18步数据分析表'!E62</f>
        <v/>
      </c>
      <c r="J18" s="173" t="str">
        <f>'18步数据分析表'!F62</f>
        <v/>
      </c>
      <c r="K18" s="173" t="str">
        <f>'18步数据分析表'!G62</f>
        <v/>
      </c>
      <c r="L18" s="173" t="str">
        <f>'18步数据分析表'!H62</f>
        <v/>
      </c>
      <c r="M18" s="173" t="str">
        <f>'18步数据分析表'!I62</f>
        <v/>
      </c>
      <c r="N18" s="111"/>
      <c r="O18" s="111"/>
    </row>
    <row r="19" spans="1:15" ht="19.95" customHeight="1" x14ac:dyDescent="0.35">
      <c r="A19" s="108" t="s">
        <v>198</v>
      </c>
      <c r="B19" s="177">
        <v>1</v>
      </c>
      <c r="C19" s="117" t="str">
        <f t="shared" si="4"/>
        <v>√</v>
      </c>
      <c r="D19" s="117" t="str">
        <f t="shared" si="4"/>
        <v>√</v>
      </c>
      <c r="E19" s="117" t="str">
        <f t="shared" si="4"/>
        <v>√</v>
      </c>
      <c r="F19" s="117" t="str">
        <f t="shared" si="4"/>
        <v>√</v>
      </c>
      <c r="G19" s="117" t="str">
        <f t="shared" si="4"/>
        <v>√</v>
      </c>
      <c r="H19" s="109" t="s">
        <v>171</v>
      </c>
      <c r="I19" s="173" t="str">
        <f>'18步数据分析表'!E66</f>
        <v/>
      </c>
      <c r="J19" s="173" t="str">
        <f>'18步数据分析表'!F66</f>
        <v/>
      </c>
      <c r="K19" s="173" t="str">
        <f>'18步数据分析表'!G66</f>
        <v/>
      </c>
      <c r="L19" s="173" t="str">
        <f>'18步数据分析表'!H66</f>
        <v/>
      </c>
      <c r="M19" s="173" t="str">
        <f>'18步数据分析表'!I66</f>
        <v/>
      </c>
      <c r="N19" s="111"/>
      <c r="O19" s="111"/>
    </row>
    <row r="20" spans="1:15" ht="19.95" customHeight="1" x14ac:dyDescent="0.35">
      <c r="A20" s="108" t="s">
        <v>199</v>
      </c>
      <c r="B20" s="177">
        <v>0.15</v>
      </c>
      <c r="C20" s="117" t="str">
        <f t="shared" si="4"/>
        <v>√</v>
      </c>
      <c r="D20" s="117" t="str">
        <f t="shared" si="4"/>
        <v>√</v>
      </c>
      <c r="E20" s="117" t="str">
        <f t="shared" si="4"/>
        <v>√</v>
      </c>
      <c r="F20" s="117" t="str">
        <f t="shared" si="4"/>
        <v>√</v>
      </c>
      <c r="G20" s="118" t="str">
        <f t="shared" si="4"/>
        <v>√</v>
      </c>
      <c r="H20" s="109" t="s">
        <v>244</v>
      </c>
      <c r="I20" s="173" t="str">
        <f>'18步数据分析表'!E70</f>
        <v/>
      </c>
      <c r="J20" s="173" t="str">
        <f>'18步数据分析表'!F70</f>
        <v/>
      </c>
      <c r="K20" s="173" t="str">
        <f>'18步数据分析表'!G70</f>
        <v/>
      </c>
      <c r="L20" s="173" t="str">
        <f>'18步数据分析表'!H70</f>
        <v/>
      </c>
      <c r="M20" s="173" t="str">
        <f>'18步数据分析表'!I70</f>
        <v/>
      </c>
      <c r="N20" s="111"/>
      <c r="O20" s="111"/>
    </row>
    <row r="21" spans="1:15" ht="34.950000000000003" customHeight="1" x14ac:dyDescent="0.35">
      <c r="A21" s="108" t="s">
        <v>200</v>
      </c>
      <c r="B21" s="177">
        <v>0.1</v>
      </c>
      <c r="C21" s="117" t="str">
        <f t="shared" si="4"/>
        <v>√</v>
      </c>
      <c r="D21" s="117" t="str">
        <f t="shared" si="4"/>
        <v>√</v>
      </c>
      <c r="E21" s="117" t="str">
        <f t="shared" si="4"/>
        <v>√</v>
      </c>
      <c r="F21" s="117" t="str">
        <f t="shared" si="4"/>
        <v>√</v>
      </c>
      <c r="G21" s="118" t="str">
        <f t="shared" si="4"/>
        <v>√</v>
      </c>
      <c r="H21" s="109" t="s">
        <v>179</v>
      </c>
      <c r="I21" s="173" t="str">
        <f>'18步数据分析表'!E71</f>
        <v/>
      </c>
      <c r="J21" s="173" t="str">
        <f>'18步数据分析表'!F71</f>
        <v/>
      </c>
      <c r="K21" s="173" t="str">
        <f>'18步数据分析表'!G71</f>
        <v/>
      </c>
      <c r="L21" s="173" t="str">
        <f>'18步数据分析表'!H71</f>
        <v/>
      </c>
      <c r="M21" s="173" t="str">
        <f>'18步数据分析表'!I71</f>
        <v/>
      </c>
      <c r="N21" s="111"/>
      <c r="O21" s="111"/>
    </row>
    <row r="22" spans="1:15" s="113" customFormat="1" ht="34.950000000000003" customHeight="1" x14ac:dyDescent="0.35">
      <c r="A22" s="110" t="s">
        <v>184</v>
      </c>
      <c r="B22" s="178">
        <v>0.03</v>
      </c>
      <c r="C22" s="120" t="str">
        <f>IF(AND(I22&gt;$B22,I22&lt;100%),"√","×")</f>
        <v>×</v>
      </c>
      <c r="D22" s="120" t="str">
        <f>IF(AND(J22&gt;$B22,J22&lt;100%),"√","×")</f>
        <v>×</v>
      </c>
      <c r="E22" s="120" t="str">
        <f>IF(AND(K22&gt;$B22,K22&lt;100%),"√","×")</f>
        <v>×</v>
      </c>
      <c r="F22" s="120" t="str">
        <f>IF(AND(L22&gt;$B22,L22&lt;100%),"√","×")</f>
        <v>×</v>
      </c>
      <c r="G22" s="120" t="str">
        <f>IF(AND(M22&gt;$B22,M22&lt;100%),"√","×")</f>
        <v>×</v>
      </c>
      <c r="H22" s="109" t="s">
        <v>184</v>
      </c>
      <c r="I22" s="176" t="str">
        <f>'18步数据分析表'!E75</f>
        <v/>
      </c>
      <c r="J22" s="176" t="str">
        <f>'18步数据分析表'!F75</f>
        <v/>
      </c>
      <c r="K22" s="176" t="str">
        <f>'18步数据分析表'!G75</f>
        <v/>
      </c>
      <c r="L22" s="176" t="str">
        <f>'18步数据分析表'!H75</f>
        <v/>
      </c>
      <c r="M22" s="176" t="str">
        <f>'18步数据分析表'!I75</f>
        <v/>
      </c>
      <c r="N22" s="112"/>
      <c r="O22" s="112"/>
    </row>
    <row r="23" spans="1:15" ht="34.950000000000003" customHeight="1" x14ac:dyDescent="0.35">
      <c r="A23" s="108" t="s">
        <v>201</v>
      </c>
      <c r="B23" s="177">
        <v>0.2</v>
      </c>
      <c r="C23" s="117" t="str">
        <f>IF(I23&gt;$B$23,"√","×")</f>
        <v>√</v>
      </c>
      <c r="D23" s="117" t="str">
        <f t="shared" ref="D23:G23" si="5">IF(J23&gt;$B$23,"√","×")</f>
        <v>√</v>
      </c>
      <c r="E23" s="117" t="str">
        <f t="shared" si="5"/>
        <v>√</v>
      </c>
      <c r="F23" s="117" t="str">
        <f t="shared" si="5"/>
        <v>√</v>
      </c>
      <c r="G23" s="117" t="str">
        <f t="shared" si="5"/>
        <v>√</v>
      </c>
      <c r="H23" s="109" t="s">
        <v>307</v>
      </c>
      <c r="I23" s="176" t="str">
        <f>'18步数据分析表'!E79</f>
        <v/>
      </c>
      <c r="J23" s="176" t="str">
        <f>'18步数据分析表'!F79</f>
        <v/>
      </c>
      <c r="K23" s="176" t="str">
        <f>'18步数据分析表'!G79</f>
        <v/>
      </c>
      <c r="L23" s="176" t="str">
        <f>'18步数据分析表'!H79</f>
        <v/>
      </c>
      <c r="M23" s="176" t="str">
        <f>'18步数据分析表'!I79</f>
        <v/>
      </c>
      <c r="N23" s="111"/>
      <c r="O23" s="111"/>
    </row>
    <row r="24" spans="1:15" ht="15.6" x14ac:dyDescent="0.35">
      <c r="A24" s="105"/>
      <c r="B24" s="105"/>
      <c r="C24" s="105"/>
      <c r="D24" s="105"/>
      <c r="E24" s="105"/>
      <c r="F24" s="105"/>
      <c r="G24" s="105"/>
      <c r="H24" s="105"/>
      <c r="I24" s="105"/>
      <c r="J24" s="105"/>
      <c r="K24" s="105"/>
      <c r="L24" s="105"/>
      <c r="M24" s="105"/>
    </row>
  </sheetData>
  <sheetProtection selectLockedCells="1"/>
  <phoneticPr fontId="43" type="noConversion"/>
  <conditionalFormatting sqref="D2:F2">
    <cfRule type="containsText" dxfId="47" priority="47" operator="containsText" text="×">
      <formula>NOT(ISERROR(SEARCH("×",D2)))</formula>
    </cfRule>
    <cfRule type="containsText" dxfId="46" priority="48" operator="containsText" text="√">
      <formula>NOT(ISERROR(SEARCH("√",D2)))</formula>
    </cfRule>
  </conditionalFormatting>
  <conditionalFormatting sqref="G2">
    <cfRule type="containsText" dxfId="45" priority="45" operator="containsText" text="×">
      <formula>NOT(ISERROR(SEARCH("×",G2)))</formula>
    </cfRule>
    <cfRule type="containsText" dxfId="44" priority="46" operator="containsText" text="√">
      <formula>NOT(ISERROR(SEARCH("√",G2)))</formula>
    </cfRule>
  </conditionalFormatting>
  <conditionalFormatting sqref="C3:G3">
    <cfRule type="containsText" dxfId="43" priority="43" operator="containsText" text="×">
      <formula>NOT(ISERROR(SEARCH("×",C3)))</formula>
    </cfRule>
    <cfRule type="containsText" dxfId="42" priority="44" operator="containsText" text="√">
      <formula>NOT(ISERROR(SEARCH("√",C3)))</formula>
    </cfRule>
  </conditionalFormatting>
  <conditionalFormatting sqref="C4:G4">
    <cfRule type="containsText" dxfId="41" priority="41" operator="containsText" text="×">
      <formula>NOT(ISERROR(SEARCH("×",C4)))</formula>
    </cfRule>
    <cfRule type="containsText" dxfId="40" priority="42" operator="containsText" text="√">
      <formula>NOT(ISERROR(SEARCH("√",C4)))</formula>
    </cfRule>
  </conditionalFormatting>
  <conditionalFormatting sqref="C5:G5">
    <cfRule type="containsText" dxfId="39" priority="39" operator="containsText" text="×">
      <formula>NOT(ISERROR(SEARCH("×",C5)))</formula>
    </cfRule>
    <cfRule type="containsText" dxfId="38" priority="40" operator="containsText" text="√">
      <formula>NOT(ISERROR(SEARCH("√",C5)))</formula>
    </cfRule>
  </conditionalFormatting>
  <conditionalFormatting sqref="C6:G6">
    <cfRule type="containsText" dxfId="37" priority="37" operator="containsText" text="×">
      <formula>NOT(ISERROR(SEARCH("×",C6)))</formula>
    </cfRule>
    <cfRule type="containsText" dxfId="36" priority="38" operator="containsText" text="√">
      <formula>NOT(ISERROR(SEARCH("√",C6)))</formula>
    </cfRule>
  </conditionalFormatting>
  <conditionalFormatting sqref="C7:G7">
    <cfRule type="containsText" dxfId="35" priority="35" operator="containsText" text="×">
      <formula>NOT(ISERROR(SEARCH("×",C7)))</formula>
    </cfRule>
    <cfRule type="containsText" dxfId="34" priority="36" operator="containsText" text="√">
      <formula>NOT(ISERROR(SEARCH("√",C7)))</formula>
    </cfRule>
  </conditionalFormatting>
  <conditionalFormatting sqref="C8:G8">
    <cfRule type="containsText" dxfId="33" priority="33" operator="containsText" text="×">
      <formula>NOT(ISERROR(SEARCH("×",C8)))</formula>
    </cfRule>
    <cfRule type="containsText" dxfId="32" priority="34" operator="containsText" text="√">
      <formula>NOT(ISERROR(SEARCH("√",C8)))</formula>
    </cfRule>
  </conditionalFormatting>
  <conditionalFormatting sqref="C9:G9">
    <cfRule type="containsText" dxfId="31" priority="31" operator="containsText" text="×">
      <formula>NOT(ISERROR(SEARCH("×",C9)))</formula>
    </cfRule>
    <cfRule type="containsText" dxfId="30" priority="32" operator="containsText" text="√">
      <formula>NOT(ISERROR(SEARCH("√",C9)))</formula>
    </cfRule>
  </conditionalFormatting>
  <conditionalFormatting sqref="C10:G10">
    <cfRule type="containsText" dxfId="29" priority="29" operator="containsText" text="×">
      <formula>NOT(ISERROR(SEARCH("×",C10)))</formula>
    </cfRule>
    <cfRule type="containsText" dxfId="28" priority="30" operator="containsText" text="√">
      <formula>NOT(ISERROR(SEARCH("√",C10)))</formula>
    </cfRule>
  </conditionalFormatting>
  <conditionalFormatting sqref="C11:G11">
    <cfRule type="containsText" dxfId="27" priority="27" operator="containsText" text="×">
      <formula>NOT(ISERROR(SEARCH("×",C11)))</formula>
    </cfRule>
    <cfRule type="containsText" dxfId="26" priority="28" operator="containsText" text="√">
      <formula>NOT(ISERROR(SEARCH("√",C11)))</formula>
    </cfRule>
  </conditionalFormatting>
  <conditionalFormatting sqref="C12:G12">
    <cfRule type="containsText" dxfId="25" priority="25" operator="containsText" text="×">
      <formula>NOT(ISERROR(SEARCH("×",C12)))</formula>
    </cfRule>
    <cfRule type="containsText" dxfId="24" priority="26" operator="containsText" text="√">
      <formula>NOT(ISERROR(SEARCH("√",C12)))</formula>
    </cfRule>
  </conditionalFormatting>
  <conditionalFormatting sqref="C13:G13">
    <cfRule type="containsText" dxfId="23" priority="23" operator="containsText" text="×">
      <formula>NOT(ISERROR(SEARCH("×",C13)))</formula>
    </cfRule>
    <cfRule type="containsText" dxfId="22" priority="24" operator="containsText" text="√">
      <formula>NOT(ISERROR(SEARCH("√",C13)))</formula>
    </cfRule>
  </conditionalFormatting>
  <conditionalFormatting sqref="C14:G14">
    <cfRule type="containsText" dxfId="21" priority="21" operator="containsText" text="×">
      <formula>NOT(ISERROR(SEARCH("×",C14)))</formula>
    </cfRule>
    <cfRule type="containsText" dxfId="20" priority="22" operator="containsText" text="√">
      <formula>NOT(ISERROR(SEARCH("√",C14)))</formula>
    </cfRule>
  </conditionalFormatting>
  <conditionalFormatting sqref="C15:G15">
    <cfRule type="containsText" dxfId="19" priority="19" operator="containsText" text="×">
      <formula>NOT(ISERROR(SEARCH("×",C15)))</formula>
    </cfRule>
    <cfRule type="containsText" dxfId="18" priority="20" operator="containsText" text="√">
      <formula>NOT(ISERROR(SEARCH("√",C15)))</formula>
    </cfRule>
  </conditionalFormatting>
  <conditionalFormatting sqref="C16:G16">
    <cfRule type="containsText" dxfId="17" priority="17" operator="containsText" text="×">
      <formula>NOT(ISERROR(SEARCH("×",C16)))</formula>
    </cfRule>
    <cfRule type="containsText" dxfId="16" priority="18" operator="containsText" text="√">
      <formula>NOT(ISERROR(SEARCH("√",C16)))</formula>
    </cfRule>
  </conditionalFormatting>
  <conditionalFormatting sqref="C17:G17">
    <cfRule type="containsText" dxfId="15" priority="15" operator="containsText" text="×">
      <formula>NOT(ISERROR(SEARCH("×",C17)))</formula>
    </cfRule>
    <cfRule type="containsText" dxfId="14" priority="16" operator="containsText" text="√">
      <formula>NOT(ISERROR(SEARCH("√",C17)))</formula>
    </cfRule>
  </conditionalFormatting>
  <conditionalFormatting sqref="C18:G18">
    <cfRule type="containsText" dxfId="13" priority="13" operator="containsText" text="×">
      <formula>NOT(ISERROR(SEARCH("×",C18)))</formula>
    </cfRule>
    <cfRule type="containsText" dxfId="12" priority="14" operator="containsText" text="√">
      <formula>NOT(ISERROR(SEARCH("√",C18)))</formula>
    </cfRule>
  </conditionalFormatting>
  <conditionalFormatting sqref="C19:G19">
    <cfRule type="containsText" dxfId="11" priority="11" operator="containsText" text="×">
      <formula>NOT(ISERROR(SEARCH("×",C19)))</formula>
    </cfRule>
    <cfRule type="containsText" dxfId="10" priority="12" operator="containsText" text="√">
      <formula>NOT(ISERROR(SEARCH("√",C19)))</formula>
    </cfRule>
  </conditionalFormatting>
  <conditionalFormatting sqref="C20:G20">
    <cfRule type="containsText" dxfId="9" priority="9" operator="containsText" text="×">
      <formula>NOT(ISERROR(SEARCH("×",C20)))</formula>
    </cfRule>
    <cfRule type="containsText" dxfId="8" priority="10" operator="containsText" text="√">
      <formula>NOT(ISERROR(SEARCH("√",C20)))</formula>
    </cfRule>
  </conditionalFormatting>
  <conditionalFormatting sqref="C21:G21">
    <cfRule type="containsText" dxfId="7" priority="7" operator="containsText" text="×">
      <formula>NOT(ISERROR(SEARCH("×",C21)))</formula>
    </cfRule>
    <cfRule type="containsText" dxfId="6" priority="8" operator="containsText" text="√">
      <formula>NOT(ISERROR(SEARCH("√",C21)))</formula>
    </cfRule>
  </conditionalFormatting>
  <conditionalFormatting sqref="C22:G22">
    <cfRule type="containsText" dxfId="5" priority="5" operator="containsText" text="×">
      <formula>NOT(ISERROR(SEARCH("×",C22)))</formula>
    </cfRule>
    <cfRule type="containsText" dxfId="4" priority="6" operator="containsText" text="√">
      <formula>NOT(ISERROR(SEARCH("√",C22)))</formula>
    </cfRule>
  </conditionalFormatting>
  <conditionalFormatting sqref="C23:G23">
    <cfRule type="containsText" dxfId="3" priority="3" operator="containsText" text="×">
      <formula>NOT(ISERROR(SEARCH("×",C23)))</formula>
    </cfRule>
    <cfRule type="containsText" dxfId="2" priority="4" operator="containsText" text="√">
      <formula>NOT(ISERROR(SEARCH("√",C23)))</formula>
    </cfRule>
  </conditionalFormatting>
  <conditionalFormatting sqref="C2">
    <cfRule type="containsText" dxfId="1" priority="1" operator="containsText" text="×">
      <formula>NOT(ISERROR(SEARCH("×",C2)))</formula>
    </cfRule>
    <cfRule type="containsText" dxfId="0" priority="2" operator="containsText" text="√">
      <formula>NOT(ISERROR(SEARCH("√",C2)))</formula>
    </cfRule>
  </conditionalFormatting>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ixelators xmlns="https://web.wps.cn/et/2018/main" xmlns:s="http://schemas.openxmlformats.org/spreadsheetml/2006/main">
  <pixelatorList sheetStid="3"/>
  <pixelatorList sheetStid="1"/>
  <pixelatorList sheetStid="4"/>
  <pixelatorList sheetStid="5"/>
</pixelators>
</file>

<file path=customXml/item2.xml><?xml version="1.0" encoding="utf-8"?>
<comments xmlns="https://web.wps.cn/et/2018/main" xmlns:s="http://schemas.openxmlformats.org/spreadsheetml/2006/main">
  <commentList sheetStid="4">
    <comment s:ref="B6" rgbClr="FF0000">
      <item id="{4422117b-7425-4311-88fb-8020b168ba72}" isNormal="1">
        <s:text>
          <s:r>
            <s:t xml:space="preserve">一家公司的总资产规模代表这家公司掌控的资源规模，也就是这家公司的实力。</s:t>
          </s:r>
        </s:text>
      </item>
    </comment>
    <comment s:ref="C6" rgbClr="FF0000">
      <item id="{6f223c09-00e4-4447-9423-7b5595806496}" isNormal="1">
        <s:text>
          <s:r>
            <s:t xml:space="preserve">
A股市场总资产大致规模：
截止2020年12月在A股4000多家上市公司中，
总资产大于500亿的大概300多家；
总资产大于100亿的大概1000多家；
总资产大于50亿的大概1700多家。</s:t>
          </s:r>
        </s:text>
      </item>
    </comment>
    <comment s:ref="C7" rgbClr="FF0000">
      <item id="{31939351-db6a-48f4-be4a-d0fb34e2143e}" isNormal="1">
        <s:text>
          <s:r>
            <s:t xml:space="preserve">增长率 = （本年总资产 - 上年总资产）/ 上年总资产
总资产增长率大于10%，说明公司在扩张之中，成长性较好
小于0，公司很可能处于收缩或者衰退之中</s:t>
          </s:r>
        </s:text>
      </item>
    </comment>
    <comment s:ref="B8" rgbClr="FF0000">
      <item id="{0f820e46-fe70-4cf8-9c7a-9f377c14be49}" isNormal="1">
        <s:text>
          <s:r>
            <s:t xml:space="preserve">
资产负债率大于60%的公司，债务风险较大，淘汰掉。</s:t>
          </s:r>
        </s:text>
      </item>
    </comment>
    <comment s:ref="C9" rgbClr="FF0000">
      <item id="{60dea133-d442-463a-8137-784ed018dbae}" isNormal="1">
        <s:text>
          <s:r>
            <s:t xml:space="preserve">资产负债率 = 总负债 / 总资产
资产负债率=负债合计/资产总计</s:t>
          </s:r>
        </s:text>
      </item>
    </comment>
    <comment s:ref="B10" rgbClr="FF0000">
      <item id="{571969f7-174b-4742-8b57-d9dd92e6d0a3}" isNormal="1">
        <s:text>
          <s:r>
            <s:t xml:space="preserve">准货币资金减有息负债小于0的公司，淘汰。</s:t>
          </s:r>
        </s:text>
      </item>
    </comment>
    <comment s:ref="C12" rgbClr="FF0000">
      <item id="{423e5917-978b-4d83-a981-4480e7baf7aa}" isNormal="1">
        <s:text>
          <s:r>
            <s:t xml:space="preserve">搜索“其他流动资产”然后找到细分项中的“理财产品”</s:t>
          </s:r>
        </s:text>
      </item>
    </comment>
    <comment s:ref="C13" rgbClr="FF0000">
      <item id="{169ae22c-d4a7-44af-ab76-9cd6684db88a}" isNormal="1">
        <s:text>
          <s:r>
            <s:t xml:space="preserve">搜索“结构性存款”，可能在其他流动资产，也可能在其他科目</s:t>
          </s:r>
        </s:text>
      </item>
    </comment>
    <comment s:ref="C14" rgbClr="FF0000">
      <item id="{0b67c482-d076-4faf-8e2e-a7c9ec3e0ecf}" isNormal="1">
        <s:text>
          <s:r>
            <s:t xml:space="preserve">准货币资金 =  货币资金+交易性金融资产+其他流动资产里的理财产品+结构性存款</s:t>
          </s:r>
        </s:text>
      </item>
    </comment>
    <comment s:ref="C19" rgbClr="FF0000">
      <item id="{34be63dd-c3da-4981-8322-7aa8b6ce54c8}" isNormal="1">
        <s:text>
          <s:r>
            <s:t xml:space="preserve">结合长期应付款科目注释，看具体明细项，判断是有息负债还是无息负债</s:t>
          </s:r>
        </s:text>
      </item>
    </comment>
    <comment s:ref="C20" rgbClr="FF0000">
      <item id="{4e0c00d8-15be-43aa-950f-728485c70e2e}" isNormal="1">
        <s:text>
          <s:r>
            <s:t xml:space="preserve">
有息负债=短期借款+一年内到期的非流动负债+长期借款+应付债券+长期应付款</s:t>
          </s:r>
        </s:text>
      </item>
    </comment>
    <comment s:ref="C21" rgbClr="FF0000">
      <item id="{e39ddb76-7ddc-489e-b0ad-85c09b74c982}" isNormal="1">
        <s:text>
          <s:r>
            <s:t xml:space="preserve">
差额 = 准货币资金 - 有息负债
大于0，无偿债风险。 异常情况：准货币资金和短期借款或长期借款的金额都很大，很可能企业实际没有钱，后期风险很大。
小于0，有偿债风险。
</s:t>
          </s:r>
        </s:text>
      </item>
    </comment>
    <comment s:ref="B22" rgbClr="FF0000">
      <item id="{ce9bf278-bb48-49a1-a36c-500790af5d76}" isNormal="1">
        <s:text>
          <s:r>
            <s:t xml:space="preserve">计算公式：
（应付账款+应付票据+预收款项+合同负债）-（应收账款+应收票据+预付款项+合同资产+应收款项融资）
差额大于0，公司的竞争力较强，具有“两头吃”的能力
差额0，被其他公司无偿占用资金，公司竞争力相对较弱</s:t>
          </s:r>
        </s:text>
      </item>
    </comment>
    <comment s:ref="C26" rgbClr="FF0000">
      <item id="{5a6a7146-f0b4-4ce5-9cc9-f9b08ad7f817}" isNormal="1">
        <s:text>
          <s:r>
            <s:t xml:space="preserve">
应付预收合计 = 应付票据 + 应付账款 + 预收款项 +合同负债</s:t>
          </s:r>
        </s:text>
      </item>
    </comment>
    <comment s:ref="C32" rgbClr="FF0000">
      <item id="{3c2869bc-a650-4460-9ca6-318b93f3b66a}" isNormal="1">
        <s:text>
          <s:r>
            <s:t xml:space="preserve">
应收预付合计 = 应收票据 + 应收账款 + 预付款项+应收款项融资+合同资产</s:t>
          </s:r>
        </s:text>
      </item>
    </comment>
    <comment s:ref="C33" rgbClr="FF0000">
      <item id="{6abbcff9-251e-4d75-a044-1aa90b2fbbcd}" isNormal="1">
        <s:text>
          <s:r>
            <s: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s:t>
          </s:r>
        </s:text>
      </item>
    </comment>
    <comment s:ref="B34" rgbClr="FF0000">
      <item id="{9cfb21b2-7287-400d-8a8c-1d3e43fe8acd}" isNormal="1">
        <s:text>
          <s:r>
            <s:t xml:space="preserve">（应收账款+合同资产）占总资产的比率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s:t>
          </s:r>
        </s:text>
      </item>
    </comment>
    <comment s:ref="B39" rgbClr="FF0000">
      <item id="{7f40d4d0-1ca0-4b47-9bfe-eecd82633c6a}" isNormal="1">
        <s:text>
          <s:r>
            <s:t xml:space="preserve">（固定资产+在建工程+工程物资）/总资产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s:t>
          </s:r>
        </s:text>
      </item>
    </comment>
    <comment s:ref="B45" rgbClr="FF0000">
      <item id="{746daf65-2441-449d-a22b-6f3852b0c530}" isNormal="1">
        <s:text>
          <s:r>
            <s:t xml:space="preserve">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s:t>
          </s:r>
        </s:text>
      </item>
    </comment>
    <comment s:ref="C54" rgbClr="FF0000">
      <item id="{8b250ba5-01fc-4324-9d22-f783ec459c22}" isNormal="1">
        <s:text>
          <s:r>
            <s: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s:t>
          </s:r>
        </s:text>
      </item>
    </comment>
    <comment s:ref="C56" rgbClr="FF0000">
      <item id="{d450a122-6d97-4f2e-9a84-27c831fbf54f}" isNormal="1">
        <s:text>
          <s:r>
            <s:t xml:space="preserve">比率 = 与主业无关的投资类资产 / 总资产
大于10%，不够专业，淘汰！
小于10%，优秀的公司一定是专注于主业的公司，与主业无关的投资类资产占总资产的比例应当很低才对，最好为0。
经验： 一家非常专注于主业的公司，在未来持续保持竞争优秀的概率较大。</s:t>
          </s:r>
        </s:text>
      </item>
    </comment>
    <comment s:ref="B57" rgbClr="FF0000">
      <item id="{80902bcc-62a3-47c6-84e2-f173450b0345}" isNormal="1">
        <s:text>
          <s:r>
            <s:t xml:space="preserve">对于应收账款占总资产的比率大于5%并且存货占总资产的比率大于15%的公司存在未来爆雷风险。
</s:t>
          </s:r>
        </s:text>
      </item>
    </comment>
    <comment s:ref="C59" rgbClr="FF0000">
      <item id="{0305a975-ff11-40b0-a740-992b0a27d57d}" isNormal="1">
        <s:text>
          <s:r>
            <s:t xml:space="preserve">需要结合“应付预收”减“应收预付”的差额和应收账款占总资产比率更深入的看</s:t>
          </s:r>
        </s:text>
      </item>
    </comment>
    <comment s:ref="B64" rgbClr="FF0000">
      <item id="{5381a209-27f0-4feb-b206-c58e3ecbc504}" isNormal="1">
        <s:text>
          <s:r>
            <s:t xml:space="preserve">
营业收入主要看两点，规模和增长率。营业收入的规模越大越好，增长率最好要大于10%，越高越好。
</s:t>
          </s:r>
        </s:text>
      </item>
    </comment>
    <comment s:ref="C65" rgbClr="FF0000">
      <item id="{c972981b-646c-483c-addb-c835c61dbce4}" isNormal="1">
        <s:text>
          <s:r>
            <s:t xml:space="preserve">增长率 = （本期营业收入 - 上期营业收入）/ 上期营业收入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s:t>
          </s:r>
        </s:text>
      </item>
    </comment>
    <comment s:ref="B66" rgbClr="FF0000">
      <item id="{93140b5e-161c-4a31-ab6b-7748494ec41e}" isNormal="1">
        <s:text>
          <s:r>
            <s:t xml:space="preserve">
毛利率主要看两点，数值和波幅。毛利率小于40%或波动幅度大于20%的公司淘汰掉。
一般毛利率大于40%就意味着公司的产品竞争力较强，毛利率高的公司，风险相对较小。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s:t>
          </s:r>
        </s:text>
      </item>
    </comment>
    <comment s:ref="C67" rgbClr="FF0000">
      <item id="{e797a880-0dcb-42e7-a0dc-2b8c40274a39}" isNormal="1">
        <s:text>
          <s:r>
            <s:t xml:space="preserve">毛利率 = （营业收入 - 营业成本） / 营业收入 = 毛利 / 营业收入
1、大于40%，公司都有某种核心竞争力；
2、小于40%，公司一般面临的竞争压力都较大，风险也较大；
经验：
1、低毛利率的公司要想获得成功需要比高毛利率的公司付出更大的代价，这就增加了公司的风险。
2、把毛利率小于40%的公司淘汰掉。</s:t>
          </s:r>
        </s:text>
      </item>
    </comment>
    <comment s:ref="C68" rgbClr="FF0000">
      <item id="{3d78ba86-8905-4455-a151-f169efd32f17}" isNormal="1">
        <s:text>
          <s:r>
            <s:t xml:space="preserve">毛利率 = （营业收入 - 营业成本） / 营业收入 = 毛利 / 营业收入
1、大于40%，公司都有某种核心竞争力；
2、小于40%，公司一般面临的竞争压力都较大，风险也较大；
经验：
1、低毛利率的公司要想获得成功需要比高毛利率的公司付出更大的代价，这就增加了公司的风险。
2、把毛利率小于40%的公司淘汰掉。</s:t>
          </s:r>
        </s:text>
      </item>
    </comment>
    <comment s:ref="B69" rgbClr="FF0000">
      <item id="{130a3858-06a2-4fb8-b7ca-38454c32b048}" isNormal="1">
        <s:text>
          <s:r>
            <s:t xml:space="preserve">
优秀公司的费用率与毛利率的比率一般小于40%。
在投资实践中，一般把期间费用率与毛利率的比率大于60%的公司淘汰掉。
</s:t>
          </s:r>
        </s:text>
      </item>
    </comment>
    <comment s:ref="C71" rgbClr="FF0000">
      <item id="{ecafa7c4-c05e-421d-afb5-bca0d5e2b4bf}" isNormal="1">
        <s:text>
          <s:r>
            <s:t xml:space="preserve">
2018年，新会计准则，研发费用从管理费用里单设科目。
</s:t>
          </s:r>
        </s:text>
      </item>
    </comment>
    <comment s:ref="C72" rgbClr="FF0000">
      <item id="{c8b51a9e-7029-4676-88d8-188f15e80fc8}" isNormal="1">
        <s:text>
          <s:r>
            <s:t xml:space="preserve">出于保守考虑，
如果“财务费用”是正数，就把“财务费用”计算在内。
如果“财务费用”是负数，就不把“财务费用”计算在内。</s:t>
          </s:r>
        </s:text>
      </item>
    </comment>
    <comment s:ref="C73" rgbClr="FF0000">
      <item id="{704371a3-7678-4b48-8b85-c70948f93220}" isNormal="1">
        <s:text>
          <s:r>
            <s: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s:t>
          </s:r>
        </s:text>
      </item>
    </comment>
    <comment s:ref="C75" rgbClr="FF0000">
      <item id="{ffa3017f-65cd-4d68-adc3-3277d21c333e}" isNormal="1">
        <s:text>
          <s:r>
            <s:t xml:space="preserve">期间费用率 = （销售费用 + 管理费用 + 研发费用 + 财务费用） / 营业收入 = 四费合计/ 营业收入 * 100%
</s:t>
          </s:r>
        </s:text>
      </item>
    </comment>
    <comment s:ref="C76" rgbClr="FF0000">
      <item id="{1489a7f5-1379-4de0-acf2-0116a66d1f30}" isNormal="1">
        <s:text>
          <s:r>
            <s:t xml:space="preserve">毛利率 = （营业收入 - 营业成本） / 营业收入 = 毛利 / 营业收入
</s:t>
          </s:r>
        </s:text>
      </item>
    </comment>
    <comment s:ref="C77" rgbClr="FF0000">
      <item id="{cf88e800-1b69-458c-8a27-fd330fcbd477}" isNormal="1">
        <s:text>
          <s:r>
            <s:t xml:space="preserve">
比率 =期间费用率 / 毛利率
小于40%，成本控制能力好，属于优秀的企业；
大于40%，成本控制能力差
</s:t>
          </s:r>
        </s:text>
      </item>
    </comment>
    <comment s:ref="B78" rgbClr="FF0000">
      <item id="{266fcc4a-5c45-4437-9bbf-37fff064bc17}" isNormal="1">
        <s:text>
          <s:r>
            <s: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s:t>
          </s:r>
        </s:text>
      </item>
    </comment>
    <comment s:ref="B81" rgbClr="FF0000">
      <item id="{7d98e31d-c370-4f48-93fe-ecbc892f9526}" isNormal="1">
        <s:text>
          <s:r>
            <s:t xml:space="preserve">
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s:t>
          </s:r>
        </s:text>
      </item>
    </comment>
    <comment s:ref="C85" rgbClr="FF0000">
      <item id="{a285c8ec-ca6d-4cf6-b363-d41743383ce9}" isNormal="1">
        <s:text>
          <s:r>
            <s:t xml:space="preserve">
主营利润 = 营业收入 - 营业成本 - 税金及附加 - （销售费用 + 管理费用 + 财务费用 + 研发费用）</s:t>
          </s:r>
        </s:text>
      </item>
    </comment>
    <comment s:ref="C86" rgbClr="FF0000">
      <item id="{dd0d3647-ad8e-4520-a980-33527d30edb3}" isNormal="1">
        <s:text>
          <s:r>
            <s:t xml:space="preserve">
主营利润率 = 主营利润 / 营业收入 * 100%
大于15%，主业盈利能力强
小于15%，主业盈利能力弱</s:t>
          </s:r>
        </s:text>
      </item>
    </comment>
    <comment s:ref="C88" rgbClr="FF0000">
      <item id="{cf48969e-69d4-49ea-958e-d1d1d9859bcd}" isNormal="1">
        <s:text>
          <s:r>
            <s:t xml:space="preserve">比率 = 主营利润 / 营业利润
大于80%，说明“营业利润”中的绝大部分利润是由主业创造的，这样的利润结构才是健康的，这样的利润才是可持续的。
小于80%，这样的公司不具备持续的竞争力，淘汰。
这个比率越高越好。</s:t>
          </s:r>
        </s:text>
      </item>
    </comment>
    <comment s:ref="B89" rgbClr="FF0000">
      <item id="{d8d8ebb7-f03b-4e59-b5e7-fa42c9583bbb}" isNormal="1">
        <s:text>
          <s:r>
            <s:t xml:space="preserve">过去5年的平均净利润现金比率小于100%的公司，淘汰掉。</s:t>
          </s:r>
        </s:text>
      </item>
    </comment>
    <comment s:ref="C91" rgbClr="FF0000">
      <item id="{2e4e80bc-741b-4081-ac17-ec9bbfa26241}" isNormal="1">
        <s:text>
          <s:r>
            <s:t xml:space="preserve">
比率 = 经营活动产生的现金流量净额 / 净利润 * 100%
比率小于100%的公司，淘汰。
优秀公司的“净利润现金比率”会持续的大于100%。</s:t>
          </s:r>
        </s:text>
      </item>
    </comment>
    <comment s:ref="B92" rgbClr="FF0000">
      <item id="{3b3b20f3-2a32-49c7-920a-804e3920e6bf}" isNormal="1">
        <s:text>
          <s:r>
            <s:t xml:space="preserve">
用“归母净利润”和“归母股东权益”可以计算出公司的净资产收益率，也叫ROE
最优秀公司的ROE一般会持续大于20%，优秀公司的ROE也会持续大于15%。
ROE小于15%的公司需要淘汰掉。另外归母净利润增长率持续小于10%的公司也要淘汰掉。</s:t>
          </s:r>
        </s:text>
      </item>
    </comment>
    <comment s:ref="C94" rgbClr="FF0000">
      <item id="{c413124f-0641-4e28-8e20-3467b624366b}" isNormal="1">
        <s:text>
          <s:r>
            <s:t xml:space="preserve">ROE小于15%的公司需要淘汰掉</s:t>
          </s:r>
        </s:text>
      </item>
    </comment>
    <comment s:ref="C95" rgbClr="FF0000">
      <item id="{f9b746d3-76f6-4f12-92e3-3f7feee47ef1}" isNormal="1">
        <s:text>
          <s:r>
            <s:t xml:space="preserve">归母净利润增长率持续小于10%的公司淘汰</s:t>
          </s:r>
        </s:text>
      </item>
    </comment>
    <comment s:ref="B96" rgbClr="FF0000">
      <item id="{87fc0d51-d6d7-4380-a99f-f59650d7ea68}" isNormal="1">
        <s:text>
          <s:r>
            <s:t xml:space="preserve">
购建固定资产、无形资产和其他长期资产支付的现金与经营活动产生的现金流量净额的比率大于100%或持续小于3%的公司需要淘汰掉。这两种类型的公司前者风险较大，后者回报较低。</s:t>
          </s:r>
        </s:text>
      </item>
    </comment>
    <comment s:ref="C98" rgbClr="FF0000">
      <item id="{f09fa9e3-68d2-40a6-ac54-6eb001e7579a}" isNormal="1">
        <s:text>
          <s:r>
            <s:t xml:space="preserve">
比率 = 购建固定资产、无形资产和其他长期资产支付的现金 / 经营活动产生的现金流量净额 * 100%
3%-60%，公司增长潜力较大并且风险相对较小；
大于100%或持续小于3%，前者风险较大，后者回报较低</s:t>
          </s:r>
        </s:text>
      </item>
    </comment>
    <comment s:ref="B99" rgbClr="FF0000">
      <item id="{e9d67e40-2e97-4c83-b55b-aef6dd199f03}" isNormal="1">
        <s:text>
          <s:r>
            <s:t xml:space="preserve">分配股利、利润或偿付利息支付的现金与经营活动产生的现金流量净额的比率最好在20%-70%之间，比率小于20%不够厚道，大于70%难以持续。</s:t>
          </s:r>
        </s:text>
      </item>
    </comment>
  </commentList>
</comments>
</file>

<file path=customXml/item3.xml><?xml version="1.0" encoding="utf-8"?>
<settings xmlns="https://web.wps.cn/et/2018/main" xmlns:s="http://schemas.openxmlformats.org/spreadsheetml/2006/main">
  <bookSettings>
    <isFilterShared>1</isFilterShared>
    <isAutoUpdatePaused>0</isAutoUpdatePaused>
    <filterType>conn</filterType>
  </bookSettings>
</settings>
</file>

<file path=customXml/item4.xml><?xml version="1.0" encoding="utf-8"?>
<allowEditUser xmlns="https://web.wps.cn/et/2018/main" xmlns:s="http://schemas.openxmlformats.org/spreadsheetml/2006/main" hasInvisiblePropRange="0">
  <rangeList sheetStid="3" master=""/>
  <rangeList sheetStid="1" master=""/>
  <rangeList sheetStid="4" master=""/>
</allowEditUser>
</file>

<file path=customXml/item5.xml><?xml version="1.0" encoding="utf-8"?>
<sheetInterline xmlns="https://web.wps.cn/et/2018/main" xmlns:s="http://schemas.openxmlformats.org/spreadsheetml/2006/main">
  <interlineItem sheetStid="3" interlineOnOff="0" interlineColor="0"/>
  <interlineItem sheetStid="1" interlineOnOff="0" interlineColor="0"/>
  <interlineItem sheetStid="4" interlineOnOff="0" interlineColor="0"/>
  <interlineItem sheetStid="5" interlineOnOff="0" interlineColor="0"/>
</sheetInterline>
</file>

<file path=customXml/item6.xml><?xml version="1.0" encoding="utf-8"?>
<mergeFile xmlns="https://web.wps.cn/et/2018/main" xmlns:s="http://schemas.openxmlformats.org/spreadsheetml/2006/main">
  <listFile/>
</mergeFile>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报表下载操作指南</vt:lpstr>
      <vt:lpstr>报表汇总</vt:lpstr>
      <vt:lpstr>取数表</vt:lpstr>
      <vt:lpstr>18步数据分析表</vt:lpstr>
      <vt:lpstr>自动评价表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喬有堃</dc:creator>
  <cp:lastModifiedBy>王婷</cp:lastModifiedBy>
  <cp:lastPrinted>2021-10-26T03:04:21Z</cp:lastPrinted>
  <dcterms:created xsi:type="dcterms:W3CDTF">2006-09-17T00:00:00Z</dcterms:created>
  <dcterms:modified xsi:type="dcterms:W3CDTF">2022-07-02T00:24:30Z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2052-0.0.0.0</vt:lpwstr>
  </property>
</Properties>
</file>