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80" windowHeight="12740"/>
  </bookViews>
  <sheets>
    <sheet name="计算好价格A股" sheetId="4" r:id="rId1"/>
    <sheet name="计算好价格港股" sheetId="5" r:id="rId2"/>
    <sheet name="计算好价格美股" sheetId="6" r:id="rId3"/>
  </sheets>
  <calcPr calcId="144525"/>
</workbook>
</file>

<file path=xl/sharedStrings.xml><?xml version="1.0" encoding="utf-8"?>
<sst xmlns="http://schemas.openxmlformats.org/spreadsheetml/2006/main" count="86">
  <si>
    <t>深证成指市盈率</t>
  </si>
  <si>
    <t>https://www.legulegu.com/stockdata/shenzhenPE</t>
  </si>
  <si>
    <t>中国十年期国债收益率</t>
  </si>
  <si>
    <t>https://cn.investing.com/rates-bonds/china-11-year-bond-yield/</t>
  </si>
  <si>
    <t xml:space="preserve">问财筛选条件：                                                                                                </t>
  </si>
  <si>
    <t xml:space="preserve">2016年到2020年，ROE大于20%，净利润现金含量大于80%，平均净利润现金含量，毛利率大于40%，资产负债率小于60%，上市大于3年，2016股利支付率＞25%，2017股利支付率＞25%，2018股利支付率＞25%，2019股利支付率＞25%，2020股利支付率＞25%                                           </t>
  </si>
  <si>
    <t>条件1</t>
  </si>
  <si>
    <t>深圳市盈率&lt;20</t>
  </si>
  <si>
    <t>条件2</t>
  </si>
  <si>
    <t>且好公司的TTM市盈率&lt;15</t>
  </si>
  <si>
    <t>条件3</t>
  </si>
  <si>
    <t>动态股息率&gt;10年期国债收益率</t>
  </si>
  <si>
    <t>动态股息率=上年度股息税后净额÷股票市价×100%；</t>
  </si>
  <si>
    <t>实际股息率=每年股息税</t>
  </si>
  <si>
    <t>后净额/股票买入价*100%</t>
  </si>
  <si>
    <t>在雪球、牛牛、十年期国债等查出当前数值手动填写，股票买入价</t>
  </si>
  <si>
    <t>公式</t>
  </si>
  <si>
    <t>股票代码</t>
  </si>
  <si>
    <t>股票名称</t>
  </si>
  <si>
    <t>股价</t>
  </si>
  <si>
    <t>TTM市盈率</t>
  </si>
  <si>
    <t>TTM股息</t>
  </si>
  <si>
    <t>TTM股息率</t>
  </si>
  <si>
    <t>十年期国债收益率</t>
  </si>
  <si>
    <t>深圳A股市盈率</t>
  </si>
  <si>
    <t>市盈率法好价格</t>
  </si>
  <si>
    <t>股息率法好价格</t>
  </si>
  <si>
    <t>好价格</t>
  </si>
  <si>
    <t>好价格率</t>
  </si>
  <si>
    <t>结论</t>
  </si>
  <si>
    <t>买入条件1
深圳市盈率</t>
  </si>
  <si>
    <t>买入条件2
TTM市盈率</t>
  </si>
  <si>
    <t>买入条件3
TTM股息率与10年期国债收益率</t>
  </si>
  <si>
    <t>603444</t>
  </si>
  <si>
    <t>吉比特</t>
  </si>
  <si>
    <t>603288</t>
  </si>
  <si>
    <t>海天味业</t>
  </si>
  <si>
    <t>600519</t>
  </si>
  <si>
    <t>贵州茅台</t>
  </si>
  <si>
    <t>603658</t>
  </si>
  <si>
    <t>安图生物</t>
  </si>
  <si>
    <t>002372</t>
  </si>
  <si>
    <t>伟星新材</t>
  </si>
  <si>
    <t>恒生指数市盈率</t>
  </si>
  <si>
    <t>https://www.legulegu.com/stockdata/market/hsi</t>
  </si>
  <si>
    <t>问财筛选条件：</t>
  </si>
  <si>
    <t>2016年到2020年，ROE大于15%，净利润现金含量大于80%，平均净利润现金含量，毛利率大于40%，资产负债率小于60%，股利支付率，上市大于3年，行业</t>
  </si>
  <si>
    <t>恒生指数市盈率&lt;10</t>
  </si>
  <si>
    <t>在雪球、牛牛、十年期国债等查出当前数值手动填写</t>
  </si>
  <si>
    <t>买入条件1
恒生指数市盈率</t>
  </si>
  <si>
    <t>HK：01830</t>
  </si>
  <si>
    <t>必瘦站</t>
  </si>
  <si>
    <t>HK：00345</t>
  </si>
  <si>
    <t>维他奶国际</t>
  </si>
  <si>
    <t>HK：01093</t>
  </si>
  <si>
    <t>石药集团</t>
  </si>
  <si>
    <t>HK:   00867</t>
  </si>
  <si>
    <t>康哲药业</t>
  </si>
  <si>
    <t>标普500指数</t>
  </si>
  <si>
    <t>https://www.legulegu.com/stockdata/market/sandp</t>
  </si>
  <si>
    <t>美联储利率查询</t>
  </si>
  <si>
    <t>https://cn.investing.com/economic-calendar/interest-rate-decision-168</t>
  </si>
  <si>
    <t>美国十年期国债收益率</t>
  </si>
  <si>
    <t>https://cn.investing.com/rates-bonds/</t>
  </si>
  <si>
    <t>问财筛选条件</t>
  </si>
  <si>
    <t>近3年ROE＞15%，近5年毛利率＞40%，负债率＜60%，现金流/净利＞80%，上市＞3年，市值＞500亿，2016区间分红总额/2016净利2017区间分红总额/2017净利2018区间分红总额/2018净利2019区间分红总额/2019净利2020区间分红总额/2020净利行业</t>
  </si>
  <si>
    <t>好价格=15*（股价/TTM市盈率）</t>
  </si>
  <si>
    <t>好价格=TTM股息*90%/美国10年期国债收益率</t>
  </si>
  <si>
    <t>1、 当美联储利率小于4%时，标普500指数的市盈率小于15且好公司的TTM市盈率小于15且好公司的动态股息率大于美国10年期国债收益率；</t>
  </si>
  <si>
    <t>2、 当美联储利率大于4%时，标普500指数的市盈率小于10且好公司的TTM市盈率小于15且好公司的动态股息率大于美国10年期国债收益率。</t>
  </si>
  <si>
    <t>3、 标普500指数跌幅大于50%且好公司的TTM市盈率小于15且好公司的动态股息率大于美国10年期国债收益率。</t>
  </si>
  <si>
    <t>注意：</t>
  </si>
  <si>
    <t>高科技和互联网公司分红很少或者不分红，故计算不出股息率法好价格，可直接参考市盈率法好价格,表格中标绿色的</t>
  </si>
  <si>
    <t>美联储利率</t>
  </si>
  <si>
    <t>标普500</t>
  </si>
  <si>
    <t>美联储</t>
  </si>
  <si>
    <t>买入条件1
标普500指数</t>
  </si>
  <si>
    <t>NYSE:INTC</t>
  </si>
  <si>
    <t>英特尔</t>
  </si>
  <si>
    <t>NYSE:NVO</t>
  </si>
  <si>
    <t>诺和诺德</t>
  </si>
  <si>
    <t>NASDAQ:TXN</t>
  </si>
  <si>
    <t>德州仪器</t>
  </si>
  <si>
    <t>NASDAQ:FB</t>
  </si>
  <si>
    <t>Facebook</t>
  </si>
  <si>
    <t>601628</t>
  </si>
</sst>
</file>

<file path=xl/styles.xml><?xml version="1.0" encoding="utf-8"?>
<styleSheet xmlns="http://schemas.openxmlformats.org/spreadsheetml/2006/main">
  <numFmts count="5">
    <numFmt numFmtId="176" formatCode="0.000%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9"/>
      <color theme="1"/>
      <name val="宋体"/>
      <charset val="134"/>
    </font>
    <font>
      <u/>
      <sz val="11"/>
      <color rgb="FF0000FF"/>
      <name val="等线"/>
      <charset val="134"/>
      <scheme val="minor"/>
    </font>
    <font>
      <b/>
      <sz val="9"/>
      <color theme="1"/>
      <name val="宋体"/>
      <charset val="134"/>
    </font>
    <font>
      <b/>
      <sz val="9"/>
      <color rgb="FFFF0000"/>
      <name val="宋体"/>
      <charset val="134"/>
    </font>
    <font>
      <sz val="8.5"/>
      <color theme="1"/>
      <name val="Arial Narrow"/>
      <charset val="134"/>
    </font>
    <font>
      <b/>
      <sz val="8.5"/>
      <color theme="1"/>
      <name val="Arial Narrow"/>
      <charset val="134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4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43" fontId="4" fillId="2" borderId="2" xfId="31" applyNumberFormat="1" applyFont="1" applyFill="1" applyBorder="1">
      <alignment vertical="center"/>
    </xf>
    <xf numFmtId="49" fontId="0" fillId="2" borderId="0" xfId="0" applyNumberFormat="1" applyFill="1">
      <alignment vertical="center"/>
    </xf>
    <xf numFmtId="0" fontId="0" fillId="3" borderId="2" xfId="0" applyFill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3" fontId="4" fillId="0" borderId="2" xfId="31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>
      <alignment vertical="center"/>
    </xf>
    <xf numFmtId="10" fontId="4" fillId="2" borderId="2" xfId="9" applyNumberFormat="1" applyFont="1" applyFill="1" applyBorder="1">
      <alignment vertical="center"/>
    </xf>
    <xf numFmtId="176" fontId="4" fillId="2" borderId="2" xfId="9" applyNumberFormat="1" applyFont="1" applyFill="1" applyBorder="1">
      <alignment vertical="center"/>
    </xf>
    <xf numFmtId="0" fontId="4" fillId="3" borderId="2" xfId="0" applyFont="1" applyFill="1" applyBorder="1">
      <alignment vertical="center"/>
    </xf>
    <xf numFmtId="10" fontId="4" fillId="3" borderId="2" xfId="9" applyNumberFormat="1" applyFont="1" applyFill="1" applyBorder="1">
      <alignment vertical="center"/>
    </xf>
    <xf numFmtId="0" fontId="4" fillId="0" borderId="2" xfId="0" applyFont="1" applyBorder="1">
      <alignment vertical="center"/>
    </xf>
    <xf numFmtId="10" fontId="4" fillId="0" borderId="2" xfId="9" applyNumberFormat="1" applyFont="1" applyBorder="1">
      <alignment vertical="center"/>
    </xf>
    <xf numFmtId="176" fontId="4" fillId="0" borderId="2" xfId="9" applyNumberFormat="1" applyFont="1" applyBorder="1">
      <alignment vertical="center"/>
    </xf>
    <xf numFmtId="176" fontId="0" fillId="0" borderId="0" xfId="9" applyNumberFormat="1" applyFont="1">
      <alignment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43" fontId="4" fillId="0" borderId="2" xfId="31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43" fontId="5" fillId="4" borderId="2" xfId="0" applyNumberFormat="1" applyFont="1" applyFill="1" applyBorder="1">
      <alignment vertical="center"/>
    </xf>
    <xf numFmtId="43" fontId="4" fillId="4" borderId="2" xfId="31" applyNumberFormat="1" applyFont="1" applyFill="1" applyBorder="1">
      <alignment vertical="center"/>
    </xf>
    <xf numFmtId="0" fontId="4" fillId="4" borderId="2" xfId="0" applyFont="1" applyFill="1" applyBorder="1">
      <alignment vertical="center"/>
    </xf>
    <xf numFmtId="43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10" fontId="4" fillId="4" borderId="2" xfId="9" applyNumberFormat="1" applyFont="1" applyFill="1" applyBorder="1">
      <alignment vertical="center"/>
    </xf>
    <xf numFmtId="0" fontId="6" fillId="0" borderId="0" xfId="4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43" fontId="5" fillId="4" borderId="2" xfId="31" applyNumberFormat="1" applyFont="1" applyFill="1" applyBorder="1">
      <alignment vertical="center"/>
    </xf>
    <xf numFmtId="0" fontId="0" fillId="4" borderId="2" xfId="0" applyFill="1" applyBorder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4" fillId="2" borderId="2" xfId="3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0" fontId="4" fillId="2" borderId="2" xfId="9" applyNumberFormat="1" applyFont="1" applyFill="1" applyBorder="1" applyAlignment="1">
      <alignment horizontal="center" vertical="center"/>
    </xf>
    <xf numFmtId="176" fontId="4" fillId="2" borderId="2" xfId="9" applyNumberFormat="1" applyFont="1" applyFill="1" applyBorder="1" applyAlignment="1">
      <alignment horizontal="center" vertical="center"/>
    </xf>
    <xf numFmtId="43" fontId="4" fillId="4" borderId="2" xfId="3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3" fontId="5" fillId="4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38100</xdr:colOff>
      <xdr:row>4</xdr:row>
      <xdr:rowOff>47625</xdr:rowOff>
    </xdr:from>
    <xdr:to>
      <xdr:col>12</xdr:col>
      <xdr:colOff>159385</xdr:colOff>
      <xdr:row>6</xdr:row>
      <xdr:rowOff>3810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6955" y="1331595"/>
          <a:ext cx="3967480" cy="4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egulegu.com/stockdata/shenzhenPE" TargetMode="External"/><Relationship Id="rId1" Type="http://schemas.openxmlformats.org/officeDocument/2006/relationships/hyperlink" Target="https://cn.investing.com/rates-bonds/china-10-year-bond-yiel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egulegu.com/stockdata/market/hsi" TargetMode="External"/><Relationship Id="rId1" Type="http://schemas.openxmlformats.org/officeDocument/2006/relationships/hyperlink" Target="https://cn.investing.com/rates-bonds/china-10-year-bond-yield/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legulegu.com/stockdata/market/sandp" TargetMode="External"/><Relationship Id="rId3" Type="http://schemas.openxmlformats.org/officeDocument/2006/relationships/hyperlink" Target="https://cn.investing.com/economic-calendar/interest-rate-decision-168" TargetMode="External"/><Relationship Id="rId2" Type="http://schemas.openxmlformats.org/officeDocument/2006/relationships/hyperlink" Target="https://cn.investing.com/rates-bonds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45"/>
  <sheetViews>
    <sheetView tabSelected="1" zoomScale="110" zoomScaleNormal="110" workbookViewId="0">
      <selection activeCell="B19" sqref="B19"/>
    </sheetView>
  </sheetViews>
  <sheetFormatPr defaultColWidth="9" defaultRowHeight="13.6"/>
  <cols>
    <col min="1" max="1" width="20.6704545454545" style="2" customWidth="1"/>
    <col min="2" max="2" width="23.1704545454545" customWidth="1"/>
    <col min="3" max="3" width="12" customWidth="1"/>
    <col min="4" max="4" width="11.1704545454545" customWidth="1"/>
    <col min="5" max="5" width="10.1704545454545" customWidth="1"/>
    <col min="6" max="6" width="10.3295454545455" customWidth="1"/>
    <col min="7" max="7" width="11.5" customWidth="1"/>
    <col min="8" max="8" width="9.17045454545454" customWidth="1"/>
    <col min="9" max="9" width="10.1704545454545" customWidth="1"/>
    <col min="10" max="10" width="10.3295454545455" customWidth="1"/>
    <col min="11" max="11" width="10" customWidth="1"/>
    <col min="12" max="12" width="11.6704545454545" customWidth="1"/>
    <col min="13" max="13" width="14.5" customWidth="1"/>
    <col min="14" max="14" width="12.5" customWidth="1"/>
    <col min="15" max="15" width="13" customWidth="1"/>
    <col min="16" max="16" width="18.6704545454545" customWidth="1"/>
    <col min="18" max="18" width="7.82954545454545" customWidth="1"/>
    <col min="19" max="19" width="50.1704545454545" customWidth="1"/>
  </cols>
  <sheetData>
    <row r="1" spans="1:16">
      <c r="A1" s="2" t="s">
        <v>0</v>
      </c>
      <c r="B1" s="39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2</v>
      </c>
      <c r="B2" s="3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2.1" customHeight="1" spans="1:16">
      <c r="A3" s="44" t="s">
        <v>4</v>
      </c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8" customHeight="1" spans="1:13">
      <c r="A4" s="41" t="s">
        <v>6</v>
      </c>
      <c r="B4" s="41" t="s">
        <v>7</v>
      </c>
      <c r="C4" s="45"/>
      <c r="D4" s="45"/>
      <c r="E4" s="45"/>
      <c r="G4" s="45"/>
      <c r="H4" s="45"/>
      <c r="I4" s="45"/>
      <c r="J4" s="45"/>
      <c r="K4" s="45"/>
      <c r="L4" s="45"/>
      <c r="M4" s="45"/>
    </row>
    <row r="5" ht="18" customHeight="1" spans="1:13">
      <c r="A5" s="41" t="s">
        <v>8</v>
      </c>
      <c r="B5" s="41" t="s">
        <v>9</v>
      </c>
      <c r="C5" s="45"/>
      <c r="D5" s="45"/>
      <c r="E5" s="45"/>
      <c r="G5" s="45"/>
      <c r="H5" s="45"/>
      <c r="I5" s="45"/>
      <c r="J5" s="45"/>
      <c r="K5" s="45"/>
      <c r="L5" s="45"/>
      <c r="M5" s="45"/>
    </row>
    <row r="6" ht="18" customHeight="1" spans="1:13">
      <c r="A6" s="41" t="s">
        <v>10</v>
      </c>
      <c r="B6" s="41" t="s">
        <v>11</v>
      </c>
      <c r="C6" s="45"/>
      <c r="D6" s="45"/>
      <c r="E6" s="45"/>
      <c r="G6" s="45"/>
      <c r="H6" s="45"/>
      <c r="I6" s="45"/>
      <c r="J6" s="45"/>
      <c r="K6" s="45"/>
      <c r="L6" s="45"/>
      <c r="M6" s="45"/>
    </row>
    <row r="7" ht="18" customHeight="1" spans="1:13">
      <c r="A7" s="41" t="s">
        <v>12</v>
      </c>
      <c r="B7" s="41"/>
      <c r="C7" s="45"/>
      <c r="D7" s="45"/>
      <c r="E7" s="45"/>
      <c r="G7" s="45"/>
      <c r="H7" s="45"/>
      <c r="I7" s="45"/>
      <c r="J7" s="45"/>
      <c r="K7" s="45"/>
      <c r="L7" s="45"/>
      <c r="M7" s="45"/>
    </row>
    <row r="8" ht="18" customHeight="1" spans="1:16">
      <c r="A8" t="s">
        <v>13</v>
      </c>
      <c r="B8" t="s">
        <v>14</v>
      </c>
      <c r="C8" s="8" t="s">
        <v>15</v>
      </c>
      <c r="D8" s="8"/>
      <c r="E8" s="8"/>
      <c r="F8" s="8"/>
      <c r="G8" s="8"/>
      <c r="H8" s="8"/>
      <c r="I8" s="8" t="s">
        <v>16</v>
      </c>
      <c r="J8" s="8"/>
      <c r="K8" s="8"/>
      <c r="L8" s="8"/>
      <c r="M8" s="8"/>
      <c r="N8" s="8"/>
      <c r="O8" s="8"/>
      <c r="P8" s="8"/>
    </row>
    <row r="9" s="1" customFormat="1" ht="39" customHeight="1" spans="1:24">
      <c r="A9" s="46" t="s">
        <v>17</v>
      </c>
      <c r="B9" s="47" t="s">
        <v>18</v>
      </c>
      <c r="C9" s="47" t="s">
        <v>19</v>
      </c>
      <c r="D9" s="47" t="s">
        <v>20</v>
      </c>
      <c r="E9" s="47" t="s">
        <v>21</v>
      </c>
      <c r="F9" s="47" t="s">
        <v>22</v>
      </c>
      <c r="G9" s="51" t="s">
        <v>23</v>
      </c>
      <c r="H9" s="51" t="s">
        <v>24</v>
      </c>
      <c r="I9" s="51" t="s">
        <v>25</v>
      </c>
      <c r="J9" s="51" t="s">
        <v>26</v>
      </c>
      <c r="K9" s="47" t="s">
        <v>27</v>
      </c>
      <c r="L9" s="47" t="s">
        <v>28</v>
      </c>
      <c r="M9" s="47" t="s">
        <v>29</v>
      </c>
      <c r="N9" s="51" t="s">
        <v>30</v>
      </c>
      <c r="O9" s="51" t="s">
        <v>31</v>
      </c>
      <c r="P9" s="51" t="s">
        <v>32</v>
      </c>
      <c r="V9"/>
      <c r="W9"/>
      <c r="X9"/>
    </row>
    <row r="10" ht="14.25" customHeight="1" spans="1:16">
      <c r="A10" s="48" t="s">
        <v>33</v>
      </c>
      <c r="B10" s="48" t="s">
        <v>34</v>
      </c>
      <c r="C10" s="13">
        <v>386.33</v>
      </c>
      <c r="D10" s="13">
        <v>20.07</v>
      </c>
      <c r="E10" s="20">
        <v>12</v>
      </c>
      <c r="F10" s="21">
        <v>0.0308</v>
      </c>
      <c r="G10" s="22">
        <v>0.02888</v>
      </c>
      <c r="H10" s="20">
        <v>31.39</v>
      </c>
      <c r="I10" s="34">
        <f>IFERROR(ROUND(15*(C10/D10),2),"")</f>
        <v>288.74</v>
      </c>
      <c r="J10" s="35">
        <f>IFERROR(ROUND(E10/G10,2),"")</f>
        <v>415.51</v>
      </c>
      <c r="K10" s="33">
        <f t="shared" ref="K10:K38" si="0">IFERROR(MIN(I10,J10),"")</f>
        <v>288.74</v>
      </c>
      <c r="L10" s="36" t="str">
        <f t="shared" ref="L10:L38" si="1">IF(C10="","",IF(K10=J10,"股息率",IF(K10=I10,"市盈率")))</f>
        <v>市盈率</v>
      </c>
      <c r="M10" s="37" t="str">
        <f t="shared" ref="M10:M38" si="2">IF(C10="","",IF(K10&lt;C10,"不是好价格","好价格"))</f>
        <v>不是好价格</v>
      </c>
      <c r="N10" s="30" t="str">
        <f>IF(C10="","",IF(H10&lt;20,"符合","不符合"))</f>
        <v>不符合</v>
      </c>
      <c r="O10" s="30" t="str">
        <f>IF(C10="","",IF(D10&lt;15,"符合","不符合"))</f>
        <v>不符合</v>
      </c>
      <c r="P10" s="30" t="str">
        <f t="shared" ref="P10:P38" si="3">IF(C10="","",IF(F10&gt;G10,"符合","不符合"))</f>
        <v>符合</v>
      </c>
    </row>
    <row r="11" ht="14.25" customHeight="1" spans="1:16">
      <c r="A11" s="48" t="s">
        <v>35</v>
      </c>
      <c r="B11" s="48" t="s">
        <v>36</v>
      </c>
      <c r="C11" s="13">
        <v>91.02</v>
      </c>
      <c r="D11" s="13">
        <v>58.96</v>
      </c>
      <c r="E11" s="20">
        <v>0.79</v>
      </c>
      <c r="F11" s="21">
        <v>0.0087</v>
      </c>
      <c r="G11" s="22">
        <v>0.02888</v>
      </c>
      <c r="H11" s="20">
        <v>31.39</v>
      </c>
      <c r="I11" s="34">
        <f t="shared" ref="I11:I38" si="4">IFERROR(ROUND(15*(C11/D11),2),"")</f>
        <v>23.16</v>
      </c>
      <c r="J11" s="35">
        <f t="shared" ref="J11:J23" si="5">IFERROR(ROUND(E11/G11,2),"")</f>
        <v>27.35</v>
      </c>
      <c r="K11" s="33">
        <f t="shared" si="0"/>
        <v>23.16</v>
      </c>
      <c r="L11" s="36" t="str">
        <f t="shared" si="1"/>
        <v>市盈率</v>
      </c>
      <c r="M11" s="37" t="str">
        <f t="shared" ref="M11:M20" si="6">IF(C11="","",IF(K11&lt;C11,"不是好价格","好价格"))</f>
        <v>不是好价格</v>
      </c>
      <c r="N11" s="30" t="str">
        <f>IF(C11="","",IF(H11&lt;20,"符合","不符合"))</f>
        <v>不符合</v>
      </c>
      <c r="O11" s="30" t="str">
        <f>IF(C11="","",IF(D11&lt;15,"符合","不符合"))</f>
        <v>不符合</v>
      </c>
      <c r="P11" s="30" t="str">
        <f t="shared" ref="P11:P20" si="7">IF(C11="","",IF(F11&gt;G11,"符合","不符合"))</f>
        <v>不符合</v>
      </c>
    </row>
    <row r="12" ht="14.25" customHeight="1" spans="1:16">
      <c r="A12" s="48" t="s">
        <v>37</v>
      </c>
      <c r="B12" s="48" t="s">
        <v>38</v>
      </c>
      <c r="C12" s="13">
        <v>1645.5</v>
      </c>
      <c r="D12" s="13">
        <v>42.41</v>
      </c>
      <c r="E12" s="20">
        <v>19.29</v>
      </c>
      <c r="F12" s="21">
        <v>0.0117</v>
      </c>
      <c r="G12" s="22">
        <v>0.02888</v>
      </c>
      <c r="H12" s="20">
        <v>31.39</v>
      </c>
      <c r="I12" s="34">
        <f t="shared" si="4"/>
        <v>582</v>
      </c>
      <c r="J12" s="35">
        <f t="shared" si="5"/>
        <v>667.94</v>
      </c>
      <c r="K12" s="33">
        <f t="shared" si="0"/>
        <v>582</v>
      </c>
      <c r="L12" s="36" t="str">
        <f t="shared" ref="L12:L20" si="8">IF(C12="","",IF(K12=J12,"股息率",IF(K12=I12,"市盈率")))</f>
        <v>市盈率</v>
      </c>
      <c r="M12" s="37" t="str">
        <f t="shared" si="6"/>
        <v>不是好价格</v>
      </c>
      <c r="N12" s="30" t="str">
        <f t="shared" ref="N12:N20" si="9">IF(C12="","",IF(H12&lt;20,"符合","不符合"))</f>
        <v>不符合</v>
      </c>
      <c r="O12" s="30" t="str">
        <f t="shared" ref="O12:O20" si="10">IF(C12="","",IF(D12&lt;15,"符合","不符合"))</f>
        <v>不符合</v>
      </c>
      <c r="P12" s="30" t="str">
        <f t="shared" si="7"/>
        <v>不符合</v>
      </c>
    </row>
    <row r="13" ht="14.25" customHeight="1" spans="1:16">
      <c r="A13" s="48" t="s">
        <v>39</v>
      </c>
      <c r="B13" s="48" t="s">
        <v>40</v>
      </c>
      <c r="C13" s="13">
        <v>53.37</v>
      </c>
      <c r="D13" s="13">
        <v>35.31</v>
      </c>
      <c r="E13" s="20">
        <v>0.65</v>
      </c>
      <c r="F13" s="21">
        <v>0.0122</v>
      </c>
      <c r="G13" s="22">
        <v>0.02888</v>
      </c>
      <c r="H13" s="20">
        <v>31.39</v>
      </c>
      <c r="I13" s="34">
        <f t="shared" si="4"/>
        <v>22.67</v>
      </c>
      <c r="J13" s="35">
        <f t="shared" si="5"/>
        <v>22.51</v>
      </c>
      <c r="K13" s="33">
        <f t="shared" si="0"/>
        <v>22.51</v>
      </c>
      <c r="L13" s="36" t="str">
        <f t="shared" si="8"/>
        <v>股息率</v>
      </c>
      <c r="M13" s="37" t="str">
        <f t="shared" si="6"/>
        <v>不是好价格</v>
      </c>
      <c r="N13" s="58" t="str">
        <f t="shared" si="9"/>
        <v>不符合</v>
      </c>
      <c r="O13" s="30" t="str">
        <f t="shared" si="10"/>
        <v>不符合</v>
      </c>
      <c r="P13" s="30" t="str">
        <f t="shared" si="7"/>
        <v>不符合</v>
      </c>
    </row>
    <row r="14" s="1" customFormat="1" ht="14.25" customHeight="1" spans="1:16">
      <c r="A14" s="48" t="s">
        <v>41</v>
      </c>
      <c r="B14" s="49" t="s">
        <v>42</v>
      </c>
      <c r="C14" s="50">
        <v>17.23</v>
      </c>
      <c r="D14" s="50">
        <v>21.95</v>
      </c>
      <c r="E14" s="52">
        <v>0.5</v>
      </c>
      <c r="F14" s="53">
        <v>0.029</v>
      </c>
      <c r="G14" s="54">
        <v>0.02888</v>
      </c>
      <c r="H14" s="52">
        <v>31.39</v>
      </c>
      <c r="I14" s="55">
        <f t="shared" si="4"/>
        <v>11.77</v>
      </c>
      <c r="J14" s="56">
        <f t="shared" si="5"/>
        <v>17.31</v>
      </c>
      <c r="K14" s="57">
        <f t="shared" si="0"/>
        <v>11.77</v>
      </c>
      <c r="L14" s="36" t="str">
        <f t="shared" si="8"/>
        <v>市盈率</v>
      </c>
      <c r="M14" s="37" t="str">
        <f t="shared" si="6"/>
        <v>不是好价格</v>
      </c>
      <c r="N14" s="30" t="str">
        <f t="shared" si="9"/>
        <v>不符合</v>
      </c>
      <c r="O14" s="30" t="str">
        <f t="shared" si="10"/>
        <v>不符合</v>
      </c>
      <c r="P14" s="30" t="str">
        <f t="shared" si="7"/>
        <v>符合</v>
      </c>
    </row>
    <row r="15" ht="14.25" customHeight="1" spans="1:16">
      <c r="A15" s="11"/>
      <c r="B15" s="12"/>
      <c r="C15" s="13"/>
      <c r="D15" s="13"/>
      <c r="E15" s="20"/>
      <c r="F15" s="21"/>
      <c r="G15" s="22"/>
      <c r="H15" s="20"/>
      <c r="I15" s="34" t="str">
        <f t="shared" si="4"/>
        <v/>
      </c>
      <c r="J15" s="35" t="str">
        <f t="shared" si="5"/>
        <v/>
      </c>
      <c r="K15" s="33">
        <f t="shared" si="0"/>
        <v>0</v>
      </c>
      <c r="L15" s="36" t="str">
        <f t="shared" si="8"/>
        <v/>
      </c>
      <c r="M15" s="37" t="str">
        <f t="shared" si="6"/>
        <v/>
      </c>
      <c r="N15" s="43" t="str">
        <f t="shared" si="9"/>
        <v/>
      </c>
      <c r="O15" s="30" t="str">
        <f t="shared" si="10"/>
        <v/>
      </c>
      <c r="P15" s="30" t="str">
        <f t="shared" si="7"/>
        <v/>
      </c>
    </row>
    <row r="16" ht="14.25" customHeight="1" spans="1:16">
      <c r="A16" s="11"/>
      <c r="B16" s="12"/>
      <c r="C16" s="13"/>
      <c r="D16" s="13"/>
      <c r="E16" s="20"/>
      <c r="F16" s="21"/>
      <c r="G16" s="22"/>
      <c r="H16" s="20"/>
      <c r="I16" s="34" t="str">
        <f t="shared" si="4"/>
        <v/>
      </c>
      <c r="J16" s="35" t="str">
        <f t="shared" si="5"/>
        <v/>
      </c>
      <c r="K16" s="33">
        <f t="shared" si="0"/>
        <v>0</v>
      </c>
      <c r="L16" s="36" t="str">
        <f t="shared" si="8"/>
        <v/>
      </c>
      <c r="M16" s="37" t="str">
        <f t="shared" si="6"/>
        <v/>
      </c>
      <c r="N16" s="43" t="str">
        <f t="shared" si="9"/>
        <v/>
      </c>
      <c r="O16" s="30" t="str">
        <f t="shared" si="10"/>
        <v/>
      </c>
      <c r="P16" s="30" t="str">
        <f t="shared" si="7"/>
        <v/>
      </c>
    </row>
    <row r="17" ht="14.25" customHeight="1" spans="1:16">
      <c r="A17" s="11"/>
      <c r="B17" s="12"/>
      <c r="C17" s="13"/>
      <c r="D17" s="13"/>
      <c r="E17" s="20"/>
      <c r="F17" s="21"/>
      <c r="G17" s="22"/>
      <c r="H17" s="20"/>
      <c r="I17" s="34" t="str">
        <f t="shared" si="4"/>
        <v/>
      </c>
      <c r="J17" s="35" t="str">
        <f t="shared" si="5"/>
        <v/>
      </c>
      <c r="K17" s="33">
        <f t="shared" si="0"/>
        <v>0</v>
      </c>
      <c r="L17" s="36" t="str">
        <f t="shared" si="8"/>
        <v/>
      </c>
      <c r="M17" s="37" t="str">
        <f t="shared" si="6"/>
        <v/>
      </c>
      <c r="N17" s="43" t="str">
        <f t="shared" si="9"/>
        <v/>
      </c>
      <c r="O17" s="30" t="str">
        <f t="shared" si="10"/>
        <v/>
      </c>
      <c r="P17" s="30" t="str">
        <f t="shared" si="7"/>
        <v/>
      </c>
    </row>
    <row r="18" ht="14.25" customHeight="1" spans="1:16">
      <c r="A18" s="11"/>
      <c r="B18" s="12"/>
      <c r="C18" s="13"/>
      <c r="D18" s="13"/>
      <c r="E18" s="20"/>
      <c r="F18" s="21"/>
      <c r="G18" s="22"/>
      <c r="H18" s="20"/>
      <c r="I18" s="34" t="str">
        <f t="shared" si="4"/>
        <v/>
      </c>
      <c r="J18" s="35" t="str">
        <f t="shared" si="5"/>
        <v/>
      </c>
      <c r="K18" s="33">
        <f t="shared" si="0"/>
        <v>0</v>
      </c>
      <c r="L18" s="36" t="str">
        <f t="shared" si="8"/>
        <v/>
      </c>
      <c r="M18" s="37" t="str">
        <f t="shared" si="6"/>
        <v/>
      </c>
      <c r="N18" s="43" t="str">
        <f t="shared" si="9"/>
        <v/>
      </c>
      <c r="O18" s="30" t="str">
        <f t="shared" si="10"/>
        <v/>
      </c>
      <c r="P18" s="30" t="str">
        <f t="shared" si="7"/>
        <v/>
      </c>
    </row>
    <row r="19" ht="14.25" customHeight="1" spans="1:16">
      <c r="A19" s="11"/>
      <c r="B19" s="12"/>
      <c r="C19" s="13"/>
      <c r="D19" s="13"/>
      <c r="E19" s="20"/>
      <c r="F19" s="21"/>
      <c r="G19" s="22"/>
      <c r="H19" s="20"/>
      <c r="I19" s="34" t="str">
        <f t="shared" si="4"/>
        <v/>
      </c>
      <c r="J19" s="35" t="str">
        <f t="shared" si="5"/>
        <v/>
      </c>
      <c r="K19" s="33">
        <f t="shared" si="0"/>
        <v>0</v>
      </c>
      <c r="L19" s="36" t="str">
        <f t="shared" si="8"/>
        <v/>
      </c>
      <c r="M19" s="37" t="str">
        <f t="shared" si="6"/>
        <v/>
      </c>
      <c r="N19" s="43" t="str">
        <f t="shared" si="9"/>
        <v/>
      </c>
      <c r="O19" s="30" t="str">
        <f t="shared" si="10"/>
        <v/>
      </c>
      <c r="P19" s="30" t="str">
        <f t="shared" si="7"/>
        <v/>
      </c>
    </row>
    <row r="20" ht="14.25" customHeight="1" spans="1:16">
      <c r="A20" s="11"/>
      <c r="B20" s="12"/>
      <c r="C20" s="13"/>
      <c r="D20" s="13"/>
      <c r="E20" s="20"/>
      <c r="F20" s="21"/>
      <c r="G20" s="22"/>
      <c r="H20" s="20"/>
      <c r="I20" s="34" t="str">
        <f t="shared" si="4"/>
        <v/>
      </c>
      <c r="J20" s="35" t="str">
        <f t="shared" si="5"/>
        <v/>
      </c>
      <c r="K20" s="33">
        <f t="shared" si="0"/>
        <v>0</v>
      </c>
      <c r="L20" s="36" t="str">
        <f t="shared" si="8"/>
        <v/>
      </c>
      <c r="M20" s="37" t="str">
        <f t="shared" si="6"/>
        <v/>
      </c>
      <c r="N20" s="43" t="str">
        <f t="shared" si="9"/>
        <v/>
      </c>
      <c r="O20" s="30" t="str">
        <f t="shared" si="10"/>
        <v/>
      </c>
      <c r="P20" s="30" t="str">
        <f t="shared" si="7"/>
        <v/>
      </c>
    </row>
    <row r="21" ht="14.25" customHeight="1" spans="1:16">
      <c r="A21" s="11"/>
      <c r="B21" s="12"/>
      <c r="C21" s="13"/>
      <c r="D21" s="13"/>
      <c r="E21" s="20"/>
      <c r="F21" s="21"/>
      <c r="G21" s="22"/>
      <c r="H21" s="20"/>
      <c r="I21" s="34" t="str">
        <f t="shared" si="4"/>
        <v/>
      </c>
      <c r="J21" s="35" t="str">
        <f t="shared" si="5"/>
        <v/>
      </c>
      <c r="K21" s="33">
        <f t="shared" si="0"/>
        <v>0</v>
      </c>
      <c r="L21" s="36" t="str">
        <f t="shared" si="1"/>
        <v/>
      </c>
      <c r="M21" s="37" t="str">
        <f t="shared" si="2"/>
        <v/>
      </c>
      <c r="N21" s="43" t="str">
        <f t="shared" ref="N16:N38" si="11">IF(C21="","",IF(H21&lt;20,"符合","不符合"))</f>
        <v/>
      </c>
      <c r="O21" s="30" t="str">
        <f t="shared" ref="O16:O38" si="12">IF(C21="","",IF(D21&lt;15,"符合","不符合"))</f>
        <v/>
      </c>
      <c r="P21" s="30" t="str">
        <f t="shared" si="3"/>
        <v/>
      </c>
    </row>
    <row r="22" ht="14.25" customHeight="1" spans="1:16">
      <c r="A22" s="16"/>
      <c r="B22" s="17"/>
      <c r="C22" s="18"/>
      <c r="D22" s="18"/>
      <c r="E22" s="25"/>
      <c r="F22" s="26"/>
      <c r="G22" s="27"/>
      <c r="H22" s="25"/>
      <c r="I22" s="34" t="str">
        <f t="shared" si="4"/>
        <v/>
      </c>
      <c r="J22" s="35" t="str">
        <f t="shared" si="5"/>
        <v/>
      </c>
      <c r="K22" s="33">
        <f t="shared" si="0"/>
        <v>0</v>
      </c>
      <c r="L22" s="36" t="str">
        <f t="shared" si="1"/>
        <v/>
      </c>
      <c r="M22" s="37" t="str">
        <f t="shared" si="2"/>
        <v/>
      </c>
      <c r="N22" s="43" t="str">
        <f t="shared" si="11"/>
        <v/>
      </c>
      <c r="O22" s="30" t="str">
        <f t="shared" si="12"/>
        <v/>
      </c>
      <c r="P22" s="30" t="str">
        <f t="shared" si="3"/>
        <v/>
      </c>
    </row>
    <row r="23" ht="14.25" customHeight="1" spans="1:16">
      <c r="A23" s="16"/>
      <c r="B23" s="17"/>
      <c r="C23" s="18"/>
      <c r="D23" s="18"/>
      <c r="E23" s="25"/>
      <c r="F23" s="26"/>
      <c r="G23" s="27"/>
      <c r="H23" s="25"/>
      <c r="I23" s="34" t="str">
        <f t="shared" si="4"/>
        <v/>
      </c>
      <c r="J23" s="35" t="str">
        <f t="shared" si="5"/>
        <v/>
      </c>
      <c r="K23" s="33">
        <f t="shared" si="0"/>
        <v>0</v>
      </c>
      <c r="L23" s="36" t="str">
        <f t="shared" si="1"/>
        <v/>
      </c>
      <c r="M23" s="37" t="str">
        <f t="shared" si="2"/>
        <v/>
      </c>
      <c r="N23" s="43" t="str">
        <f t="shared" si="11"/>
        <v/>
      </c>
      <c r="O23" s="30" t="str">
        <f t="shared" si="12"/>
        <v/>
      </c>
      <c r="P23" s="30" t="str">
        <f t="shared" si="3"/>
        <v/>
      </c>
    </row>
    <row r="24" ht="14.25" customHeight="1" spans="1:16">
      <c r="A24" s="16"/>
      <c r="B24" s="17"/>
      <c r="C24" s="18"/>
      <c r="D24" s="18"/>
      <c r="E24" s="25"/>
      <c r="F24" s="26"/>
      <c r="G24" s="27"/>
      <c r="H24" s="25"/>
      <c r="I24" s="34" t="str">
        <f t="shared" si="4"/>
        <v/>
      </c>
      <c r="J24" s="35" t="str">
        <f t="shared" ref="J24:J38" si="13">IFERROR(ROUND(E24/G24,2),"")</f>
        <v/>
      </c>
      <c r="K24" s="33">
        <f t="shared" si="0"/>
        <v>0</v>
      </c>
      <c r="L24" s="36" t="str">
        <f t="shared" si="1"/>
        <v/>
      </c>
      <c r="M24" s="37" t="str">
        <f t="shared" si="2"/>
        <v/>
      </c>
      <c r="N24" s="43" t="str">
        <f t="shared" si="11"/>
        <v/>
      </c>
      <c r="O24" s="30" t="str">
        <f t="shared" si="12"/>
        <v/>
      </c>
      <c r="P24" s="30" t="str">
        <f t="shared" si="3"/>
        <v/>
      </c>
    </row>
    <row r="25" ht="14.25" customHeight="1" spans="1:16">
      <c r="A25" s="16"/>
      <c r="B25" s="17"/>
      <c r="C25" s="18"/>
      <c r="D25" s="18"/>
      <c r="E25" s="25"/>
      <c r="F25" s="26"/>
      <c r="G25" s="27"/>
      <c r="H25" s="25"/>
      <c r="I25" s="34" t="str">
        <f t="shared" si="4"/>
        <v/>
      </c>
      <c r="J25" s="35" t="str">
        <f t="shared" si="13"/>
        <v/>
      </c>
      <c r="K25" s="33">
        <f t="shared" si="0"/>
        <v>0</v>
      </c>
      <c r="L25" s="36" t="str">
        <f t="shared" si="1"/>
        <v/>
      </c>
      <c r="M25" s="37" t="str">
        <f t="shared" si="2"/>
        <v/>
      </c>
      <c r="N25" s="43" t="str">
        <f t="shared" si="11"/>
        <v/>
      </c>
      <c r="O25" s="30" t="str">
        <f t="shared" si="12"/>
        <v/>
      </c>
      <c r="P25" s="30" t="str">
        <f t="shared" si="3"/>
        <v/>
      </c>
    </row>
    <row r="26" ht="14.25" customHeight="1" spans="1:16">
      <c r="A26" s="16"/>
      <c r="B26" s="17"/>
      <c r="C26" s="18"/>
      <c r="D26" s="18"/>
      <c r="E26" s="25"/>
      <c r="F26" s="26"/>
      <c r="G26" s="27"/>
      <c r="H26" s="25"/>
      <c r="I26" s="34" t="str">
        <f t="shared" si="4"/>
        <v/>
      </c>
      <c r="J26" s="35" t="str">
        <f t="shared" si="13"/>
        <v/>
      </c>
      <c r="K26" s="33">
        <f t="shared" si="0"/>
        <v>0</v>
      </c>
      <c r="L26" s="36" t="str">
        <f t="shared" si="1"/>
        <v/>
      </c>
      <c r="M26" s="37" t="str">
        <f t="shared" si="2"/>
        <v/>
      </c>
      <c r="N26" s="43" t="str">
        <f t="shared" si="11"/>
        <v/>
      </c>
      <c r="O26" s="30" t="str">
        <f t="shared" si="12"/>
        <v/>
      </c>
      <c r="P26" s="30" t="str">
        <f t="shared" si="3"/>
        <v/>
      </c>
    </row>
    <row r="27" ht="14.25" customHeight="1" spans="1:16">
      <c r="A27" s="16"/>
      <c r="B27" s="17"/>
      <c r="C27" s="18"/>
      <c r="D27" s="18"/>
      <c r="E27" s="25"/>
      <c r="F27" s="26"/>
      <c r="G27" s="27"/>
      <c r="H27" s="25"/>
      <c r="I27" s="34" t="str">
        <f t="shared" si="4"/>
        <v/>
      </c>
      <c r="J27" s="35" t="str">
        <f t="shared" si="13"/>
        <v/>
      </c>
      <c r="K27" s="33">
        <f t="shared" si="0"/>
        <v>0</v>
      </c>
      <c r="L27" s="36" t="str">
        <f t="shared" si="1"/>
        <v/>
      </c>
      <c r="M27" s="37" t="str">
        <f t="shared" si="2"/>
        <v/>
      </c>
      <c r="N27" s="43" t="str">
        <f t="shared" si="11"/>
        <v/>
      </c>
      <c r="O27" s="30" t="str">
        <f t="shared" si="12"/>
        <v/>
      </c>
      <c r="P27" s="30" t="str">
        <f t="shared" si="3"/>
        <v/>
      </c>
    </row>
    <row r="28" ht="14.25" customHeight="1" spans="1:16">
      <c r="A28" s="16"/>
      <c r="B28" s="17"/>
      <c r="C28" s="18"/>
      <c r="D28" s="18"/>
      <c r="E28" s="25"/>
      <c r="F28" s="26"/>
      <c r="G28" s="27"/>
      <c r="H28" s="25"/>
      <c r="I28" s="34" t="str">
        <f t="shared" si="4"/>
        <v/>
      </c>
      <c r="J28" s="35" t="str">
        <f t="shared" si="13"/>
        <v/>
      </c>
      <c r="K28" s="33">
        <f t="shared" si="0"/>
        <v>0</v>
      </c>
      <c r="L28" s="36" t="str">
        <f t="shared" si="1"/>
        <v/>
      </c>
      <c r="M28" s="37" t="str">
        <f t="shared" si="2"/>
        <v/>
      </c>
      <c r="N28" s="43" t="str">
        <f t="shared" si="11"/>
        <v/>
      </c>
      <c r="O28" s="30" t="str">
        <f t="shared" si="12"/>
        <v/>
      </c>
      <c r="P28" s="30" t="str">
        <f t="shared" si="3"/>
        <v/>
      </c>
    </row>
    <row r="29" ht="14.25" customHeight="1" spans="1:16">
      <c r="A29" s="16"/>
      <c r="B29" s="17"/>
      <c r="C29" s="18"/>
      <c r="D29" s="18"/>
      <c r="E29" s="25"/>
      <c r="F29" s="26"/>
      <c r="G29" s="27"/>
      <c r="H29" s="25"/>
      <c r="I29" s="42" t="str">
        <f t="shared" si="4"/>
        <v/>
      </c>
      <c r="J29" s="35" t="str">
        <f t="shared" si="13"/>
        <v/>
      </c>
      <c r="K29" s="33">
        <f t="shared" si="0"/>
        <v>0</v>
      </c>
      <c r="L29" s="36" t="str">
        <f t="shared" si="1"/>
        <v/>
      </c>
      <c r="M29" s="37" t="str">
        <f t="shared" si="2"/>
        <v/>
      </c>
      <c r="N29" s="43" t="str">
        <f t="shared" si="11"/>
        <v/>
      </c>
      <c r="O29" s="30" t="str">
        <f t="shared" si="12"/>
        <v/>
      </c>
      <c r="P29" s="30" t="str">
        <f t="shared" si="3"/>
        <v/>
      </c>
    </row>
    <row r="30" ht="14.25" customHeight="1" spans="1:16">
      <c r="A30" s="16"/>
      <c r="B30" s="17"/>
      <c r="C30" s="18"/>
      <c r="D30" s="18"/>
      <c r="E30" s="25"/>
      <c r="F30" s="26"/>
      <c r="G30" s="27"/>
      <c r="H30" s="25"/>
      <c r="I30" s="42" t="str">
        <f t="shared" si="4"/>
        <v/>
      </c>
      <c r="J30" s="35" t="str">
        <f t="shared" si="13"/>
        <v/>
      </c>
      <c r="K30" s="33">
        <f t="shared" si="0"/>
        <v>0</v>
      </c>
      <c r="L30" s="36" t="str">
        <f t="shared" si="1"/>
        <v/>
      </c>
      <c r="M30" s="37" t="str">
        <f t="shared" si="2"/>
        <v/>
      </c>
      <c r="N30" s="43" t="str">
        <f t="shared" si="11"/>
        <v/>
      </c>
      <c r="O30" s="30" t="str">
        <f t="shared" si="12"/>
        <v/>
      </c>
      <c r="P30" s="30" t="str">
        <f t="shared" si="3"/>
        <v/>
      </c>
    </row>
    <row r="31" ht="14.25" customHeight="1" spans="1:16">
      <c r="A31" s="16"/>
      <c r="B31" s="17"/>
      <c r="C31" s="18"/>
      <c r="D31" s="18"/>
      <c r="E31" s="25"/>
      <c r="F31" s="26"/>
      <c r="G31" s="27"/>
      <c r="H31" s="25"/>
      <c r="I31" s="42" t="str">
        <f t="shared" si="4"/>
        <v/>
      </c>
      <c r="J31" s="35" t="str">
        <f t="shared" si="13"/>
        <v/>
      </c>
      <c r="K31" s="33">
        <f t="shared" si="0"/>
        <v>0</v>
      </c>
      <c r="L31" s="36" t="str">
        <f t="shared" si="1"/>
        <v/>
      </c>
      <c r="M31" s="37" t="str">
        <f t="shared" si="2"/>
        <v/>
      </c>
      <c r="N31" s="43" t="str">
        <f t="shared" si="11"/>
        <v/>
      </c>
      <c r="O31" s="30" t="str">
        <f t="shared" si="12"/>
        <v/>
      </c>
      <c r="P31" s="30" t="str">
        <f t="shared" si="3"/>
        <v/>
      </c>
    </row>
    <row r="32" ht="14.25" customHeight="1" spans="1:16">
      <c r="A32" s="16"/>
      <c r="B32" s="17"/>
      <c r="C32" s="18"/>
      <c r="D32" s="18"/>
      <c r="E32" s="25"/>
      <c r="F32" s="26"/>
      <c r="G32" s="27"/>
      <c r="H32" s="25"/>
      <c r="I32" s="42" t="str">
        <f t="shared" si="4"/>
        <v/>
      </c>
      <c r="J32" s="35" t="str">
        <f t="shared" si="13"/>
        <v/>
      </c>
      <c r="K32" s="33">
        <f t="shared" si="0"/>
        <v>0</v>
      </c>
      <c r="L32" s="36" t="str">
        <f t="shared" si="1"/>
        <v/>
      </c>
      <c r="M32" s="37" t="str">
        <f t="shared" si="2"/>
        <v/>
      </c>
      <c r="N32" s="43" t="str">
        <f t="shared" si="11"/>
        <v/>
      </c>
      <c r="O32" s="30" t="str">
        <f t="shared" si="12"/>
        <v/>
      </c>
      <c r="P32" s="30" t="str">
        <f t="shared" si="3"/>
        <v/>
      </c>
    </row>
    <row r="33" ht="14.25" customHeight="1" spans="1:16">
      <c r="A33" s="16"/>
      <c r="B33" s="17"/>
      <c r="C33" s="18"/>
      <c r="D33" s="18"/>
      <c r="E33" s="25"/>
      <c r="F33" s="26"/>
      <c r="G33" s="27"/>
      <c r="H33" s="25"/>
      <c r="I33" s="42" t="str">
        <f t="shared" si="4"/>
        <v/>
      </c>
      <c r="J33" s="35" t="str">
        <f t="shared" si="13"/>
        <v/>
      </c>
      <c r="K33" s="33">
        <f t="shared" si="0"/>
        <v>0</v>
      </c>
      <c r="L33" s="36" t="str">
        <f t="shared" si="1"/>
        <v/>
      </c>
      <c r="M33" s="37" t="str">
        <f t="shared" si="2"/>
        <v/>
      </c>
      <c r="N33" s="43" t="str">
        <f t="shared" si="11"/>
        <v/>
      </c>
      <c r="O33" s="30" t="str">
        <f t="shared" si="12"/>
        <v/>
      </c>
      <c r="P33" s="30" t="str">
        <f t="shared" si="3"/>
        <v/>
      </c>
    </row>
    <row r="34" ht="14.25" customHeight="1" spans="1:16">
      <c r="A34" s="16"/>
      <c r="B34" s="17"/>
      <c r="C34" s="18"/>
      <c r="D34" s="18"/>
      <c r="E34" s="25"/>
      <c r="F34" s="26"/>
      <c r="G34" s="27"/>
      <c r="H34" s="25"/>
      <c r="I34" s="42" t="str">
        <f t="shared" si="4"/>
        <v/>
      </c>
      <c r="J34" s="35" t="str">
        <f t="shared" si="13"/>
        <v/>
      </c>
      <c r="K34" s="33">
        <f t="shared" si="0"/>
        <v>0</v>
      </c>
      <c r="L34" s="36" t="str">
        <f t="shared" si="1"/>
        <v/>
      </c>
      <c r="M34" s="37" t="str">
        <f t="shared" si="2"/>
        <v/>
      </c>
      <c r="N34" s="43" t="str">
        <f t="shared" si="11"/>
        <v/>
      </c>
      <c r="O34" s="30" t="str">
        <f t="shared" si="12"/>
        <v/>
      </c>
      <c r="P34" s="30" t="str">
        <f t="shared" si="3"/>
        <v/>
      </c>
    </row>
    <row r="35" ht="14.25" customHeight="1" spans="1:16">
      <c r="A35" s="16"/>
      <c r="B35" s="17"/>
      <c r="C35" s="18"/>
      <c r="D35" s="18"/>
      <c r="E35" s="25"/>
      <c r="F35" s="26"/>
      <c r="G35" s="27"/>
      <c r="H35" s="25"/>
      <c r="I35" s="42" t="str">
        <f t="shared" si="4"/>
        <v/>
      </c>
      <c r="J35" s="35" t="str">
        <f t="shared" si="13"/>
        <v/>
      </c>
      <c r="K35" s="33">
        <f t="shared" si="0"/>
        <v>0</v>
      </c>
      <c r="L35" s="36" t="str">
        <f t="shared" si="1"/>
        <v/>
      </c>
      <c r="M35" s="37" t="str">
        <f t="shared" si="2"/>
        <v/>
      </c>
      <c r="N35" s="43" t="str">
        <f t="shared" si="11"/>
        <v/>
      </c>
      <c r="O35" s="30" t="str">
        <f t="shared" si="12"/>
        <v/>
      </c>
      <c r="P35" s="30" t="str">
        <f t="shared" si="3"/>
        <v/>
      </c>
    </row>
    <row r="36" ht="14.25" customHeight="1" spans="1:16">
      <c r="A36" s="16"/>
      <c r="B36" s="17"/>
      <c r="C36" s="18"/>
      <c r="D36" s="18"/>
      <c r="E36" s="25"/>
      <c r="F36" s="26"/>
      <c r="G36" s="27"/>
      <c r="H36" s="25"/>
      <c r="I36" s="42" t="str">
        <f t="shared" si="4"/>
        <v/>
      </c>
      <c r="J36" s="35" t="str">
        <f t="shared" si="13"/>
        <v/>
      </c>
      <c r="K36" s="33">
        <f t="shared" si="0"/>
        <v>0</v>
      </c>
      <c r="L36" s="36" t="str">
        <f t="shared" si="1"/>
        <v/>
      </c>
      <c r="M36" s="37" t="str">
        <f t="shared" si="2"/>
        <v/>
      </c>
      <c r="N36" s="43" t="str">
        <f t="shared" si="11"/>
        <v/>
      </c>
      <c r="O36" s="30" t="str">
        <f t="shared" si="12"/>
        <v/>
      </c>
      <c r="P36" s="30" t="str">
        <f t="shared" si="3"/>
        <v/>
      </c>
    </row>
    <row r="37" ht="14.25" customHeight="1" spans="1:16">
      <c r="A37" s="16"/>
      <c r="B37" s="17"/>
      <c r="C37" s="18"/>
      <c r="D37" s="18"/>
      <c r="E37" s="25"/>
      <c r="F37" s="26"/>
      <c r="G37" s="27"/>
      <c r="H37" s="25"/>
      <c r="I37" s="42" t="str">
        <f t="shared" si="4"/>
        <v/>
      </c>
      <c r="J37" s="35" t="str">
        <f t="shared" si="13"/>
        <v/>
      </c>
      <c r="K37" s="33">
        <f t="shared" si="0"/>
        <v>0</v>
      </c>
      <c r="L37" s="36" t="str">
        <f t="shared" si="1"/>
        <v/>
      </c>
      <c r="M37" s="37" t="str">
        <f t="shared" si="2"/>
        <v/>
      </c>
      <c r="N37" s="43" t="str">
        <f t="shared" si="11"/>
        <v/>
      </c>
      <c r="O37" s="30" t="str">
        <f t="shared" si="12"/>
        <v/>
      </c>
      <c r="P37" s="30" t="str">
        <f t="shared" si="3"/>
        <v/>
      </c>
    </row>
    <row r="38" ht="14.25" customHeight="1" spans="1:16">
      <c r="A38" s="16"/>
      <c r="B38" s="17"/>
      <c r="C38" s="18"/>
      <c r="D38" s="18"/>
      <c r="E38" s="25"/>
      <c r="F38" s="26"/>
      <c r="G38" s="27"/>
      <c r="H38" s="25"/>
      <c r="I38" s="42" t="str">
        <f t="shared" si="4"/>
        <v/>
      </c>
      <c r="J38" s="35" t="str">
        <f t="shared" si="13"/>
        <v/>
      </c>
      <c r="K38" s="33">
        <f t="shared" si="0"/>
        <v>0</v>
      </c>
      <c r="L38" s="36" t="str">
        <f t="shared" si="1"/>
        <v/>
      </c>
      <c r="M38" s="37" t="str">
        <f t="shared" si="2"/>
        <v/>
      </c>
      <c r="N38" s="43" t="str">
        <f t="shared" si="11"/>
        <v/>
      </c>
      <c r="O38" s="30" t="str">
        <f t="shared" si="12"/>
        <v/>
      </c>
      <c r="P38" s="30" t="str">
        <f t="shared" si="3"/>
        <v/>
      </c>
    </row>
    <row r="39" spans="7:7">
      <c r="G39" s="28"/>
    </row>
    <row r="40" spans="7:7">
      <c r="G40" s="28"/>
    </row>
    <row r="41" spans="7:7">
      <c r="G41" s="28"/>
    </row>
    <row r="42" spans="7:7">
      <c r="G42" s="28"/>
    </row>
    <row r="43" spans="7:7">
      <c r="G43" s="28"/>
    </row>
    <row r="44" spans="7:7">
      <c r="G44" s="28"/>
    </row>
    <row r="45" spans="7:7">
      <c r="G45" s="28"/>
    </row>
  </sheetData>
  <sheetProtection formatCells="0" insertHyperlinks="0" autoFilter="0"/>
  <mergeCells count="5">
    <mergeCell ref="B1:P1"/>
    <mergeCell ref="B2:P2"/>
    <mergeCell ref="B3:P3"/>
    <mergeCell ref="C8:H8"/>
    <mergeCell ref="I8:P8"/>
  </mergeCells>
  <hyperlinks>
    <hyperlink ref="B2" r:id="rId1" display="https://cn.investing.com/rates-bonds/china-11-year-bond-yield/" tooltip="https://cn.investing.com/rates-bonds/china-10-year-bond-yield/"/>
    <hyperlink ref="B1" r:id="rId2" display="https://www.legulegu.com/stockdata/shenzhenP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1"/>
  <sheetViews>
    <sheetView zoomScale="130" zoomScaleNormal="130" workbookViewId="0">
      <selection activeCell="E4" sqref="E4"/>
    </sheetView>
  </sheetViews>
  <sheetFormatPr defaultColWidth="9" defaultRowHeight="13.6"/>
  <cols>
    <col min="1" max="1" width="16.5" style="2" customWidth="1"/>
    <col min="2" max="2" width="13.6704545454545" customWidth="1"/>
    <col min="3" max="3" width="12" customWidth="1"/>
    <col min="4" max="4" width="11.1704545454545" customWidth="1"/>
    <col min="5" max="5" width="10.1704545454545" customWidth="1"/>
    <col min="6" max="6" width="10.3295454545455" customWidth="1"/>
    <col min="7" max="7" width="11.5" customWidth="1"/>
    <col min="8" max="8" width="9.17045454545454" customWidth="1"/>
    <col min="9" max="9" width="10.1704545454545" customWidth="1"/>
    <col min="10" max="10" width="10.3295454545455" customWidth="1"/>
    <col min="11" max="11" width="10" customWidth="1"/>
    <col min="12" max="12" width="11.6704545454545" customWidth="1"/>
    <col min="13" max="13" width="13.1704545454545" customWidth="1"/>
    <col min="14" max="14" width="15.3295454545455" customWidth="1"/>
    <col min="15" max="15" width="13" customWidth="1"/>
    <col min="16" max="16" width="28" customWidth="1"/>
  </cols>
  <sheetData>
    <row r="1" spans="1:16">
      <c r="A1" s="2" t="s">
        <v>43</v>
      </c>
      <c r="B1" s="39" t="s">
        <v>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2</v>
      </c>
      <c r="B2" s="3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9.5" customHeight="1" spans="1:16">
      <c r="A3" s="5" t="s">
        <v>45</v>
      </c>
      <c r="B3" s="4" t="s">
        <v>46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ht="17.25" customHeight="1" spans="1:2">
      <c r="A4" s="41" t="s">
        <v>6</v>
      </c>
      <c r="B4" s="41" t="s">
        <v>47</v>
      </c>
    </row>
    <row r="5" ht="17.25" customHeight="1" spans="1:2">
      <c r="A5" s="41" t="s">
        <v>10</v>
      </c>
      <c r="B5" s="41" t="s">
        <v>11</v>
      </c>
    </row>
    <row r="6" ht="17.25" customHeight="1" spans="1:2">
      <c r="A6" s="41" t="s">
        <v>12</v>
      </c>
      <c r="B6" s="41"/>
    </row>
    <row r="7" ht="18" customHeight="1" spans="3:16">
      <c r="C7" s="8" t="s">
        <v>48</v>
      </c>
      <c r="D7" s="8"/>
      <c r="E7" s="8"/>
      <c r="F7" s="8"/>
      <c r="G7" s="8"/>
      <c r="H7" s="8"/>
      <c r="I7" s="8" t="s">
        <v>16</v>
      </c>
      <c r="J7" s="8"/>
      <c r="K7" s="8"/>
      <c r="L7" s="8"/>
      <c r="M7" s="8"/>
      <c r="N7" s="8"/>
      <c r="O7" s="8"/>
      <c r="P7" s="8"/>
    </row>
    <row r="8" s="1" customFormat="1" ht="30.75" customHeight="1" spans="1:16">
      <c r="A8" s="9" t="s">
        <v>17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9" t="s">
        <v>23</v>
      </c>
      <c r="H8" s="19" t="s">
        <v>43</v>
      </c>
      <c r="I8" s="29" t="s">
        <v>25</v>
      </c>
      <c r="J8" s="29" t="s">
        <v>26</v>
      </c>
      <c r="K8" s="30" t="s">
        <v>27</v>
      </c>
      <c r="L8" s="30" t="s">
        <v>28</v>
      </c>
      <c r="M8" s="30" t="s">
        <v>29</v>
      </c>
      <c r="N8" s="29" t="s">
        <v>49</v>
      </c>
      <c r="O8" s="29" t="s">
        <v>31</v>
      </c>
      <c r="P8" s="29" t="s">
        <v>32</v>
      </c>
    </row>
    <row r="9" ht="14.25" customHeight="1" spans="1:22">
      <c r="A9" s="11" t="s">
        <v>50</v>
      </c>
      <c r="B9" s="12" t="s">
        <v>51</v>
      </c>
      <c r="C9" s="13">
        <v>7.69</v>
      </c>
      <c r="D9" s="13">
        <v>37.18</v>
      </c>
      <c r="E9" s="20">
        <v>0.43</v>
      </c>
      <c r="F9" s="21">
        <v>0.0559</v>
      </c>
      <c r="G9" s="22">
        <v>0.0309</v>
      </c>
      <c r="H9" s="25">
        <v>17.34</v>
      </c>
      <c r="I9" s="34">
        <f>IFERROR(ROUND(15*(C9/D9),2),"")</f>
        <v>3.1</v>
      </c>
      <c r="J9" s="35">
        <f>IFERROR(ROUND(E9/G9,2),"")</f>
        <v>13.92</v>
      </c>
      <c r="K9" s="33">
        <f>IFERROR(MIN(I9,J9),"")</f>
        <v>3.1</v>
      </c>
      <c r="L9" s="36" t="str">
        <f>IF(C9="","",IF(K9=J9,"股息率",IF(K9=I9,"市盈率")))</f>
        <v>市盈率</v>
      </c>
      <c r="M9" s="37" t="str">
        <f>IF(C9="","",IF(K9&lt;C9,"不是好价格","好价格"))</f>
        <v>不是好价格</v>
      </c>
      <c r="N9" s="30" t="str">
        <f>IF(C9="","",IF(H9&lt;10,"符合","不符合"))</f>
        <v>不符合</v>
      </c>
      <c r="O9" s="30" t="str">
        <f>IF(C9="","",IF(D9&lt;15,"符合","不符合"))</f>
        <v>不符合</v>
      </c>
      <c r="P9" s="30" t="str">
        <f>IF(C9="","",IF(F9&gt;G9,"符合","不符合"))</f>
        <v>符合</v>
      </c>
      <c r="U9" t="s">
        <v>8</v>
      </c>
      <c r="V9" t="s">
        <v>9</v>
      </c>
    </row>
    <row r="10" ht="14.25" customHeight="1" spans="1:16">
      <c r="A10" s="11" t="s">
        <v>52</v>
      </c>
      <c r="B10" s="12" t="s">
        <v>53</v>
      </c>
      <c r="C10" s="13"/>
      <c r="D10" s="13"/>
      <c r="E10" s="20"/>
      <c r="F10" s="21"/>
      <c r="G10" s="22"/>
      <c r="H10" s="25"/>
      <c r="I10" s="34" t="str">
        <f>IFERROR(ROUND(15*(C10/D10),2),"")</f>
        <v/>
      </c>
      <c r="J10" s="35" t="str">
        <f>IFERROR(ROUND(E10/G10,2),"")</f>
        <v/>
      </c>
      <c r="K10" s="33">
        <f>IFERROR(MIN(I10,J10),"")</f>
        <v>0</v>
      </c>
      <c r="L10" s="36" t="str">
        <f>IF(C10="","",IF(K10=J10,"股息率",IF(K10=I10,"市盈率")))</f>
        <v/>
      </c>
      <c r="M10" s="37" t="str">
        <f>IF(C10="","",IF(K10&lt;C10,"不是好价格","好价格"))</f>
        <v/>
      </c>
      <c r="N10" s="30" t="str">
        <f>IF(C10="","",IF(H10&lt;10,"符合","不符合"))</f>
        <v/>
      </c>
      <c r="O10" s="30" t="str">
        <f>IF(C10="","",IF(F10&gt;G10,"符合","不符合"))</f>
        <v/>
      </c>
      <c r="P10" s="30" t="str">
        <f>IF(C10="","",IF(F10&gt;G10,"符合","不符合"))</f>
        <v/>
      </c>
    </row>
    <row r="11" ht="14.25" customHeight="1" spans="1:16">
      <c r="A11" s="11" t="s">
        <v>54</v>
      </c>
      <c r="B11" s="12" t="s">
        <v>55</v>
      </c>
      <c r="C11" s="13"/>
      <c r="D11" s="13"/>
      <c r="E11" s="20"/>
      <c r="F11" s="21"/>
      <c r="G11" s="22"/>
      <c r="H11" s="25"/>
      <c r="I11" s="34" t="str">
        <f t="shared" ref="I11:I34" si="0">IFERROR(ROUND(15*(C11/D11),2),"")</f>
        <v/>
      </c>
      <c r="J11" s="35" t="str">
        <f t="shared" ref="J11:J34" si="1">IFERROR(ROUND(E11/G11,2),"")</f>
        <v/>
      </c>
      <c r="K11" s="33">
        <f t="shared" ref="K11:K34" si="2">IFERROR(MIN(I11,J11),"")</f>
        <v>0</v>
      </c>
      <c r="L11" s="36" t="str">
        <f t="shared" ref="L11:L34" si="3">IF(C11="","",IF(K11=J11,"股息率",IF(K11=I11,"市盈率")))</f>
        <v/>
      </c>
      <c r="M11" s="37" t="str">
        <f t="shared" ref="M11:M34" si="4">IF(C11="","",IF(K11&lt;C11,"不是好价格","好价格"))</f>
        <v/>
      </c>
      <c r="N11" s="30" t="str">
        <f t="shared" ref="N11:N34" si="5">IF(C11="","",IF(H11&lt;10,"符合","不符合"))</f>
        <v/>
      </c>
      <c r="O11" s="30" t="str">
        <f t="shared" ref="O11:O34" si="6">IF(C11="","",IF(F11&gt;G11,"符合","不符合"))</f>
        <v/>
      </c>
      <c r="P11" s="30" t="str">
        <f t="shared" ref="P11:P34" si="7">IF(C11="","",IF(F11&gt;G11,"符合","不符合"))</f>
        <v/>
      </c>
    </row>
    <row r="12" ht="14.25" customHeight="1" spans="1:16">
      <c r="A12" s="11" t="s">
        <v>56</v>
      </c>
      <c r="B12" s="12" t="s">
        <v>57</v>
      </c>
      <c r="C12" s="13"/>
      <c r="D12" s="13"/>
      <c r="E12" s="20"/>
      <c r="F12" s="21"/>
      <c r="G12" s="22"/>
      <c r="H12" s="25"/>
      <c r="I12" s="42" t="str">
        <f t="shared" si="0"/>
        <v/>
      </c>
      <c r="J12" s="35" t="str">
        <f t="shared" si="1"/>
        <v/>
      </c>
      <c r="K12" s="33">
        <f t="shared" si="2"/>
        <v>0</v>
      </c>
      <c r="L12" s="36" t="str">
        <f t="shared" si="3"/>
        <v/>
      </c>
      <c r="M12" s="37" t="str">
        <f t="shared" si="4"/>
        <v/>
      </c>
      <c r="N12" s="30" t="str">
        <f t="shared" si="5"/>
        <v/>
      </c>
      <c r="O12" s="43" t="str">
        <f t="shared" si="6"/>
        <v/>
      </c>
      <c r="P12" s="30" t="str">
        <f t="shared" si="7"/>
        <v/>
      </c>
    </row>
    <row r="13" ht="14.25" customHeight="1" spans="1:16">
      <c r="A13" s="16"/>
      <c r="B13" s="17"/>
      <c r="C13" s="18"/>
      <c r="D13" s="18"/>
      <c r="E13" s="25"/>
      <c r="F13" s="26"/>
      <c r="G13" s="27"/>
      <c r="H13" s="25"/>
      <c r="I13" s="42" t="str">
        <f t="shared" si="0"/>
        <v/>
      </c>
      <c r="J13" s="35" t="str">
        <f t="shared" si="1"/>
        <v/>
      </c>
      <c r="K13" s="33">
        <f t="shared" si="2"/>
        <v>0</v>
      </c>
      <c r="L13" s="36" t="str">
        <f t="shared" si="3"/>
        <v/>
      </c>
      <c r="M13" s="37" t="str">
        <f t="shared" si="4"/>
        <v/>
      </c>
      <c r="N13" s="30" t="str">
        <f t="shared" si="5"/>
        <v/>
      </c>
      <c r="O13" s="43" t="str">
        <f t="shared" si="6"/>
        <v/>
      </c>
      <c r="P13" s="30" t="str">
        <f t="shared" si="7"/>
        <v/>
      </c>
    </row>
    <row r="14" ht="14.25" customHeight="1" spans="1:16">
      <c r="A14" s="16"/>
      <c r="B14" s="17"/>
      <c r="C14" s="18"/>
      <c r="D14" s="18"/>
      <c r="E14" s="25"/>
      <c r="F14" s="26"/>
      <c r="G14" s="27"/>
      <c r="H14" s="25"/>
      <c r="I14" s="42" t="str">
        <f t="shared" si="0"/>
        <v/>
      </c>
      <c r="J14" s="35" t="str">
        <f t="shared" si="1"/>
        <v/>
      </c>
      <c r="K14" s="33">
        <f t="shared" si="2"/>
        <v>0</v>
      </c>
      <c r="L14" s="36" t="str">
        <f t="shared" si="3"/>
        <v/>
      </c>
      <c r="M14" s="37" t="str">
        <f t="shared" si="4"/>
        <v/>
      </c>
      <c r="N14" s="30" t="str">
        <f t="shared" si="5"/>
        <v/>
      </c>
      <c r="O14" s="43" t="str">
        <f t="shared" si="6"/>
        <v/>
      </c>
      <c r="P14" s="30" t="str">
        <f t="shared" si="7"/>
        <v/>
      </c>
    </row>
    <row r="15" ht="14.25" customHeight="1" spans="1:16">
      <c r="A15" s="16"/>
      <c r="B15" s="17"/>
      <c r="C15" s="18"/>
      <c r="D15" s="18"/>
      <c r="E15" s="25"/>
      <c r="F15" s="26"/>
      <c r="G15" s="27"/>
      <c r="H15" s="25"/>
      <c r="I15" s="42" t="str">
        <f t="shared" si="0"/>
        <v/>
      </c>
      <c r="J15" s="35" t="str">
        <f t="shared" si="1"/>
        <v/>
      </c>
      <c r="K15" s="33">
        <f t="shared" si="2"/>
        <v>0</v>
      </c>
      <c r="L15" s="36" t="str">
        <f t="shared" si="3"/>
        <v/>
      </c>
      <c r="M15" s="37" t="str">
        <f t="shared" si="4"/>
        <v/>
      </c>
      <c r="N15" s="30" t="str">
        <f t="shared" si="5"/>
        <v/>
      </c>
      <c r="O15" s="43" t="str">
        <f t="shared" si="6"/>
        <v/>
      </c>
      <c r="P15" s="30" t="str">
        <f t="shared" si="7"/>
        <v/>
      </c>
    </row>
    <row r="16" ht="14.25" customHeight="1" spans="1:16">
      <c r="A16" s="16"/>
      <c r="B16" s="17"/>
      <c r="C16" s="18"/>
      <c r="D16" s="18"/>
      <c r="E16" s="25"/>
      <c r="F16" s="26"/>
      <c r="G16" s="27"/>
      <c r="H16" s="25"/>
      <c r="I16" s="42" t="str">
        <f t="shared" si="0"/>
        <v/>
      </c>
      <c r="J16" s="35" t="str">
        <f t="shared" si="1"/>
        <v/>
      </c>
      <c r="K16" s="33">
        <f t="shared" si="2"/>
        <v>0</v>
      </c>
      <c r="L16" s="36" t="str">
        <f t="shared" si="3"/>
        <v/>
      </c>
      <c r="M16" s="37" t="str">
        <f t="shared" si="4"/>
        <v/>
      </c>
      <c r="N16" s="30" t="str">
        <f t="shared" si="5"/>
        <v/>
      </c>
      <c r="O16" s="43" t="str">
        <f t="shared" si="6"/>
        <v/>
      </c>
      <c r="P16" s="30" t="str">
        <f t="shared" si="7"/>
        <v/>
      </c>
    </row>
    <row r="17" ht="14.25" customHeight="1" spans="1:16">
      <c r="A17" s="16"/>
      <c r="B17" s="17"/>
      <c r="C17" s="18"/>
      <c r="D17" s="18"/>
      <c r="E17" s="25"/>
      <c r="F17" s="26"/>
      <c r="G17" s="27"/>
      <c r="H17" s="25"/>
      <c r="I17" s="42" t="str">
        <f t="shared" si="0"/>
        <v/>
      </c>
      <c r="J17" s="35" t="str">
        <f t="shared" si="1"/>
        <v/>
      </c>
      <c r="K17" s="33">
        <f t="shared" si="2"/>
        <v>0</v>
      </c>
      <c r="L17" s="36" t="str">
        <f t="shared" si="3"/>
        <v/>
      </c>
      <c r="M17" s="37" t="str">
        <f t="shared" si="4"/>
        <v/>
      </c>
      <c r="N17" s="30" t="str">
        <f t="shared" si="5"/>
        <v/>
      </c>
      <c r="O17" s="43" t="str">
        <f t="shared" si="6"/>
        <v/>
      </c>
      <c r="P17" s="30" t="str">
        <f t="shared" si="7"/>
        <v/>
      </c>
    </row>
    <row r="18" ht="14.25" customHeight="1" spans="1:16">
      <c r="A18" s="16"/>
      <c r="B18" s="17"/>
      <c r="C18" s="18"/>
      <c r="D18" s="18"/>
      <c r="E18" s="25"/>
      <c r="F18" s="26"/>
      <c r="G18" s="27"/>
      <c r="H18" s="25"/>
      <c r="I18" s="42" t="str">
        <f t="shared" si="0"/>
        <v/>
      </c>
      <c r="J18" s="35" t="str">
        <f t="shared" si="1"/>
        <v/>
      </c>
      <c r="K18" s="33">
        <f t="shared" si="2"/>
        <v>0</v>
      </c>
      <c r="L18" s="36" t="str">
        <f t="shared" si="3"/>
        <v/>
      </c>
      <c r="M18" s="37" t="str">
        <f t="shared" si="4"/>
        <v/>
      </c>
      <c r="N18" s="30" t="str">
        <f t="shared" si="5"/>
        <v/>
      </c>
      <c r="O18" s="43" t="str">
        <f t="shared" si="6"/>
        <v/>
      </c>
      <c r="P18" s="30" t="str">
        <f t="shared" si="7"/>
        <v/>
      </c>
    </row>
    <row r="19" ht="14.25" customHeight="1" spans="1:16">
      <c r="A19" s="16"/>
      <c r="B19" s="17"/>
      <c r="C19" s="18"/>
      <c r="D19" s="18"/>
      <c r="E19" s="25"/>
      <c r="F19" s="26"/>
      <c r="G19" s="27"/>
      <c r="H19" s="25"/>
      <c r="I19" s="42" t="str">
        <f t="shared" si="0"/>
        <v/>
      </c>
      <c r="J19" s="35" t="str">
        <f t="shared" si="1"/>
        <v/>
      </c>
      <c r="K19" s="33">
        <f t="shared" si="2"/>
        <v>0</v>
      </c>
      <c r="L19" s="36" t="str">
        <f t="shared" si="3"/>
        <v/>
      </c>
      <c r="M19" s="37" t="str">
        <f t="shared" si="4"/>
        <v/>
      </c>
      <c r="N19" s="30" t="str">
        <f t="shared" si="5"/>
        <v/>
      </c>
      <c r="O19" s="43" t="str">
        <f t="shared" si="6"/>
        <v/>
      </c>
      <c r="P19" s="30" t="str">
        <f t="shared" si="7"/>
        <v/>
      </c>
    </row>
    <row r="20" ht="14.25" customHeight="1" spans="1:16">
      <c r="A20" s="16"/>
      <c r="B20" s="17"/>
      <c r="C20" s="18"/>
      <c r="D20" s="18"/>
      <c r="E20" s="25"/>
      <c r="F20" s="26"/>
      <c r="G20" s="27"/>
      <c r="H20" s="25"/>
      <c r="I20" s="42" t="str">
        <f t="shared" si="0"/>
        <v/>
      </c>
      <c r="J20" s="35" t="str">
        <f t="shared" si="1"/>
        <v/>
      </c>
      <c r="K20" s="33">
        <f t="shared" si="2"/>
        <v>0</v>
      </c>
      <c r="L20" s="36" t="str">
        <f t="shared" si="3"/>
        <v/>
      </c>
      <c r="M20" s="37" t="str">
        <f t="shared" si="4"/>
        <v/>
      </c>
      <c r="N20" s="30" t="str">
        <f t="shared" si="5"/>
        <v/>
      </c>
      <c r="O20" s="43" t="str">
        <f t="shared" si="6"/>
        <v/>
      </c>
      <c r="P20" s="30" t="str">
        <f t="shared" si="7"/>
        <v/>
      </c>
    </row>
    <row r="21" ht="14.25" customHeight="1" spans="1:16">
      <c r="A21" s="16"/>
      <c r="B21" s="17"/>
      <c r="C21" s="18"/>
      <c r="D21" s="18"/>
      <c r="E21" s="25"/>
      <c r="F21" s="26"/>
      <c r="G21" s="27"/>
      <c r="H21" s="25"/>
      <c r="I21" s="42" t="str">
        <f t="shared" si="0"/>
        <v/>
      </c>
      <c r="J21" s="35" t="str">
        <f t="shared" si="1"/>
        <v/>
      </c>
      <c r="K21" s="33">
        <f t="shared" si="2"/>
        <v>0</v>
      </c>
      <c r="L21" s="36" t="str">
        <f t="shared" si="3"/>
        <v/>
      </c>
      <c r="M21" s="37" t="str">
        <f t="shared" si="4"/>
        <v/>
      </c>
      <c r="N21" s="30" t="str">
        <f t="shared" si="5"/>
        <v/>
      </c>
      <c r="O21" s="43" t="str">
        <f t="shared" si="6"/>
        <v/>
      </c>
      <c r="P21" s="30" t="str">
        <f t="shared" si="7"/>
        <v/>
      </c>
    </row>
    <row r="22" ht="14.25" customHeight="1" spans="1:16">
      <c r="A22" s="16"/>
      <c r="B22" s="17"/>
      <c r="C22" s="18"/>
      <c r="D22" s="18"/>
      <c r="E22" s="25"/>
      <c r="F22" s="26"/>
      <c r="G22" s="27"/>
      <c r="H22" s="25"/>
      <c r="I22" s="42" t="str">
        <f t="shared" si="0"/>
        <v/>
      </c>
      <c r="J22" s="35" t="str">
        <f t="shared" si="1"/>
        <v/>
      </c>
      <c r="K22" s="33">
        <f t="shared" si="2"/>
        <v>0</v>
      </c>
      <c r="L22" s="36" t="str">
        <f t="shared" si="3"/>
        <v/>
      </c>
      <c r="M22" s="37" t="str">
        <f t="shared" si="4"/>
        <v/>
      </c>
      <c r="N22" s="30" t="str">
        <f t="shared" si="5"/>
        <v/>
      </c>
      <c r="O22" s="43" t="str">
        <f t="shared" si="6"/>
        <v/>
      </c>
      <c r="P22" s="30" t="str">
        <f t="shared" si="7"/>
        <v/>
      </c>
    </row>
    <row r="23" ht="14.25" customHeight="1" spans="1:16">
      <c r="A23" s="16"/>
      <c r="B23" s="17"/>
      <c r="C23" s="18"/>
      <c r="D23" s="18"/>
      <c r="E23" s="25"/>
      <c r="F23" s="26"/>
      <c r="G23" s="27"/>
      <c r="H23" s="25"/>
      <c r="I23" s="42" t="str">
        <f t="shared" si="0"/>
        <v/>
      </c>
      <c r="J23" s="35" t="str">
        <f t="shared" si="1"/>
        <v/>
      </c>
      <c r="K23" s="33">
        <f t="shared" si="2"/>
        <v>0</v>
      </c>
      <c r="L23" s="36" t="str">
        <f t="shared" si="3"/>
        <v/>
      </c>
      <c r="M23" s="37" t="str">
        <f t="shared" si="4"/>
        <v/>
      </c>
      <c r="N23" s="30" t="str">
        <f t="shared" si="5"/>
        <v/>
      </c>
      <c r="O23" s="43" t="str">
        <f t="shared" si="6"/>
        <v/>
      </c>
      <c r="P23" s="30" t="str">
        <f t="shared" si="7"/>
        <v/>
      </c>
    </row>
    <row r="24" ht="14.25" customHeight="1" spans="1:16">
      <c r="A24" s="16"/>
      <c r="B24" s="17"/>
      <c r="C24" s="18"/>
      <c r="D24" s="18"/>
      <c r="E24" s="25"/>
      <c r="F24" s="26"/>
      <c r="G24" s="27"/>
      <c r="H24" s="25"/>
      <c r="I24" s="42" t="str">
        <f t="shared" si="0"/>
        <v/>
      </c>
      <c r="J24" s="35" t="str">
        <f t="shared" si="1"/>
        <v/>
      </c>
      <c r="K24" s="33">
        <f t="shared" si="2"/>
        <v>0</v>
      </c>
      <c r="L24" s="36" t="str">
        <f t="shared" si="3"/>
        <v/>
      </c>
      <c r="M24" s="37" t="str">
        <f t="shared" si="4"/>
        <v/>
      </c>
      <c r="N24" s="30" t="str">
        <f t="shared" si="5"/>
        <v/>
      </c>
      <c r="O24" s="43" t="str">
        <f t="shared" si="6"/>
        <v/>
      </c>
      <c r="P24" s="30" t="str">
        <f t="shared" si="7"/>
        <v/>
      </c>
    </row>
    <row r="25" ht="14.25" customHeight="1" spans="1:16">
      <c r="A25" s="16"/>
      <c r="B25" s="17"/>
      <c r="C25" s="18"/>
      <c r="D25" s="18"/>
      <c r="E25" s="25"/>
      <c r="F25" s="26"/>
      <c r="G25" s="27"/>
      <c r="H25" s="25"/>
      <c r="I25" s="42" t="str">
        <f t="shared" si="0"/>
        <v/>
      </c>
      <c r="J25" s="35" t="str">
        <f t="shared" si="1"/>
        <v/>
      </c>
      <c r="K25" s="33">
        <f t="shared" si="2"/>
        <v>0</v>
      </c>
      <c r="L25" s="36" t="str">
        <f t="shared" si="3"/>
        <v/>
      </c>
      <c r="M25" s="37" t="str">
        <f t="shared" si="4"/>
        <v/>
      </c>
      <c r="N25" s="30" t="str">
        <f t="shared" si="5"/>
        <v/>
      </c>
      <c r="O25" s="43" t="str">
        <f t="shared" si="6"/>
        <v/>
      </c>
      <c r="P25" s="30" t="str">
        <f t="shared" si="7"/>
        <v/>
      </c>
    </row>
    <row r="26" ht="14.25" customHeight="1" spans="1:16">
      <c r="A26" s="16"/>
      <c r="B26" s="17"/>
      <c r="C26" s="18"/>
      <c r="D26" s="18"/>
      <c r="E26" s="25"/>
      <c r="F26" s="26"/>
      <c r="G26" s="27"/>
      <c r="H26" s="25"/>
      <c r="I26" s="42" t="str">
        <f t="shared" si="0"/>
        <v/>
      </c>
      <c r="J26" s="35" t="str">
        <f t="shared" si="1"/>
        <v/>
      </c>
      <c r="K26" s="33">
        <f t="shared" si="2"/>
        <v>0</v>
      </c>
      <c r="L26" s="36" t="str">
        <f t="shared" si="3"/>
        <v/>
      </c>
      <c r="M26" s="37" t="str">
        <f t="shared" si="4"/>
        <v/>
      </c>
      <c r="N26" s="30" t="str">
        <f t="shared" si="5"/>
        <v/>
      </c>
      <c r="O26" s="43" t="str">
        <f t="shared" si="6"/>
        <v/>
      </c>
      <c r="P26" s="30" t="str">
        <f t="shared" si="7"/>
        <v/>
      </c>
    </row>
    <row r="27" ht="14.25" customHeight="1" spans="1:16">
      <c r="A27" s="16"/>
      <c r="B27" s="17"/>
      <c r="C27" s="18"/>
      <c r="D27" s="18"/>
      <c r="E27" s="25"/>
      <c r="F27" s="26"/>
      <c r="G27" s="27"/>
      <c r="H27" s="25"/>
      <c r="I27" s="42" t="str">
        <f t="shared" si="0"/>
        <v/>
      </c>
      <c r="J27" s="35" t="str">
        <f t="shared" si="1"/>
        <v/>
      </c>
      <c r="K27" s="33">
        <f t="shared" si="2"/>
        <v>0</v>
      </c>
      <c r="L27" s="36" t="str">
        <f t="shared" si="3"/>
        <v/>
      </c>
      <c r="M27" s="37" t="str">
        <f t="shared" si="4"/>
        <v/>
      </c>
      <c r="N27" s="30" t="str">
        <f t="shared" si="5"/>
        <v/>
      </c>
      <c r="O27" s="43" t="str">
        <f t="shared" si="6"/>
        <v/>
      </c>
      <c r="P27" s="30" t="str">
        <f t="shared" si="7"/>
        <v/>
      </c>
    </row>
    <row r="28" ht="14.25" customHeight="1" spans="1:16">
      <c r="A28" s="16"/>
      <c r="B28" s="17"/>
      <c r="C28" s="18"/>
      <c r="D28" s="18"/>
      <c r="E28" s="25"/>
      <c r="F28" s="26"/>
      <c r="G28" s="27"/>
      <c r="H28" s="25"/>
      <c r="I28" s="42" t="str">
        <f t="shared" si="0"/>
        <v/>
      </c>
      <c r="J28" s="35" t="str">
        <f t="shared" si="1"/>
        <v/>
      </c>
      <c r="K28" s="33">
        <f t="shared" si="2"/>
        <v>0</v>
      </c>
      <c r="L28" s="36" t="str">
        <f t="shared" si="3"/>
        <v/>
      </c>
      <c r="M28" s="37" t="str">
        <f t="shared" si="4"/>
        <v/>
      </c>
      <c r="N28" s="30" t="str">
        <f t="shared" si="5"/>
        <v/>
      </c>
      <c r="O28" s="43" t="str">
        <f t="shared" si="6"/>
        <v/>
      </c>
      <c r="P28" s="30" t="str">
        <f t="shared" si="7"/>
        <v/>
      </c>
    </row>
    <row r="29" ht="14.25" customHeight="1" spans="1:16">
      <c r="A29" s="16"/>
      <c r="B29" s="17"/>
      <c r="C29" s="18"/>
      <c r="D29" s="18"/>
      <c r="E29" s="25"/>
      <c r="F29" s="26"/>
      <c r="G29" s="27"/>
      <c r="H29" s="25"/>
      <c r="I29" s="42" t="str">
        <f t="shared" si="0"/>
        <v/>
      </c>
      <c r="J29" s="35" t="str">
        <f t="shared" si="1"/>
        <v/>
      </c>
      <c r="K29" s="33">
        <f t="shared" si="2"/>
        <v>0</v>
      </c>
      <c r="L29" s="36" t="str">
        <f t="shared" si="3"/>
        <v/>
      </c>
      <c r="M29" s="37" t="str">
        <f t="shared" si="4"/>
        <v/>
      </c>
      <c r="N29" s="30" t="str">
        <f t="shared" si="5"/>
        <v/>
      </c>
      <c r="O29" s="43" t="str">
        <f t="shared" si="6"/>
        <v/>
      </c>
      <c r="P29" s="30" t="str">
        <f t="shared" si="7"/>
        <v/>
      </c>
    </row>
    <row r="30" ht="14.25" customHeight="1" spans="1:16">
      <c r="A30" s="16"/>
      <c r="B30" s="17"/>
      <c r="C30" s="18"/>
      <c r="D30" s="18"/>
      <c r="E30" s="25"/>
      <c r="F30" s="26"/>
      <c r="G30" s="27"/>
      <c r="H30" s="25"/>
      <c r="I30" s="42" t="str">
        <f t="shared" si="0"/>
        <v/>
      </c>
      <c r="J30" s="35" t="str">
        <f t="shared" si="1"/>
        <v/>
      </c>
      <c r="K30" s="33">
        <f t="shared" si="2"/>
        <v>0</v>
      </c>
      <c r="L30" s="36" t="str">
        <f t="shared" si="3"/>
        <v/>
      </c>
      <c r="M30" s="37" t="str">
        <f t="shared" si="4"/>
        <v/>
      </c>
      <c r="N30" s="30" t="str">
        <f t="shared" si="5"/>
        <v/>
      </c>
      <c r="O30" s="43" t="str">
        <f t="shared" si="6"/>
        <v/>
      </c>
      <c r="P30" s="30" t="str">
        <f t="shared" si="7"/>
        <v/>
      </c>
    </row>
    <row r="31" ht="14.25" customHeight="1" spans="1:16">
      <c r="A31" s="16"/>
      <c r="B31" s="17"/>
      <c r="C31" s="18"/>
      <c r="D31" s="18"/>
      <c r="E31" s="25"/>
      <c r="F31" s="26"/>
      <c r="G31" s="27"/>
      <c r="H31" s="25"/>
      <c r="I31" s="42" t="str">
        <f t="shared" si="0"/>
        <v/>
      </c>
      <c r="J31" s="35" t="str">
        <f t="shared" si="1"/>
        <v/>
      </c>
      <c r="K31" s="33">
        <f t="shared" si="2"/>
        <v>0</v>
      </c>
      <c r="L31" s="36" t="str">
        <f t="shared" si="3"/>
        <v/>
      </c>
      <c r="M31" s="37" t="str">
        <f t="shared" si="4"/>
        <v/>
      </c>
      <c r="N31" s="30" t="str">
        <f t="shared" si="5"/>
        <v/>
      </c>
      <c r="O31" s="43" t="str">
        <f t="shared" si="6"/>
        <v/>
      </c>
      <c r="P31" s="30" t="str">
        <f t="shared" si="7"/>
        <v/>
      </c>
    </row>
    <row r="32" ht="14.25" customHeight="1" spans="1:16">
      <c r="A32" s="16"/>
      <c r="B32" s="17"/>
      <c r="C32" s="18"/>
      <c r="D32" s="18"/>
      <c r="E32" s="25"/>
      <c r="F32" s="26"/>
      <c r="G32" s="27"/>
      <c r="H32" s="25"/>
      <c r="I32" s="42" t="str">
        <f t="shared" si="0"/>
        <v/>
      </c>
      <c r="J32" s="35" t="str">
        <f t="shared" si="1"/>
        <v/>
      </c>
      <c r="K32" s="33">
        <f t="shared" si="2"/>
        <v>0</v>
      </c>
      <c r="L32" s="36" t="str">
        <f t="shared" si="3"/>
        <v/>
      </c>
      <c r="M32" s="37" t="str">
        <f t="shared" si="4"/>
        <v/>
      </c>
      <c r="N32" s="30" t="str">
        <f t="shared" si="5"/>
        <v/>
      </c>
      <c r="O32" s="43" t="str">
        <f t="shared" si="6"/>
        <v/>
      </c>
      <c r="P32" s="30" t="str">
        <f t="shared" si="7"/>
        <v/>
      </c>
    </row>
    <row r="33" ht="14.25" customHeight="1" spans="1:16">
      <c r="A33" s="16"/>
      <c r="B33" s="17"/>
      <c r="C33" s="18"/>
      <c r="D33" s="18"/>
      <c r="E33" s="25"/>
      <c r="F33" s="26"/>
      <c r="G33" s="27"/>
      <c r="H33" s="25"/>
      <c r="I33" s="42" t="str">
        <f t="shared" si="0"/>
        <v/>
      </c>
      <c r="J33" s="35" t="str">
        <f t="shared" si="1"/>
        <v/>
      </c>
      <c r="K33" s="33">
        <f t="shared" si="2"/>
        <v>0</v>
      </c>
      <c r="L33" s="36" t="str">
        <f t="shared" si="3"/>
        <v/>
      </c>
      <c r="M33" s="37" t="str">
        <f t="shared" si="4"/>
        <v/>
      </c>
      <c r="N33" s="30" t="str">
        <f t="shared" si="5"/>
        <v/>
      </c>
      <c r="O33" s="43" t="str">
        <f t="shared" si="6"/>
        <v/>
      </c>
      <c r="P33" s="30" t="str">
        <f t="shared" si="7"/>
        <v/>
      </c>
    </row>
    <row r="34" ht="14.25" customHeight="1" spans="1:16">
      <c r="A34" s="16"/>
      <c r="B34" s="17"/>
      <c r="C34" s="18"/>
      <c r="D34" s="18"/>
      <c r="E34" s="25"/>
      <c r="F34" s="26"/>
      <c r="G34" s="27"/>
      <c r="H34" s="25"/>
      <c r="I34" s="42" t="str">
        <f t="shared" si="0"/>
        <v/>
      </c>
      <c r="J34" s="35" t="str">
        <f t="shared" si="1"/>
        <v/>
      </c>
      <c r="K34" s="33">
        <f t="shared" si="2"/>
        <v>0</v>
      </c>
      <c r="L34" s="36" t="str">
        <f t="shared" si="3"/>
        <v/>
      </c>
      <c r="M34" s="37" t="str">
        <f t="shared" si="4"/>
        <v/>
      </c>
      <c r="N34" s="30" t="str">
        <f t="shared" si="5"/>
        <v/>
      </c>
      <c r="O34" s="43" t="str">
        <f t="shared" si="6"/>
        <v/>
      </c>
      <c r="P34" s="30" t="str">
        <f t="shared" si="7"/>
        <v/>
      </c>
    </row>
    <row r="35" spans="7:7">
      <c r="G35" s="28"/>
    </row>
    <row r="36" spans="7:7">
      <c r="G36" s="28"/>
    </row>
    <row r="37" spans="7:7">
      <c r="G37" s="28"/>
    </row>
    <row r="38" spans="7:7">
      <c r="G38" s="28"/>
    </row>
    <row r="39" spans="7:7">
      <c r="G39" s="28"/>
    </row>
    <row r="40" spans="7:7">
      <c r="G40" s="28"/>
    </row>
    <row r="41" spans="7:7">
      <c r="G41" s="28"/>
    </row>
  </sheetData>
  <sheetProtection formatCells="0" insertHyperlinks="0" autoFilter="0"/>
  <mergeCells count="5">
    <mergeCell ref="B1:P1"/>
    <mergeCell ref="B2:P2"/>
    <mergeCell ref="B3:P3"/>
    <mergeCell ref="C7:H7"/>
    <mergeCell ref="I7:P7"/>
  </mergeCells>
  <hyperlinks>
    <hyperlink ref="B2" r:id="rId1" display="https://cn.investing.com/rates-bonds/china-11-year-bond-yield/" tooltip="https://cn.investing.com/rates-bonds/china-10-year-bond-yield/"/>
    <hyperlink ref="B1" r:id="rId2" display="https://www.legulegu.com/stockdata/market/hsi" tooltip="https://www.legulegu.com/stockdata/market/hsi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7"/>
  <sheetViews>
    <sheetView zoomScale="120" zoomScaleNormal="120" workbookViewId="0">
      <selection activeCell="B4" sqref="B4:P4"/>
    </sheetView>
  </sheetViews>
  <sheetFormatPr defaultColWidth="9" defaultRowHeight="13.6"/>
  <cols>
    <col min="1" max="1" width="21.3295454545455" style="2" customWidth="1"/>
    <col min="2" max="2" width="12.6704545454545" customWidth="1"/>
    <col min="3" max="3" width="10.3295454545455" customWidth="1"/>
    <col min="4" max="4" width="9.82954545454546" customWidth="1"/>
    <col min="5" max="5" width="9.17045454545454" customWidth="1"/>
    <col min="6" max="6" width="10.3295454545455" customWidth="1"/>
    <col min="7" max="7" width="11.5" customWidth="1"/>
    <col min="8" max="8" width="10.1704545454545" customWidth="1"/>
    <col min="9" max="9" width="7.82954545454545" customWidth="1"/>
    <col min="10" max="10" width="10.1704545454545" customWidth="1"/>
    <col min="11" max="11" width="10.3295454545455" customWidth="1"/>
    <col min="12" max="12" width="8.5" customWidth="1"/>
    <col min="13" max="13" width="9.67045454545454" customWidth="1"/>
    <col min="14" max="14" width="12.8295454545455" customWidth="1"/>
    <col min="15" max="15" width="9.17045454545454" customWidth="1"/>
    <col min="16" max="16" width="10.8295454545455" customWidth="1"/>
    <col min="17" max="17" width="11.8295454545455" customWidth="1"/>
    <col min="18" max="18" width="27.8295454545455" customWidth="1"/>
    <col min="22" max="22" width="18" customWidth="1"/>
  </cols>
  <sheetData>
    <row r="1" ht="17.1" customHeight="1" spans="1:16">
      <c r="A1" s="2" t="s">
        <v>58</v>
      </c>
      <c r="B1" s="3" t="s">
        <v>59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1" customHeight="1" spans="1:16">
      <c r="A2" s="2" t="s">
        <v>60</v>
      </c>
      <c r="B2" s="3" t="s">
        <v>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21" customHeight="1" spans="1:16">
      <c r="A3" s="2" t="s">
        <v>62</v>
      </c>
      <c r="B3" s="3" t="s">
        <v>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42" customHeight="1" spans="1:16">
      <c r="A4" s="2" t="s">
        <v>64</v>
      </c>
      <c r="B4" s="4" t="s">
        <v>65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21" customHeight="1" spans="1:2">
      <c r="A5" s="2" t="s">
        <v>25</v>
      </c>
      <c r="B5" s="2" t="s">
        <v>66</v>
      </c>
    </row>
    <row r="6" ht="21" customHeight="1" spans="1:2">
      <c r="A6" s="2" t="s">
        <v>26</v>
      </c>
      <c r="B6" s="2" t="s">
        <v>67</v>
      </c>
    </row>
    <row r="7" ht="17.25" customHeight="1" spans="1:2">
      <c r="A7" s="5" t="s">
        <v>68</v>
      </c>
      <c r="B7" s="2"/>
    </row>
    <row r="8" ht="17.25" customHeight="1" spans="1:2">
      <c r="A8" s="5" t="s">
        <v>69</v>
      </c>
      <c r="B8" s="2"/>
    </row>
    <row r="9" ht="17.25" customHeight="1" spans="1:2">
      <c r="A9" s="5" t="s">
        <v>70</v>
      </c>
      <c r="B9" s="2"/>
    </row>
    <row r="10" ht="17.25" customHeight="1" spans="1:12">
      <c r="A10" s="6" t="s">
        <v>71</v>
      </c>
      <c r="B10" s="7" t="s">
        <v>72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8" customHeight="1" spans="3:18">
      <c r="C11" s="8" t="s">
        <v>48</v>
      </c>
      <c r="D11" s="8"/>
      <c r="E11" s="8"/>
      <c r="F11" s="8"/>
      <c r="G11" s="8"/>
      <c r="H11" s="8"/>
      <c r="I11" s="8"/>
      <c r="J11" s="8" t="s">
        <v>16</v>
      </c>
      <c r="K11" s="8"/>
      <c r="L11" s="8"/>
      <c r="M11" s="8"/>
      <c r="N11" s="8"/>
      <c r="O11" s="8"/>
      <c r="P11" s="8"/>
      <c r="Q11" s="8"/>
      <c r="R11" s="8"/>
    </row>
    <row r="12" s="1" customFormat="1" ht="30.75" customHeight="1" spans="1:18">
      <c r="A12" s="9" t="s">
        <v>17</v>
      </c>
      <c r="B12" s="10" t="s">
        <v>18</v>
      </c>
      <c r="C12" s="10" t="s">
        <v>19</v>
      </c>
      <c r="D12" s="10" t="s">
        <v>20</v>
      </c>
      <c r="E12" s="10" t="s">
        <v>21</v>
      </c>
      <c r="F12" s="10" t="s">
        <v>22</v>
      </c>
      <c r="G12" s="19" t="s">
        <v>62</v>
      </c>
      <c r="H12" s="19" t="s">
        <v>73</v>
      </c>
      <c r="I12" s="19" t="s">
        <v>74</v>
      </c>
      <c r="J12" s="29" t="s">
        <v>25</v>
      </c>
      <c r="K12" s="29" t="s">
        <v>26</v>
      </c>
      <c r="L12" s="30" t="s">
        <v>27</v>
      </c>
      <c r="M12" s="30" t="s">
        <v>28</v>
      </c>
      <c r="N12" s="30" t="s">
        <v>29</v>
      </c>
      <c r="O12" s="30" t="s">
        <v>75</v>
      </c>
      <c r="P12" s="29" t="s">
        <v>76</v>
      </c>
      <c r="Q12" s="29" t="s">
        <v>31</v>
      </c>
      <c r="R12" s="29" t="s">
        <v>32</v>
      </c>
    </row>
    <row r="13" ht="14.25" customHeight="1" spans="1:18">
      <c r="A13" s="11" t="s">
        <v>77</v>
      </c>
      <c r="B13" s="12" t="s">
        <v>78</v>
      </c>
      <c r="C13" s="13">
        <v>57.99</v>
      </c>
      <c r="D13" s="13">
        <v>30.97</v>
      </c>
      <c r="E13" s="20">
        <v>1.38</v>
      </c>
      <c r="F13" s="21">
        <v>0.0238</v>
      </c>
      <c r="G13" s="22">
        <v>0.01497</v>
      </c>
      <c r="H13" s="22">
        <v>0.0025</v>
      </c>
      <c r="I13" s="20">
        <v>45.11</v>
      </c>
      <c r="J13" s="31">
        <f>IFERROR(ROUND(15*(C13/D13),2),"")</f>
        <v>28.09</v>
      </c>
      <c r="K13" s="32">
        <f>IFERROR(ROUND(E13*0.9/G13,2),"")</f>
        <v>82.97</v>
      </c>
      <c r="L13" s="33">
        <f>IFERROR(MIN(J13,K13),"")</f>
        <v>28.09</v>
      </c>
      <c r="M13" s="36" t="str">
        <f>IF(C13="","",IF(L13=K13,"股息率",IF(L13=J13,"市盈率")))</f>
        <v>市盈率</v>
      </c>
      <c r="N13" s="37" t="str">
        <f>IF(C13="","",IF(L13&lt;C13,"不是好价格","好价格"))</f>
        <v>不是好价格</v>
      </c>
      <c r="O13" s="38" t="str">
        <f>IF(H13="","",IF(H13&lt;4%,"小于4%","大于4%"))</f>
        <v>小于4%</v>
      </c>
      <c r="P13" s="30" t="str">
        <f>IF(C13="","",IF(AND(H13&lt;4%,I13&lt;15),"符合",IF(AND(H13&gt;4%,I13&lt;10),"符合","不符合")))</f>
        <v>不符合</v>
      </c>
      <c r="Q13" s="30" t="str">
        <f>IF(C13="","",IF(D13&lt;15,"符合","不符合"))</f>
        <v>不符合</v>
      </c>
      <c r="R13" s="30" t="str">
        <f>IF(C13="","",IF(F13&gt;G13,"符合","不符合"))</f>
        <v>符合</v>
      </c>
    </row>
    <row r="14" ht="14.25" customHeight="1" spans="1:18">
      <c r="A14" s="11" t="s">
        <v>79</v>
      </c>
      <c r="B14" s="12" t="s">
        <v>80</v>
      </c>
      <c r="C14" s="13">
        <v>84.57</v>
      </c>
      <c r="D14" s="13">
        <v>27.86</v>
      </c>
      <c r="E14" s="20">
        <v>1.06</v>
      </c>
      <c r="F14" s="21">
        <v>0.0126</v>
      </c>
      <c r="G14" s="22">
        <v>0.01497</v>
      </c>
      <c r="H14" s="22">
        <v>0.0025</v>
      </c>
      <c r="I14" s="20">
        <v>37.32</v>
      </c>
      <c r="J14" s="31">
        <f>IFERROR(ROUND(15*(C14/D14),2),"")</f>
        <v>45.53</v>
      </c>
      <c r="K14" s="32">
        <f>IFERROR(ROUND(E14*0.9/G14,2),"")</f>
        <v>63.73</v>
      </c>
      <c r="L14" s="33">
        <f>IFERROR(MIN(J14,K14),"")</f>
        <v>45.53</v>
      </c>
      <c r="M14" s="36" t="str">
        <f>IF(C14="","",IF(L14=K14,"股息率",IF(L14=J14,"市盈率")))</f>
        <v>市盈率</v>
      </c>
      <c r="N14" s="37" t="str">
        <f>IF(C14="","",IF(L14&lt;C14,"不是好价格","好价格"))</f>
        <v>不是好价格</v>
      </c>
      <c r="O14" s="38" t="str">
        <f>IF(H14="","",IF(H14&lt;4%,"小于4%","大于4%"))</f>
        <v>小于4%</v>
      </c>
      <c r="P14" s="30" t="str">
        <f>IF(C14="","",IF(AND(H14&lt;4%,I14&lt;15),"符合",IF(AND(H14&gt;4%,I14&lt;10),"符合","不符合")))</f>
        <v>不符合</v>
      </c>
      <c r="Q14" s="30" t="str">
        <f>IF(C14="","",IF(D14&lt;15,"符合","不符合"))</f>
        <v>不符合</v>
      </c>
      <c r="R14" s="30" t="str">
        <f>IF(C14="","",IF(F14&gt;G14,"符合","不符合"))</f>
        <v>不符合</v>
      </c>
    </row>
    <row r="15" ht="14.25" customHeight="1" spans="1:18">
      <c r="A15" s="14" t="s">
        <v>81</v>
      </c>
      <c r="B15" s="12" t="s">
        <v>82</v>
      </c>
      <c r="C15" s="13">
        <v>188.61</v>
      </c>
      <c r="D15" s="13">
        <v>28.21</v>
      </c>
      <c r="E15" s="20">
        <v>3.94</v>
      </c>
      <c r="F15" s="21">
        <v>0.0209</v>
      </c>
      <c r="G15" s="22">
        <v>0.01497</v>
      </c>
      <c r="H15" s="22">
        <v>0.0025</v>
      </c>
      <c r="I15" s="20">
        <v>37.32</v>
      </c>
      <c r="J15" s="31">
        <f>IFERROR(ROUND(15*(C15/D15),2),"")</f>
        <v>100.29</v>
      </c>
      <c r="K15" s="32">
        <f>IFERROR(ROUND(E15*0.9/G15,2),"")</f>
        <v>236.87</v>
      </c>
      <c r="L15" s="33">
        <f>IFERROR(MIN(J15,K15),"")</f>
        <v>100.29</v>
      </c>
      <c r="M15" s="36" t="str">
        <f>IF(C15="","",IF(L15=K15,"股息率",IF(L15=J15,"市盈率")))</f>
        <v>市盈率</v>
      </c>
      <c r="N15" s="37" t="str">
        <f>IF(C15="","",IF(L15&lt;C15,"不是好价格","好价格"))</f>
        <v>不是好价格</v>
      </c>
      <c r="O15" s="38" t="str">
        <f>IF(H15="","",IF(H15&lt;4%,"小于4%","大于4%"))</f>
        <v>小于4%</v>
      </c>
      <c r="P15" s="30" t="str">
        <f>IF(C15="","",IF(AND(H15&lt;4%,I15&lt;15),"符合",IF(AND(H15&gt;4%,I15&lt;10),"符合","不符合")))</f>
        <v>不符合</v>
      </c>
      <c r="Q15" s="30" t="str">
        <f>IF(C15="","",IF(D15&lt;15,"符合","不符合"))</f>
        <v>不符合</v>
      </c>
      <c r="R15" s="30" t="str">
        <f>IF(C15="","",IF(F15&gt;G15,"符合","不符合"))</f>
        <v>符合</v>
      </c>
    </row>
    <row r="16" ht="14.25" customHeight="1" spans="1:18">
      <c r="A16" s="11" t="s">
        <v>83</v>
      </c>
      <c r="B16" s="15" t="s">
        <v>84</v>
      </c>
      <c r="C16" s="13">
        <v>336.75</v>
      </c>
      <c r="D16" s="13">
        <v>28.3</v>
      </c>
      <c r="E16" s="23"/>
      <c r="F16" s="24"/>
      <c r="G16" s="22">
        <v>0.01497</v>
      </c>
      <c r="H16" s="22">
        <v>0.0025</v>
      </c>
      <c r="I16" s="20">
        <v>37.32</v>
      </c>
      <c r="J16" s="34">
        <f t="shared" ref="J16:J40" si="0">IFERROR(ROUND(15*(C16/D16),2),"")</f>
        <v>178.49</v>
      </c>
      <c r="K16" s="23">
        <f t="shared" ref="K16:K40" si="1">IFERROR(ROUND(E16*0.9/G16,2),"")</f>
        <v>0</v>
      </c>
      <c r="L16" s="33">
        <f t="shared" ref="L16:L40" si="2">IFERROR(MIN(J16,K16),"")</f>
        <v>0</v>
      </c>
      <c r="M16" s="36" t="str">
        <f t="shared" ref="M16:M40" si="3">IF(C16="","",IF(L16=K16,"股息率",IF(L16=J16,"市盈率")))</f>
        <v>股息率</v>
      </c>
      <c r="N16" s="37" t="str">
        <f t="shared" ref="N16:N40" si="4">IF(C16="","",IF(L16&lt;C16,"不是好价格","好价格"))</f>
        <v>不是好价格</v>
      </c>
      <c r="O16" s="38" t="str">
        <f>IF(H16="","",IF(H16&lt;4%,"小于4%","大于4%"))</f>
        <v>小于4%</v>
      </c>
      <c r="P16" s="30" t="str">
        <f t="shared" ref="P16:P40" si="5">IF(C16="","",IF(AND(H16&lt;4%,I16&lt;15),"符合",IF(AND(H16&gt;4%,I16&lt;10),"符合","不符合")))</f>
        <v>不符合</v>
      </c>
      <c r="Q16" s="30" t="str">
        <f t="shared" ref="Q16:Q40" si="6">IF(C16="","",IF(D16&lt;15,"符合","不符合"))</f>
        <v>不符合</v>
      </c>
      <c r="R16" s="30" t="str">
        <f t="shared" ref="R16:R40" si="7">IF(C16="","",IF(F16&gt;G16,"符合","不符合"))</f>
        <v>不符合</v>
      </c>
    </row>
    <row r="17" ht="14.25" customHeight="1" spans="1:18">
      <c r="A17" s="16" t="s">
        <v>85</v>
      </c>
      <c r="B17" s="17"/>
      <c r="C17" s="18"/>
      <c r="D17" s="18"/>
      <c r="E17" s="25"/>
      <c r="F17" s="26"/>
      <c r="G17" s="27"/>
      <c r="H17" s="27"/>
      <c r="I17" s="25"/>
      <c r="J17" s="34" t="str">
        <f t="shared" si="0"/>
        <v/>
      </c>
      <c r="K17" s="35" t="str">
        <f t="shared" si="1"/>
        <v/>
      </c>
      <c r="L17" s="33">
        <f t="shared" si="2"/>
        <v>0</v>
      </c>
      <c r="M17" s="36" t="str">
        <f t="shared" si="3"/>
        <v/>
      </c>
      <c r="N17" s="37" t="str">
        <f t="shared" si="4"/>
        <v/>
      </c>
      <c r="O17" s="38" t="str">
        <f t="shared" ref="O17:O40" si="8">IF(H17="","",IF(H17&lt;4%,"小于4%","大于4%"))</f>
        <v/>
      </c>
      <c r="P17" s="30" t="str">
        <f t="shared" si="5"/>
        <v/>
      </c>
      <c r="Q17" s="30" t="str">
        <f t="shared" si="6"/>
        <v/>
      </c>
      <c r="R17" s="30" t="str">
        <f t="shared" si="7"/>
        <v/>
      </c>
    </row>
    <row r="18" ht="14.25" customHeight="1" spans="1:18">
      <c r="A18" s="16"/>
      <c r="B18" s="17"/>
      <c r="C18" s="18"/>
      <c r="D18" s="18"/>
      <c r="E18" s="25"/>
      <c r="F18" s="26"/>
      <c r="G18" s="27"/>
      <c r="H18" s="27"/>
      <c r="I18" s="25"/>
      <c r="J18" s="34" t="str">
        <f t="shared" si="0"/>
        <v/>
      </c>
      <c r="K18" s="35" t="str">
        <f t="shared" si="1"/>
        <v/>
      </c>
      <c r="L18" s="33">
        <f t="shared" si="2"/>
        <v>0</v>
      </c>
      <c r="M18" s="36" t="str">
        <f t="shared" si="3"/>
        <v/>
      </c>
      <c r="N18" s="37" t="str">
        <f t="shared" si="4"/>
        <v/>
      </c>
      <c r="O18" s="38" t="str">
        <f t="shared" si="8"/>
        <v/>
      </c>
      <c r="P18" s="30" t="str">
        <f t="shared" si="5"/>
        <v/>
      </c>
      <c r="Q18" s="30" t="str">
        <f t="shared" si="6"/>
        <v/>
      </c>
      <c r="R18" s="30" t="str">
        <f t="shared" si="7"/>
        <v/>
      </c>
    </row>
    <row r="19" ht="14.25" customHeight="1" spans="1:18">
      <c r="A19" s="16"/>
      <c r="B19" s="17"/>
      <c r="C19" s="18"/>
      <c r="D19" s="18"/>
      <c r="E19" s="25"/>
      <c r="F19" s="26"/>
      <c r="G19" s="27"/>
      <c r="H19" s="27"/>
      <c r="I19" s="25"/>
      <c r="J19" s="34" t="str">
        <f t="shared" si="0"/>
        <v/>
      </c>
      <c r="K19" s="35" t="str">
        <f t="shared" si="1"/>
        <v/>
      </c>
      <c r="L19" s="33">
        <f t="shared" si="2"/>
        <v>0</v>
      </c>
      <c r="M19" s="36" t="str">
        <f t="shared" si="3"/>
        <v/>
      </c>
      <c r="N19" s="37" t="str">
        <f t="shared" si="4"/>
        <v/>
      </c>
      <c r="O19" s="38" t="str">
        <f t="shared" si="8"/>
        <v/>
      </c>
      <c r="P19" s="30" t="str">
        <f t="shared" si="5"/>
        <v/>
      </c>
      <c r="Q19" s="30" t="str">
        <f t="shared" si="6"/>
        <v/>
      </c>
      <c r="R19" s="30" t="str">
        <f t="shared" si="7"/>
        <v/>
      </c>
    </row>
    <row r="20" ht="14.25" customHeight="1" spans="1:18">
      <c r="A20" s="16"/>
      <c r="B20" s="17"/>
      <c r="C20" s="18"/>
      <c r="D20" s="18"/>
      <c r="E20" s="25"/>
      <c r="F20" s="26"/>
      <c r="G20" s="27"/>
      <c r="H20" s="27"/>
      <c r="I20" s="25"/>
      <c r="J20" s="34" t="str">
        <f t="shared" si="0"/>
        <v/>
      </c>
      <c r="K20" s="35" t="str">
        <f t="shared" si="1"/>
        <v/>
      </c>
      <c r="L20" s="33">
        <f t="shared" si="2"/>
        <v>0</v>
      </c>
      <c r="M20" s="36" t="str">
        <f t="shared" si="3"/>
        <v/>
      </c>
      <c r="N20" s="37" t="str">
        <f t="shared" si="4"/>
        <v/>
      </c>
      <c r="O20" s="38" t="str">
        <f t="shared" si="8"/>
        <v/>
      </c>
      <c r="P20" s="30" t="str">
        <f t="shared" si="5"/>
        <v/>
      </c>
      <c r="Q20" s="30" t="str">
        <f t="shared" si="6"/>
        <v/>
      </c>
      <c r="R20" s="30" t="str">
        <f t="shared" si="7"/>
        <v/>
      </c>
    </row>
    <row r="21" ht="14.25" customHeight="1" spans="1:18">
      <c r="A21" s="16"/>
      <c r="B21" s="17"/>
      <c r="C21" s="18"/>
      <c r="D21" s="18"/>
      <c r="E21" s="25"/>
      <c r="F21" s="26"/>
      <c r="G21" s="27"/>
      <c r="H21" s="27"/>
      <c r="I21" s="25"/>
      <c r="J21" s="34" t="str">
        <f t="shared" si="0"/>
        <v/>
      </c>
      <c r="K21" s="35" t="str">
        <f t="shared" si="1"/>
        <v/>
      </c>
      <c r="L21" s="33">
        <f t="shared" si="2"/>
        <v>0</v>
      </c>
      <c r="M21" s="36" t="str">
        <f t="shared" si="3"/>
        <v/>
      </c>
      <c r="N21" s="37" t="str">
        <f t="shared" si="4"/>
        <v/>
      </c>
      <c r="O21" s="38" t="str">
        <f t="shared" si="8"/>
        <v/>
      </c>
      <c r="P21" s="30" t="str">
        <f t="shared" si="5"/>
        <v/>
      </c>
      <c r="Q21" s="30" t="str">
        <f t="shared" si="6"/>
        <v/>
      </c>
      <c r="R21" s="30" t="str">
        <f t="shared" si="7"/>
        <v/>
      </c>
    </row>
    <row r="22" ht="14.25" customHeight="1" spans="1:18">
      <c r="A22" s="16"/>
      <c r="B22" s="17"/>
      <c r="C22" s="18"/>
      <c r="D22" s="18"/>
      <c r="E22" s="25"/>
      <c r="F22" s="26"/>
      <c r="G22" s="27"/>
      <c r="H22" s="27"/>
      <c r="I22" s="25"/>
      <c r="J22" s="34" t="str">
        <f t="shared" si="0"/>
        <v/>
      </c>
      <c r="K22" s="35" t="str">
        <f t="shared" si="1"/>
        <v/>
      </c>
      <c r="L22" s="33">
        <f t="shared" si="2"/>
        <v>0</v>
      </c>
      <c r="M22" s="36" t="str">
        <f t="shared" si="3"/>
        <v/>
      </c>
      <c r="N22" s="37" t="str">
        <f t="shared" si="4"/>
        <v/>
      </c>
      <c r="O22" s="38" t="str">
        <f t="shared" si="8"/>
        <v/>
      </c>
      <c r="P22" s="30" t="str">
        <f t="shared" si="5"/>
        <v/>
      </c>
      <c r="Q22" s="30" t="str">
        <f t="shared" si="6"/>
        <v/>
      </c>
      <c r="R22" s="30" t="str">
        <f t="shared" si="7"/>
        <v/>
      </c>
    </row>
    <row r="23" ht="14.25" customHeight="1" spans="1:18">
      <c r="A23" s="16"/>
      <c r="B23" s="17"/>
      <c r="C23" s="18"/>
      <c r="D23" s="18"/>
      <c r="E23" s="25"/>
      <c r="F23" s="26"/>
      <c r="G23" s="27"/>
      <c r="H23" s="27"/>
      <c r="I23" s="25"/>
      <c r="J23" s="34" t="str">
        <f t="shared" si="0"/>
        <v/>
      </c>
      <c r="K23" s="35" t="str">
        <f t="shared" si="1"/>
        <v/>
      </c>
      <c r="L23" s="33">
        <f t="shared" si="2"/>
        <v>0</v>
      </c>
      <c r="M23" s="36" t="str">
        <f t="shared" si="3"/>
        <v/>
      </c>
      <c r="N23" s="37" t="str">
        <f t="shared" si="4"/>
        <v/>
      </c>
      <c r="O23" s="38" t="str">
        <f t="shared" si="8"/>
        <v/>
      </c>
      <c r="P23" s="30" t="str">
        <f t="shared" si="5"/>
        <v/>
      </c>
      <c r="Q23" s="30" t="str">
        <f t="shared" si="6"/>
        <v/>
      </c>
      <c r="R23" s="30" t="str">
        <f t="shared" si="7"/>
        <v/>
      </c>
    </row>
    <row r="24" ht="14.25" customHeight="1" spans="1:18">
      <c r="A24" s="16"/>
      <c r="B24" s="17"/>
      <c r="C24" s="18"/>
      <c r="D24" s="18"/>
      <c r="E24" s="25"/>
      <c r="F24" s="26"/>
      <c r="G24" s="27"/>
      <c r="H24" s="27"/>
      <c r="I24" s="25"/>
      <c r="J24" s="34" t="str">
        <f t="shared" si="0"/>
        <v/>
      </c>
      <c r="K24" s="35" t="str">
        <f t="shared" si="1"/>
        <v/>
      </c>
      <c r="L24" s="33">
        <f t="shared" si="2"/>
        <v>0</v>
      </c>
      <c r="M24" s="36" t="str">
        <f t="shared" si="3"/>
        <v/>
      </c>
      <c r="N24" s="37" t="str">
        <f t="shared" si="4"/>
        <v/>
      </c>
      <c r="O24" s="38" t="str">
        <f t="shared" si="8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ht="14.25" customHeight="1" spans="1:18">
      <c r="A25" s="16"/>
      <c r="B25" s="17"/>
      <c r="C25" s="18"/>
      <c r="D25" s="18"/>
      <c r="E25" s="25"/>
      <c r="F25" s="26"/>
      <c r="G25" s="27"/>
      <c r="H25" s="27"/>
      <c r="I25" s="25"/>
      <c r="J25" s="34" t="str">
        <f t="shared" si="0"/>
        <v/>
      </c>
      <c r="K25" s="35" t="str">
        <f t="shared" si="1"/>
        <v/>
      </c>
      <c r="L25" s="33">
        <f t="shared" si="2"/>
        <v>0</v>
      </c>
      <c r="M25" s="36" t="str">
        <f t="shared" si="3"/>
        <v/>
      </c>
      <c r="N25" s="37" t="str">
        <f t="shared" si="4"/>
        <v/>
      </c>
      <c r="O25" s="38" t="str">
        <f t="shared" si="8"/>
        <v/>
      </c>
      <c r="P25" s="30" t="str">
        <f t="shared" si="5"/>
        <v/>
      </c>
      <c r="Q25" s="30" t="str">
        <f t="shared" si="6"/>
        <v/>
      </c>
      <c r="R25" s="30" t="str">
        <f t="shared" si="7"/>
        <v/>
      </c>
    </row>
    <row r="26" ht="14.25" customHeight="1" spans="1:18">
      <c r="A26" s="16"/>
      <c r="B26" s="17"/>
      <c r="C26" s="18"/>
      <c r="D26" s="18"/>
      <c r="E26" s="25"/>
      <c r="F26" s="26"/>
      <c r="G26" s="27"/>
      <c r="H26" s="27"/>
      <c r="I26" s="25"/>
      <c r="J26" s="34" t="str">
        <f t="shared" si="0"/>
        <v/>
      </c>
      <c r="K26" s="35" t="str">
        <f t="shared" si="1"/>
        <v/>
      </c>
      <c r="L26" s="33">
        <f t="shared" si="2"/>
        <v>0</v>
      </c>
      <c r="M26" s="36" t="str">
        <f t="shared" si="3"/>
        <v/>
      </c>
      <c r="N26" s="37" t="str">
        <f t="shared" si="4"/>
        <v/>
      </c>
      <c r="O26" s="38" t="str">
        <f t="shared" si="8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ht="14.25" customHeight="1" spans="1:18">
      <c r="A27" s="16"/>
      <c r="B27" s="17"/>
      <c r="C27" s="18"/>
      <c r="D27" s="18"/>
      <c r="E27" s="25"/>
      <c r="F27" s="26"/>
      <c r="G27" s="27"/>
      <c r="H27" s="27"/>
      <c r="I27" s="25"/>
      <c r="J27" s="34" t="str">
        <f t="shared" si="0"/>
        <v/>
      </c>
      <c r="K27" s="35" t="str">
        <f t="shared" si="1"/>
        <v/>
      </c>
      <c r="L27" s="33">
        <f t="shared" si="2"/>
        <v>0</v>
      </c>
      <c r="M27" s="36" t="str">
        <f t="shared" si="3"/>
        <v/>
      </c>
      <c r="N27" s="37" t="str">
        <f t="shared" si="4"/>
        <v/>
      </c>
      <c r="O27" s="38" t="str">
        <f t="shared" si="8"/>
        <v/>
      </c>
      <c r="P27" s="30" t="str">
        <f t="shared" si="5"/>
        <v/>
      </c>
      <c r="Q27" s="30" t="str">
        <f t="shared" si="6"/>
        <v/>
      </c>
      <c r="R27" s="30" t="str">
        <f t="shared" si="7"/>
        <v/>
      </c>
    </row>
    <row r="28" ht="14.25" customHeight="1" spans="1:18">
      <c r="A28" s="16"/>
      <c r="B28" s="17"/>
      <c r="C28" s="18"/>
      <c r="D28" s="18"/>
      <c r="E28" s="25"/>
      <c r="F28" s="26"/>
      <c r="G28" s="27"/>
      <c r="H28" s="27"/>
      <c r="I28" s="25"/>
      <c r="J28" s="34" t="str">
        <f t="shared" si="0"/>
        <v/>
      </c>
      <c r="K28" s="35" t="str">
        <f t="shared" si="1"/>
        <v/>
      </c>
      <c r="L28" s="33">
        <f t="shared" si="2"/>
        <v>0</v>
      </c>
      <c r="M28" s="36" t="str">
        <f t="shared" si="3"/>
        <v/>
      </c>
      <c r="N28" s="37" t="str">
        <f t="shared" si="4"/>
        <v/>
      </c>
      <c r="O28" s="38" t="str">
        <f t="shared" si="8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ht="14.25" customHeight="1" spans="1:18">
      <c r="A29" s="16"/>
      <c r="B29" s="17"/>
      <c r="C29" s="18"/>
      <c r="D29" s="18"/>
      <c r="E29" s="25"/>
      <c r="F29" s="26"/>
      <c r="G29" s="27"/>
      <c r="H29" s="27"/>
      <c r="I29" s="25"/>
      <c r="J29" s="34" t="str">
        <f t="shared" si="0"/>
        <v/>
      </c>
      <c r="K29" s="35" t="str">
        <f t="shared" si="1"/>
        <v/>
      </c>
      <c r="L29" s="33">
        <f t="shared" si="2"/>
        <v>0</v>
      </c>
      <c r="M29" s="36" t="str">
        <f t="shared" si="3"/>
        <v/>
      </c>
      <c r="N29" s="37" t="str">
        <f t="shared" si="4"/>
        <v/>
      </c>
      <c r="O29" s="38" t="str">
        <f t="shared" si="8"/>
        <v/>
      </c>
      <c r="P29" s="30" t="str">
        <f t="shared" si="5"/>
        <v/>
      </c>
      <c r="Q29" s="30" t="str">
        <f t="shared" si="6"/>
        <v/>
      </c>
      <c r="R29" s="30" t="str">
        <f t="shared" si="7"/>
        <v/>
      </c>
    </row>
    <row r="30" ht="14.25" customHeight="1" spans="1:18">
      <c r="A30" s="16"/>
      <c r="B30" s="17"/>
      <c r="C30" s="18"/>
      <c r="D30" s="18"/>
      <c r="E30" s="25"/>
      <c r="F30" s="26"/>
      <c r="G30" s="27"/>
      <c r="H30" s="27"/>
      <c r="I30" s="25"/>
      <c r="J30" s="34" t="str">
        <f t="shared" si="0"/>
        <v/>
      </c>
      <c r="K30" s="35" t="str">
        <f t="shared" si="1"/>
        <v/>
      </c>
      <c r="L30" s="33">
        <f t="shared" si="2"/>
        <v>0</v>
      </c>
      <c r="M30" s="36" t="str">
        <f t="shared" si="3"/>
        <v/>
      </c>
      <c r="N30" s="37" t="str">
        <f t="shared" si="4"/>
        <v/>
      </c>
      <c r="O30" s="38" t="str">
        <f t="shared" si="8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ht="14.25" customHeight="1" spans="1:18">
      <c r="A31" s="16"/>
      <c r="B31" s="17"/>
      <c r="C31" s="18"/>
      <c r="D31" s="18"/>
      <c r="E31" s="25"/>
      <c r="F31" s="26"/>
      <c r="G31" s="27"/>
      <c r="H31" s="27"/>
      <c r="I31" s="25"/>
      <c r="J31" s="34" t="str">
        <f t="shared" si="0"/>
        <v/>
      </c>
      <c r="K31" s="35" t="str">
        <f t="shared" si="1"/>
        <v/>
      </c>
      <c r="L31" s="33">
        <f t="shared" si="2"/>
        <v>0</v>
      </c>
      <c r="M31" s="36" t="str">
        <f t="shared" si="3"/>
        <v/>
      </c>
      <c r="N31" s="37" t="str">
        <f t="shared" si="4"/>
        <v/>
      </c>
      <c r="O31" s="38" t="str">
        <f t="shared" si="8"/>
        <v/>
      </c>
      <c r="P31" s="30" t="str">
        <f t="shared" si="5"/>
        <v/>
      </c>
      <c r="Q31" s="30" t="str">
        <f t="shared" si="6"/>
        <v/>
      </c>
      <c r="R31" s="30" t="str">
        <f t="shared" si="7"/>
        <v/>
      </c>
    </row>
    <row r="32" ht="14.25" customHeight="1" spans="1:18">
      <c r="A32" s="16"/>
      <c r="B32" s="17"/>
      <c r="C32" s="18"/>
      <c r="D32" s="18"/>
      <c r="E32" s="25"/>
      <c r="F32" s="26"/>
      <c r="G32" s="27"/>
      <c r="H32" s="27"/>
      <c r="I32" s="25"/>
      <c r="J32" s="34" t="str">
        <f t="shared" si="0"/>
        <v/>
      </c>
      <c r="K32" s="35" t="str">
        <f t="shared" si="1"/>
        <v/>
      </c>
      <c r="L32" s="33">
        <f t="shared" si="2"/>
        <v>0</v>
      </c>
      <c r="M32" s="36" t="str">
        <f t="shared" si="3"/>
        <v/>
      </c>
      <c r="N32" s="37" t="str">
        <f t="shared" si="4"/>
        <v/>
      </c>
      <c r="O32" s="38" t="str">
        <f t="shared" si="8"/>
        <v/>
      </c>
      <c r="P32" s="30" t="str">
        <f t="shared" si="5"/>
        <v/>
      </c>
      <c r="Q32" s="30" t="str">
        <f t="shared" si="6"/>
        <v/>
      </c>
      <c r="R32" s="30" t="str">
        <f t="shared" si="7"/>
        <v/>
      </c>
    </row>
    <row r="33" ht="14.25" customHeight="1" spans="1:18">
      <c r="A33" s="16"/>
      <c r="B33" s="17"/>
      <c r="C33" s="18"/>
      <c r="D33" s="18"/>
      <c r="E33" s="25"/>
      <c r="F33" s="26"/>
      <c r="G33" s="27"/>
      <c r="H33" s="27"/>
      <c r="I33" s="25"/>
      <c r="J33" s="34" t="str">
        <f t="shared" si="0"/>
        <v/>
      </c>
      <c r="K33" s="35" t="str">
        <f t="shared" si="1"/>
        <v/>
      </c>
      <c r="L33" s="33">
        <f t="shared" si="2"/>
        <v>0</v>
      </c>
      <c r="M33" s="36" t="str">
        <f t="shared" si="3"/>
        <v/>
      </c>
      <c r="N33" s="37" t="str">
        <f t="shared" si="4"/>
        <v/>
      </c>
      <c r="O33" s="38" t="str">
        <f t="shared" si="8"/>
        <v/>
      </c>
      <c r="P33" s="30" t="str">
        <f t="shared" si="5"/>
        <v/>
      </c>
      <c r="Q33" s="30" t="str">
        <f t="shared" si="6"/>
        <v/>
      </c>
      <c r="R33" s="30" t="str">
        <f t="shared" si="7"/>
        <v/>
      </c>
    </row>
    <row r="34" ht="14.25" customHeight="1" spans="1:18">
      <c r="A34" s="16"/>
      <c r="B34" s="17"/>
      <c r="C34" s="18"/>
      <c r="D34" s="18"/>
      <c r="E34" s="25"/>
      <c r="F34" s="26"/>
      <c r="G34" s="27"/>
      <c r="H34" s="27"/>
      <c r="I34" s="25"/>
      <c r="J34" s="34" t="str">
        <f t="shared" si="0"/>
        <v/>
      </c>
      <c r="K34" s="35" t="str">
        <f t="shared" si="1"/>
        <v/>
      </c>
      <c r="L34" s="33">
        <f t="shared" si="2"/>
        <v>0</v>
      </c>
      <c r="M34" s="36" t="str">
        <f t="shared" si="3"/>
        <v/>
      </c>
      <c r="N34" s="37" t="str">
        <f t="shared" si="4"/>
        <v/>
      </c>
      <c r="O34" s="38" t="str">
        <f t="shared" si="8"/>
        <v/>
      </c>
      <c r="P34" s="30" t="str">
        <f t="shared" si="5"/>
        <v/>
      </c>
      <c r="Q34" s="30" t="str">
        <f t="shared" si="6"/>
        <v/>
      </c>
      <c r="R34" s="30" t="str">
        <f t="shared" si="7"/>
        <v/>
      </c>
    </row>
    <row r="35" ht="14.25" customHeight="1" spans="1:18">
      <c r="A35" s="16"/>
      <c r="B35" s="17"/>
      <c r="C35" s="18"/>
      <c r="D35" s="18"/>
      <c r="E35" s="25"/>
      <c r="F35" s="26"/>
      <c r="G35" s="27"/>
      <c r="H35" s="27"/>
      <c r="I35" s="25"/>
      <c r="J35" s="34" t="str">
        <f t="shared" si="0"/>
        <v/>
      </c>
      <c r="K35" s="35" t="str">
        <f t="shared" si="1"/>
        <v/>
      </c>
      <c r="L35" s="33">
        <f t="shared" si="2"/>
        <v>0</v>
      </c>
      <c r="M35" s="36" t="str">
        <f t="shared" si="3"/>
        <v/>
      </c>
      <c r="N35" s="37" t="str">
        <f t="shared" si="4"/>
        <v/>
      </c>
      <c r="O35" s="38" t="str">
        <f t="shared" si="8"/>
        <v/>
      </c>
      <c r="P35" s="30" t="str">
        <f t="shared" si="5"/>
        <v/>
      </c>
      <c r="Q35" s="30" t="str">
        <f t="shared" si="6"/>
        <v/>
      </c>
      <c r="R35" s="30" t="str">
        <f t="shared" si="7"/>
        <v/>
      </c>
    </row>
    <row r="36" ht="14.25" customHeight="1" spans="1:18">
      <c r="A36" s="16"/>
      <c r="B36" s="17"/>
      <c r="C36" s="18"/>
      <c r="D36" s="18"/>
      <c r="E36" s="25"/>
      <c r="F36" s="26"/>
      <c r="G36" s="27"/>
      <c r="H36" s="27"/>
      <c r="I36" s="25"/>
      <c r="J36" s="34" t="str">
        <f t="shared" si="0"/>
        <v/>
      </c>
      <c r="K36" s="35" t="str">
        <f t="shared" si="1"/>
        <v/>
      </c>
      <c r="L36" s="33">
        <f t="shared" si="2"/>
        <v>0</v>
      </c>
      <c r="M36" s="36" t="str">
        <f t="shared" si="3"/>
        <v/>
      </c>
      <c r="N36" s="37" t="str">
        <f t="shared" si="4"/>
        <v/>
      </c>
      <c r="O36" s="38" t="str">
        <f t="shared" si="8"/>
        <v/>
      </c>
      <c r="P36" s="30" t="str">
        <f t="shared" si="5"/>
        <v/>
      </c>
      <c r="Q36" s="30" t="str">
        <f t="shared" si="6"/>
        <v/>
      </c>
      <c r="R36" s="30" t="str">
        <f t="shared" si="7"/>
        <v/>
      </c>
    </row>
    <row r="37" ht="14.25" customHeight="1" spans="1:18">
      <c r="A37" s="16"/>
      <c r="B37" s="17"/>
      <c r="C37" s="18"/>
      <c r="D37" s="18"/>
      <c r="E37" s="25"/>
      <c r="F37" s="26"/>
      <c r="G37" s="27"/>
      <c r="H37" s="27"/>
      <c r="I37" s="25"/>
      <c r="J37" s="34" t="str">
        <f t="shared" si="0"/>
        <v/>
      </c>
      <c r="K37" s="35" t="str">
        <f t="shared" si="1"/>
        <v/>
      </c>
      <c r="L37" s="33">
        <f t="shared" si="2"/>
        <v>0</v>
      </c>
      <c r="M37" s="36" t="str">
        <f t="shared" si="3"/>
        <v/>
      </c>
      <c r="N37" s="37" t="str">
        <f t="shared" si="4"/>
        <v/>
      </c>
      <c r="O37" s="38" t="str">
        <f t="shared" si="8"/>
        <v/>
      </c>
      <c r="P37" s="30" t="str">
        <f t="shared" si="5"/>
        <v/>
      </c>
      <c r="Q37" s="30" t="str">
        <f t="shared" si="6"/>
        <v/>
      </c>
      <c r="R37" s="30" t="str">
        <f t="shared" si="7"/>
        <v/>
      </c>
    </row>
    <row r="38" ht="14.25" customHeight="1" spans="1:18">
      <c r="A38" s="16"/>
      <c r="B38" s="17"/>
      <c r="C38" s="18"/>
      <c r="D38" s="18"/>
      <c r="E38" s="25"/>
      <c r="F38" s="26"/>
      <c r="G38" s="27"/>
      <c r="H38" s="27"/>
      <c r="I38" s="25"/>
      <c r="J38" s="34" t="str">
        <f t="shared" si="0"/>
        <v/>
      </c>
      <c r="K38" s="35" t="str">
        <f t="shared" si="1"/>
        <v/>
      </c>
      <c r="L38" s="33">
        <f t="shared" si="2"/>
        <v>0</v>
      </c>
      <c r="M38" s="36" t="str">
        <f t="shared" si="3"/>
        <v/>
      </c>
      <c r="N38" s="37" t="str">
        <f t="shared" si="4"/>
        <v/>
      </c>
      <c r="O38" s="38" t="str">
        <f t="shared" si="8"/>
        <v/>
      </c>
      <c r="P38" s="30" t="str">
        <f t="shared" si="5"/>
        <v/>
      </c>
      <c r="Q38" s="30" t="str">
        <f t="shared" si="6"/>
        <v/>
      </c>
      <c r="R38" s="30" t="str">
        <f t="shared" si="7"/>
        <v/>
      </c>
    </row>
    <row r="39" ht="14.25" customHeight="1" spans="1:18">
      <c r="A39" s="16"/>
      <c r="B39" s="17"/>
      <c r="C39" s="18"/>
      <c r="D39" s="18"/>
      <c r="E39" s="25"/>
      <c r="F39" s="26"/>
      <c r="G39" s="27"/>
      <c r="H39" s="27"/>
      <c r="I39" s="25"/>
      <c r="J39" s="34" t="str">
        <f t="shared" si="0"/>
        <v/>
      </c>
      <c r="K39" s="35" t="str">
        <f t="shared" si="1"/>
        <v/>
      </c>
      <c r="L39" s="33">
        <f t="shared" si="2"/>
        <v>0</v>
      </c>
      <c r="M39" s="36" t="str">
        <f t="shared" si="3"/>
        <v/>
      </c>
      <c r="N39" s="37" t="str">
        <f t="shared" si="4"/>
        <v/>
      </c>
      <c r="O39" s="38" t="str">
        <f t="shared" si="8"/>
        <v/>
      </c>
      <c r="P39" s="30" t="str">
        <f t="shared" si="5"/>
        <v/>
      </c>
      <c r="Q39" s="30" t="str">
        <f t="shared" si="6"/>
        <v/>
      </c>
      <c r="R39" s="30" t="str">
        <f t="shared" si="7"/>
        <v/>
      </c>
    </row>
    <row r="40" ht="14.25" customHeight="1" spans="1:18">
      <c r="A40" s="16"/>
      <c r="B40" s="17"/>
      <c r="C40" s="18"/>
      <c r="D40" s="18"/>
      <c r="E40" s="25"/>
      <c r="F40" s="26"/>
      <c r="G40" s="27"/>
      <c r="H40" s="27"/>
      <c r="I40" s="25"/>
      <c r="J40" s="34" t="str">
        <f t="shared" si="0"/>
        <v/>
      </c>
      <c r="K40" s="35" t="str">
        <f t="shared" si="1"/>
        <v/>
      </c>
      <c r="L40" s="33">
        <f t="shared" si="2"/>
        <v>0</v>
      </c>
      <c r="M40" s="36" t="str">
        <f t="shared" si="3"/>
        <v/>
      </c>
      <c r="N40" s="37" t="str">
        <f t="shared" si="4"/>
        <v/>
      </c>
      <c r="O40" s="38" t="str">
        <f t="shared" si="8"/>
        <v/>
      </c>
      <c r="P40" s="30" t="str">
        <f t="shared" si="5"/>
        <v/>
      </c>
      <c r="Q40" s="30" t="str">
        <f t="shared" si="6"/>
        <v/>
      </c>
      <c r="R40" s="30" t="str">
        <f t="shared" si="7"/>
        <v/>
      </c>
    </row>
    <row r="41" spans="7:8">
      <c r="G41" s="28"/>
      <c r="H41" s="28"/>
    </row>
    <row r="42" spans="7:8">
      <c r="G42" s="28"/>
      <c r="H42" s="28"/>
    </row>
    <row r="43" spans="7:8">
      <c r="G43" s="28"/>
      <c r="H43" s="28"/>
    </row>
    <row r="44" spans="7:8">
      <c r="G44" s="28"/>
      <c r="H44" s="28"/>
    </row>
    <row r="45" spans="7:8">
      <c r="G45" s="28"/>
      <c r="H45" s="28"/>
    </row>
    <row r="46" spans="7:8">
      <c r="G46" s="28"/>
      <c r="H46" s="28"/>
    </row>
    <row r="47" spans="7:8">
      <c r="G47" s="28"/>
      <c r="H47" s="28"/>
    </row>
  </sheetData>
  <sheetProtection formatCells="0" insertHyperlinks="0" autoFilter="0"/>
  <mergeCells count="7">
    <mergeCell ref="B1:P1"/>
    <mergeCell ref="B2:P2"/>
    <mergeCell ref="B3:P3"/>
    <mergeCell ref="B4:P4"/>
    <mergeCell ref="B10:L10"/>
    <mergeCell ref="C11:I11"/>
    <mergeCell ref="J11:R11"/>
  </mergeCells>
  <hyperlinks>
    <hyperlink ref="B3" r:id="rId2" display="https://cn.investing.com/rates-bonds/"/>
    <hyperlink ref="B2" r:id="rId3" display="https://cn.investing.com/economic-calendar/interest-rate-decision-168"/>
    <hyperlink ref="B1" r:id="rId4" display="https://www.legulegu.com/stockdata/market/sandp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计算好价格A股</vt:lpstr>
      <vt:lpstr>计算好价格港股</vt:lpstr>
      <vt:lpstr>计算好价格美股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weimiao</cp:lastModifiedBy>
  <dcterms:created xsi:type="dcterms:W3CDTF">2020-12-21T20:54:00Z</dcterms:created>
  <dcterms:modified xsi:type="dcterms:W3CDTF">2021-09-23T11:17:36Z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218BE323DD7E41AF9AD4FEF612EC3CD2</vt:lpwstr>
  </property>
  <property fmtid="{D5CDD505-2E9C-101B-9397-08002B2CF9AE}" pid="5" name="KSOProductBuildVer">
    <vt:lpwstr>2052-3.3.1.5149</vt:lpwstr>
  </property>
</Properties>
</file>