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C:\Users\seigyo41\Documents\@mine\"/>
    </mc:Choice>
  </mc:AlternateContent>
  <xr:revisionPtr revIDLastSave="108" documentId="13_ncr:1_{51B666E3-5273-4BCF-A44A-0CB50D4480D6}" xr6:coauthVersionLast="47" xr6:coauthVersionMax="47" xr10:uidLastSave="{EE72C2A7-E332-4130-8494-02D9C22900D8}"/>
  <bookViews>
    <workbookView xWindow="-120" yWindow="-120" windowWidth="29040" windowHeight="15840" tabRatio="850" firstSheet="7" activeTab="7" xr2:uid="{00000000-000D-0000-FFFF-FFFF00000000}"/>
  </bookViews>
  <sheets>
    <sheet name="リスト" sheetId="1" state="hidden" r:id="rId1"/>
    <sheet name="キャラシート" sheetId="2" r:id="rId2"/>
    <sheet name="応用技" sheetId="3" r:id="rId3"/>
    <sheet name="クリーチャー" sheetId="4" r:id="rId4"/>
    <sheet name="クリーチャー_2" sheetId="8" state="hidden" r:id="rId5"/>
    <sheet name="クリーチャー_3" sheetId="9" state="hidden" r:id="rId6"/>
    <sheet name="進行表" sheetId="5" state="hidden" r:id="rId7"/>
    <sheet name="進行表_拡張" sheetId="6" r:id="rId8"/>
    <sheet name="進行表(縦)" sheetId="10" r:id="rId9"/>
    <sheet name="貼り付け用 " sheetId="7" r:id="rId10"/>
  </sheets>
  <externalReferences>
    <externalReference r:id="rId11"/>
    <externalReference r:id="rId12"/>
  </externalReferences>
  <definedNames>
    <definedName name="攻撃スタイル">リスト!$C$3:$C$5</definedName>
    <definedName name="身体タイプ">リスト!$F$3:$F$5</definedName>
    <definedName name="能力タイプ">リスト!$A$3:$A$8</definedName>
    <definedName name="能力分類">リスト!$A$3:$A$8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7" i="6" l="1"/>
  <c r="L61" i="6"/>
  <c r="J61" i="6"/>
  <c r="J60" i="6"/>
  <c r="A55" i="6"/>
  <c r="L52" i="6"/>
  <c r="J52" i="6"/>
  <c r="J51" i="6"/>
  <c r="A46" i="6"/>
  <c r="A37" i="6"/>
  <c r="G32" i="6"/>
  <c r="G31" i="6"/>
  <c r="I22" i="6"/>
  <c r="G22" i="6"/>
  <c r="G20" i="6"/>
  <c r="G18" i="6"/>
  <c r="E18" i="6"/>
  <c r="A18" i="6"/>
  <c r="D11" i="10"/>
  <c r="H11" i="10"/>
  <c r="P10" i="10"/>
  <c r="D10" i="10"/>
  <c r="Q10" i="10"/>
  <c r="Q9" i="10"/>
  <c r="P9" i="10"/>
  <c r="M9" i="10"/>
  <c r="F9" i="10"/>
  <c r="S8" i="10"/>
  <c r="P8" i="10"/>
  <c r="S7" i="10"/>
  <c r="P7" i="10"/>
  <c r="H7" i="10"/>
  <c r="G5" i="10"/>
  <c r="H5" i="10"/>
  <c r="F7" i="10"/>
  <c r="D7" i="10"/>
  <c r="S6" i="10"/>
  <c r="P6" i="10"/>
  <c r="N6" i="10"/>
  <c r="L6" i="10"/>
  <c r="J6" i="10"/>
  <c r="S5" i="10"/>
  <c r="P5" i="10"/>
  <c r="F5" i="10"/>
  <c r="E5" i="10"/>
  <c r="D5" i="10"/>
  <c r="C5" i="10"/>
  <c r="S4" i="10"/>
  <c r="P4" i="10"/>
  <c r="N4" i="10"/>
  <c r="L4" i="10"/>
  <c r="J4" i="10"/>
  <c r="S3" i="10"/>
  <c r="P3" i="10"/>
  <c r="G3" i="10"/>
  <c r="E3" i="10"/>
  <c r="C3" i="10"/>
  <c r="N2" i="10"/>
  <c r="L2" i="10"/>
  <c r="J2" i="10"/>
  <c r="B11" i="7"/>
  <c r="B9" i="7"/>
  <c r="B7" i="7"/>
  <c r="H5" i="7"/>
  <c r="F5" i="7"/>
  <c r="D5" i="7"/>
  <c r="B5" i="7"/>
  <c r="H2" i="7"/>
  <c r="G19" i="9"/>
  <c r="F56" i="6"/>
  <c r="F19" i="9"/>
  <c r="F54" i="6"/>
  <c r="D19" i="9"/>
  <c r="C16" i="9"/>
  <c r="D58" i="6"/>
  <c r="C15" i="9"/>
  <c r="D61" i="6"/>
  <c r="C14" i="9"/>
  <c r="C13" i="9"/>
  <c r="D60" i="6"/>
  <c r="C12" i="9"/>
  <c r="B60" i="6"/>
  <c r="C11" i="9"/>
  <c r="C10" i="9"/>
  <c r="I5" i="9"/>
  <c r="G19" i="8"/>
  <c r="F47" i="6"/>
  <c r="F19" i="8"/>
  <c r="F45" i="6"/>
  <c r="D19" i="8"/>
  <c r="C16" i="8"/>
  <c r="D49" i="6"/>
  <c r="C15" i="8"/>
  <c r="D52" i="6"/>
  <c r="C14" i="8"/>
  <c r="C13" i="8"/>
  <c r="D51" i="6"/>
  <c r="C12" i="8"/>
  <c r="B51" i="6"/>
  <c r="C11" i="8"/>
  <c r="F51" i="6"/>
  <c r="C10" i="8"/>
  <c r="I5" i="8"/>
  <c r="F2" i="7"/>
  <c r="D2" i="7"/>
  <c r="B2" i="7"/>
  <c r="F8" i="10"/>
  <c r="Q11" i="10"/>
  <c r="B52" i="6"/>
  <c r="B61" i="6"/>
  <c r="J5" i="10"/>
  <c r="S9" i="10"/>
  <c r="T7" i="10"/>
  <c r="D9" i="10"/>
  <c r="D8" i="10"/>
  <c r="L7" i="10"/>
  <c r="J7" i="10"/>
  <c r="Q3" i="10"/>
  <c r="G9" i="10"/>
  <c r="G8" i="10"/>
  <c r="N7" i="10"/>
  <c r="H10" i="10"/>
  <c r="L3" i="10"/>
  <c r="L5" i="10"/>
  <c r="Q7" i="10"/>
  <c r="N3" i="10"/>
  <c r="Q5" i="10"/>
  <c r="M11" i="10"/>
  <c r="J3" i="10"/>
  <c r="L144" i="6"/>
  <c r="F144" i="6"/>
  <c r="C143" i="6"/>
  <c r="F140" i="6"/>
  <c r="C140" i="6"/>
  <c r="C139" i="6"/>
  <c r="D139" i="6"/>
  <c r="E137" i="6"/>
  <c r="F137" i="6"/>
  <c r="D137" i="6"/>
  <c r="C137" i="6"/>
  <c r="B137" i="6"/>
  <c r="A137" i="6"/>
  <c r="L130" i="6"/>
  <c r="E123" i="6"/>
  <c r="F123" i="6"/>
  <c r="F130" i="6"/>
  <c r="C129" i="6"/>
  <c r="F126" i="6"/>
  <c r="C126" i="6"/>
  <c r="C125" i="6"/>
  <c r="D125" i="6"/>
  <c r="D123" i="6"/>
  <c r="C123" i="6"/>
  <c r="B123" i="6"/>
  <c r="A123" i="6"/>
  <c r="K125" i="6"/>
  <c r="L116" i="6"/>
  <c r="E109" i="6"/>
  <c r="F109" i="6"/>
  <c r="F116" i="6"/>
  <c r="C115" i="6"/>
  <c r="F112" i="6"/>
  <c r="C112" i="6"/>
  <c r="C111" i="6"/>
  <c r="D111" i="6"/>
  <c r="D109" i="6"/>
  <c r="C109" i="6"/>
  <c r="B109" i="6"/>
  <c r="A109" i="6"/>
  <c r="L102" i="6"/>
  <c r="F102" i="6"/>
  <c r="C101" i="6"/>
  <c r="F98" i="6"/>
  <c r="C98" i="6"/>
  <c r="C97" i="6"/>
  <c r="D97" i="6"/>
  <c r="E95" i="6"/>
  <c r="F95" i="6"/>
  <c r="D95" i="6"/>
  <c r="C95" i="6"/>
  <c r="B95" i="6"/>
  <c r="A95" i="6"/>
  <c r="L88" i="6"/>
  <c r="F88" i="6"/>
  <c r="C87" i="6"/>
  <c r="F84" i="6"/>
  <c r="C84" i="6"/>
  <c r="C83" i="6"/>
  <c r="D83" i="6"/>
  <c r="E81" i="6"/>
  <c r="F81" i="6"/>
  <c r="D81" i="6"/>
  <c r="C81" i="6"/>
  <c r="B81" i="6"/>
  <c r="A81" i="6"/>
  <c r="K83" i="6"/>
  <c r="L74" i="6"/>
  <c r="F74" i="6"/>
  <c r="C73" i="6"/>
  <c r="F70" i="6"/>
  <c r="C70" i="6"/>
  <c r="C69" i="6"/>
  <c r="D69" i="6"/>
  <c r="E67" i="6"/>
  <c r="F67" i="6"/>
  <c r="D67" i="6"/>
  <c r="C67" i="6"/>
  <c r="B67" i="6"/>
  <c r="A67" i="6"/>
  <c r="B59" i="6"/>
  <c r="A59" i="6"/>
  <c r="B50" i="6"/>
  <c r="A50" i="6"/>
  <c r="H32" i="6"/>
  <c r="H31" i="6"/>
  <c r="F27" i="6"/>
  <c r="F23" i="6"/>
  <c r="C22" i="6"/>
  <c r="D22" i="6"/>
  <c r="C26" i="6"/>
  <c r="V7" i="2"/>
  <c r="Z7" i="2"/>
  <c r="W10" i="2"/>
  <c r="X10" i="2"/>
  <c r="Z10" i="2"/>
  <c r="W11" i="2"/>
  <c r="X11" i="2"/>
  <c r="Z11" i="2"/>
  <c r="W12" i="2"/>
  <c r="X12" i="2"/>
  <c r="Z12" i="2"/>
  <c r="W13" i="2"/>
  <c r="X13" i="2"/>
  <c r="Z13" i="2"/>
  <c r="W14" i="2"/>
  <c r="X14" i="2"/>
  <c r="Z14" i="2"/>
  <c r="W15" i="2"/>
  <c r="X15" i="2"/>
  <c r="Z15" i="2"/>
  <c r="W16" i="2"/>
  <c r="X16" i="2"/>
  <c r="U17" i="2"/>
  <c r="V17" i="2"/>
  <c r="V18" i="2"/>
  <c r="X17" i="2"/>
  <c r="Y17" i="2"/>
  <c r="Z17" i="2"/>
  <c r="U18" i="2"/>
  <c r="X18" i="2"/>
  <c r="Y18" i="2"/>
  <c r="Z18" i="2"/>
  <c r="AA22" i="2"/>
  <c r="T24" i="2"/>
  <c r="AA24" i="2"/>
  <c r="T25" i="2"/>
  <c r="AA25" i="2"/>
  <c r="T26" i="2"/>
  <c r="AA26" i="2"/>
  <c r="T27" i="2"/>
  <c r="AA27" i="2"/>
  <c r="AA13" i="2"/>
  <c r="H20" i="2"/>
  <c r="O28" i="2"/>
  <c r="T28" i="2"/>
  <c r="AA28" i="2"/>
  <c r="O29" i="2"/>
  <c r="T29" i="2"/>
  <c r="AA29" i="2"/>
  <c r="AA15" i="2"/>
  <c r="O30" i="2"/>
  <c r="T30" i="2"/>
  <c r="AA30" i="2"/>
  <c r="G31" i="2"/>
  <c r="H31" i="2"/>
  <c r="O31" i="2"/>
  <c r="U31" i="2"/>
  <c r="V31" i="2"/>
  <c r="W31" i="2"/>
  <c r="X31" i="2"/>
  <c r="Y31" i="2"/>
  <c r="Z31" i="2"/>
  <c r="AA31" i="2"/>
  <c r="O32" i="2"/>
  <c r="AA32" i="2"/>
  <c r="G33" i="2"/>
  <c r="H33" i="2"/>
  <c r="O33" i="2"/>
  <c r="G35" i="2"/>
  <c r="B19" i="4"/>
  <c r="H35" i="2"/>
  <c r="C19" i="4"/>
  <c r="Q36" i="2"/>
  <c r="AA38" i="2"/>
  <c r="AA39" i="2"/>
  <c r="Y44" i="2"/>
  <c r="Y45" i="2"/>
  <c r="AA40" i="2"/>
  <c r="Z44" i="2"/>
  <c r="Z45" i="2"/>
  <c r="X44" i="2"/>
  <c r="X45" i="2"/>
  <c r="Y50" i="2"/>
  <c r="U53" i="2"/>
  <c r="AA53" i="2"/>
  <c r="D25" i="2"/>
  <c r="B27" i="6"/>
  <c r="Y59" i="2"/>
  <c r="I5" i="4"/>
  <c r="C10" i="4"/>
  <c r="J42" i="6"/>
  <c r="B41" i="6"/>
  <c r="A41" i="6"/>
  <c r="C11" i="4"/>
  <c r="C12" i="4"/>
  <c r="B42" i="6"/>
  <c r="C13" i="4"/>
  <c r="D42" i="6"/>
  <c r="C14" i="4"/>
  <c r="C15" i="4"/>
  <c r="D43" i="6"/>
  <c r="C16" i="4"/>
  <c r="D40" i="6"/>
  <c r="D19" i="4"/>
  <c r="F19" i="4"/>
  <c r="F36" i="6"/>
  <c r="G19" i="4"/>
  <c r="F38" i="6"/>
  <c r="A18" i="5"/>
  <c r="E18" i="5"/>
  <c r="C22" i="5"/>
  <c r="D22" i="5"/>
  <c r="C23" i="5"/>
  <c r="E23" i="5"/>
  <c r="F23" i="5"/>
  <c r="E24" i="5"/>
  <c r="C26" i="5"/>
  <c r="B27" i="5"/>
  <c r="F27" i="5"/>
  <c r="L27" i="5"/>
  <c r="B34" i="5"/>
  <c r="A34" i="5"/>
  <c r="D34" i="5"/>
  <c r="C34" i="5"/>
  <c r="C36" i="5"/>
  <c r="D36" i="5"/>
  <c r="C37" i="5"/>
  <c r="F37" i="5"/>
  <c r="C40" i="5"/>
  <c r="F41" i="5"/>
  <c r="L41" i="5"/>
  <c r="E34" i="5"/>
  <c r="F34" i="5"/>
  <c r="B48" i="5"/>
  <c r="A48" i="5"/>
  <c r="D48" i="5"/>
  <c r="C48" i="5"/>
  <c r="C50" i="5"/>
  <c r="D50" i="5"/>
  <c r="C51" i="5"/>
  <c r="F51" i="5"/>
  <c r="C54" i="5"/>
  <c r="F55" i="5"/>
  <c r="L55" i="5"/>
  <c r="E48" i="5"/>
  <c r="F48" i="5"/>
  <c r="B62" i="5"/>
  <c r="A62" i="5"/>
  <c r="D62" i="5"/>
  <c r="C62" i="5"/>
  <c r="C64" i="5"/>
  <c r="D64" i="5"/>
  <c r="C65" i="5"/>
  <c r="F65" i="5"/>
  <c r="C68" i="5"/>
  <c r="F69" i="5"/>
  <c r="L69" i="5"/>
  <c r="E62" i="5"/>
  <c r="F62" i="5"/>
  <c r="B76" i="5"/>
  <c r="A76" i="5"/>
  <c r="D76" i="5"/>
  <c r="C76" i="5"/>
  <c r="C78" i="5"/>
  <c r="D78" i="5"/>
  <c r="C79" i="5"/>
  <c r="F79" i="5"/>
  <c r="C82" i="5"/>
  <c r="F83" i="5"/>
  <c r="L83" i="5"/>
  <c r="E76" i="5"/>
  <c r="F76" i="5"/>
  <c r="E25" i="5"/>
  <c r="AA11" i="2"/>
  <c r="AA10" i="2"/>
  <c r="H17" i="2"/>
  <c r="X52" i="2"/>
  <c r="AA12" i="2"/>
  <c r="W17" i="2"/>
  <c r="AA14" i="2"/>
  <c r="AE9" i="2"/>
  <c r="AA16" i="2"/>
  <c r="AF4" i="2"/>
  <c r="H43" i="6"/>
  <c r="B43" i="6"/>
  <c r="F60" i="6"/>
  <c r="F42" i="6"/>
  <c r="C19" i="9"/>
  <c r="C19" i="8"/>
  <c r="E25" i="6"/>
  <c r="B19" i="9"/>
  <c r="H61" i="6"/>
  <c r="B19" i="8"/>
  <c r="H52" i="6"/>
  <c r="E24" i="6"/>
  <c r="E23" i="6"/>
  <c r="T8" i="10"/>
  <c r="Q8" i="10"/>
  <c r="T6" i="10"/>
  <c r="Q6" i="10"/>
  <c r="T5" i="10"/>
  <c r="T4" i="10"/>
  <c r="Q4" i="10"/>
  <c r="T3" i="10"/>
  <c r="E125" i="6"/>
  <c r="E124" i="6"/>
  <c r="E139" i="6"/>
  <c r="K139" i="6"/>
  <c r="E138" i="6"/>
  <c r="E69" i="6"/>
  <c r="E68" i="6"/>
  <c r="K97" i="6"/>
  <c r="E96" i="6"/>
  <c r="E97" i="6"/>
  <c r="E82" i="6"/>
  <c r="E83" i="6"/>
  <c r="K69" i="6"/>
  <c r="E110" i="6"/>
  <c r="K111" i="6"/>
  <c r="E111" i="6"/>
  <c r="G34" i="6"/>
  <c r="H34" i="6"/>
  <c r="E77" i="5"/>
  <c r="E78" i="5"/>
  <c r="E63" i="5"/>
  <c r="E64" i="5"/>
  <c r="E49" i="5"/>
  <c r="E50" i="5"/>
  <c r="E35" i="5"/>
  <c r="E36" i="5"/>
  <c r="AJ6" i="2"/>
  <c r="AF7" i="2"/>
  <c r="AJ7" i="2"/>
  <c r="AJ9" i="2"/>
  <c r="H23" i="2"/>
  <c r="AI5" i="2"/>
  <c r="H22" i="2"/>
  <c r="X56" i="2"/>
  <c r="AE4" i="2"/>
  <c r="AE5" i="2"/>
  <c r="H18" i="2"/>
  <c r="X50" i="2"/>
  <c r="U52" i="2"/>
  <c r="AA52" i="2"/>
  <c r="D23" i="2"/>
  <c r="Q35" i="2"/>
  <c r="W63" i="2"/>
  <c r="U49" i="2"/>
  <c r="AA49" i="2"/>
  <c r="D17" i="2"/>
  <c r="V63" i="2"/>
  <c r="U54" i="2"/>
  <c r="AA54" i="2"/>
  <c r="D27" i="2"/>
  <c r="U57" i="2"/>
  <c r="H19" i="2"/>
  <c r="X59" i="2"/>
  <c r="AE8" i="2"/>
  <c r="AF8" i="2"/>
  <c r="P19" i="2"/>
  <c r="AI6" i="2"/>
  <c r="P23" i="2"/>
  <c r="J28" i="5"/>
  <c r="U56" i="2"/>
  <c r="AA56" i="2"/>
  <c r="C33" i="2"/>
  <c r="D33" i="2"/>
  <c r="B24" i="6"/>
  <c r="V64" i="2"/>
  <c r="Z64" i="2"/>
  <c r="Y37" i="2"/>
  <c r="U58" i="2"/>
  <c r="AA58" i="2"/>
  <c r="H21" i="2"/>
  <c r="X57" i="2"/>
  <c r="AI4" i="2"/>
  <c r="P15" i="2"/>
  <c r="B28" i="5"/>
  <c r="AI9" i="2"/>
  <c r="AF9" i="2"/>
  <c r="P20" i="2"/>
  <c r="AF5" i="2"/>
  <c r="P16" i="2"/>
  <c r="AF6" i="2"/>
  <c r="AJ5" i="2"/>
  <c r="P22" i="2"/>
  <c r="AA17" i="2"/>
  <c r="AJ8" i="2"/>
  <c r="AJ4" i="2"/>
  <c r="P21" i="2"/>
  <c r="H28" i="5"/>
  <c r="U55" i="2"/>
  <c r="AA55" i="2"/>
  <c r="D35" i="2"/>
  <c r="U50" i="2"/>
  <c r="AA50" i="2"/>
  <c r="D31" i="2"/>
  <c r="U59" i="2"/>
  <c r="P26" i="2"/>
  <c r="F28" i="5"/>
  <c r="B33" i="6"/>
  <c r="C33" i="6"/>
  <c r="B26" i="6"/>
  <c r="B26" i="5"/>
  <c r="Z63" i="2"/>
  <c r="X37" i="2"/>
  <c r="J24" i="6"/>
  <c r="B20" i="6"/>
  <c r="A20" i="6"/>
  <c r="J24" i="5"/>
  <c r="B20" i="5"/>
  <c r="A20" i="5"/>
  <c r="E31" i="6"/>
  <c r="F31" i="6"/>
  <c r="AA57" i="2"/>
  <c r="C35" i="2"/>
  <c r="B21" i="6"/>
  <c r="B21" i="5"/>
  <c r="AA59" i="2"/>
  <c r="H27" i="2"/>
  <c r="E27" i="5"/>
  <c r="B24" i="5"/>
  <c r="E29" i="6"/>
  <c r="F29" i="6"/>
  <c r="H25" i="2"/>
  <c r="V65" i="2"/>
  <c r="H29" i="5"/>
  <c r="E30" i="6"/>
  <c r="F30" i="6"/>
  <c r="B30" i="6"/>
  <c r="C30" i="6"/>
  <c r="B29" i="5"/>
  <c r="F29" i="5"/>
  <c r="B34" i="6"/>
  <c r="C34" i="6"/>
  <c r="E27" i="6"/>
  <c r="F23" i="4"/>
  <c r="R4" i="4"/>
  <c r="F23" i="9"/>
  <c r="R4" i="9"/>
  <c r="F23" i="8"/>
  <c r="G10" i="8"/>
  <c r="B29" i="6"/>
  <c r="C29" i="6"/>
  <c r="D19" i="2"/>
  <c r="U51" i="2"/>
  <c r="AA51" i="2"/>
  <c r="D21" i="2"/>
  <c r="W65" i="2"/>
  <c r="AE6" i="2"/>
  <c r="P17" i="2"/>
  <c r="B31" i="6"/>
  <c r="C31" i="6"/>
  <c r="AE7" i="2"/>
  <c r="P18" i="2"/>
  <c r="B32" i="6"/>
  <c r="C32" i="6"/>
  <c r="AI7" i="2"/>
  <c r="P24" i="2"/>
  <c r="J29" i="5"/>
  <c r="AI8" i="2"/>
  <c r="P25" i="2"/>
  <c r="L28" i="5"/>
  <c r="C31" i="2"/>
  <c r="L29" i="5"/>
  <c r="E34" i="6"/>
  <c r="F34" i="6"/>
  <c r="Z65" i="2"/>
  <c r="Z37" i="2"/>
  <c r="R4" i="8"/>
  <c r="E32" i="6"/>
  <c r="F32" i="6"/>
  <c r="E33" i="6"/>
  <c r="F33" i="6"/>
  <c r="D9" i="7"/>
  <c r="G10" i="9"/>
  <c r="D29" i="5"/>
  <c r="D4" i="3"/>
  <c r="D28" i="5"/>
  <c r="L43" i="6"/>
  <c r="G10" i="4"/>
  <c r="B25" i="5"/>
  <c r="B25" i="6"/>
  <c r="C23" i="4"/>
  <c r="G4" i="3"/>
  <c r="J4" i="3"/>
  <c r="E26" i="5"/>
  <c r="E26" i="6"/>
  <c r="C23" i="9"/>
  <c r="C23" i="8"/>
  <c r="J27" i="5"/>
  <c r="E20" i="5"/>
  <c r="F20" i="5"/>
  <c r="J27" i="6"/>
  <c r="E20" i="6"/>
  <c r="F20" i="6"/>
  <c r="B23" i="5"/>
  <c r="B23" i="6"/>
  <c r="D11" i="7"/>
  <c r="J26" i="6"/>
  <c r="D20" i="6"/>
  <c r="C20" i="6"/>
  <c r="J26" i="5"/>
  <c r="D20" i="5"/>
  <c r="C20" i="5"/>
  <c r="X4" i="8"/>
  <c r="U4" i="8"/>
  <c r="H5" i="8"/>
  <c r="F49" i="6"/>
  <c r="F3" i="7"/>
  <c r="U4" i="9"/>
  <c r="H5" i="9"/>
  <c r="F58" i="6"/>
  <c r="X4" i="9"/>
  <c r="J43" i="6"/>
  <c r="H5" i="4"/>
  <c r="F40" i="6"/>
  <c r="U4" i="4"/>
  <c r="X4" i="4"/>
  <c r="I32" i="6"/>
  <c r="E21" i="6"/>
  <c r="K22" i="6"/>
  <c r="E22" i="6"/>
  <c r="C23" i="6"/>
  <c r="E21" i="5"/>
  <c r="E22" i="5"/>
  <c r="H3" i="7"/>
  <c r="D3" i="7"/>
  <c r="B3" i="7" l="1"/>
</calcChain>
</file>

<file path=xl/sharedStrings.xml><?xml version="1.0" encoding="utf-8"?>
<sst xmlns="http://schemas.openxmlformats.org/spreadsheetml/2006/main" count="2957" uniqueCount="1016">
  <si>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</si>
  <si>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</si>
  <si>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</si>
  <si>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</si>
  <si>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</si>
  <si>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</si>
  <si>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</si>
  <si>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</si>
  <si>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</si>
  <si>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</si>
  <si>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</si>
  <si>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</si>
  <si>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</si>
  <si>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</si>
  <si>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</si>
  <si>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</si>
  <si>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</si>
  <si>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</si>
  <si>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</si>
  <si>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</si>
  <si>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</si>
  <si>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</si>
  <si>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</si>
  <si>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</si>
  <si>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</si>
  <si>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</si>
  <si>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</si>
  <si>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</si>
  <si>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</si>
  <si>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</si>
  <si>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</si>
  <si>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</si>
  <si>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</si>
  <si>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</si>
  <si>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</si>
  <si>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</si>
  <si>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</si>
  <si>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</si>
  <si>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</si>
  <si>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</si>
  <si>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昇華者
【リバーサー】</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</si>
  <si>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</si>
  <si>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</si>
  <si>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</si>
  <si>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</si>
  <si>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</si>
  <si>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</si>
  <si>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</si>
  <si>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</si>
  <si>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</si>
  <si>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</si>
  <si>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</si>
  <si>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</si>
  <si>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</si>
  <si>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</si>
  <si>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</si>
  <si>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</si>
  <si>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</si>
  <si>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</si>
  <si>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</si>
  <si>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</si>
  <si>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</si>
  <si>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</si>
  <si>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</si>
  <si>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</si>
  <si>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</si>
  <si>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</si>
  <si>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</si>
  <si>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</si>
  <si>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</si>
  <si>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</si>
  <si>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</si>
  <si>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</si>
  <si>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</si>
  <si>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</si>
  <si>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</si>
  <si>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</si>
  <si>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</si>
  <si>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</si>
  <si>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</si>
  <si>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</si>
  <si>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</si>
  <si>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</si>
  <si>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</si>
  <si>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</si>
  <si>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</si>
  <si>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</si>
  <si>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</si>
  <si>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</si>
  <si>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</si>
  <si>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</si>
  <si>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</si>
  <si>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</si>
  <si>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</si>
  <si>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</si>
  <si>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</si>
  <si>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</si>
  <si>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</si>
  <si>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</si>
  <si>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</si>
  <si>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</si>
  <si>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</si>
  <si>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</si>
  <si>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</si>
  <si>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</si>
  <si>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</si>
  <si>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</si>
  <si>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</si>
  <si>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</si>
  <si>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</si>
  <si>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</si>
  <si>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</si>
  <si>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</si>
  <si>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</si>
  <si>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</si>
  <si>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</si>
  <si>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</si>
  <si>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</si>
  <si>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</si>
  <si>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</si>
  <si>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</si>
  <si>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</si>
  <si>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</si>
  <si>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</si>
  <si>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</si>
  <si>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</si>
  <si>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</si>
  <si>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</si>
  <si>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</si>
  <si>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</si>
  <si>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</si>
  <si>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</si>
  <si>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</si>
  <si>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</si>
  <si>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</si>
  <si>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</si>
  <si>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</si>
  <si>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</si>
  <si>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</si>
  <si>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</si>
  <si>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</si>
  <si>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</si>
  <si>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</si>
  <si>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</si>
  <si>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</si>
  <si>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</si>
  <si>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</si>
  <si>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</si>
  <si>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</si>
  <si>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</si>
  <si>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</si>
  <si>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</si>
  <si>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</si>
  <si>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</si>
  <si>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</si>
  <si>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</si>
  <si>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</si>
  <si>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</si>
  <si>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</si>
  <si>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</si>
  <si>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</si>
  <si>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</si>
  <si>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</si>
  <si>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</si>
  <si>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</si>
  <si>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</si>
  <si>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</si>
  <si>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</si>
  <si>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</si>
  <si>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</si>
  <si>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</si>
  <si>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</si>
  <si>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</si>
  <si>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</si>
  <si>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</si>
  <si>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</si>
  <si>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</si>
  <si>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</si>
  <si>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</si>
  <si>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</si>
  <si>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</si>
  <si>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</si>
  <si>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</si>
  <si>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</si>
  <si>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</si>
  <si>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</si>
  <si>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</si>
  <si>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</si>
  <si>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</si>
  <si>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</si>
  <si>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</si>
  <si>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</si>
  <si>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</si>
  <si>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</si>
  <si>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</si>
  <si>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</si>
  <si>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</si>
  <si>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</si>
  <si>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</si>
  <si>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</si>
  <si>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</si>
  <si>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</si>
  <si>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</si>
  <si>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</si>
  <si>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</si>
  <si>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</si>
  <si>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</si>
  <si>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</si>
  <si>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</si>
  <si>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</si>
  <si>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</si>
  <si>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</si>
  <si>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</si>
  <si>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</si>
  <si>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</si>
  <si>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</si>
  <si>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</si>
  <si>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</si>
  <si>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</si>
  <si>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</si>
  <si>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</si>
  <si>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</si>
  <si>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</si>
  <si>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</si>
  <si>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</si>
  <si>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</si>
  <si>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</si>
  <si>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</si>
  <si>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</si>
  <si>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</si>
  <si>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</si>
  <si>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</si>
  <si>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</si>
  <si>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</si>
  <si>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</si>
  <si>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</si>
  <si>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</si>
  <si>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</si>
  <si>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</si>
  <si>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</si>
  <si>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</si>
  <si>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</si>
  <si>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</si>
  <si>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</si>
  <si>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</si>
  <si>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</si>
  <si>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</si>
  <si>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</si>
  <si>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</si>
  <si>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</si>
  <si>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</si>
  <si>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</si>
  <si>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</si>
  <si>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</si>
  <si>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</si>
  <si>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</si>
  <si>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</si>
  <si>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</si>
  <si>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</si>
  <si>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</si>
  <si>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</si>
  <si>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</si>
  <si>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</si>
  <si>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</si>
  <si>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</si>
  <si>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</si>
  <si>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</si>
  <si>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</si>
  <si>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</si>
  <si>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</si>
  <si>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</si>
  <si>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</si>
  <si>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</si>
  <si>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</si>
  <si>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</si>
  <si>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</si>
  <si>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</si>
  <si>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</si>
  <si>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</si>
  <si>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</si>
  <si>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</si>
  <si>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</si>
  <si>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</si>
  <si>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</si>
  <si>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</si>
  <si>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</si>
  <si>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</si>
  <si>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</si>
  <si>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</si>
  <si>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</si>
  <si>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</si>
  <si>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</si>
  <si>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</si>
  <si>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</si>
  <si>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</si>
  <si>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</si>
  <si>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</si>
  <si>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</si>
  <si>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</si>
  <si>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</si>
  <si>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</si>
  <si>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</si>
  <si>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</si>
  <si>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</si>
  <si>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</si>
  <si>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</si>
  <si>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</si>
  <si>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</si>
  <si>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</si>
  <si>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</si>
  <si>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</si>
  <si>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</si>
  <si>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</si>
  <si>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</si>
  <si>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</si>
  <si>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</si>
  <si>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</si>
  <si>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</si>
  <si>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</si>
  <si>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</si>
  <si>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</si>
  <si>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</si>
  <si>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</si>
  <si>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</si>
  <si>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</si>
  <si>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</si>
  <si>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</si>
  <si>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</si>
  <si>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</si>
  <si>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</si>
  <si>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</si>
  <si>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</si>
  <si>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</si>
  <si>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</si>
  <si>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</si>
  <si>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</si>
  <si>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</si>
  <si>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</si>
  <si>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</si>
  <si>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</si>
  <si>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</si>
  <si>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</si>
  <si>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</si>
  <si>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</si>
  <si>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【ＳＰＥ】
エキスパート</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</si>
  <si>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</si>
  <si>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</si>
  <si>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</si>
  <si>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</si>
  <si>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</si>
  <si>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</si>
  <si>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</si>
  <si>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</si>
  <si>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</si>
  <si>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</si>
  <si>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</si>
  <si>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</si>
  <si>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</si>
  <si>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</si>
  <si>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</si>
  <si>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</si>
  <si>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</si>
  <si>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</si>
  <si>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防御</t>
  </si>
  <si>
    <t>移動</t>
  </si>
  <si>
    <t>制止</t>
  </si>
  <si>
    <t>高感度センサー【スペック－1】</t>
  </si>
  <si>
    <t>犯罪</t>
  </si>
  <si>
    <t>自由</t>
  </si>
  <si>
    <t>不死身【アンデット】</t>
  </si>
  <si>
    <t>不死身
【アンデット】</t>
  </si>
  <si>
    <t>【カルマ】
新鋭</t>
  </si>
  <si>
    <t>補正</t>
  </si>
  <si>
    <t>移動攻撃</t>
  </si>
  <si>
    <t>継続</t>
  </si>
  <si>
    <t>読心</t>
  </si>
  <si>
    <t>高演算電脳【スペック－1】</t>
  </si>
  <si>
    <t>技術者</t>
  </si>
  <si>
    <t>お人好し</t>
  </si>
  <si>
    <t>奉仕者【トレーダー】</t>
  </si>
  <si>
    <t>奉仕者
【トレーダー】</t>
  </si>
  <si>
    <t>【カルマ】
初心</t>
  </si>
  <si>
    <t>状態異常</t>
  </si>
  <si>
    <t>離脱</t>
  </si>
  <si>
    <t>操作</t>
  </si>
  <si>
    <r>
      <t>高性能マニピュレーター【スペック－</t>
    </r>
    <r>
      <rPr>
        <sz val="10"/>
        <rFont val="Arial"/>
        <family val="2"/>
        <charset val="128"/>
      </rPr>
      <t>1</t>
    </r>
    <r>
      <rPr>
        <sz val="10"/>
        <rFont val="ＭＳ Ｐゴシック"/>
        <family val="2"/>
        <charset val="128"/>
      </rPr>
      <t>】</t>
    </r>
  </si>
  <si>
    <t>宗教</t>
  </si>
  <si>
    <t>目立ちたがり</t>
  </si>
  <si>
    <t>闇商人【ディーラー】</t>
  </si>
  <si>
    <t>闇商人
【ディーラー】</t>
  </si>
  <si>
    <t>【カルマ】
失敗談</t>
  </si>
  <si>
    <t>創造</t>
  </si>
  <si>
    <t>参戦</t>
  </si>
  <si>
    <r>
      <t>光学迷彩【スペック－</t>
    </r>
    <r>
      <rPr>
        <sz val="10"/>
        <rFont val="Arial"/>
        <family val="2"/>
        <charset val="128"/>
      </rPr>
      <t>1</t>
    </r>
    <r>
      <rPr>
        <sz val="10"/>
        <rFont val="ＭＳ Ｐゴシック"/>
        <family val="2"/>
        <charset val="128"/>
      </rPr>
      <t>】</t>
    </r>
  </si>
  <si>
    <t>芸術</t>
  </si>
  <si>
    <t>友好</t>
  </si>
  <si>
    <t>破壊者【デストロイヤー】</t>
  </si>
  <si>
    <t>破壊者
【デストロイヤー】</t>
  </si>
  <si>
    <t>【カルマ】
伏兵</t>
  </si>
  <si>
    <t>その他</t>
  </si>
  <si>
    <t>参戦攻撃</t>
  </si>
  <si>
    <t>性質【威力】</t>
  </si>
  <si>
    <t>閃き</t>
  </si>
  <si>
    <r>
      <t>高出力ブースター【スペック－</t>
    </r>
    <r>
      <rPr>
        <sz val="10"/>
        <rFont val="Arial"/>
        <family val="2"/>
        <charset val="128"/>
      </rPr>
      <t>1</t>
    </r>
    <r>
      <rPr>
        <sz val="10"/>
        <rFont val="ＭＳ Ｐゴシック"/>
        <family val="2"/>
        <charset val="128"/>
      </rPr>
      <t>】</t>
    </r>
  </si>
  <si>
    <t>忠誠</t>
  </si>
  <si>
    <t>臆病</t>
  </si>
  <si>
    <t>職人【プロフェッショナル】</t>
  </si>
  <si>
    <t>職人
【プロフェッショナル】</t>
  </si>
  <si>
    <t>【カルマ】
調律者</t>
  </si>
  <si>
    <t>回避放棄</t>
  </si>
  <si>
    <t>性質【反応】</t>
  </si>
  <si>
    <t>心拍スカウター【スペック－1】</t>
  </si>
  <si>
    <t>野心</t>
  </si>
  <si>
    <t>ネガティブ</t>
  </si>
  <si>
    <t>鷹の目【ホークアイ】</t>
  </si>
  <si>
    <t>鷹の目
【ホークアイ】</t>
  </si>
  <si>
    <t>【カルマ】
崩壊者</t>
  </si>
  <si>
    <t>カバーリング</t>
  </si>
  <si>
    <t>性質【耐性】</t>
  </si>
  <si>
    <t>秘密</t>
  </si>
  <si>
    <t>寂しがり屋</t>
  </si>
  <si>
    <t>幻影【ファントム】</t>
  </si>
  <si>
    <t>幻影
【ファントム】</t>
  </si>
  <si>
    <t>【カルマ】
喪失者</t>
  </si>
  <si>
    <t>カバー態勢</t>
  </si>
  <si>
    <t>性質【感覚】</t>
  </si>
  <si>
    <t>探求</t>
  </si>
  <si>
    <t>嫉妬</t>
  </si>
  <si>
    <t>無血開城【ピースメイカー】</t>
  </si>
  <si>
    <t>無血開城
【ピースメイカー】</t>
  </si>
  <si>
    <t>【カルマ】
突然変異</t>
  </si>
  <si>
    <t>手加減</t>
  </si>
  <si>
    <t>性質【幸運】</t>
  </si>
  <si>
    <t>武道</t>
  </si>
  <si>
    <t>疑心</t>
  </si>
  <si>
    <t>人外【レジェンド】</t>
  </si>
  <si>
    <t>人外
【レジェンド】</t>
  </si>
  <si>
    <t>【カルマ】
覚醒者</t>
  </si>
  <si>
    <t>カウンター</t>
  </si>
  <si>
    <t>限定耐性</t>
  </si>
  <si>
    <t>研究</t>
  </si>
  <si>
    <t>虚偽</t>
  </si>
  <si>
    <t>希少種【レア】</t>
  </si>
  <si>
    <t>希少種
【レア】</t>
  </si>
  <si>
    <t>【カルマ】
探索者</t>
  </si>
  <si>
    <t>不意打ち</t>
  </si>
  <si>
    <t>限定無効</t>
  </si>
  <si>
    <t>温厚</t>
  </si>
  <si>
    <t>勇猛【ベルセルク】</t>
  </si>
  <si>
    <t>勇猛
【ベルセルク】</t>
  </si>
  <si>
    <t>【カルマ】
修羅</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</si>
  <si>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</si>
  <si>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</si>
  <si>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</si>
  <si>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</si>
  <si>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</si>
  <si>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</si>
  <si>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</si>
  <si>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</si>
  <si>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</si>
  <si>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</si>
  <si>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</si>
  <si>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</si>
  <si>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</si>
  <si>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</si>
  <si>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</si>
  <si>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</si>
  <si>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</si>
  <si>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</si>
  <si>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</si>
  <si>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</si>
  <si>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</si>
  <si>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</si>
  <si>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</si>
  <si>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</si>
  <si>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</si>
  <si>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</si>
  <si>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</si>
  <si>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</si>
  <si>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</si>
  <si>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</si>
  <si>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</si>
  <si>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</si>
  <si>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</si>
  <si>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</si>
  <si>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</si>
  <si>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</si>
  <si>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</si>
  <si>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</si>
  <si>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</si>
  <si>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</si>
  <si>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</si>
  <si>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</si>
  <si>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</si>
  <si>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</si>
  <si>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</si>
  <si>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</si>
  <si>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</si>
  <si>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</si>
  <si>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</si>
  <si>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</si>
  <si>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</si>
  <si>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</si>
  <si>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</si>
  <si>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</si>
  <si>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</si>
  <si>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</si>
  <si>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</si>
  <si>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</si>
  <si>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</si>
  <si>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</si>
  <si>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</si>
  <si>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</si>
  <si>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</si>
  <si>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</si>
  <si>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</si>
  <si>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</si>
  <si>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</si>
  <si>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</si>
  <si>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</si>
  <si>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</si>
  <si>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</si>
  <si>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</si>
  <si>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</si>
  <si>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</si>
  <si>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</si>
  <si>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</si>
  <si>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</si>
  <si>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</si>
  <si>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</si>
  <si>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</si>
  <si>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</si>
  <si>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</si>
  <si>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</si>
  <si>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</si>
  <si>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</si>
  <si>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</si>
  <si>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</si>
  <si>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</si>
  <si>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</si>
  <si>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</si>
  <si>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</si>
  <si>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</si>
  <si>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</si>
  <si>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</si>
  <si>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</si>
  <si>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</si>
  <si>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</si>
  <si>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</si>
  <si>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</si>
  <si>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</si>
  <si>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</si>
  <si>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</si>
  <si>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</si>
  <si>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</si>
  <si>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</si>
  <si>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</si>
  <si>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</si>
  <si>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</si>
  <si>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</si>
  <si>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</si>
  <si>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</si>
  <si>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</si>
  <si>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</si>
  <si>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</si>
  <si>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</si>
  <si>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</si>
  <si>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</si>
  <si>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</si>
  <si>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</si>
  <si>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</si>
  <si>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</si>
  <si>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</si>
  <si>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</si>
  <si>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</si>
  <si>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</si>
  <si>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</si>
  <si>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</si>
  <si>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</si>
  <si>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</si>
  <si>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</si>
  <si>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</si>
  <si>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</si>
  <si>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</si>
  <si>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</si>
  <si>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</si>
  <si>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</si>
  <si>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</si>
  <si>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</si>
  <si>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</si>
  <si>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</si>
  <si>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</si>
  <si>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</si>
  <si>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</si>
  <si>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</si>
  <si>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</si>
  <si>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</si>
  <si>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</si>
  <si>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</si>
  <si>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</si>
  <si>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</si>
  <si>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</si>
  <si>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</si>
  <si>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</si>
  <si>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</si>
  <si>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</si>
  <si>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</si>
  <si>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</si>
  <si>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</si>
  <si>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</si>
  <si>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</si>
  <si>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</si>
  <si>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</si>
  <si>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</si>
  <si>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</si>
  <si>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</si>
  <si>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</si>
  <si>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</si>
  <si>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</si>
  <si>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</si>
  <si>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</si>
  <si>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</si>
  <si>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</si>
  <si>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</si>
  <si>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</si>
  <si>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</si>
  <si>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</si>
  <si>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</si>
  <si>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</si>
  <si>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</si>
  <si>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</si>
  <si>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</si>
  <si>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</si>
  <si>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</si>
  <si>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</si>
  <si>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</si>
  <si>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</si>
  <si>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</si>
  <si>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</si>
  <si>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</si>
  <si>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</si>
  <si>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</si>
  <si>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</si>
  <si>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</si>
  <si>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</si>
  <si>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</si>
  <si>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</si>
  <si>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</si>
  <si>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</si>
  <si>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</si>
  <si>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</si>
  <si>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</si>
  <si>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</si>
  <si>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</si>
  <si>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</si>
  <si>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</si>
  <si>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</si>
  <si>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</si>
  <si>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</si>
  <si>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</si>
  <si>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</si>
  <si>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</si>
  <si>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</si>
  <si>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</si>
  <si>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</si>
  <si>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</si>
  <si>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</si>
  <si>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【特殊武装】
心拍スカウター</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</si>
  <si>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</si>
  <si>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</si>
  <si>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</si>
  <si>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</si>
  <si>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</si>
  <si>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</si>
  <si>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</si>
  <si>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</si>
  <si>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</si>
  <si>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</si>
  <si>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</si>
  <si>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</si>
  <si>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</si>
  <si>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</si>
  <si>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</si>
  <si>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</si>
  <si>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</si>
  <si>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</si>
  <si>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</si>
  <si>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</si>
  <si>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</si>
  <si>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</si>
  <si>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</si>
  <si>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</si>
  <si>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</si>
  <si>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</si>
  <si>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</si>
  <si>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</si>
  <si>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</si>
  <si>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</si>
  <si>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</si>
  <si>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</si>
  <si>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</si>
  <si>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</si>
  <si>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</si>
  <si>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</si>
  <si>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</si>
  <si>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</si>
  <si>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</si>
  <si>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</si>
  <si>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</si>
  <si>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</si>
  <si>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</si>
  <si>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</si>
  <si>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ＰＬ名</t>
  </si>
  <si>
    <t>次回セッション</t>
  </si>
  <si>
    <t>※先にこちらの欄を入力する事で左欄にある程度数値が自動反映されます</t>
  </si>
  <si>
    <t>笹木近衛</t>
  </si>
  <si>
    <t>Imaji</t>
  </si>
  <si>
    <t>次回状態</t>
  </si>
  <si>
    <t>基礎技能値</t>
  </si>
  <si>
    <t>運ボーナス</t>
  </si>
  <si>
    <t>持ち越し因子ダイス</t>
  </si>
  <si>
    <t>→手入力</t>
  </si>
  <si>
    <t>→選択入力</t>
  </si>
  <si>
    <t>→自動反映</t>
  </si>
  <si>
    <t>→反映結果</t>
  </si>
  <si>
    <t>性別</t>
  </si>
  <si>
    <t>年齢</t>
  </si>
  <si>
    <t>身長</t>
  </si>
  <si>
    <t>崩壊深度</t>
  </si>
  <si>
    <t>男性</t>
  </si>
  <si>
    <t>後遺症</t>
  </si>
  <si>
    <t>▼ステータス計算</t>
  </si>
  <si>
    <t>職業</t>
  </si>
  <si>
    <t>何でも屋</t>
  </si>
  <si>
    <t>基礎パラメーター</t>
  </si>
  <si>
    <t>総パラ</t>
  </si>
  <si>
    <t>基礎pt</t>
  </si>
  <si>
    <t>フリーpt</t>
  </si>
  <si>
    <t>計①</t>
  </si>
  <si>
    <t>能力者付与pt</t>
  </si>
  <si>
    <t>ノーマル付与pt</t>
  </si>
  <si>
    <t>身体付与pt</t>
  </si>
  <si>
    <t>①＋②</t>
  </si>
  <si>
    <t>ライフパス</t>
  </si>
  <si>
    <t>筋力</t>
  </si>
  <si>
    <t>スタンス</t>
  </si>
  <si>
    <t>耐久</t>
  </si>
  <si>
    <t>トゥルー</t>
  </si>
  <si>
    <t>知力</t>
  </si>
  <si>
    <t>パラメーター基準値</t>
  </si>
  <si>
    <t>キャライメージ</t>
  </si>
  <si>
    <t>精神</t>
  </si>
  <si>
    <t>無能</t>
  </si>
  <si>
    <t>貧弱</t>
  </si>
  <si>
    <t>常人</t>
  </si>
  <si>
    <t>秀才</t>
  </si>
  <si>
    <t>達人</t>
  </si>
  <si>
    <t>天才</t>
  </si>
  <si>
    <t>探索技能</t>
  </si>
  <si>
    <t>ＳＰＥ補正</t>
  </si>
  <si>
    <t>器用</t>
  </si>
  <si>
    <t>1～２</t>
  </si>
  <si>
    <t>３～４</t>
  </si>
  <si>
    <t>５～９</t>
  </si>
  <si>
    <t>１０～１３</t>
  </si>
  <si>
    <t>１４～１７</t>
  </si>
  <si>
    <t>１８～</t>
  </si>
  <si>
    <t>敏捷</t>
  </si>
  <si>
    <t>ステータス</t>
  </si>
  <si>
    <t>パラメーター</t>
  </si>
  <si>
    <t>運</t>
  </si>
  <si>
    <t>HP</t>
  </si>
  <si>
    <t>計</t>
  </si>
  <si>
    <t>運１～２</t>
  </si>
  <si>
    <t>―</t>
  </si>
  <si>
    <t>基礎技能値－２</t>
  </si>
  <si>
    <t>PP</t>
  </si>
  <si>
    <t>↑フリーpt入力計↑
計①がゼロ以下はＮＧ</t>
  </si>
  <si>
    <t>↑身体・能力タイプｐｔ↑
ノーマルは手入力</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</si>
  <si>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</si>
  <si>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</si>
  <si>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</si>
  <si>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</si>
  <si>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</si>
  <si>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</si>
  <si>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</si>
  <si>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</si>
  <si>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</si>
  <si>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</si>
  <si>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</si>
  <si>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</si>
  <si>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</si>
  <si>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達観</t>
    <rPh sb="0" eb="2">
      <t>タッカン</t>
    </rPh>
    <phoneticPr fontId="54"/>
  </si>
  <si>
    <t>諦観</t>
    <rPh sb="0" eb="2">
      <t>テイカン</t>
    </rPh>
    <phoneticPr fontId="54"/>
  </si>
  <si>
    <t>人生観</t>
    <rPh sb="0" eb="3">
      <t>ジンセイカン</t>
    </rPh>
    <phoneticPr fontId="54"/>
  </si>
  <si>
    <t>計②</t>
  </si>
  <si>
    <t>運１８～２０</t>
  </si>
  <si>
    <t>基礎技能値+３</t>
  </si>
  <si>
    <t>精神抵抗</t>
  </si>
  <si>
    <t>能力精度</t>
  </si>
  <si>
    <t>行動値</t>
  </si>
  <si>
    <t>発動スペック</t>
  </si>
  <si>
    <t>◆　探索技能補足説明　◆</t>
  </si>
  <si>
    <t>技能名</t>
  </si>
  <si>
    <t>説明</t>
  </si>
  <si>
    <t>命中・回避</t>
  </si>
  <si>
    <t>攻撃力</t>
  </si>
  <si>
    <t>物を動かす、ドアを破るなど、力で物事を突破する際に必要な判定技能。</t>
  </si>
  <si>
    <t>ＳＳ</t>
  </si>
  <si>
    <t>格闘</t>
  </si>
  <si>
    <t>消費pt</t>
  </si>
  <si>
    <t>物事・現場を観察し、何かに気づけるかどうかの判定技能。</t>
  </si>
  <si>
    <t>推理・考察時に何かを思い付けるかどうかの判定技能。</t>
  </si>
  <si>
    <t>命中力</t>
  </si>
  <si>
    <t>武器</t>
  </si>
  <si>
    <r>
      <t xml:space="preserve">攻撃力取得
</t>
    </r>
    <r>
      <rPr>
        <sz val="10"/>
        <color indexed="30"/>
        <rFont val="ＭＳ Ｐゴシック"/>
        <family val="3"/>
        <charset val="128"/>
      </rPr>
      <t>1D6/3点　固定値１/1点　点移行/2点</t>
    </r>
  </si>
  <si>
    <t>突然の出来事・気配等に反応できるか・気づけるかどうかの判定技能。</t>
  </si>
  <si>
    <t>睡眠回復量</t>
  </si>
  <si>
    <t>物事・情報・使用方法などについて知っているかどうかの判定技能。</t>
  </si>
  <si>
    <t>回避力</t>
  </si>
  <si>
    <t>能力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</si>
  <si>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</si>
  <si>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</si>
  <si>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</si>
  <si>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</si>
  <si>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</si>
  <si>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</si>
  <si>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</si>
  <si>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</si>
  <si>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</si>
  <si>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</si>
  <si>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</si>
  <si>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</si>
  <si>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</si>
  <si>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</si>
  <si>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</si>
  <si>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</si>
  <si>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</si>
  <si>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</si>
  <si>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</si>
  <si>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有為転変</t>
  </si>
  <si>
    <t>武器攻撃</t>
  </si>
  <si>
    <t>説得・言いくるめ・交渉など、話術が必要な際の判定技能。</t>
  </si>
  <si>
    <t>能力攻撃</t>
  </si>
  <si>
    <t>対象が嘘をついているかなど、相手の心情を察する判定技能。</t>
  </si>
  <si>
    <t>↑数値のみ入力でＯＫ</t>
  </si>
  <si>
    <t>▼　　　▼　　　▼　　　▼</t>
  </si>
  <si>
    <t>運が試される際の判定技能。</t>
  </si>
  <si>
    <t>能力説明</t>
  </si>
  <si>
    <t>↓　移行取得結果　↓</t>
  </si>
  <si>
    <t>触れている物体の柔剛を変化させる能力
触れて柔化した物体は放って置くと流れ落ち球体に纏まろうとする
柔化した大雑把に形状を変える事が出来き、剛化により形状を固定出来る
質量は変化しない</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</si>
  <si>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</si>
  <si>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</si>
  <si>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</si>
  <si>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</si>
  <si>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</si>
  <si>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</si>
  <si>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</si>
  <si>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</si>
  <si>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</si>
  <si>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</si>
  <si>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</si>
  <si>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</si>
  <si>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</si>
  <si>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</si>
  <si>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</si>
  <si>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</si>
  <si>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</si>
  <si>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</si>
  <si>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</si>
  <si>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</si>
  <si>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</si>
  <si>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</si>
  <si>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</si>
  <si>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</si>
  <si>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</si>
  <si>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</si>
  <si>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</si>
  <si>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※アタッチメント欄</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</si>
  <si>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</si>
  <si>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</si>
  <si>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</si>
  <si>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</si>
  <si>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</si>
  <si>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</si>
  <si>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</si>
  <si>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</si>
  <si>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</si>
  <si>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</si>
  <si>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</si>
  <si>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</si>
  <si>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</si>
  <si>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</si>
  <si>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今日より先のことは何も決めないんだ</t>
  </si>
  <si>
    <t>SS</t>
  </si>
  <si>
    <t>ユグラドシルには自ら望んでやってきた
先を決定できるものは自らの能力以外何もないと知っている
いかなる場合においても自らの生き方を崩さないためまともな職に就けていなかった
幸運にも彼の生活を見かねた小さな何でも屋の社長に拾われ従業員になった</t>
  </si>
  <si>
    <t>命中</t>
  </si>
  <si>
    <t>回避</t>
  </si>
  <si>
    <t>攻撃力取得点</t>
  </si>
  <si>
    <t>主攻撃値</t>
  </si>
  <si>
    <t>補助攻撃値</t>
  </si>
  <si>
    <t>能力ボーナス</t>
  </si>
  <si>
    <t>格闘取得点</t>
  </si>
  <si>
    <t>+１Ｄ６</t>
  </si>
  <si>
    <t>武器取得点</t>
  </si>
  <si>
    <t>能力取得点</t>
  </si>
  <si>
    <r>
      <t xml:space="preserve">能力応用技 
</t>
    </r>
    <r>
      <rPr>
        <sz val="10"/>
        <color indexed="20"/>
        <rFont val="ＭＳ Ｐゴシック"/>
        <family val="3"/>
        <charset val="128"/>
      </rPr>
      <t>※応用技は最大８個まで</t>
    </r>
  </si>
  <si>
    <r>
      <t xml:space="preserve">行為発動・特殊技
</t>
    </r>
    <r>
      <rPr>
        <sz val="10"/>
        <color indexed="20"/>
        <rFont val="ＭＳ Ｐゴシック"/>
        <family val="3"/>
        <charset val="128"/>
      </rPr>
      <t>※フレーバーの行為発動や、技組合せのチェイン発動、
ＡＥ・ＳＰＥを演出の特殊技、特殊武装などをフレーバー技として明記したい場合に入力下さい。</t>
    </r>
  </si>
  <si>
    <t>防御発動量</t>
  </si>
  <si>
    <t>付加補正量</t>
  </si>
  <si>
    <t>技名</t>
  </si>
  <si>
    <t>消費</t>
  </si>
  <si>
    <t>必要スペック</t>
  </si>
  <si>
    <t>演出</t>
  </si>
  <si>
    <t>丸投げ</t>
  </si>
  <si>
    <t>効果補足</t>
  </si>
  <si>
    <t>周辺の物体を適当に纏めて打ち付ける</t>
  </si>
  <si>
    <t>5D6</t>
    <phoneticPr fontId="54"/>
  </si>
  <si>
    <t>※この行には具体的な効果やチェイン発動の組合せをお書き下さい。</t>
  </si>
  <si>
    <t>針山</t>
  </si>
  <si>
    <t>広範囲の柔化した物体に棘を形成する</t>
  </si>
  <si>
    <t>5D6 全体</t>
    <phoneticPr fontId="54"/>
  </si>
  <si>
    <t>浸潤</t>
  </si>
  <si>
    <t>柔化した物体を対象の隙間から浸透させ内部で剛化させる</t>
  </si>
  <si>
    <t>5D6　貫通</t>
    <rPh sb="4" eb="6">
      <t>カンツウ</t>
    </rPh>
    <phoneticPr fontId="54"/>
  </si>
  <si>
    <t>泥雨</t>
  </si>
  <si>
    <t>柔化させてた物体が纏まろうとする性質を利用して足元に流れを作り行動を制限する</t>
  </si>
  <si>
    <t>回避-4</t>
    <rPh sb="0" eb="2">
      <t>カイヒ</t>
    </rPh>
    <phoneticPr fontId="54"/>
  </si>
  <si>
    <t>泥塗</t>
  </si>
  <si>
    <t>柔化した物体を服等に絡みつかせることで鎧や盾を形成し防御する</t>
  </si>
  <si>
    <t>防御＋6</t>
    <rPh sb="0" eb="2">
      <t>ボウギョ</t>
    </rPh>
    <phoneticPr fontId="54"/>
  </si>
  <si>
    <t>※この行には具体的な補正量やトリガー条件などをお書き下さい。</t>
  </si>
  <si>
    <t>クリーチャー名</t>
  </si>
  <si>
    <t>創造タイプ</t>
  </si>
  <si>
    <t>使用PP</t>
  </si>
  <si>
    <t>クリーチャー判定値</t>
  </si>
  <si>
    <t>クリーチャー能力タイプ</t>
  </si>
  <si>
    <t>取得探索技能</t>
  </si>
  <si>
    <t>クリーチャーイメージ</t>
  </si>
  <si>
    <t>変動値</t>
  </si>
  <si>
    <t>取得可能数</t>
  </si>
  <si>
    <t>ダメージボーナス</t>
  </si>
  <si>
    <t>命中回避ダイス</t>
  </si>
  <si>
    <t>探索判定ダイス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</si>
  <si>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</si>
  <si>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</si>
  <si>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</si>
  <si>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</si>
  <si>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</si>
  <si>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</si>
  <si>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</si>
  <si>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</si>
  <si>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</si>
  <si>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</si>
  <si>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</si>
  <si>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</si>
  <si>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アイテム欄</t>
  </si>
  <si>
    <t>ＨＰ</t>
  </si>
  <si>
    <t>総消費PP</t>
  </si>
  <si>
    <t>因子Ｄ</t>
  </si>
  <si>
    <t>因子Ｄ増減欄⇒</t>
  </si>
  <si>
    <t>condition</t>
  </si>
  <si>
    <t>±入力</t>
  </si>
  <si>
    <t>ＨＰ変動欄⇒</t>
  </si>
  <si>
    <t>素HP</t>
  </si>
  <si>
    <t>追加HP</t>
  </si>
  <si>
    <t>消費ＰＰ欄⇒</t>
  </si>
  <si>
    <t>プラス入力のみ</t>
  </si>
  <si>
    <t>精度</t>
  </si>
  <si>
    <t>回復ＰＰ欄⇒</t>
  </si>
  <si>
    <r>
      <t>素</t>
    </r>
    <r>
      <rPr>
        <sz val="9"/>
        <rFont val="ＭＳ Ｐゴシック"/>
        <family val="3"/>
        <charset val="128"/>
      </rPr>
      <t>PP</t>
    </r>
  </si>
  <si>
    <r>
      <t>追加</t>
    </r>
    <r>
      <rPr>
        <sz val="9"/>
        <rFont val="ＭＳ Ｐゴシック"/>
        <family val="3"/>
        <charset val="128"/>
      </rPr>
      <t>PP</t>
    </r>
  </si>
  <si>
    <t>抵抗</t>
  </si>
  <si>
    <t>スペック</t>
  </si>
  <si>
    <t>暴走率変動欄⇒</t>
  </si>
  <si>
    <t>素暴走</t>
  </si>
  <si>
    <t>追加暴走</t>
  </si>
  <si>
    <t>持ち越し</t>
  </si>
  <si>
    <t>-</t>
  </si>
  <si>
    <t>70%発症</t>
  </si>
  <si>
    <t>90%発症</t>
  </si>
  <si>
    <t>性質系</t>
  </si>
  <si>
    <t>素PP</t>
  </si>
  <si>
    <t>追加PP</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</si>
  <si>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</si>
  <si>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</si>
  <si>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</si>
  <si>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</si>
  <si>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</si>
  <si>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</si>
  <si>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</si>
  <si>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</si>
  <si>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</si>
  <si>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</si>
  <si>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</si>
  <si>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</si>
  <si>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</si>
  <si>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</si>
  <si>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</si>
  <si>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持越暴走</t>
  </si>
  <si>
    <t>持越因子</t>
  </si>
  <si>
    <t>エキ
スパ</t>
  </si>
  <si>
    <t>感覚
活性</t>
  </si>
  <si>
    <t>申告用</t>
  </si>
  <si>
    <t>行動</t>
    <rPh sb="0" eb="2">
      <t>コウドウ</t>
    </rPh>
    <phoneticPr fontId="54"/>
  </si>
  <si>
    <t>メモラン</t>
    <phoneticPr fontId="54"/>
  </si>
  <si>
    <t>因子Ｄ+-</t>
    <phoneticPr fontId="54"/>
  </si>
  <si>
    <t>ＨＰ+</t>
    <phoneticPr fontId="54"/>
  </si>
  <si>
    <t>ＨＰ-</t>
    <phoneticPr fontId="54"/>
  </si>
  <si>
    <t>ＰＰ+</t>
    <phoneticPr fontId="54"/>
  </si>
  <si>
    <t>PP-</t>
    <phoneticPr fontId="54"/>
  </si>
  <si>
    <t>暴走率+</t>
    <phoneticPr fontId="54"/>
  </si>
  <si>
    <t>暴走率-</t>
    <phoneticPr fontId="54"/>
  </si>
  <si>
    <t>ＳＰＥ-</t>
    <phoneticPr fontId="54"/>
  </si>
  <si>
    <t>カルマ-</t>
    <phoneticPr fontId="54"/>
  </si>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</sst>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General&quot;Ｄ６&quot;"/>
    <numFmt numFmtId="177" formatCode="&quot;深度&quot;General"/>
    <numFmt numFmtId="178" formatCode="General&quot;％&quot;"/>
    <numFmt numFmtId="179" formatCode="@&quot;　&quot;"/>
    <numFmt numFmtId="180" formatCode="&quot;＋&quot;General&quot;Ｄ６&quot;"/>
    <numFmt numFmtId="181" formatCode="&quot;＋&quot;General"/>
    <numFmt numFmtId="182" formatCode="General&quot; +２Ｄ６&quot;"/>
    <numFmt numFmtId="183" formatCode="General&quot;点&quot;"/>
    <numFmt numFmtId="184" formatCode="&quot;／&quot;General"/>
    <numFmt numFmtId="185" formatCode="General&quot;％　⇒&quot;"/>
    <numFmt numFmtId="186" formatCode="General&quot;D6&quot;"/>
    <numFmt numFmtId="187" formatCode="#\+#&quot;D6&quot;"/>
    <numFmt numFmtId="188" formatCode="##&quot;D6+&quot;##"/>
    <numFmt numFmtId="189" formatCode="&quot;TRUE&quot;;&quot;TRUE&quot;;&quot;FALSE&quot;"/>
    <numFmt numFmtId="190" formatCode="#&quot;D6+&quot;##"/>
    <numFmt numFmtId="191" formatCode="&quot;+ &quot;0;&quot;- &quot;0;\±0"/>
  </numFmts>
  <fonts count="68">
    <font>
      <sz val="10"/>
      <name val="ＭＳ Ｐゴシック"/>
      <family val="3"/>
      <charset val="128"/>
    </font>
    <font>
      <sz val="12"/>
      <color indexed="8"/>
      <name val="ＭＳ Ｐ明朝"/>
      <family val="1"/>
      <charset val="128"/>
    </font>
    <font>
      <b/>
      <sz val="10"/>
      <name val="ＭＳ Ｐゴシック"/>
      <family val="3"/>
      <charset val="128"/>
    </font>
    <font>
      <sz val="10"/>
      <name val="Arial"/>
      <family val="2"/>
      <charset val="128"/>
    </font>
    <font>
      <sz val="10"/>
      <name val="ＭＳ Ｐゴシック"/>
      <family val="2"/>
      <charset val="128"/>
    </font>
    <font>
      <sz val="12"/>
      <color indexed="8"/>
      <name val="ＭＳ Ｐゴシック"/>
      <family val="3"/>
      <charset val="128"/>
    </font>
    <font>
      <b/>
      <sz val="11"/>
      <color indexed="9"/>
      <name val="ＭＳ Ｐゴシック"/>
      <family val="3"/>
      <charset val="128"/>
    </font>
    <font>
      <b/>
      <sz val="12"/>
      <color indexed="10"/>
      <name val="ＭＳ Ｐゴシック"/>
      <family val="3"/>
      <charset val="128"/>
    </font>
    <font>
      <b/>
      <sz val="15"/>
      <color indexed="8"/>
      <name val="ＭＳ Ｐゴシック"/>
      <family val="3"/>
      <charset val="128"/>
    </font>
    <font>
      <sz val="10"/>
      <color indexed="8"/>
      <name val="ＭＳ Ｐゴシック"/>
      <family val="3"/>
    </font>
    <font>
      <sz val="10"/>
      <color indexed="8"/>
      <name val="ＭＳ Ｐゴシック"/>
      <family val="3"/>
      <charset val="128"/>
    </font>
    <font>
      <b/>
      <sz val="11"/>
      <color indexed="8"/>
      <name val="ＭＳ Ｐゴシック"/>
      <family val="3"/>
      <charset val="128"/>
    </font>
    <font>
      <sz val="12"/>
      <name val="ＭＳ Ｐゴシック"/>
      <family val="3"/>
      <charset val="128"/>
    </font>
    <font>
      <sz val="11"/>
      <name val="ＭＳ Ｐゴシック"/>
      <family val="3"/>
      <charset val="128"/>
    </font>
    <font>
      <sz val="11"/>
      <color indexed="8"/>
      <name val="ＭＳ Ｐゴシック"/>
      <family val="3"/>
      <charset val="128"/>
    </font>
    <font>
      <b/>
      <sz val="12"/>
      <color indexed="9"/>
      <name val="ＭＳ Ｐゴシック"/>
      <family val="3"/>
      <charset val="128"/>
    </font>
    <font>
      <b/>
      <sz val="10"/>
      <color indexed="8"/>
      <name val="ＭＳ Ｐゴシック"/>
      <family val="3"/>
      <charset val="128"/>
    </font>
    <font>
      <b/>
      <sz val="12"/>
      <color indexed="8"/>
      <name val="ＭＳ Ｐゴシック"/>
      <family val="3"/>
      <charset val="128"/>
    </font>
    <font>
      <sz val="11"/>
      <color indexed="8"/>
      <name val="ＭＳ Ｐ明朝"/>
      <family val="1"/>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10"/>
      <name val="ＭＳ Ｐゴシック"/>
      <family val="3"/>
    </font>
    <font>
      <sz val="12"/>
      <color indexed="8"/>
      <name val="ＭＳ Ｐゴシック"/>
      <family val="3"/>
    </font>
    <font>
      <sz val="10.5"/>
      <name val="ＭＳ Ｐゴシック"/>
      <family val="3"/>
      <charset val="128"/>
    </font>
    <font>
      <sz val="11"/>
      <name val="ＭＳ Ｐゴシック"/>
      <family val="3"/>
    </font>
    <font>
      <b/>
      <sz val="12"/>
      <name val="ＭＳ Ｐゴシック"/>
      <family val="3"/>
      <charset val="128"/>
    </font>
    <font>
      <sz val="10"/>
      <color indexed="30"/>
      <name val="ＭＳ Ｐゴシック"/>
      <family val="3"/>
      <charset val="128"/>
    </font>
    <font>
      <sz val="11"/>
      <color indexed="8"/>
      <name val="ＭＳ Ｐゴシック"/>
      <family val="3"/>
    </font>
    <font>
      <sz val="9"/>
      <name val="ＭＳ Ｐゴシック"/>
      <family val="3"/>
      <charset val="128"/>
    </font>
    <font>
      <sz val="12"/>
      <name val="ＭＳ Ｐゴシック"/>
      <family val="3"/>
    </font>
    <font>
      <sz val="9"/>
      <color indexed="8"/>
      <name val="ＭＳ Ｐゴシック"/>
      <family val="3"/>
      <charset val="128"/>
    </font>
    <font>
      <sz val="10"/>
      <color indexed="9"/>
      <name val="ＭＳ Ｐゴシック"/>
      <family val="3"/>
      <charset val="128"/>
    </font>
    <font>
      <sz val="7"/>
      <color indexed="8"/>
      <name val="ＭＳ Ｐゴシック"/>
      <family val="3"/>
      <charset val="128"/>
    </font>
    <font>
      <sz val="10.5"/>
      <color indexed="8"/>
      <name val="ＭＳ Ｐゴシック"/>
      <family val="3"/>
      <charset val="128"/>
    </font>
    <font>
      <sz val="24"/>
      <name val="ＭＳ Ｐゴシック"/>
      <family val="3"/>
      <charset val="128"/>
    </font>
    <font>
      <sz val="10"/>
      <color indexed="20"/>
      <name val="ＭＳ Ｐゴシック"/>
      <family val="3"/>
      <charset val="128"/>
    </font>
    <font>
      <b/>
      <sz val="12"/>
      <color indexed="9"/>
      <name val="ＭＳ Ｐゴシック"/>
      <family val="3"/>
    </font>
    <font>
      <b/>
      <sz val="12"/>
      <color indexed="8"/>
      <name val="ＭＳ Ｐゴシック"/>
      <family val="3"/>
    </font>
    <font>
      <b/>
      <i/>
      <sz val="12"/>
      <color indexed="21"/>
      <name val="ＭＳ Ｐゴシック"/>
      <family val="3"/>
      <charset val="128"/>
    </font>
    <font>
      <b/>
      <sz val="15"/>
      <name val="ＭＳ Ｐゴシック"/>
      <family val="3"/>
      <charset val="128"/>
    </font>
    <font>
      <b/>
      <sz val="15"/>
      <color indexed="21"/>
      <name val="ＭＳ Ｐゴシック"/>
      <family val="3"/>
      <charset val="128"/>
    </font>
    <font>
      <sz val="10"/>
      <color indexed="9"/>
      <name val="ＭＳ Ｐゴシック"/>
      <family val="3"/>
    </font>
    <font>
      <b/>
      <sz val="11"/>
      <color indexed="8"/>
      <name val="メイリオ"/>
      <family val="3"/>
      <charset val="128"/>
    </font>
    <font>
      <b/>
      <sz val="11"/>
      <name val="ＭＳ Ｐゴシック"/>
      <family val="3"/>
      <charset val="128"/>
    </font>
    <font>
      <b/>
      <sz val="10"/>
      <color indexed="9"/>
      <name val="ＭＳ Ｐゴシック"/>
      <family val="3"/>
      <charset val="128"/>
    </font>
    <font>
      <sz val="9"/>
      <color indexed="9"/>
      <name val="ＭＳ Ｐゴシック"/>
      <family val="3"/>
      <charset val="128"/>
    </font>
    <font>
      <sz val="9"/>
      <color indexed="9"/>
      <name val="ＭＳ Ｐゴシック"/>
      <family val="3"/>
    </font>
    <font>
      <sz val="9"/>
      <name val="ＭＳ Ｐゴシック"/>
      <family val="3"/>
    </font>
    <font>
      <i/>
      <sz val="9"/>
      <name val="ＭＳ Ｐゴシック"/>
      <family val="3"/>
      <charset val="128"/>
    </font>
    <font>
      <b/>
      <sz val="9"/>
      <name val="ＭＳ Ｐゴシック"/>
      <family val="3"/>
      <charset val="128"/>
    </font>
    <font>
      <sz val="9"/>
      <color indexed="63"/>
      <name val="ＭＳ Ｐゴシック"/>
      <family val="3"/>
      <charset val="128"/>
    </font>
    <font>
      <sz val="10"/>
      <name val="ＭＳ Ｐゴシック"/>
      <family val="3"/>
      <charset val="128"/>
    </font>
    <font>
      <sz val="6"/>
      <name val="ＭＳ Ｐゴシック"/>
      <family val="3"/>
      <charset val="128"/>
    </font>
    <font>
      <sz val="10"/>
      <color indexed="61"/>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0"/>
      <color theme="1"/>
      <name val="ＭＳ Ｐゴシック"/>
      <family val="3"/>
      <charset val="128"/>
    </font>
    <font>
      <b/>
      <sz val="9"/>
      <color indexed="9"/>
      <name val="ＭＳ Ｐゴシック"/>
      <family val="3"/>
      <charset val="128"/>
    </font>
    <font>
      <b/>
      <i/>
      <sz val="9"/>
      <color theme="0"/>
      <name val="ＭＳ Ｐゴシック"/>
      <family val="3"/>
      <charset val="128"/>
    </font>
    <font>
      <b/>
      <sz val="9"/>
      <color theme="0"/>
      <name val="ＭＳ Ｐゴシック"/>
      <family val="3"/>
      <charset val="128"/>
    </font>
    <font>
      <sz val="9"/>
      <color theme="0"/>
      <name val="ＭＳ Ｐゴシック"/>
      <family val="3"/>
      <charset val="128"/>
    </font>
    <font>
      <sz val="8"/>
      <color theme="1"/>
      <name val="ＭＳ Ｐゴシック"/>
      <family val="3"/>
      <charset val="128"/>
    </font>
    <font>
      <b/>
      <sz val="9"/>
      <color theme="1"/>
      <name val="ＭＳ Ｐゴシック"/>
      <family val="3"/>
      <charset val="128"/>
    </font>
    <font>
      <sz val="10"/>
      <color theme="0"/>
      <name val="ＭＳ Ｐゴシック"/>
      <family val="3"/>
      <charset val="128"/>
    </font>
    <font>
      <sz val="9"/>
      <color theme="1"/>
      <name val="ＭＳ Ｐゴシック"/>
      <family val="3"/>
      <charset val="128"/>
    </font>
  </fonts>
  <fills count="64">
    <fill>
      <patternFill patternType="none"/>
    </fill>
    <fill>
      <patternFill patternType="gray125"/>
    </fill>
    <fill>
      <patternFill patternType="solid">
        <fgColor indexed="27"/>
        <bgColor indexed="42"/>
      </patternFill>
    </fill>
    <fill>
      <patternFill patternType="solid">
        <fgColor indexed="22"/>
        <bgColor indexed="31"/>
      </patternFill>
    </fill>
    <fill>
      <patternFill patternType="solid">
        <fgColor indexed="62"/>
        <bgColor indexed="59"/>
      </patternFill>
    </fill>
    <fill>
      <patternFill patternType="solid">
        <fgColor indexed="31"/>
        <bgColor indexed="22"/>
      </patternFill>
    </fill>
    <fill>
      <patternFill patternType="solid">
        <fgColor indexed="9"/>
        <bgColor indexed="26"/>
      </patternFill>
    </fill>
    <fill>
      <patternFill patternType="solid">
        <fgColor indexed="43"/>
        <bgColor indexed="13"/>
      </patternFill>
    </fill>
    <fill>
      <patternFill patternType="solid">
        <fgColor indexed="47"/>
        <bgColor indexed="31"/>
      </patternFill>
    </fill>
    <fill>
      <patternFill patternType="solid">
        <fgColor indexed="40"/>
        <bgColor indexed="21"/>
      </patternFill>
    </fill>
    <fill>
      <patternFill patternType="solid">
        <fgColor indexed="25"/>
        <bgColor indexed="29"/>
      </patternFill>
    </fill>
    <fill>
      <patternFill patternType="solid">
        <fgColor indexed="8"/>
        <bgColor indexed="58"/>
      </patternFill>
    </fill>
    <fill>
      <patternFill patternType="solid">
        <fgColor indexed="41"/>
        <bgColor indexed="9"/>
      </patternFill>
    </fill>
    <fill>
      <patternFill patternType="solid">
        <fgColor indexed="59"/>
        <bgColor indexed="63"/>
      </patternFill>
    </fill>
    <fill>
      <patternFill patternType="solid">
        <fgColor indexed="44"/>
        <bgColor indexed="24"/>
      </patternFill>
    </fill>
    <fill>
      <patternFill patternType="solid">
        <fgColor indexed="50"/>
        <bgColor indexed="55"/>
      </patternFill>
    </fill>
    <fill>
      <patternFill patternType="solid">
        <fgColor indexed="24"/>
        <bgColor indexed="46"/>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55"/>
        <bgColor indexed="23"/>
      </patternFill>
    </fill>
    <fill>
      <patternFill patternType="solid">
        <fgColor indexed="47"/>
        <bgColor indexed="45"/>
      </patternFill>
    </fill>
    <fill>
      <patternFill patternType="solid">
        <fgColor indexed="55"/>
        <bgColor indexed="54"/>
      </patternFill>
    </fill>
    <fill>
      <patternFill patternType="solid">
        <fgColor indexed="41"/>
        <bgColor indexed="42"/>
      </patternFill>
    </fill>
    <fill>
      <patternFill patternType="solid">
        <fgColor indexed="63"/>
        <bgColor indexed="59"/>
      </patternFill>
    </fill>
    <fill>
      <patternFill patternType="solid">
        <fgColor theme="8" tint="0.59999389629810485"/>
        <bgColor indexed="22"/>
      </patternFill>
    </fill>
    <fill>
      <patternFill patternType="solid">
        <fgColor theme="6" tint="0.39997558519241921"/>
        <bgColor indexed="22"/>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2" tint="-0.249977111117893"/>
        <bgColor indexed="45"/>
      </patternFill>
    </fill>
    <fill>
      <patternFill patternType="solid">
        <fgColor theme="9" tint="0.79998168889431442"/>
        <bgColor indexed="45"/>
      </patternFill>
    </fill>
    <fill>
      <patternFill patternType="solid">
        <fgColor theme="2" tint="-9.9978637043366805E-2"/>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1" tint="4.9989318521683403E-2"/>
        <bgColor indexed="45"/>
      </patternFill>
    </fill>
    <fill>
      <patternFill patternType="solid">
        <fgColor theme="8" tint="0.59999389629810485"/>
        <bgColor indexed="42"/>
      </patternFill>
    </fill>
    <fill>
      <patternFill patternType="solid">
        <fgColor theme="0"/>
        <bgColor indexed="42"/>
      </patternFill>
    </fill>
    <fill>
      <patternFill patternType="solid">
        <fgColor theme="5" tint="0.59999389629810485"/>
        <bgColor indexed="45"/>
      </patternFill>
    </fill>
    <fill>
      <patternFill patternType="solid">
        <fgColor theme="7" tint="0.59999389629810485"/>
        <bgColor indexed="13"/>
      </patternFill>
    </fill>
    <fill>
      <patternFill patternType="solid">
        <fgColor theme="7" tint="0.59999389629810485"/>
        <bgColor indexed="64"/>
      </patternFill>
    </fill>
    <fill>
      <patternFill patternType="solid">
        <fgColor theme="9" tint="0.59999389629810485"/>
        <bgColor indexed="53"/>
      </patternFill>
    </fill>
    <fill>
      <patternFill patternType="solid">
        <fgColor theme="7" tint="0.79998168889431442"/>
        <bgColor indexed="45"/>
      </patternFill>
    </fill>
    <fill>
      <patternFill patternType="solid">
        <fgColor theme="0"/>
        <bgColor indexed="13"/>
      </patternFill>
    </fill>
    <fill>
      <patternFill patternType="solid">
        <fgColor theme="9" tint="0.59999389629810485"/>
        <bgColor indexed="64"/>
      </patternFill>
    </fill>
    <fill>
      <patternFill patternType="solid">
        <fgColor theme="0"/>
        <bgColor indexed="64"/>
      </patternFill>
    </fill>
    <fill>
      <patternFill patternType="solid">
        <fgColor theme="6" tint="0.39997558519241921"/>
        <bgColor indexed="45"/>
      </patternFill>
    </fill>
    <fill>
      <patternFill patternType="solid">
        <fgColor theme="9" tint="0.79998168889431442"/>
        <bgColor indexed="31"/>
      </patternFill>
    </fill>
    <fill>
      <patternFill patternType="solid">
        <fgColor theme="9" tint="0.59999389629810485"/>
        <bgColor indexed="31"/>
      </patternFill>
    </fill>
    <fill>
      <patternFill patternType="solid">
        <fgColor theme="4" tint="0.59999389629810485"/>
        <bgColor indexed="42"/>
      </patternFill>
    </fill>
    <fill>
      <patternFill patternType="solid">
        <fgColor theme="4" tint="0.79998168889431442"/>
        <bgColor indexed="42"/>
      </patternFill>
    </fill>
    <fill>
      <patternFill patternType="solid">
        <fgColor theme="4" tint="0.79998168889431442"/>
        <bgColor indexed="45"/>
      </patternFill>
    </fill>
    <fill>
      <patternFill patternType="solid">
        <fgColor theme="2" tint="-0.749992370372631"/>
        <bgColor indexed="54"/>
      </patternFill>
    </fill>
    <fill>
      <patternFill patternType="solid">
        <fgColor theme="2" tint="-0.499984740745262"/>
        <bgColor indexed="42"/>
      </patternFill>
    </fill>
    <fill>
      <patternFill patternType="solid">
        <fgColor theme="1" tint="0.34998626667073579"/>
        <bgColor indexed="64"/>
      </patternFill>
    </fill>
    <fill>
      <patternFill patternType="solid">
        <fgColor theme="6" tint="0.59999389629810485"/>
        <bgColor indexed="64"/>
      </patternFill>
    </fill>
    <fill>
      <patternFill patternType="solid">
        <fgColor theme="9" tint="0.59999389629810485"/>
        <bgColor indexed="54"/>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9" tint="0.59999389629810485"/>
        <bgColor indexed="42"/>
      </patternFill>
    </fill>
  </fills>
  <borders count="216">
    <border>
      <left/>
      <right/>
      <top/>
      <bottom/>
      <diagonal/>
    </border>
    <border>
      <left style="medium">
        <color indexed="8"/>
      </left>
      <right style="thin">
        <color indexed="23"/>
      </right>
      <top style="medium">
        <color indexed="8"/>
      </top>
      <bottom style="thin">
        <color indexed="23"/>
      </bottom>
      <diagonal/>
    </border>
    <border>
      <left style="thin">
        <color indexed="23"/>
      </left>
      <right style="medium">
        <color indexed="8"/>
      </right>
      <top style="medium">
        <color indexed="8"/>
      </top>
      <bottom style="thin">
        <color indexed="23"/>
      </bottom>
      <diagonal/>
    </border>
    <border>
      <left style="medium">
        <color indexed="8"/>
      </left>
      <right style="medium">
        <color indexed="8"/>
      </right>
      <top style="medium">
        <color indexed="8"/>
      </top>
      <bottom style="thin">
        <color indexed="23"/>
      </bottom>
      <diagonal/>
    </border>
    <border>
      <left style="medium">
        <color indexed="8"/>
      </left>
      <right style="medium">
        <color indexed="8"/>
      </right>
      <top style="medium">
        <color indexed="8"/>
      </top>
      <bottom style="medium">
        <color indexed="8"/>
      </bottom>
      <diagonal/>
    </border>
    <border>
      <left style="medium">
        <color indexed="8"/>
      </left>
      <right style="thin">
        <color indexed="23"/>
      </right>
      <top style="thin">
        <color indexed="23"/>
      </top>
      <bottom style="thin">
        <color indexed="23"/>
      </bottom>
      <diagonal/>
    </border>
    <border>
      <left style="thin">
        <color indexed="23"/>
      </left>
      <right style="medium">
        <color indexed="8"/>
      </right>
      <top style="thin">
        <color indexed="23"/>
      </top>
      <bottom style="thin">
        <color indexed="23"/>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medium">
        <color indexed="8"/>
      </right>
      <top style="thin">
        <color indexed="8"/>
      </top>
      <bottom style="double">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23"/>
      </top>
      <bottom style="medium">
        <color indexed="8"/>
      </bottom>
      <diagonal/>
    </border>
    <border>
      <left style="medium">
        <color indexed="8"/>
      </left>
      <right style="double">
        <color indexed="8"/>
      </right>
      <top/>
      <bottom style="medium">
        <color indexed="8"/>
      </bottom>
      <diagonal/>
    </border>
    <border>
      <left style="thin">
        <color indexed="8"/>
      </left>
      <right style="thin">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double">
        <color indexed="8"/>
      </bottom>
      <diagonal/>
    </border>
    <border>
      <left style="thin">
        <color indexed="8"/>
      </left>
      <right style="medium">
        <color indexed="8"/>
      </right>
      <top style="thin">
        <color indexed="8"/>
      </top>
      <bottom style="double">
        <color indexed="8"/>
      </bottom>
      <diagonal/>
    </border>
    <border>
      <left style="medium">
        <color indexed="8"/>
      </left>
      <right/>
      <top style="thin">
        <color indexed="8"/>
      </top>
      <bottom style="thin">
        <color indexed="8"/>
      </bottom>
      <diagonal/>
    </border>
    <border>
      <left style="medium">
        <color indexed="8"/>
      </left>
      <right style="medium">
        <color indexed="8"/>
      </right>
      <top style="thin">
        <color indexed="23"/>
      </top>
      <bottom style="thin">
        <color indexed="23"/>
      </bottom>
      <diagonal/>
    </border>
    <border>
      <left/>
      <right style="medium">
        <color indexed="8"/>
      </right>
      <top style="medium">
        <color indexed="8"/>
      </top>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right/>
      <top style="medium">
        <color indexed="8"/>
      </top>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thick">
        <color indexed="25"/>
      </left>
      <right style="thick">
        <color indexed="25"/>
      </right>
      <top style="thick">
        <color indexed="25"/>
      </top>
      <bottom style="medium">
        <color indexed="8"/>
      </bottom>
      <diagonal/>
    </border>
    <border>
      <left style="double">
        <color indexed="8"/>
      </left>
      <right style="double">
        <color indexed="8"/>
      </right>
      <top style="medium">
        <color indexed="8"/>
      </top>
      <bottom style="thin">
        <color indexed="8"/>
      </bottom>
      <diagonal/>
    </border>
    <border>
      <left/>
      <right style="medium">
        <color indexed="8"/>
      </right>
      <top/>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medium">
        <color indexed="8"/>
      </left>
      <right style="medium">
        <color indexed="8"/>
      </right>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double">
        <color indexed="8"/>
      </left>
      <right style="thin">
        <color indexed="8"/>
      </right>
      <top style="thin">
        <color indexed="8"/>
      </top>
      <bottom style="medium">
        <color indexed="8"/>
      </bottom>
      <diagonal/>
    </border>
    <border>
      <left style="medium">
        <color indexed="8"/>
      </left>
      <right style="medium">
        <color indexed="8"/>
      </right>
      <top/>
      <bottom style="medium">
        <color indexed="8"/>
      </bottom>
      <diagonal/>
    </border>
    <border>
      <left style="hair">
        <color indexed="8"/>
      </left>
      <right style="hair">
        <color indexed="8"/>
      </right>
      <top style="hair">
        <color indexed="8"/>
      </top>
      <bottom style="hair">
        <color indexed="8"/>
      </bottom>
      <diagonal/>
    </border>
    <border>
      <left style="medium">
        <color indexed="8"/>
      </left>
      <right/>
      <top/>
      <bottom/>
      <diagonal/>
    </border>
    <border>
      <left/>
      <right style="thin">
        <color indexed="8"/>
      </right>
      <top style="thin">
        <color indexed="8"/>
      </top>
      <bottom style="thin">
        <color indexed="8"/>
      </bottom>
      <diagonal/>
    </border>
    <border>
      <left style="thin">
        <color indexed="23"/>
      </left>
      <right style="thin">
        <color indexed="23"/>
      </right>
      <top style="medium">
        <color indexed="8"/>
      </top>
      <bottom style="thin">
        <color indexed="23"/>
      </bottom>
      <diagonal/>
    </border>
    <border>
      <left style="medium">
        <color indexed="8"/>
      </left>
      <right style="medium">
        <color indexed="8"/>
      </right>
      <top style="thin">
        <color indexed="23"/>
      </top>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medium">
        <color indexed="8"/>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medium">
        <color indexed="64"/>
      </left>
      <right/>
      <top style="medium">
        <color indexed="8"/>
      </top>
      <bottom style="thin">
        <color indexed="8"/>
      </bottom>
      <diagonal/>
    </border>
    <border>
      <left/>
      <right style="medium">
        <color indexed="64"/>
      </right>
      <top style="medium">
        <color indexed="8"/>
      </top>
      <bottom style="thin">
        <color indexed="8"/>
      </bottom>
      <diagonal/>
    </border>
    <border>
      <left style="medium">
        <color indexed="64"/>
      </left>
      <right style="thin">
        <color indexed="8"/>
      </right>
      <top style="medium">
        <color indexed="64"/>
      </top>
      <bottom/>
      <diagonal/>
    </border>
    <border>
      <left style="thin">
        <color indexed="8"/>
      </left>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medium">
        <color indexed="64"/>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medium">
        <color indexed="64"/>
      </left>
      <right style="medium">
        <color indexed="64"/>
      </right>
      <top/>
      <bottom style="thin">
        <color indexed="8"/>
      </bottom>
      <diagonal/>
    </border>
    <border>
      <left style="medium">
        <color indexed="64"/>
      </left>
      <right/>
      <top style="medium">
        <color indexed="8"/>
      </top>
      <bottom/>
      <diagonal/>
    </border>
    <border>
      <left/>
      <right style="medium">
        <color indexed="64"/>
      </right>
      <top style="medium">
        <color indexed="8"/>
      </top>
      <bottom/>
      <diagonal/>
    </border>
    <border>
      <left style="medium">
        <color indexed="64"/>
      </left>
      <right style="medium">
        <color indexed="64"/>
      </right>
      <top style="thin">
        <color indexed="8"/>
      </top>
      <bottom style="thin">
        <color indexed="8"/>
      </bottom>
      <diagonal/>
    </border>
    <border>
      <left style="thin">
        <color indexed="8"/>
      </left>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medium">
        <color indexed="64"/>
      </left>
      <right style="thin">
        <color indexed="8"/>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style="thin">
        <color indexed="64"/>
      </right>
      <top style="thin">
        <color indexed="8"/>
      </top>
      <bottom/>
      <diagonal/>
    </border>
    <border>
      <left style="medium">
        <color indexed="64"/>
      </left>
      <right style="thin">
        <color indexed="8"/>
      </right>
      <top style="thin">
        <color indexed="8"/>
      </top>
      <bottom style="medium">
        <color indexed="64"/>
      </bottom>
      <diagonal/>
    </border>
    <border>
      <left style="medium">
        <color indexed="64"/>
      </left>
      <right style="thin">
        <color indexed="64"/>
      </right>
      <top style="medium">
        <color indexed="64"/>
      </top>
      <bottom style="thin">
        <color indexed="8"/>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style="thin">
        <color indexed="8"/>
      </right>
      <top style="medium">
        <color indexed="64"/>
      </top>
      <bottom/>
      <diagonal/>
    </border>
    <border>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8"/>
      </top>
      <bottom style="medium">
        <color indexed="64"/>
      </bottom>
      <diagonal/>
    </border>
    <border>
      <left/>
      <right style="medium">
        <color indexed="64"/>
      </right>
      <top style="thin">
        <color indexed="8"/>
      </top>
      <bottom style="medium">
        <color indexed="64"/>
      </bottom>
      <diagonal/>
    </border>
    <border>
      <left/>
      <right style="thin">
        <color indexed="8"/>
      </right>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medium">
        <color indexed="64"/>
      </right>
      <top style="medium">
        <color indexed="64"/>
      </top>
      <bottom/>
      <diagonal/>
    </border>
    <border>
      <left/>
      <right style="thin">
        <color indexed="8"/>
      </right>
      <top style="medium">
        <color indexed="64"/>
      </top>
      <bottom style="thin">
        <color indexed="23"/>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64"/>
      </left>
      <right/>
      <top/>
      <bottom style="medium">
        <color indexed="64"/>
      </bottom>
      <diagonal/>
    </border>
    <border>
      <left style="thin">
        <color indexed="8"/>
      </left>
      <right/>
      <top style="medium">
        <color indexed="64"/>
      </top>
      <bottom style="medium">
        <color indexed="64"/>
      </bottom>
      <diagonal/>
    </border>
    <border>
      <left/>
      <right style="medium">
        <color indexed="8"/>
      </right>
      <top style="medium">
        <color indexed="64"/>
      </top>
      <bottom/>
      <diagonal/>
    </border>
    <border>
      <left style="medium">
        <color indexed="8"/>
      </left>
      <right/>
      <top style="medium">
        <color indexed="64"/>
      </top>
      <bottom style="medium">
        <color indexed="8"/>
      </bottom>
      <diagonal/>
    </border>
    <border>
      <left/>
      <right/>
      <top style="medium">
        <color indexed="64"/>
      </top>
      <bottom style="medium">
        <color indexed="8"/>
      </bottom>
      <diagonal/>
    </border>
    <border>
      <left/>
      <right style="medium">
        <color indexed="8"/>
      </right>
      <top style="medium">
        <color indexed="64"/>
      </top>
      <bottom style="medium">
        <color indexed="8"/>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alignment vertical="center"/>
    </xf>
  </cellStyleXfs>
  <cellXfs count="758">
    <xf numFmtId="0" fontId="0" fillId="0" borderId="0" xfId="0"/>
    <xf numFmtId="0" fontId="1" fillId="0" borderId="0" xfId="1">
      <alignment vertical="center"/>
    </xf>
    <xf numFmtId="0" fontId="2" fillId="0" borderId="0" xfId="0" applyFont="1" applyAlignment="1">
      <alignment horizontal="center"/>
    </xf>
    <xf numFmtId="0" fontId="0" fillId="0" borderId="0" xfId="0" applyAlignment="1">
      <alignment wrapText="1"/>
    </xf>
    <xf numFmtId="0" fontId="1" fillId="0" borderId="0" xfId="1" applyAlignment="1">
      <alignment vertical="center" wrapText="1"/>
    </xf>
    <xf numFmtId="0" fontId="0" fillId="0" borderId="0" xfId="1" applyFont="1" applyAlignment="1">
      <alignment vertical="center" wrapText="1"/>
    </xf>
    <xf numFmtId="0" fontId="5" fillId="0" borderId="0" xfId="1" applyFont="1" applyAlignment="1">
      <alignment horizontal="center" vertical="center" shrinkToFit="1"/>
    </xf>
    <xf numFmtId="0" fontId="0" fillId="2" borderId="0" xfId="0" applyFill="1"/>
    <xf numFmtId="0" fontId="5" fillId="2" borderId="0" xfId="1" applyFont="1" applyFill="1" applyAlignment="1">
      <alignment horizontal="center" vertical="center" shrinkToFit="1"/>
    </xf>
    <xf numFmtId="0" fontId="0" fillId="2" borderId="0" xfId="0" applyFill="1" applyAlignment="1">
      <alignment vertical="center" shrinkToFit="1"/>
    </xf>
    <xf numFmtId="0" fontId="0" fillId="3" borderId="0" xfId="0" applyFill="1" applyAlignment="1">
      <alignment vertical="center" shrinkToFit="1"/>
    </xf>
    <xf numFmtId="0" fontId="0" fillId="0" borderId="0" xfId="0" applyAlignment="1">
      <alignment shrinkToFit="1"/>
    </xf>
    <xf numFmtId="0" fontId="5" fillId="3" borderId="0" xfId="1" applyFont="1" applyFill="1" applyAlignment="1">
      <alignment horizontal="center" vertical="center" shrinkToFit="1"/>
    </xf>
    <xf numFmtId="0" fontId="0" fillId="5" borderId="8" xfId="0" applyFill="1" applyBorder="1" applyAlignment="1">
      <alignment horizontal="center" vertical="center" shrinkToFit="1"/>
    </xf>
    <xf numFmtId="0" fontId="10" fillId="5" borderId="5" xfId="1" applyFont="1" applyFill="1" applyBorder="1" applyAlignment="1">
      <alignment horizontal="center" vertical="center" shrinkToFit="1"/>
    </xf>
    <xf numFmtId="0" fontId="5" fillId="6" borderId="4" xfId="1" applyFont="1" applyFill="1" applyBorder="1" applyAlignment="1">
      <alignment horizontal="center" vertical="center" shrinkToFit="1"/>
    </xf>
    <xf numFmtId="0" fontId="10" fillId="3" borderId="0" xfId="1" applyFont="1" applyFill="1" applyAlignment="1">
      <alignment horizontal="left" vertical="center" shrinkToFit="1"/>
    </xf>
    <xf numFmtId="0" fontId="5" fillId="7" borderId="4" xfId="1" applyFont="1" applyFill="1" applyBorder="1" applyAlignment="1">
      <alignment horizontal="center" vertical="center" shrinkToFit="1"/>
    </xf>
    <xf numFmtId="0" fontId="5" fillId="5" borderId="4" xfId="1" applyFont="1" applyFill="1" applyBorder="1" applyAlignment="1">
      <alignment horizontal="center" vertical="center" shrinkToFit="1"/>
    </xf>
    <xf numFmtId="0" fontId="5" fillId="8" borderId="4" xfId="1" applyFont="1" applyFill="1" applyBorder="1" applyAlignment="1">
      <alignment horizontal="center" vertical="center" shrinkToFit="1"/>
    </xf>
    <xf numFmtId="0" fontId="13" fillId="5" borderId="10" xfId="0" applyFont="1" applyFill="1" applyBorder="1" applyAlignment="1">
      <alignment horizontal="center" vertical="center" shrinkToFit="1"/>
    </xf>
    <xf numFmtId="0" fontId="5" fillId="5" borderId="11" xfId="1" applyFont="1" applyFill="1" applyBorder="1" applyAlignment="1">
      <alignment horizontal="center" vertical="center" shrinkToFit="1"/>
    </xf>
    <xf numFmtId="0" fontId="13" fillId="5" borderId="13" xfId="0" applyFont="1" applyFill="1" applyBorder="1" applyAlignment="1">
      <alignment horizontal="center" vertical="center" shrinkToFit="1"/>
    </xf>
    <xf numFmtId="0" fontId="14" fillId="5" borderId="14" xfId="1" applyFont="1" applyFill="1" applyBorder="1" applyAlignment="1">
      <alignment horizontal="center" vertical="center" shrinkToFit="1"/>
    </xf>
    <xf numFmtId="0" fontId="14" fillId="5" borderId="19" xfId="1" applyFont="1" applyFill="1" applyBorder="1" applyAlignment="1">
      <alignment horizontal="center" vertical="center" shrinkToFit="1"/>
    </xf>
    <xf numFmtId="0" fontId="14" fillId="5" borderId="26" xfId="1" applyFont="1" applyFill="1" applyBorder="1" applyAlignment="1">
      <alignment horizontal="center" vertical="center" shrinkToFit="1"/>
    </xf>
    <xf numFmtId="0" fontId="14" fillId="5" borderId="27" xfId="1" applyFont="1" applyFill="1" applyBorder="1" applyAlignment="1">
      <alignment horizontal="center" vertical="center" shrinkToFit="1"/>
    </xf>
    <xf numFmtId="0" fontId="14" fillId="5" borderId="28" xfId="1" applyFont="1" applyFill="1" applyBorder="1" applyAlignment="1">
      <alignment horizontal="center" vertical="center" shrinkToFit="1"/>
    </xf>
    <xf numFmtId="0" fontId="14" fillId="5" borderId="29" xfId="1" applyFont="1" applyFill="1" applyBorder="1" applyAlignment="1">
      <alignment horizontal="center" vertical="center" shrinkToFit="1"/>
    </xf>
    <xf numFmtId="0" fontId="18" fillId="5" borderId="30" xfId="1" applyFont="1" applyFill="1" applyBorder="1" applyAlignment="1">
      <alignment horizontal="center" vertical="center" shrinkToFit="1"/>
    </xf>
    <xf numFmtId="0" fontId="13" fillId="5" borderId="31" xfId="0" applyFont="1" applyFill="1" applyBorder="1" applyAlignment="1">
      <alignment horizontal="center" vertical="center" shrinkToFit="1"/>
    </xf>
    <xf numFmtId="0" fontId="5" fillId="5" borderId="24" xfId="1" applyFont="1" applyFill="1" applyBorder="1" applyAlignment="1">
      <alignment horizontal="center" vertical="center" shrinkToFit="1"/>
    </xf>
    <xf numFmtId="0" fontId="14" fillId="5" borderId="34" xfId="1" applyFont="1" applyFill="1" applyBorder="1" applyAlignment="1">
      <alignment horizontal="center" vertical="center" shrinkToFit="1"/>
    </xf>
    <xf numFmtId="0" fontId="5" fillId="5" borderId="13" xfId="1" applyFont="1" applyFill="1" applyBorder="1" applyAlignment="1">
      <alignment horizontal="center" vertical="center" shrinkToFit="1"/>
    </xf>
    <xf numFmtId="0" fontId="5" fillId="6" borderId="13" xfId="1" applyFont="1" applyFill="1" applyBorder="1" applyAlignment="1">
      <alignment horizontal="center" vertical="center" shrinkToFit="1"/>
    </xf>
    <xf numFmtId="0" fontId="5" fillId="5" borderId="35" xfId="1" applyFont="1" applyFill="1" applyBorder="1" applyAlignment="1">
      <alignment horizontal="center" vertical="center" shrinkToFit="1"/>
    </xf>
    <xf numFmtId="0" fontId="5" fillId="8" borderId="36" xfId="1" applyFont="1" applyFill="1" applyBorder="1" applyAlignment="1">
      <alignment horizontal="center" vertical="center" shrinkToFit="1"/>
    </xf>
    <xf numFmtId="0" fontId="22" fillId="2" borderId="0" xfId="0" applyFont="1" applyFill="1"/>
    <xf numFmtId="0" fontId="5" fillId="6" borderId="12" xfId="1" applyFont="1" applyFill="1" applyBorder="1" applyAlignment="1">
      <alignment horizontal="center" vertical="center" shrinkToFit="1"/>
    </xf>
    <xf numFmtId="0" fontId="5" fillId="6" borderId="11" xfId="1" applyFont="1" applyFill="1" applyBorder="1" applyAlignment="1">
      <alignment horizontal="center" vertical="center" shrinkToFit="1"/>
    </xf>
    <xf numFmtId="0" fontId="23" fillId="5" borderId="2" xfId="0" applyFont="1" applyFill="1" applyBorder="1" applyAlignment="1">
      <alignment horizontal="center" vertical="center" shrinkToFit="1"/>
    </xf>
    <xf numFmtId="0" fontId="5" fillId="6" borderId="23" xfId="1" applyFont="1" applyFill="1" applyBorder="1" applyAlignment="1">
      <alignment horizontal="center" vertical="center" shrinkToFit="1"/>
    </xf>
    <xf numFmtId="0" fontId="24" fillId="6" borderId="31" xfId="1" applyFont="1" applyFill="1" applyBorder="1" applyAlignment="1">
      <alignment horizontal="center" vertical="center" shrinkToFit="1"/>
    </xf>
    <xf numFmtId="0" fontId="24" fillId="6" borderId="24" xfId="1" applyFont="1" applyFill="1" applyBorder="1" applyAlignment="1">
      <alignment horizontal="center" vertical="center" shrinkToFit="1"/>
    </xf>
    <xf numFmtId="0" fontId="25" fillId="5" borderId="5" xfId="0" applyFont="1" applyFill="1" applyBorder="1" applyAlignment="1">
      <alignment horizontal="center" vertical="center" shrinkToFit="1"/>
    </xf>
    <xf numFmtId="0" fontId="12" fillId="8" borderId="14" xfId="0" applyFont="1" applyFill="1" applyBorder="1" applyAlignment="1">
      <alignment horizontal="center" vertical="center" shrinkToFit="1"/>
    </xf>
    <xf numFmtId="0" fontId="13" fillId="5" borderId="6" xfId="0" applyFont="1" applyFill="1" applyBorder="1" applyAlignment="1">
      <alignment horizontal="center" vertical="center" shrinkToFit="1"/>
    </xf>
    <xf numFmtId="0" fontId="5" fillId="8" borderId="6" xfId="1" applyFont="1" applyFill="1" applyBorder="1" applyAlignment="1">
      <alignment horizontal="center" vertical="center" shrinkToFit="1"/>
    </xf>
    <xf numFmtId="0" fontId="14" fillId="5" borderId="38" xfId="1" applyFont="1" applyFill="1" applyBorder="1" applyAlignment="1">
      <alignment horizontal="center" vertical="center" shrinkToFit="1"/>
    </xf>
    <xf numFmtId="0" fontId="5" fillId="5" borderId="39" xfId="1" applyFont="1" applyFill="1" applyBorder="1" applyAlignment="1">
      <alignment horizontal="center" vertical="center" shrinkToFit="1"/>
    </xf>
    <xf numFmtId="0" fontId="5" fillId="5" borderId="40" xfId="1" applyFont="1" applyFill="1" applyBorder="1" applyAlignment="1">
      <alignment horizontal="center" vertical="center" shrinkToFit="1"/>
    </xf>
    <xf numFmtId="0" fontId="5" fillId="5" borderId="41" xfId="1" applyFont="1" applyFill="1" applyBorder="1" applyAlignment="1">
      <alignment horizontal="center" vertical="center" shrinkToFit="1"/>
    </xf>
    <xf numFmtId="0" fontId="12" fillId="0" borderId="13" xfId="1" applyFont="1" applyBorder="1" applyAlignment="1">
      <alignment horizontal="center" vertical="center" shrinkToFit="1"/>
    </xf>
    <xf numFmtId="0" fontId="5" fillId="5" borderId="42" xfId="1" applyFont="1" applyFill="1" applyBorder="1" applyAlignment="1">
      <alignment horizontal="center" vertical="center" shrinkToFit="1"/>
    </xf>
    <xf numFmtId="0" fontId="5" fillId="5" borderId="43" xfId="1" applyFont="1" applyFill="1" applyBorder="1" applyAlignment="1">
      <alignment horizontal="center" vertical="center" shrinkToFit="1"/>
    </xf>
    <xf numFmtId="0" fontId="5" fillId="8" borderId="22" xfId="1" applyFont="1" applyFill="1" applyBorder="1" applyAlignment="1">
      <alignment horizontal="center" vertical="center" shrinkToFit="1"/>
    </xf>
    <xf numFmtId="0" fontId="14" fillId="5" borderId="44" xfId="1" applyFont="1" applyFill="1" applyBorder="1" applyAlignment="1">
      <alignment horizontal="center" vertical="center" shrinkToFit="1"/>
    </xf>
    <xf numFmtId="0" fontId="10" fillId="6" borderId="28" xfId="1" applyFont="1" applyFill="1" applyBorder="1" applyAlignment="1">
      <alignment horizontal="center" vertical="center" shrinkToFit="1"/>
    </xf>
    <xf numFmtId="0" fontId="5" fillId="5" borderId="45" xfId="1" applyFont="1" applyFill="1" applyBorder="1" applyAlignment="1">
      <alignment horizontal="center" vertical="center" shrinkToFit="1"/>
    </xf>
    <xf numFmtId="0" fontId="14" fillId="5" borderId="46" xfId="1" applyFont="1" applyFill="1" applyBorder="1" applyAlignment="1">
      <alignment horizontal="center" vertical="center" shrinkToFit="1"/>
    </xf>
    <xf numFmtId="0" fontId="5" fillId="0" borderId="13" xfId="1" applyFont="1" applyBorder="1" applyAlignment="1">
      <alignment horizontal="center" vertical="center" shrinkToFit="1"/>
    </xf>
    <xf numFmtId="0" fontId="25" fillId="5" borderId="18" xfId="0" applyFont="1" applyFill="1" applyBorder="1" applyAlignment="1">
      <alignment horizontal="center" vertical="center" shrinkToFit="1"/>
    </xf>
    <xf numFmtId="0" fontId="12" fillId="8" borderId="19" xfId="0" applyFont="1" applyFill="1" applyBorder="1" applyAlignment="1">
      <alignment horizontal="center" vertical="center" shrinkToFit="1"/>
    </xf>
    <xf numFmtId="0" fontId="13" fillId="5" borderId="22" xfId="0" applyFont="1" applyFill="1" applyBorder="1" applyAlignment="1">
      <alignment horizontal="center" vertical="center" shrinkToFit="1"/>
    </xf>
    <xf numFmtId="0" fontId="14" fillId="5" borderId="23" xfId="1" applyFont="1" applyFill="1" applyBorder="1" applyAlignment="1">
      <alignment horizontal="center" vertical="center" shrinkToFit="1"/>
    </xf>
    <xf numFmtId="0" fontId="5" fillId="5" borderId="31" xfId="1" applyFont="1" applyFill="1" applyBorder="1" applyAlignment="1">
      <alignment horizontal="center" vertical="center" shrinkToFit="1"/>
    </xf>
    <xf numFmtId="0" fontId="0" fillId="3" borderId="0" xfId="0" applyFill="1"/>
    <xf numFmtId="0" fontId="5" fillId="3" borderId="0" xfId="1" applyFont="1" applyFill="1" applyAlignment="1">
      <alignment vertical="center" shrinkToFit="1"/>
    </xf>
    <xf numFmtId="0" fontId="5" fillId="3" borderId="51" xfId="1" applyFont="1" applyFill="1" applyBorder="1" applyAlignment="1">
      <alignment vertical="center" shrinkToFit="1"/>
    </xf>
    <xf numFmtId="0" fontId="5" fillId="3" borderId="51" xfId="1" applyFont="1" applyFill="1" applyBorder="1" applyAlignment="1">
      <alignment horizontal="center" vertical="center" shrinkToFit="1"/>
    </xf>
    <xf numFmtId="0" fontId="0" fillId="5" borderId="5" xfId="0" applyFill="1" applyBorder="1" applyAlignment="1">
      <alignment horizontal="center" vertical="center" shrinkToFit="1"/>
    </xf>
    <xf numFmtId="182" fontId="13" fillId="8" borderId="6" xfId="0" applyNumberFormat="1" applyFont="1" applyFill="1" applyBorder="1" applyAlignment="1">
      <alignment horizontal="center" vertical="center" shrinkToFit="1"/>
    </xf>
    <xf numFmtId="0" fontId="0" fillId="5" borderId="18" xfId="0" applyFill="1" applyBorder="1" applyAlignment="1">
      <alignment horizontal="center" vertical="center" shrinkToFit="1"/>
    </xf>
    <xf numFmtId="182" fontId="13" fillId="8" borderId="22" xfId="0" applyNumberFormat="1" applyFont="1" applyFill="1" applyBorder="1" applyAlignment="1">
      <alignment horizontal="center" vertical="center" shrinkToFit="1"/>
    </xf>
    <xf numFmtId="0" fontId="0" fillId="5" borderId="9" xfId="0" applyFill="1" applyBorder="1" applyAlignment="1">
      <alignment horizontal="center" vertical="center" shrinkToFit="1"/>
    </xf>
    <xf numFmtId="0" fontId="0" fillId="5" borderId="55" xfId="0" applyFill="1" applyBorder="1" applyAlignment="1">
      <alignment horizontal="center" vertical="center" shrinkToFit="1"/>
    </xf>
    <xf numFmtId="0" fontId="0" fillId="5" borderId="17" xfId="0" applyFill="1" applyBorder="1" applyAlignment="1">
      <alignment horizontal="center" vertical="center" shrinkToFit="1"/>
    </xf>
    <xf numFmtId="0" fontId="0" fillId="11" borderId="56" xfId="0" applyFill="1" applyBorder="1"/>
    <xf numFmtId="0" fontId="10" fillId="5" borderId="58" xfId="1" applyFont="1" applyFill="1" applyBorder="1" applyAlignment="1">
      <alignment horizontal="center" vertical="center" shrinkToFit="1"/>
    </xf>
    <xf numFmtId="0" fontId="10" fillId="5" borderId="59" xfId="1" applyFont="1" applyFill="1" applyBorder="1" applyAlignment="1">
      <alignment horizontal="center" vertical="center" shrinkToFit="1"/>
    </xf>
    <xf numFmtId="183" fontId="0" fillId="8" borderId="34" xfId="0" applyNumberFormat="1" applyFill="1" applyBorder="1" applyAlignment="1">
      <alignment horizontal="center" vertical="center" shrinkToFit="1"/>
    </xf>
    <xf numFmtId="183" fontId="0" fillId="8" borderId="60" xfId="0" applyNumberFormat="1" applyFill="1" applyBorder="1" applyAlignment="1">
      <alignment horizontal="center" vertical="center" shrinkToFit="1"/>
    </xf>
    <xf numFmtId="183" fontId="0" fillId="8" borderId="61" xfId="0" applyNumberFormat="1" applyFill="1" applyBorder="1" applyAlignment="1">
      <alignment horizontal="center" vertical="center" shrinkToFit="1"/>
    </xf>
    <xf numFmtId="0" fontId="30" fillId="3" borderId="26" xfId="0" applyFont="1" applyFill="1" applyBorder="1" applyAlignment="1">
      <alignment horizontal="center" vertical="center" shrinkToFit="1"/>
    </xf>
    <xf numFmtId="176" fontId="14" fillId="0" borderId="63" xfId="1" applyNumberFormat="1" applyFont="1" applyBorder="1" applyAlignment="1">
      <alignment horizontal="right" vertical="center" shrinkToFit="1"/>
    </xf>
    <xf numFmtId="181" fontId="14" fillId="0" borderId="64" xfId="1" applyNumberFormat="1" applyFont="1" applyBorder="1" applyAlignment="1">
      <alignment horizontal="left" vertical="center" shrinkToFit="1"/>
    </xf>
    <xf numFmtId="0" fontId="5" fillId="12" borderId="34" xfId="1" applyFont="1" applyFill="1" applyBorder="1" applyAlignment="1">
      <alignment horizontal="center" vertical="center" shrinkToFit="1"/>
    </xf>
    <xf numFmtId="0" fontId="31" fillId="5" borderId="61" xfId="1" applyFont="1" applyFill="1" applyBorder="1" applyAlignment="1">
      <alignment horizontal="center" vertical="center" shrinkToFit="1"/>
    </xf>
    <xf numFmtId="0" fontId="0" fillId="8" borderId="65" xfId="0" applyFill="1" applyBorder="1" applyAlignment="1">
      <alignment horizontal="center" vertical="center" shrinkToFit="1"/>
    </xf>
    <xf numFmtId="0" fontId="5" fillId="5" borderId="66" xfId="1" applyFont="1" applyFill="1" applyBorder="1" applyAlignment="1">
      <alignment horizontal="center" vertical="center" shrinkToFit="1"/>
    </xf>
    <xf numFmtId="0" fontId="5" fillId="12" borderId="35" xfId="1" applyFont="1" applyFill="1" applyBorder="1" applyAlignment="1">
      <alignment horizontal="center" vertical="center" shrinkToFit="1"/>
    </xf>
    <xf numFmtId="176" fontId="14" fillId="0" borderId="68" xfId="1" applyNumberFormat="1" applyFont="1" applyBorder="1" applyAlignment="1">
      <alignment horizontal="right" vertical="center" shrinkToFit="1"/>
    </xf>
    <xf numFmtId="181" fontId="14" fillId="0" borderId="69" xfId="1" applyNumberFormat="1" applyFont="1" applyBorder="1" applyAlignment="1">
      <alignment horizontal="left" vertical="center" shrinkToFit="1"/>
    </xf>
    <xf numFmtId="0" fontId="5" fillId="5" borderId="70" xfId="1" applyFont="1" applyFill="1" applyBorder="1" applyAlignment="1">
      <alignment horizontal="center" vertical="center" shrinkToFit="1"/>
    </xf>
    <xf numFmtId="0" fontId="5" fillId="12" borderId="71" xfId="1" applyFont="1" applyFill="1" applyBorder="1" applyAlignment="1">
      <alignment horizontal="center" vertical="center" shrinkToFit="1"/>
    </xf>
    <xf numFmtId="0" fontId="0" fillId="8" borderId="72" xfId="0" applyFill="1" applyBorder="1" applyAlignment="1">
      <alignment horizontal="center" vertical="center" shrinkToFit="1"/>
    </xf>
    <xf numFmtId="0" fontId="0" fillId="0" borderId="0" xfId="0" applyAlignment="1">
      <alignment vertical="center" shrinkToFit="1"/>
    </xf>
    <xf numFmtId="0" fontId="28" fillId="3" borderId="0" xfId="0" applyFont="1" applyFill="1" applyAlignment="1">
      <alignment vertical="center"/>
    </xf>
    <xf numFmtId="0" fontId="0" fillId="5" borderId="10" xfId="0" applyFill="1" applyBorder="1" applyAlignment="1">
      <alignment horizontal="center" vertical="center" shrinkToFit="1"/>
    </xf>
    <xf numFmtId="0" fontId="0" fillId="3" borderId="9" xfId="0" applyFill="1" applyBorder="1" applyAlignment="1">
      <alignment horizontal="center" vertical="center" shrinkToFit="1"/>
    </xf>
    <xf numFmtId="183" fontId="0" fillId="8" borderId="12" xfId="0" applyNumberFormat="1" applyFill="1" applyBorder="1" applyAlignment="1">
      <alignment horizontal="center" vertical="center"/>
    </xf>
    <xf numFmtId="183" fontId="0" fillId="8" borderId="13" xfId="0" applyNumberFormat="1" applyFill="1" applyBorder="1" applyAlignment="1">
      <alignment horizontal="center" vertical="center"/>
    </xf>
    <xf numFmtId="183" fontId="0" fillId="8" borderId="11" xfId="0" applyNumberFormat="1" applyFill="1" applyBorder="1" applyAlignment="1">
      <alignment horizontal="center" vertical="center"/>
    </xf>
    <xf numFmtId="0" fontId="33" fillId="13" borderId="73" xfId="0" applyFont="1" applyFill="1" applyBorder="1" applyAlignment="1">
      <alignment horizontal="center" vertical="center" wrapText="1"/>
    </xf>
    <xf numFmtId="0" fontId="10" fillId="6" borderId="73" xfId="0" applyFont="1" applyFill="1" applyBorder="1" applyAlignment="1">
      <alignment horizontal="center" vertical="center" wrapText="1"/>
    </xf>
    <xf numFmtId="0" fontId="16" fillId="6" borderId="73" xfId="0" applyFont="1" applyFill="1" applyBorder="1" applyAlignment="1">
      <alignment horizontal="center" vertical="center" wrapText="1"/>
    </xf>
    <xf numFmtId="0" fontId="0" fillId="3" borderId="23" xfId="0" applyFill="1" applyBorder="1" applyAlignment="1">
      <alignment horizontal="center" vertical="center" shrinkToFit="1"/>
    </xf>
    <xf numFmtId="183" fontId="0" fillId="8" borderId="23" xfId="0" applyNumberFormat="1" applyFill="1" applyBorder="1" applyAlignment="1">
      <alignment horizontal="center" vertical="center"/>
    </xf>
    <xf numFmtId="183" fontId="0" fillId="8" borderId="31" xfId="0" applyNumberFormat="1" applyFill="1" applyBorder="1" applyAlignment="1">
      <alignment horizontal="center" vertical="center"/>
    </xf>
    <xf numFmtId="183" fontId="0" fillId="8" borderId="24" xfId="0" applyNumberFormat="1" applyFill="1" applyBorder="1" applyAlignment="1">
      <alignment horizontal="center" vertical="center"/>
    </xf>
    <xf numFmtId="0" fontId="0" fillId="0" borderId="73" xfId="0" applyBorder="1" applyAlignment="1">
      <alignment horizontal="center" vertical="center" wrapText="1"/>
    </xf>
    <xf numFmtId="0" fontId="5" fillId="5" borderId="12" xfId="1" applyFont="1" applyFill="1" applyBorder="1" applyAlignment="1">
      <alignment horizontal="center" vertical="center" shrinkToFit="1"/>
    </xf>
    <xf numFmtId="0" fontId="35" fillId="5" borderId="13" xfId="1" applyFont="1" applyFill="1" applyBorder="1" applyAlignment="1">
      <alignment horizontal="center" vertical="center" shrinkToFit="1"/>
    </xf>
    <xf numFmtId="0" fontId="14" fillId="5" borderId="12" xfId="1" applyFont="1" applyFill="1" applyBorder="1" applyAlignment="1">
      <alignment horizontal="center" vertical="center" shrinkToFit="1"/>
    </xf>
    <xf numFmtId="0" fontId="12" fillId="5" borderId="63" xfId="1" applyFont="1" applyFill="1" applyBorder="1" applyAlignment="1">
      <alignment horizontal="center" vertical="center" shrinkToFit="1"/>
    </xf>
    <xf numFmtId="0" fontId="5" fillId="8" borderId="11" xfId="1" applyFont="1" applyFill="1" applyBorder="1" applyAlignment="1">
      <alignment horizontal="center" vertical="center" shrinkToFit="1"/>
    </xf>
    <xf numFmtId="0" fontId="14" fillId="5" borderId="74" xfId="1" applyFont="1" applyFill="1" applyBorder="1" applyAlignment="1">
      <alignment horizontal="center" vertical="center" shrinkToFit="1"/>
    </xf>
    <xf numFmtId="0" fontId="12" fillId="5" borderId="13" xfId="1" applyFont="1" applyFill="1" applyBorder="1" applyAlignment="1">
      <alignment horizontal="center" vertical="center" shrinkToFit="1"/>
    </xf>
    <xf numFmtId="0" fontId="0" fillId="0" borderId="75" xfId="0" applyBorder="1" applyAlignment="1">
      <alignment vertical="center" shrinkToFit="1"/>
    </xf>
    <xf numFmtId="0" fontId="0" fillId="0" borderId="13" xfId="0" applyBorder="1" applyAlignment="1">
      <alignment vertical="center" shrinkToFit="1"/>
    </xf>
    <xf numFmtId="0" fontId="12" fillId="5" borderId="31" xfId="1" applyFont="1" applyFill="1" applyBorder="1" applyAlignment="1">
      <alignment horizontal="center" vertical="center" shrinkToFit="1"/>
    </xf>
    <xf numFmtId="0" fontId="5" fillId="0" borderId="31" xfId="1" applyFont="1" applyBorder="1" applyAlignment="1">
      <alignment horizontal="center" vertical="center" shrinkToFit="1"/>
    </xf>
    <xf numFmtId="0" fontId="5" fillId="8" borderId="24" xfId="1" applyFont="1" applyFill="1" applyBorder="1" applyAlignment="1">
      <alignment horizontal="center" vertical="center" shrinkToFit="1"/>
    </xf>
    <xf numFmtId="0" fontId="10" fillId="5" borderId="13" xfId="1" applyFont="1" applyFill="1" applyBorder="1" applyAlignment="1">
      <alignment horizontal="center" vertical="center" shrinkToFit="1"/>
    </xf>
    <xf numFmtId="0" fontId="5" fillId="15" borderId="0" xfId="1" applyFont="1" applyFill="1" applyAlignment="1">
      <alignment horizontal="center" vertical="center" shrinkToFit="1"/>
    </xf>
    <xf numFmtId="0" fontId="0" fillId="15" borderId="0" xfId="0" applyFill="1" applyAlignment="1">
      <alignment vertical="center"/>
    </xf>
    <xf numFmtId="0" fontId="39" fillId="5" borderId="76" xfId="0" applyFont="1" applyFill="1" applyBorder="1" applyAlignment="1">
      <alignment horizontal="center" vertical="center"/>
    </xf>
    <xf numFmtId="0" fontId="27" fillId="5" borderId="2" xfId="0" applyFont="1" applyFill="1" applyBorder="1" applyAlignment="1">
      <alignment horizontal="center" vertical="center" shrinkToFit="1"/>
    </xf>
    <xf numFmtId="0" fontId="39" fillId="5" borderId="2" xfId="0" applyFont="1" applyFill="1" applyBorder="1" applyAlignment="1">
      <alignment horizontal="center" vertical="center"/>
    </xf>
    <xf numFmtId="0" fontId="0" fillId="7" borderId="5" xfId="0" applyFill="1" applyBorder="1" applyAlignment="1">
      <alignment horizontal="center" vertical="center" shrinkToFit="1"/>
    </xf>
    <xf numFmtId="0" fontId="0" fillId="7" borderId="14" xfId="0" applyFill="1" applyBorder="1" applyAlignment="1">
      <alignment horizontal="center" vertical="center" shrinkToFit="1"/>
    </xf>
    <xf numFmtId="0" fontId="0" fillId="7" borderId="6" xfId="0" applyFill="1" applyBorder="1" applyAlignment="1">
      <alignment horizontal="center" vertical="center" shrinkToFit="1"/>
    </xf>
    <xf numFmtId="0" fontId="0" fillId="0" borderId="0" xfId="0" applyAlignment="1">
      <alignment horizontal="left" vertical="center" indent="1" shrinkToFit="1"/>
    </xf>
    <xf numFmtId="0" fontId="0" fillId="12" borderId="0" xfId="0" applyFill="1" applyAlignment="1">
      <alignment horizontal="left" vertical="center" shrinkToFit="1"/>
    </xf>
    <xf numFmtId="0" fontId="0" fillId="12" borderId="0" xfId="0" applyFill="1" applyAlignment="1">
      <alignment horizontal="left" vertical="center" indent="1" shrinkToFit="1"/>
    </xf>
    <xf numFmtId="0" fontId="0" fillId="12" borderId="0" xfId="0" applyFill="1"/>
    <xf numFmtId="0" fontId="0" fillId="5" borderId="5" xfId="0" applyFill="1" applyBorder="1" applyAlignment="1">
      <alignment horizontal="left" vertical="center" indent="1" shrinkToFit="1"/>
    </xf>
    <xf numFmtId="0" fontId="0" fillId="5" borderId="14" xfId="0" applyFill="1" applyBorder="1" applyAlignment="1">
      <alignment horizontal="left" vertical="center" indent="1" shrinkToFit="1"/>
    </xf>
    <xf numFmtId="0" fontId="0" fillId="5" borderId="6" xfId="0" applyFill="1" applyBorder="1" applyAlignment="1">
      <alignment horizontal="left" vertical="center" indent="1" shrinkToFit="1"/>
    </xf>
    <xf numFmtId="0" fontId="0" fillId="8" borderId="14" xfId="0" applyFill="1" applyBorder="1" applyAlignment="1">
      <alignment horizontal="center" vertical="center" shrinkToFit="1"/>
    </xf>
    <xf numFmtId="0" fontId="0" fillId="6" borderId="6" xfId="0" applyFill="1" applyBorder="1" applyAlignment="1">
      <alignment horizontal="left" vertical="center" indent="1" shrinkToFit="1"/>
    </xf>
    <xf numFmtId="0" fontId="0" fillId="8" borderId="6" xfId="0" applyFill="1" applyBorder="1" applyAlignment="1">
      <alignment horizontal="center" vertical="center" shrinkToFit="1"/>
    </xf>
    <xf numFmtId="0" fontId="0" fillId="8" borderId="19" xfId="0" applyFill="1" applyBorder="1" applyAlignment="1">
      <alignment horizontal="center" vertical="center" shrinkToFit="1"/>
    </xf>
    <xf numFmtId="0" fontId="0" fillId="6" borderId="22" xfId="0" applyFill="1" applyBorder="1" applyAlignment="1">
      <alignment horizontal="left" vertical="center" indent="1" shrinkToFit="1"/>
    </xf>
    <xf numFmtId="0" fontId="0" fillId="7" borderId="18" xfId="0" applyFill="1" applyBorder="1" applyAlignment="1">
      <alignment horizontal="center" vertical="center" shrinkToFit="1"/>
    </xf>
    <xf numFmtId="0" fontId="0" fillId="7" borderId="22" xfId="0" applyFill="1" applyBorder="1" applyAlignment="1">
      <alignment horizontal="center" vertical="center" shrinkToFit="1"/>
    </xf>
    <xf numFmtId="0" fontId="0" fillId="12" borderId="0" xfId="0" applyFill="1" applyAlignment="1">
      <alignment shrinkToFit="1"/>
    </xf>
    <xf numFmtId="0" fontId="33" fillId="4" borderId="1" xfId="0" applyFont="1" applyFill="1" applyBorder="1" applyAlignment="1">
      <alignment horizontal="center" vertical="center" shrinkToFit="1"/>
    </xf>
    <xf numFmtId="0" fontId="33" fillId="4" borderId="2" xfId="0" applyFont="1" applyFill="1" applyBorder="1" applyAlignment="1">
      <alignment horizontal="center" vertical="center" shrinkToFit="1"/>
    </xf>
    <xf numFmtId="0" fontId="33" fillId="4" borderId="2" xfId="0" applyFont="1" applyFill="1" applyBorder="1" applyAlignment="1">
      <alignment horizontal="center" vertical="center" indent="1" shrinkToFit="1"/>
    </xf>
    <xf numFmtId="176" fontId="0" fillId="8" borderId="78" xfId="0" applyNumberFormat="1" applyFill="1" applyBorder="1" applyAlignment="1">
      <alignment horizontal="right" vertical="center" shrinkToFit="1"/>
    </xf>
    <xf numFmtId="181" fontId="0" fillId="8" borderId="79" xfId="0" applyNumberFormat="1" applyFill="1" applyBorder="1" applyAlignment="1">
      <alignment horizontal="left" vertical="center" shrinkToFit="1"/>
    </xf>
    <xf numFmtId="0" fontId="0" fillId="8" borderId="22" xfId="0" applyFill="1" applyBorder="1" applyAlignment="1">
      <alignment horizontal="center" vertical="center" shrinkToFit="1"/>
    </xf>
    <xf numFmtId="0" fontId="0" fillId="8" borderId="18" xfId="0" applyFill="1" applyBorder="1" applyAlignment="1">
      <alignment horizontal="center" vertical="center" indent="1" shrinkToFit="1"/>
    </xf>
    <xf numFmtId="0" fontId="0" fillId="8" borderId="22" xfId="0" applyFill="1" applyBorder="1" applyAlignment="1">
      <alignment horizontal="center" vertical="center" indent="1" shrinkToFit="1"/>
    </xf>
    <xf numFmtId="0" fontId="10" fillId="5" borderId="14" xfId="1" applyFont="1" applyFill="1" applyBorder="1" applyAlignment="1">
      <alignment horizontal="center" vertical="center" shrinkToFit="1"/>
    </xf>
    <xf numFmtId="0" fontId="10" fillId="6" borderId="0" xfId="1" applyFont="1" applyFill="1" applyAlignment="1">
      <alignment horizontal="left" vertical="center" shrinkToFit="1"/>
    </xf>
    <xf numFmtId="0" fontId="5" fillId="17" borderId="4" xfId="1" applyFont="1" applyFill="1" applyBorder="1" applyAlignment="1">
      <alignment horizontal="center" vertical="center" shrinkToFit="1"/>
    </xf>
    <xf numFmtId="0" fontId="27" fillId="0" borderId="0" xfId="0" applyFont="1" applyAlignment="1">
      <alignment horizontal="center" vertical="center" wrapText="1" shrinkToFit="1"/>
    </xf>
    <xf numFmtId="0" fontId="30" fillId="0" borderId="80" xfId="0" applyFont="1" applyBorder="1" applyAlignment="1">
      <alignment horizontal="center" vertical="center" wrapText="1" shrinkToFit="1"/>
    </xf>
    <xf numFmtId="0" fontId="5" fillId="18" borderId="4" xfId="1" applyFont="1" applyFill="1" applyBorder="1" applyAlignment="1">
      <alignment horizontal="center" vertical="center" shrinkToFit="1"/>
    </xf>
    <xf numFmtId="0" fontId="5" fillId="2" borderId="4" xfId="1" applyFont="1" applyFill="1" applyBorder="1" applyAlignment="1">
      <alignment horizontal="center" vertical="center" shrinkToFit="1"/>
    </xf>
    <xf numFmtId="0" fontId="10" fillId="0" borderId="0" xfId="1" applyFont="1" applyAlignment="1">
      <alignment horizontal="left" vertical="center" shrinkToFit="1"/>
    </xf>
    <xf numFmtId="0" fontId="30" fillId="0" borderId="80" xfId="0" applyFont="1" applyBorder="1" applyAlignment="1">
      <alignment horizontal="center" vertical="center" shrinkToFit="1"/>
    </xf>
    <xf numFmtId="0" fontId="51" fillId="2" borderId="88" xfId="0" applyFont="1" applyFill="1" applyBorder="1" applyAlignment="1">
      <alignment horizontal="center" vertical="center" shrinkToFit="1"/>
    </xf>
    <xf numFmtId="184" fontId="30" fillId="2" borderId="89" xfId="0" applyNumberFormat="1" applyFont="1" applyFill="1" applyBorder="1" applyAlignment="1">
      <alignment horizontal="left" shrinkToFit="1"/>
    </xf>
    <xf numFmtId="0" fontId="51" fillId="8" borderId="90" xfId="0" applyFont="1" applyFill="1" applyBorder="1" applyAlignment="1">
      <alignment horizontal="center" vertical="center" shrinkToFit="1"/>
    </xf>
    <xf numFmtId="184" fontId="30" fillId="8" borderId="89" xfId="0" applyNumberFormat="1" applyFont="1" applyFill="1" applyBorder="1" applyAlignment="1">
      <alignment horizontal="left" shrinkToFit="1"/>
    </xf>
    <xf numFmtId="185" fontId="30" fillId="7" borderId="90" xfId="0" applyNumberFormat="1" applyFont="1" applyFill="1" applyBorder="1" applyAlignment="1">
      <alignment horizontal="right" vertical="center" shrinkToFit="1"/>
    </xf>
    <xf numFmtId="178" fontId="51" fillId="7" borderId="91" xfId="0" applyNumberFormat="1" applyFont="1" applyFill="1" applyBorder="1" applyAlignment="1">
      <alignment horizontal="center" vertical="center" shrinkToFit="1"/>
    </xf>
    <xf numFmtId="0" fontId="30" fillId="3" borderId="94" xfId="0" applyFont="1" applyFill="1" applyBorder="1" applyAlignment="1">
      <alignment horizontal="center" vertical="center" shrinkToFit="1"/>
    </xf>
    <xf numFmtId="0" fontId="30" fillId="19" borderId="94" xfId="0" applyFont="1" applyFill="1" applyBorder="1" applyAlignment="1">
      <alignment horizontal="center" vertical="center" shrinkToFit="1"/>
    </xf>
    <xf numFmtId="0" fontId="30" fillId="3" borderId="39" xfId="0" applyFont="1" applyFill="1" applyBorder="1" applyAlignment="1">
      <alignment horizontal="center" vertical="center" shrinkToFit="1"/>
    </xf>
    <xf numFmtId="186" fontId="51" fillId="19" borderId="39" xfId="0" applyNumberFormat="1" applyFont="1" applyFill="1" applyBorder="1" applyAlignment="1">
      <alignment horizontal="center" vertical="center" shrinkToFit="1"/>
    </xf>
    <xf numFmtId="0" fontId="47" fillId="4" borderId="9" xfId="0" applyFont="1" applyFill="1" applyBorder="1" applyAlignment="1">
      <alignment horizontal="center" vertical="center" shrinkToFit="1"/>
    </xf>
    <xf numFmtId="187" fontId="30" fillId="6" borderId="10" xfId="0" applyNumberFormat="1" applyFont="1" applyFill="1" applyBorder="1" applyAlignment="1">
      <alignment horizontal="center" vertical="center" shrinkToFit="1"/>
    </xf>
    <xf numFmtId="0" fontId="47" fillId="4" borderId="10" xfId="0" applyFont="1" applyFill="1" applyBorder="1" applyAlignment="1">
      <alignment horizontal="center" vertical="center" shrinkToFit="1"/>
    </xf>
    <xf numFmtId="188" fontId="30" fillId="6" borderId="10" xfId="0" applyNumberFormat="1" applyFont="1" applyFill="1" applyBorder="1" applyAlignment="1">
      <alignment horizontal="center" vertical="center" shrinkToFit="1"/>
    </xf>
    <xf numFmtId="0" fontId="30" fillId="20" borderId="9" xfId="0" applyFont="1" applyFill="1" applyBorder="1" applyAlignment="1">
      <alignment horizontal="center" vertical="center" shrinkToFit="1"/>
    </xf>
    <xf numFmtId="0" fontId="30" fillId="20" borderId="10" xfId="0" applyFont="1" applyFill="1" applyBorder="1" applyAlignment="1">
      <alignment horizontal="center" vertical="center" shrinkToFit="1"/>
    </xf>
    <xf numFmtId="0" fontId="30" fillId="20" borderId="17" xfId="0" applyFont="1" applyFill="1" applyBorder="1" applyAlignment="1">
      <alignment horizontal="center" vertical="center" shrinkToFit="1"/>
    </xf>
    <xf numFmtId="0" fontId="47" fillId="4" borderId="12" xfId="0" applyFont="1" applyFill="1" applyBorder="1" applyAlignment="1">
      <alignment horizontal="center" vertical="center" shrinkToFit="1"/>
    </xf>
    <xf numFmtId="187" fontId="30" fillId="6" borderId="13" xfId="0" applyNumberFormat="1" applyFont="1" applyFill="1" applyBorder="1" applyAlignment="1">
      <alignment horizontal="center" vertical="center" shrinkToFit="1"/>
    </xf>
    <xf numFmtId="0" fontId="47" fillId="4" borderId="13" xfId="0" applyFont="1" applyFill="1" applyBorder="1" applyAlignment="1">
      <alignment horizontal="center" vertical="center" shrinkToFit="1"/>
    </xf>
    <xf numFmtId="188" fontId="30" fillId="6" borderId="13" xfId="0" applyNumberFormat="1" applyFont="1" applyFill="1" applyBorder="1" applyAlignment="1">
      <alignment horizontal="center" vertical="center" shrinkToFit="1"/>
    </xf>
    <xf numFmtId="0" fontId="30" fillId="2" borderId="95" xfId="0" applyFont="1" applyFill="1" applyBorder="1" applyAlignment="1">
      <alignment horizontal="center" vertical="center" shrinkToFit="1"/>
    </xf>
    <xf numFmtId="0" fontId="30" fillId="2" borderId="96" xfId="0" applyFont="1" applyFill="1" applyBorder="1" applyAlignment="1">
      <alignment horizontal="center" vertical="center" shrinkToFit="1"/>
    </xf>
    <xf numFmtId="0" fontId="30" fillId="2" borderId="97" xfId="0" applyFont="1" applyFill="1" applyBorder="1" applyAlignment="1">
      <alignment horizontal="center" vertical="center" shrinkToFit="1"/>
    </xf>
    <xf numFmtId="0" fontId="30" fillId="2" borderId="89" xfId="0" applyFont="1" applyFill="1" applyBorder="1" applyAlignment="1">
      <alignment horizontal="center" vertical="center" shrinkToFit="1"/>
    </xf>
    <xf numFmtId="0" fontId="49" fillId="2" borderId="96" xfId="0" applyFont="1" applyFill="1" applyBorder="1" applyAlignment="1">
      <alignment horizontal="center" vertical="center" shrinkToFit="1"/>
    </xf>
    <xf numFmtId="0" fontId="0" fillId="2" borderId="96" xfId="0" applyFill="1" applyBorder="1" applyAlignment="1">
      <alignment horizontal="center" vertical="center" shrinkToFit="1"/>
    </xf>
    <xf numFmtId="0" fontId="0" fillId="2" borderId="97" xfId="0" applyFill="1" applyBorder="1" applyAlignment="1">
      <alignment horizontal="center" vertical="center" shrinkToFit="1"/>
    </xf>
    <xf numFmtId="0" fontId="30" fillId="11" borderId="12" xfId="0" applyFont="1" applyFill="1" applyBorder="1" applyAlignment="1">
      <alignment horizontal="center" vertical="center" shrinkToFit="1"/>
    </xf>
    <xf numFmtId="0" fontId="30" fillId="11" borderId="13" xfId="0" applyFont="1" applyFill="1" applyBorder="1" applyAlignment="1">
      <alignment horizontal="center" vertical="center" shrinkToFit="1"/>
    </xf>
    <xf numFmtId="0" fontId="30" fillId="11" borderId="11" xfId="0" applyFont="1" applyFill="1" applyBorder="1" applyAlignment="1">
      <alignment horizontal="center" vertical="center" shrinkToFit="1"/>
    </xf>
    <xf numFmtId="0" fontId="0" fillId="8" borderId="75" xfId="0" applyFill="1" applyBorder="1" applyAlignment="1">
      <alignment horizontal="center" vertical="center" shrinkToFit="1"/>
    </xf>
    <xf numFmtId="0" fontId="49" fillId="8" borderId="13" xfId="0" applyFont="1" applyFill="1" applyBorder="1" applyAlignment="1">
      <alignment horizontal="center" vertical="center" shrinkToFit="1"/>
    </xf>
    <xf numFmtId="0" fontId="0" fillId="8" borderId="13" xfId="0" applyFill="1" applyBorder="1" applyAlignment="1">
      <alignment horizontal="center" vertical="center" shrinkToFit="1"/>
    </xf>
    <xf numFmtId="0" fontId="0" fillId="8" borderId="11" xfId="0" applyFill="1" applyBorder="1" applyAlignment="1">
      <alignment horizontal="center" vertical="center" shrinkToFit="1"/>
    </xf>
    <xf numFmtId="0" fontId="30" fillId="6" borderId="13" xfId="0" applyFont="1" applyFill="1" applyBorder="1" applyAlignment="1">
      <alignment horizontal="center" vertical="center" shrinkToFit="1"/>
    </xf>
    <xf numFmtId="0" fontId="30" fillId="11" borderId="56" xfId="0" applyFont="1" applyFill="1" applyBorder="1" applyAlignment="1">
      <alignment shrinkToFit="1"/>
    </xf>
    <xf numFmtId="0" fontId="49" fillId="8" borderId="12" xfId="0" applyFont="1" applyFill="1" applyBorder="1" applyAlignment="1">
      <alignment horizontal="center" vertical="center" shrinkToFit="1"/>
    </xf>
    <xf numFmtId="0" fontId="30" fillId="8" borderId="13" xfId="0" applyFont="1" applyFill="1" applyBorder="1" applyAlignment="1">
      <alignment horizontal="center" vertical="center" shrinkToFit="1"/>
    </xf>
    <xf numFmtId="0" fontId="30" fillId="8" borderId="11" xfId="0" applyFont="1" applyFill="1" applyBorder="1" applyAlignment="1">
      <alignment horizontal="center" vertical="center" shrinkToFit="1"/>
    </xf>
    <xf numFmtId="0" fontId="23" fillId="8" borderId="75" xfId="0" applyFont="1" applyFill="1" applyBorder="1" applyAlignment="1">
      <alignment horizontal="center" vertical="center" shrinkToFit="1"/>
    </xf>
    <xf numFmtId="0" fontId="30" fillId="3" borderId="11" xfId="0" applyFont="1" applyFill="1" applyBorder="1" applyAlignment="1">
      <alignment horizontal="center" vertical="center" shrinkToFit="1"/>
    </xf>
    <xf numFmtId="0" fontId="30" fillId="7" borderId="12" xfId="0" applyFont="1" applyFill="1" applyBorder="1" applyAlignment="1">
      <alignment horizontal="center" vertical="center" shrinkToFit="1"/>
    </xf>
    <xf numFmtId="0" fontId="30" fillId="7" borderId="13" xfId="0" applyFont="1" applyFill="1" applyBorder="1" applyAlignment="1">
      <alignment horizontal="center" vertical="center" shrinkToFit="1"/>
    </xf>
    <xf numFmtId="0" fontId="30" fillId="5" borderId="11" xfId="0" applyFont="1" applyFill="1" applyBorder="1" applyAlignment="1">
      <alignment horizontal="center" vertical="center" shrinkToFit="1"/>
    </xf>
    <xf numFmtId="0" fontId="30" fillId="7" borderId="98" xfId="0" applyFont="1" applyFill="1" applyBorder="1" applyAlignment="1">
      <alignment horizontal="center" vertical="center" shrinkToFit="1"/>
    </xf>
    <xf numFmtId="0" fontId="49" fillId="7" borderId="31" xfId="0" applyFont="1" applyFill="1" applyBorder="1" applyAlignment="1">
      <alignment horizontal="center" vertical="center" shrinkToFit="1"/>
    </xf>
    <xf numFmtId="0" fontId="0" fillId="7" borderId="31" xfId="0" applyFill="1" applyBorder="1" applyAlignment="1">
      <alignment horizontal="center" vertical="center" shrinkToFit="1"/>
    </xf>
    <xf numFmtId="0" fontId="0" fillId="7" borderId="24" xfId="0" applyFill="1" applyBorder="1" applyAlignment="1">
      <alignment horizontal="center" vertical="center" shrinkToFit="1"/>
    </xf>
    <xf numFmtId="0" fontId="47" fillId="4" borderId="10" xfId="0" applyFont="1" applyFill="1" applyBorder="1" applyAlignment="1">
      <alignment horizontal="center" shrinkToFit="1"/>
    </xf>
    <xf numFmtId="0" fontId="30" fillId="0" borderId="10" xfId="0" applyFont="1" applyBorder="1" applyAlignment="1">
      <alignment horizontal="center" shrinkToFit="1"/>
    </xf>
    <xf numFmtId="0" fontId="30" fillId="0" borderId="17" xfId="0" applyFont="1" applyBorder="1" applyAlignment="1">
      <alignment horizontal="center" shrinkToFit="1"/>
    </xf>
    <xf numFmtId="0" fontId="47" fillId="4" borderId="31" xfId="0" applyFont="1" applyFill="1" applyBorder="1" applyAlignment="1">
      <alignment horizontal="center" shrinkToFit="1"/>
    </xf>
    <xf numFmtId="0" fontId="30" fillId="0" borderId="31" xfId="0" applyFont="1" applyBorder="1" applyAlignment="1">
      <alignment horizontal="center" shrinkToFit="1"/>
    </xf>
    <xf numFmtId="0" fontId="47" fillId="4" borderId="31" xfId="0" applyFont="1" applyFill="1" applyBorder="1" applyAlignment="1">
      <alignment horizontal="center" vertical="center" shrinkToFit="1"/>
    </xf>
    <xf numFmtId="0" fontId="30" fillId="0" borderId="24" xfId="0" applyFont="1" applyBorder="1" applyAlignment="1">
      <alignment horizontal="center" shrinkToFit="1"/>
    </xf>
    <xf numFmtId="0" fontId="30" fillId="0" borderId="0" xfId="0" applyFont="1" applyAlignment="1">
      <alignment horizontal="center" vertical="center" wrapText="1" shrinkToFit="1"/>
    </xf>
    <xf numFmtId="0" fontId="5" fillId="21" borderId="4" xfId="1" applyFont="1" applyFill="1" applyBorder="1" applyAlignment="1">
      <alignment horizontal="center" vertical="center" shrinkToFit="1"/>
    </xf>
    <xf numFmtId="0" fontId="51" fillId="21" borderId="90" xfId="0" applyFont="1" applyFill="1" applyBorder="1" applyAlignment="1">
      <alignment horizontal="center" vertical="center" shrinkToFit="1"/>
    </xf>
    <xf numFmtId="184" fontId="30" fillId="21" borderId="89" xfId="0" applyNumberFormat="1" applyFont="1" applyFill="1" applyBorder="1" applyAlignment="1">
      <alignment horizontal="left" shrinkToFit="1"/>
    </xf>
    <xf numFmtId="0" fontId="0" fillId="21" borderId="13" xfId="0" applyFill="1" applyBorder="1" applyAlignment="1">
      <alignment horizontal="center" vertical="center" shrinkToFit="1"/>
    </xf>
    <xf numFmtId="187" fontId="30" fillId="21" borderId="10" xfId="0" applyNumberFormat="1" applyFont="1" applyFill="1" applyBorder="1" applyAlignment="1">
      <alignment horizontal="center" vertical="center" shrinkToFit="1"/>
    </xf>
    <xf numFmtId="190" fontId="30" fillId="21" borderId="10" xfId="0" applyNumberFormat="1" applyFont="1" applyFill="1" applyBorder="1" applyAlignment="1">
      <alignment horizontal="center" vertical="center" shrinkToFit="1"/>
    </xf>
    <xf numFmtId="0" fontId="30" fillId="22" borderId="9" xfId="0" applyFont="1" applyFill="1" applyBorder="1" applyAlignment="1">
      <alignment horizontal="center" vertical="center" shrinkToFit="1"/>
    </xf>
    <xf numFmtId="0" fontId="30" fillId="22" borderId="10" xfId="0" applyFont="1" applyFill="1" applyBorder="1" applyAlignment="1">
      <alignment horizontal="center" vertical="center" shrinkToFit="1"/>
    </xf>
    <xf numFmtId="0" fontId="30" fillId="22" borderId="17" xfId="0" applyFont="1" applyFill="1" applyBorder="1" applyAlignment="1">
      <alignment horizontal="center" vertical="center" shrinkToFit="1"/>
    </xf>
    <xf numFmtId="187" fontId="30" fillId="21" borderId="13" xfId="0" applyNumberFormat="1" applyFont="1" applyFill="1" applyBorder="1" applyAlignment="1">
      <alignment horizontal="center" vertical="center" shrinkToFit="1"/>
    </xf>
    <xf numFmtId="190" fontId="30" fillId="21" borderId="13" xfId="0" applyNumberFormat="1" applyFont="1" applyFill="1" applyBorder="1" applyAlignment="1">
      <alignment horizontal="center" vertical="center" shrinkToFit="1"/>
    </xf>
    <xf numFmtId="0" fontId="0" fillId="21" borderId="75" xfId="0" applyFill="1" applyBorder="1" applyAlignment="1">
      <alignment horizontal="center" vertical="center" shrinkToFit="1"/>
    </xf>
    <xf numFmtId="0" fontId="30" fillId="21" borderId="13" xfId="0" applyFont="1" applyFill="1" applyBorder="1" applyAlignment="1">
      <alignment horizontal="center" vertical="center" shrinkToFit="1"/>
    </xf>
    <xf numFmtId="0" fontId="0" fillId="21" borderId="11" xfId="0" applyFill="1" applyBorder="1" applyAlignment="1">
      <alignment horizontal="center" vertical="center" shrinkToFit="1"/>
    </xf>
    <xf numFmtId="0" fontId="30" fillId="21" borderId="12" xfId="0" applyFont="1" applyFill="1" applyBorder="1" applyAlignment="1">
      <alignment horizontal="center" vertical="center" shrinkToFit="1"/>
    </xf>
    <xf numFmtId="0" fontId="30" fillId="21" borderId="11" xfId="0" applyFont="1" applyFill="1" applyBorder="1" applyAlignment="1">
      <alignment horizontal="center" vertical="center" shrinkToFit="1"/>
    </xf>
    <xf numFmtId="178" fontId="30" fillId="7" borderId="13" xfId="0" applyNumberFormat="1" applyFont="1" applyFill="1" applyBorder="1" applyAlignment="1">
      <alignment horizontal="center" vertical="center" shrinkToFit="1"/>
    </xf>
    <xf numFmtId="0" fontId="30" fillId="7" borderId="75" xfId="0" applyFont="1" applyFill="1" applyBorder="1" applyAlignment="1">
      <alignment horizontal="center" vertical="center" shrinkToFit="1"/>
    </xf>
    <xf numFmtId="0" fontId="0" fillId="7" borderId="13" xfId="0" applyFill="1" applyBorder="1" applyAlignment="1">
      <alignment horizontal="center" vertical="center" shrinkToFit="1"/>
    </xf>
    <xf numFmtId="0" fontId="0" fillId="7" borderId="11" xfId="0" applyFill="1" applyBorder="1" applyAlignment="1">
      <alignment horizontal="center" vertical="center" shrinkToFit="1"/>
    </xf>
    <xf numFmtId="0" fontId="0" fillId="0" borderId="110" xfId="0" applyBorder="1" applyAlignment="1">
      <alignment shrinkToFit="1"/>
    </xf>
    <xf numFmtId="0" fontId="47" fillId="4" borderId="12" xfId="0" applyFont="1" applyFill="1" applyBorder="1" applyAlignment="1">
      <alignment horizontal="center" shrinkToFit="1"/>
    </xf>
    <xf numFmtId="0" fontId="30" fillId="5" borderId="13" xfId="0" applyFont="1" applyFill="1" applyBorder="1" applyAlignment="1">
      <alignment horizontal="center" shrinkToFit="1"/>
    </xf>
    <xf numFmtId="0" fontId="13" fillId="21" borderId="13" xfId="0" applyFont="1" applyFill="1" applyBorder="1" applyAlignment="1">
      <alignment horizontal="center" vertical="center" shrinkToFit="1"/>
    </xf>
    <xf numFmtId="0" fontId="13" fillId="21" borderId="11" xfId="0" applyFont="1" applyFill="1" applyBorder="1" applyAlignment="1">
      <alignment horizontal="center" vertical="center" shrinkToFit="1"/>
    </xf>
    <xf numFmtId="0" fontId="27" fillId="21" borderId="112" xfId="0" applyFont="1" applyFill="1" applyBorder="1" applyAlignment="1" applyProtection="1">
      <alignment horizontal="center" vertical="center" shrinkToFit="1"/>
      <protection locked="0"/>
    </xf>
    <xf numFmtId="0" fontId="0" fillId="5" borderId="113" xfId="0" applyFill="1" applyBorder="1" applyAlignment="1">
      <alignment horizontal="center" vertical="center"/>
    </xf>
    <xf numFmtId="0" fontId="0" fillId="5" borderId="114" xfId="0" applyFill="1" applyBorder="1" applyAlignment="1">
      <alignment horizontal="center" vertical="center"/>
    </xf>
    <xf numFmtId="0" fontId="47" fillId="4" borderId="23" xfId="0" applyFont="1" applyFill="1" applyBorder="1" applyAlignment="1">
      <alignment horizontal="center" vertical="center" shrinkToFit="1"/>
    </xf>
    <xf numFmtId="0" fontId="30" fillId="5" borderId="31" xfId="0" applyFont="1" applyFill="1" applyBorder="1" applyAlignment="1">
      <alignment horizontal="center" shrinkToFit="1"/>
    </xf>
    <xf numFmtId="0" fontId="13" fillId="21" borderId="31" xfId="0" applyFont="1" applyFill="1" applyBorder="1" applyAlignment="1">
      <alignment horizontal="center" vertical="center" shrinkToFit="1"/>
    </xf>
    <xf numFmtId="0" fontId="13" fillId="21" borderId="24" xfId="0" applyFont="1" applyFill="1" applyBorder="1" applyAlignment="1">
      <alignment horizontal="center" vertical="center" shrinkToFit="1"/>
    </xf>
    <xf numFmtId="0" fontId="0" fillId="3" borderId="31" xfId="0" applyFill="1" applyBorder="1" applyAlignment="1">
      <alignment horizontal="center" vertical="center" shrinkToFit="1"/>
    </xf>
    <xf numFmtId="0" fontId="0" fillId="5" borderId="115" xfId="0" applyFill="1" applyBorder="1" applyAlignment="1">
      <alignment horizontal="center" vertical="center"/>
    </xf>
    <xf numFmtId="0" fontId="47" fillId="4" borderId="121" xfId="0" applyFont="1" applyFill="1" applyBorder="1" applyAlignment="1">
      <alignment horizontal="center" shrinkToFit="1"/>
    </xf>
    <xf numFmtId="0" fontId="0" fillId="22" borderId="73" xfId="0" applyFill="1" applyBorder="1" applyAlignment="1">
      <alignment horizontal="center"/>
    </xf>
    <xf numFmtId="0" fontId="47" fillId="4" borderId="122" xfId="0" applyFont="1" applyFill="1" applyBorder="1" applyAlignment="1">
      <alignment horizontal="center" shrinkToFit="1"/>
    </xf>
    <xf numFmtId="0" fontId="47" fillId="4" borderId="122" xfId="0" applyFont="1" applyFill="1" applyBorder="1" applyAlignment="1">
      <alignment horizontal="center" vertical="center" shrinkToFit="1"/>
    </xf>
    <xf numFmtId="0" fontId="47" fillId="4" borderId="124" xfId="0" applyFont="1" applyFill="1" applyBorder="1" applyAlignment="1">
      <alignment horizontal="center" shrinkToFit="1"/>
    </xf>
    <xf numFmtId="0" fontId="47" fillId="4" borderId="73" xfId="0" applyFont="1" applyFill="1" applyBorder="1" applyAlignment="1">
      <alignment horizontal="center" shrinkToFit="1"/>
    </xf>
    <xf numFmtId="0" fontId="47" fillId="4" borderId="73" xfId="0" applyFont="1" applyFill="1" applyBorder="1" applyAlignment="1">
      <alignment horizontal="center" vertical="center" shrinkToFit="1"/>
    </xf>
    <xf numFmtId="0" fontId="47" fillId="4" borderId="124" xfId="0" applyFont="1" applyFill="1" applyBorder="1" applyAlignment="1">
      <alignment horizontal="center" vertical="center" shrinkToFit="1"/>
    </xf>
    <xf numFmtId="0" fontId="47" fillId="4" borderId="126" xfId="0" applyFont="1" applyFill="1" applyBorder="1" applyAlignment="1">
      <alignment horizontal="center" vertical="center" shrinkToFit="1"/>
    </xf>
    <xf numFmtId="0" fontId="47" fillId="4" borderId="127" xfId="0" applyFont="1" applyFill="1" applyBorder="1" applyAlignment="1">
      <alignment horizontal="center" vertical="center" shrinkToFit="1"/>
    </xf>
    <xf numFmtId="0" fontId="0" fillId="11" borderId="0" xfId="0" applyFill="1"/>
    <xf numFmtId="0" fontId="47" fillId="4" borderId="128" xfId="0" applyFont="1" applyFill="1" applyBorder="1" applyAlignment="1">
      <alignment horizontal="center" vertical="center" shrinkToFit="1"/>
    </xf>
    <xf numFmtId="0" fontId="30" fillId="6" borderId="129" xfId="0" applyFont="1" applyFill="1" applyBorder="1" applyAlignment="1">
      <alignment horizontal="center" vertical="center" shrinkToFit="1"/>
    </xf>
    <xf numFmtId="0" fontId="47" fillId="4" borderId="129" xfId="0" applyFont="1" applyFill="1" applyBorder="1" applyAlignment="1">
      <alignment horizontal="center" vertical="center" shrinkToFit="1"/>
    </xf>
    <xf numFmtId="0" fontId="30" fillId="6" borderId="126" xfId="0" applyFont="1" applyFill="1" applyBorder="1" applyAlignment="1">
      <alignment horizontal="center" vertical="center" shrinkToFit="1"/>
    </xf>
    <xf numFmtId="0" fontId="47" fillId="4" borderId="130" xfId="0" applyFont="1" applyFill="1" applyBorder="1" applyAlignment="1">
      <alignment horizontal="center" vertical="center" shrinkToFit="1"/>
    </xf>
    <xf numFmtId="0" fontId="30" fillId="6" borderId="124" xfId="0" applyFont="1" applyFill="1" applyBorder="1" applyAlignment="1">
      <alignment horizontal="center" vertical="center" shrinkToFit="1"/>
    </xf>
    <xf numFmtId="0" fontId="30" fillId="11" borderId="96" xfId="0" applyFont="1" applyFill="1" applyBorder="1" applyAlignment="1">
      <alignment horizontal="center" vertical="center" shrinkToFit="1"/>
    </xf>
    <xf numFmtId="0" fontId="30" fillId="11" borderId="97" xfId="0" applyFont="1" applyFill="1" applyBorder="1" applyAlignment="1">
      <alignment horizontal="center" vertical="center" shrinkToFit="1"/>
    </xf>
    <xf numFmtId="0" fontId="30" fillId="6" borderId="31" xfId="0" applyFont="1" applyFill="1" applyBorder="1" applyAlignment="1">
      <alignment horizontal="center" vertical="center" shrinkToFit="1"/>
    </xf>
    <xf numFmtId="0" fontId="30" fillId="6" borderId="131" xfId="0" applyFont="1" applyFill="1" applyBorder="1" applyAlignment="1">
      <alignment horizontal="center" vertical="center" shrinkToFit="1"/>
    </xf>
    <xf numFmtId="0" fontId="0" fillId="11" borderId="132" xfId="0" applyFill="1" applyBorder="1"/>
    <xf numFmtId="190" fontId="30" fillId="6" borderId="31" xfId="0" applyNumberFormat="1" applyFont="1" applyFill="1" applyBorder="1" applyAlignment="1">
      <alignment horizontal="center" vertical="center" shrinkToFit="1"/>
    </xf>
    <xf numFmtId="0" fontId="30" fillId="6" borderId="24" xfId="0" applyFont="1" applyFill="1" applyBorder="1" applyAlignment="1">
      <alignment horizontal="center" vertical="center" shrinkToFit="1"/>
    </xf>
    <xf numFmtId="190" fontId="30" fillId="6" borderId="10" xfId="0" applyNumberFormat="1" applyFont="1" applyFill="1" applyBorder="1" applyAlignment="1">
      <alignment horizontal="center" vertical="center" shrinkToFit="1"/>
    </xf>
    <xf numFmtId="190" fontId="30" fillId="6" borderId="13" xfId="0" applyNumberFormat="1" applyFont="1" applyFill="1" applyBorder="1" applyAlignment="1">
      <alignment horizontal="center" vertical="center" shrinkToFit="1"/>
    </xf>
    <xf numFmtId="0" fontId="30" fillId="7" borderId="31" xfId="0" applyFont="1" applyFill="1" applyBorder="1" applyAlignment="1">
      <alignment horizontal="center" vertical="center" shrinkToFit="1"/>
    </xf>
    <xf numFmtId="0" fontId="53" fillId="25" borderId="0" xfId="0" applyFont="1" applyFill="1"/>
    <xf numFmtId="0" fontId="53" fillId="0" borderId="0" xfId="0" applyFont="1"/>
    <xf numFmtId="0" fontId="56" fillId="26" borderId="4" xfId="0" applyFont="1" applyFill="1" applyBorder="1" applyAlignment="1">
      <alignment horizontal="center" vertical="center"/>
    </xf>
    <xf numFmtId="0" fontId="53" fillId="6" borderId="4" xfId="0" applyFont="1" applyFill="1" applyBorder="1" applyAlignment="1">
      <alignment vertical="top" wrapText="1"/>
    </xf>
    <xf numFmtId="0" fontId="57" fillId="25" borderId="0" xfId="0" applyFont="1" applyFill="1"/>
    <xf numFmtId="0" fontId="58" fillId="25" borderId="0" xfId="0" applyFont="1" applyFill="1" applyAlignment="1">
      <alignment vertical="top" wrapText="1"/>
    </xf>
    <xf numFmtId="0" fontId="30" fillId="6" borderId="4" xfId="0" applyFont="1" applyFill="1" applyBorder="1" applyAlignment="1">
      <alignment vertical="top" wrapText="1"/>
    </xf>
    <xf numFmtId="0" fontId="57" fillId="0" borderId="0" xfId="0" applyFont="1"/>
    <xf numFmtId="0" fontId="53" fillId="0" borderId="0" xfId="0" applyFont="1" applyAlignment="1">
      <alignment vertical="top" wrapText="1"/>
    </xf>
    <xf numFmtId="0" fontId="59" fillId="0" borderId="0" xfId="0" applyFont="1"/>
    <xf numFmtId="0" fontId="59" fillId="27" borderId="0" xfId="0" applyFont="1" applyFill="1"/>
    <xf numFmtId="187" fontId="30" fillId="30" borderId="138" xfId="0" applyNumberFormat="1" applyFont="1" applyFill="1" applyBorder="1" applyAlignment="1">
      <alignment horizontal="center" vertical="center" shrinkToFit="1"/>
    </xf>
    <xf numFmtId="187" fontId="30" fillId="30" borderId="139" xfId="0" applyNumberFormat="1" applyFont="1" applyFill="1" applyBorder="1" applyAlignment="1">
      <alignment horizontal="center" vertical="center" shrinkToFit="1"/>
    </xf>
    <xf numFmtId="0" fontId="61" fillId="28" borderId="140" xfId="0" applyFont="1" applyFill="1" applyBorder="1" applyAlignment="1">
      <alignment horizontal="center" vertical="center" shrinkToFit="1"/>
    </xf>
    <xf numFmtId="0" fontId="62" fillId="28" borderId="141" xfId="0" applyFont="1" applyFill="1" applyBorder="1" applyAlignment="1">
      <alignment horizontal="center" vertical="center" shrinkToFit="1"/>
    </xf>
    <xf numFmtId="0" fontId="62" fillId="28" borderId="142" xfId="0" applyFont="1" applyFill="1" applyBorder="1" applyAlignment="1">
      <alignment horizontal="center" vertical="center" shrinkToFit="1"/>
    </xf>
    <xf numFmtId="0" fontId="61" fillId="28" borderId="142" xfId="0" applyFont="1" applyFill="1" applyBorder="1" applyAlignment="1">
      <alignment horizontal="center" vertical="center" shrinkToFit="1"/>
    </xf>
    <xf numFmtId="0" fontId="62" fillId="28" borderId="143" xfId="0" applyFont="1" applyFill="1" applyBorder="1" applyAlignment="1">
      <alignment horizontal="center" vertical="center" shrinkToFit="1"/>
    </xf>
    <xf numFmtId="191" fontId="30" fillId="32" borderId="149" xfId="0" applyNumberFormat="1" applyFont="1" applyFill="1" applyBorder="1" applyAlignment="1">
      <alignment horizontal="center" vertical="center" shrinkToFit="1"/>
    </xf>
    <xf numFmtId="191" fontId="30" fillId="32" borderId="150" xfId="0" applyNumberFormat="1" applyFont="1" applyFill="1" applyBorder="1" applyAlignment="1">
      <alignment horizontal="center" vertical="center" shrinkToFit="1"/>
    </xf>
    <xf numFmtId="0" fontId="30" fillId="33" borderId="151" xfId="0" applyFont="1" applyFill="1" applyBorder="1" applyAlignment="1">
      <alignment horizontal="center" shrinkToFit="1"/>
    </xf>
    <xf numFmtId="0" fontId="13" fillId="34" borderId="89" xfId="0" applyFont="1" applyFill="1" applyBorder="1" applyAlignment="1">
      <alignment horizontal="center" shrinkToFit="1"/>
    </xf>
    <xf numFmtId="191" fontId="13" fillId="31" borderId="96" xfId="0" applyNumberFormat="1" applyFont="1" applyFill="1" applyBorder="1" applyAlignment="1">
      <alignment horizontal="center" vertical="center" shrinkToFit="1"/>
    </xf>
    <xf numFmtId="0" fontId="30" fillId="33" borderId="96" xfId="0" applyFont="1" applyFill="1" applyBorder="1" applyAlignment="1">
      <alignment horizontal="center" vertical="center" shrinkToFit="1"/>
    </xf>
    <xf numFmtId="0" fontId="13" fillId="34" borderId="96" xfId="0" applyFont="1" applyFill="1" applyBorder="1" applyAlignment="1">
      <alignment horizontal="center" shrinkToFit="1"/>
    </xf>
    <xf numFmtId="191" fontId="13" fillId="31" borderId="97" xfId="0" applyNumberFormat="1" applyFont="1" applyFill="1" applyBorder="1" applyAlignment="1">
      <alignment horizontal="center" vertical="center" shrinkToFit="1"/>
    </xf>
    <xf numFmtId="0" fontId="30" fillId="30" borderId="138" xfId="0" applyFont="1" applyFill="1" applyBorder="1" applyAlignment="1">
      <alignment horizontal="center" vertical="center" shrinkToFit="1"/>
    </xf>
    <xf numFmtId="0" fontId="30" fillId="30" borderId="139" xfId="0" applyFont="1" applyFill="1" applyBorder="1" applyAlignment="1">
      <alignment horizontal="center" vertical="center" shrinkToFit="1"/>
    </xf>
    <xf numFmtId="0" fontId="30" fillId="33" borderId="154" xfId="0" applyFont="1" applyFill="1" applyBorder="1" applyAlignment="1">
      <alignment horizontal="center" shrinkToFit="1"/>
    </xf>
    <xf numFmtId="0" fontId="30" fillId="33" borderId="13" xfId="0" applyFont="1" applyFill="1" applyBorder="1" applyAlignment="1">
      <alignment horizontal="center" vertical="center" shrinkToFit="1"/>
    </xf>
    <xf numFmtId="0" fontId="51" fillId="35" borderId="105" xfId="0" applyFont="1" applyFill="1" applyBorder="1" applyAlignment="1">
      <alignment horizontal="right" vertical="center" shrinkToFit="1"/>
    </xf>
    <xf numFmtId="184" fontId="30" fillId="35" borderId="106" xfId="0" applyNumberFormat="1" applyFont="1" applyFill="1" applyBorder="1" applyAlignment="1">
      <alignment horizontal="left" shrinkToFit="1"/>
    </xf>
    <xf numFmtId="0" fontId="51" fillId="36" borderId="105" xfId="0" applyFont="1" applyFill="1" applyBorder="1" applyAlignment="1">
      <alignment horizontal="center" vertical="center" shrinkToFit="1"/>
    </xf>
    <xf numFmtId="184" fontId="30" fillId="36" borderId="106" xfId="0" applyNumberFormat="1" applyFont="1" applyFill="1" applyBorder="1" applyAlignment="1">
      <alignment horizontal="left" shrinkToFit="1"/>
    </xf>
    <xf numFmtId="185" fontId="30" fillId="37" borderId="0" xfId="0" applyNumberFormat="1" applyFont="1" applyFill="1" applyAlignment="1">
      <alignment horizontal="right" vertical="center" shrinkToFit="1"/>
    </xf>
    <xf numFmtId="178" fontId="51" fillId="37" borderId="0" xfId="0" applyNumberFormat="1" applyFont="1" applyFill="1" applyAlignment="1">
      <alignment horizontal="center" vertical="center" shrinkToFit="1"/>
    </xf>
    <xf numFmtId="191" fontId="30" fillId="32" borderId="155" xfId="0" applyNumberFormat="1" applyFont="1" applyFill="1" applyBorder="1" applyAlignment="1">
      <alignment horizontal="center" vertical="center" shrinkToFit="1"/>
    </xf>
    <xf numFmtId="191" fontId="30" fillId="32" borderId="156" xfId="0" applyNumberFormat="1" applyFont="1" applyFill="1" applyBorder="1" applyAlignment="1">
      <alignment horizontal="center" vertical="center" shrinkToFit="1"/>
    </xf>
    <xf numFmtId="0" fontId="30" fillId="38" borderId="150" xfId="0" applyFont="1" applyFill="1" applyBorder="1" applyAlignment="1">
      <alignment horizontal="center" vertical="center" shrinkToFit="1"/>
    </xf>
    <xf numFmtId="0" fontId="30" fillId="39" borderId="157" xfId="0" applyFont="1" applyFill="1" applyBorder="1" applyAlignment="1">
      <alignment horizontal="center" vertical="center" shrinkToFit="1"/>
    </xf>
    <xf numFmtId="0" fontId="30" fillId="40" borderId="143" xfId="0" applyFont="1" applyFill="1" applyBorder="1" applyAlignment="1">
      <alignment horizontal="center" vertical="center" shrinkToFit="1"/>
    </xf>
    <xf numFmtId="0" fontId="30" fillId="41" borderId="158" xfId="0" applyFont="1" applyFill="1" applyBorder="1" applyAlignment="1">
      <alignment horizontal="center" vertical="center" shrinkToFit="1"/>
    </xf>
    <xf numFmtId="0" fontId="30" fillId="40" borderId="139" xfId="0" applyFont="1" applyFill="1" applyBorder="1" applyAlignment="1">
      <alignment horizontal="center" vertical="center" shrinkToFit="1"/>
    </xf>
    <xf numFmtId="0" fontId="30" fillId="42" borderId="159" xfId="0" applyFont="1" applyFill="1" applyBorder="1" applyAlignment="1">
      <alignment horizontal="center" vertical="center" shrinkToFit="1"/>
    </xf>
    <xf numFmtId="190" fontId="30" fillId="30" borderId="138" xfId="0" applyNumberFormat="1" applyFont="1" applyFill="1" applyBorder="1" applyAlignment="1">
      <alignment horizontal="center" vertical="center" shrinkToFit="1"/>
    </xf>
    <xf numFmtId="190" fontId="30" fillId="30" borderId="139" xfId="0" applyNumberFormat="1" applyFont="1" applyFill="1" applyBorder="1" applyAlignment="1">
      <alignment horizontal="center" vertical="center" shrinkToFit="1"/>
    </xf>
    <xf numFmtId="0" fontId="63" fillId="28" borderId="160" xfId="0" applyFont="1" applyFill="1" applyBorder="1" applyAlignment="1">
      <alignment horizontal="center" vertical="center" shrinkToFit="1"/>
    </xf>
    <xf numFmtId="0" fontId="30" fillId="32" borderId="104" xfId="0" applyFont="1" applyFill="1" applyBorder="1" applyAlignment="1">
      <alignment horizontal="center" vertical="center" shrinkToFit="1"/>
    </xf>
    <xf numFmtId="0" fontId="57" fillId="41" borderId="161" xfId="0" applyFont="1" applyFill="1" applyBorder="1" applyAlignment="1">
      <alignment horizontal="center" vertical="center" shrinkToFit="1"/>
    </xf>
    <xf numFmtId="0" fontId="30" fillId="36" borderId="156" xfId="0" applyFont="1" applyFill="1" applyBorder="1" applyAlignment="1">
      <alignment horizontal="center" vertical="center" shrinkToFit="1"/>
    </xf>
    <xf numFmtId="0" fontId="64" fillId="43" borderId="108" xfId="0" applyFont="1" applyFill="1" applyBorder="1" applyAlignment="1">
      <alignment horizontal="center" vertical="center"/>
    </xf>
    <xf numFmtId="0" fontId="30" fillId="40" borderId="156" xfId="0" applyFont="1" applyFill="1" applyBorder="1" applyAlignment="1">
      <alignment horizontal="center" vertical="center" shrinkToFit="1"/>
    </xf>
    <xf numFmtId="0" fontId="30" fillId="33" borderId="154" xfId="0" applyFont="1" applyFill="1" applyBorder="1" applyAlignment="1">
      <alignment horizontal="center" vertical="center" shrinkToFit="1"/>
    </xf>
    <xf numFmtId="0" fontId="47" fillId="29" borderId="162" xfId="0" applyFont="1" applyFill="1" applyBorder="1" applyAlignment="1">
      <alignment horizontal="center" vertical="center" shrinkToFit="1"/>
    </xf>
    <xf numFmtId="0" fontId="30" fillId="30" borderId="101" xfId="0" applyFont="1" applyFill="1" applyBorder="1" applyAlignment="1">
      <alignment horizontal="center" vertical="center" shrinkToFit="1"/>
    </xf>
    <xf numFmtId="0" fontId="30" fillId="44" borderId="163" xfId="0" applyFont="1" applyFill="1" applyBorder="1" applyAlignment="1">
      <alignment horizontal="center" vertical="center" shrinkToFit="1"/>
    </xf>
    <xf numFmtId="186" fontId="51" fillId="31" borderId="164" xfId="0" applyNumberFormat="1" applyFont="1" applyFill="1" applyBorder="1" applyAlignment="1">
      <alignment horizontal="center" vertical="center" shrinkToFit="1"/>
    </xf>
    <xf numFmtId="0" fontId="30" fillId="33" borderId="104" xfId="0" applyFont="1" applyFill="1" applyBorder="1" applyAlignment="1">
      <alignment horizontal="center" vertical="center" shrinkToFit="1"/>
    </xf>
    <xf numFmtId="0" fontId="13" fillId="34" borderId="167" xfId="0" applyFont="1" applyFill="1" applyBorder="1" applyAlignment="1">
      <alignment horizontal="center" shrinkToFit="1"/>
    </xf>
    <xf numFmtId="191" fontId="13" fillId="31" borderId="168" xfId="0" applyNumberFormat="1" applyFont="1" applyFill="1" applyBorder="1" applyAlignment="1">
      <alignment horizontal="center" vertical="center" shrinkToFit="1"/>
    </xf>
    <xf numFmtId="0" fontId="30" fillId="33" borderId="94" xfId="0" applyFont="1" applyFill="1" applyBorder="1" applyAlignment="1">
      <alignment horizontal="center" vertical="center" shrinkToFit="1"/>
    </xf>
    <xf numFmtId="0" fontId="13" fillId="34" borderId="168" xfId="0" applyFont="1" applyFill="1" applyBorder="1" applyAlignment="1">
      <alignment horizontal="center" shrinkToFit="1"/>
    </xf>
    <xf numFmtId="191" fontId="13" fillId="31" borderId="169" xfId="0" applyNumberFormat="1" applyFont="1" applyFill="1" applyBorder="1" applyAlignment="1">
      <alignment horizontal="center" vertical="center" shrinkToFit="1"/>
    </xf>
    <xf numFmtId="0" fontId="63" fillId="29" borderId="170" xfId="0" applyFont="1" applyFill="1" applyBorder="1" applyAlignment="1">
      <alignment horizontal="center" vertical="center" shrinkToFit="1"/>
    </xf>
    <xf numFmtId="0" fontId="30" fillId="32" borderId="109" xfId="0" applyFont="1" applyFill="1" applyBorder="1" applyAlignment="1">
      <alignment horizontal="center" vertical="center" shrinkToFit="1"/>
    </xf>
    <xf numFmtId="0" fontId="64" fillId="47" borderId="171" xfId="0" applyFont="1" applyFill="1" applyBorder="1" applyAlignment="1">
      <alignment horizontal="center" vertical="center"/>
    </xf>
    <xf numFmtId="0" fontId="59" fillId="48" borderId="172" xfId="0" applyFont="1" applyFill="1" applyBorder="1" applyAlignment="1">
      <alignment horizontal="center"/>
    </xf>
    <xf numFmtId="0" fontId="13" fillId="34" borderId="179" xfId="0" applyFont="1" applyFill="1" applyBorder="1" applyAlignment="1" applyProtection="1">
      <alignment horizontal="center" vertical="center" shrinkToFit="1"/>
      <protection locked="0"/>
    </xf>
    <xf numFmtId="0" fontId="0" fillId="50" borderId="180" xfId="0" applyFill="1" applyBorder="1" applyAlignment="1">
      <alignment horizontal="center" vertical="center"/>
    </xf>
    <xf numFmtId="0" fontId="51" fillId="52" borderId="183" xfId="0" applyFont="1" applyFill="1" applyBorder="1" applyAlignment="1">
      <alignment horizontal="center" vertical="center" shrinkToFit="1"/>
    </xf>
    <xf numFmtId="0" fontId="30" fillId="52" borderId="142" xfId="0" applyFont="1" applyFill="1" applyBorder="1" applyAlignment="1">
      <alignment horizontal="center" vertical="center" shrinkToFit="1"/>
    </xf>
    <xf numFmtId="0" fontId="30" fillId="54" borderId="143" xfId="0" applyFont="1" applyFill="1" applyBorder="1" applyAlignment="1">
      <alignment horizontal="center" vertical="center" shrinkToFit="1"/>
    </xf>
    <xf numFmtId="0" fontId="13" fillId="34" borderId="187" xfId="0" applyFont="1" applyFill="1" applyBorder="1" applyAlignment="1" applyProtection="1">
      <alignment horizontal="center" vertical="center" shrinkToFit="1"/>
      <protection locked="0"/>
    </xf>
    <xf numFmtId="0" fontId="0" fillId="50" borderId="188" xfId="0" applyFill="1" applyBorder="1" applyAlignment="1">
      <alignment horizontal="center" vertical="center"/>
    </xf>
    <xf numFmtId="0" fontId="51" fillId="52" borderId="157" xfId="0" applyFont="1" applyFill="1" applyBorder="1" applyAlignment="1">
      <alignment horizontal="center" vertical="center" shrinkToFit="1"/>
    </xf>
    <xf numFmtId="0" fontId="67" fillId="0" borderId="0" xfId="0" applyFont="1" applyAlignment="1">
      <alignment horizontal="center" vertical="center" shrinkToFit="1"/>
    </xf>
    <xf numFmtId="0" fontId="67" fillId="27" borderId="0" xfId="0" applyFont="1" applyFill="1" applyAlignment="1">
      <alignment horizontal="center" vertical="center" shrinkToFit="1"/>
    </xf>
    <xf numFmtId="0" fontId="62" fillId="28" borderId="195" xfId="0" applyFont="1" applyFill="1" applyBorder="1" applyAlignment="1">
      <alignment horizontal="center" vertical="center" shrinkToFit="1"/>
    </xf>
    <xf numFmtId="0" fontId="62" fillId="55" borderId="198" xfId="0" applyFont="1" applyFill="1" applyBorder="1" applyAlignment="1">
      <alignment vertical="center" shrinkToFit="1"/>
    </xf>
    <xf numFmtId="0" fontId="62" fillId="56" borderId="199" xfId="0" applyFont="1" applyFill="1" applyBorder="1" applyAlignment="1">
      <alignment vertical="center" shrinkToFit="1"/>
    </xf>
    <xf numFmtId="0" fontId="62" fillId="55" borderId="200" xfId="0" applyFont="1" applyFill="1" applyBorder="1" applyAlignment="1">
      <alignment vertical="center" shrinkToFit="1"/>
    </xf>
    <xf numFmtId="0" fontId="62" fillId="56" borderId="201" xfId="0" applyFont="1" applyFill="1" applyBorder="1" applyAlignment="1">
      <alignment vertical="center" shrinkToFit="1"/>
    </xf>
    <xf numFmtId="0" fontId="67" fillId="27" borderId="0" xfId="0" applyFont="1" applyFill="1" applyAlignment="1">
      <alignment vertical="center" shrinkToFit="1"/>
    </xf>
    <xf numFmtId="0" fontId="67" fillId="0" borderId="0" xfId="0" applyFont="1" applyAlignment="1">
      <alignment vertical="center" shrinkToFit="1"/>
    </xf>
    <xf numFmtId="0" fontId="59" fillId="0" borderId="0" xfId="0" applyFont="1" applyAlignment="1">
      <alignment shrinkToFit="1"/>
    </xf>
    <xf numFmtId="0" fontId="67" fillId="0" borderId="80" xfId="0" applyFont="1" applyBorder="1" applyAlignment="1">
      <alignment horizontal="center" vertical="center" shrinkToFit="1"/>
    </xf>
    <xf numFmtId="0" fontId="62" fillId="57" borderId="202" xfId="0" applyFont="1" applyFill="1" applyBorder="1" applyAlignment="1">
      <alignment horizontal="center" vertical="center" shrinkToFit="1"/>
    </xf>
    <xf numFmtId="0" fontId="30" fillId="59" borderId="206" xfId="0" applyFont="1" applyFill="1" applyBorder="1" applyAlignment="1">
      <alignment vertical="center" shrinkToFit="1"/>
    </xf>
    <xf numFmtId="0" fontId="67" fillId="39" borderId="163" xfId="0" applyFont="1" applyFill="1" applyBorder="1" applyAlignment="1">
      <alignment vertical="center" shrinkToFit="1"/>
    </xf>
    <xf numFmtId="0" fontId="67" fillId="39" borderId="164" xfId="0" applyFont="1" applyFill="1" applyBorder="1" applyAlignment="1">
      <alignment vertical="center" shrinkToFit="1"/>
    </xf>
    <xf numFmtId="0" fontId="67" fillId="41" borderId="163" xfId="0" applyFont="1" applyFill="1" applyBorder="1" applyAlignment="1">
      <alignment vertical="center" shrinkToFit="1"/>
    </xf>
    <xf numFmtId="0" fontId="67" fillId="41" borderId="164" xfId="0" applyFont="1" applyFill="1" applyBorder="1" applyAlignment="1">
      <alignment vertical="center" shrinkToFit="1"/>
    </xf>
    <xf numFmtId="0" fontId="67" fillId="42" borderId="163" xfId="0" applyFont="1" applyFill="1" applyBorder="1" applyAlignment="1">
      <alignment vertical="center" shrinkToFit="1"/>
    </xf>
    <xf numFmtId="0" fontId="67" fillId="42" borderId="164" xfId="0" applyFont="1" applyFill="1" applyBorder="1" applyAlignment="1">
      <alignment vertical="center" shrinkToFit="1"/>
    </xf>
    <xf numFmtId="0" fontId="67" fillId="52" borderId="207" xfId="0" applyFont="1" applyFill="1" applyBorder="1" applyAlignment="1">
      <alignment vertical="center" shrinkToFit="1"/>
    </xf>
    <xf numFmtId="0" fontId="67" fillId="52" borderId="164" xfId="0" applyFont="1" applyFill="1" applyBorder="1" applyAlignment="1">
      <alignment vertical="center" shrinkToFit="1"/>
    </xf>
    <xf numFmtId="0" fontId="30" fillId="59" borderId="202" xfId="0" applyFont="1" applyFill="1" applyBorder="1" applyAlignment="1">
      <alignment vertical="center" shrinkToFit="1"/>
    </xf>
    <xf numFmtId="0" fontId="67" fillId="39" borderId="208" xfId="0" applyFont="1" applyFill="1" applyBorder="1" applyAlignment="1">
      <alignment vertical="center" shrinkToFit="1"/>
    </xf>
    <xf numFmtId="0" fontId="67" fillId="39" borderId="205" xfId="0" applyFont="1" applyFill="1" applyBorder="1" applyAlignment="1">
      <alignment vertical="center" shrinkToFit="1"/>
    </xf>
    <xf numFmtId="0" fontId="67" fillId="41" borderId="208" xfId="0" applyFont="1" applyFill="1" applyBorder="1" applyAlignment="1">
      <alignment vertical="center" shrinkToFit="1"/>
    </xf>
    <xf numFmtId="0" fontId="67" fillId="41" borderId="205" xfId="0" applyFont="1" applyFill="1" applyBorder="1" applyAlignment="1">
      <alignment vertical="center" shrinkToFit="1"/>
    </xf>
    <xf numFmtId="0" fontId="67" fillId="42" borderId="208" xfId="0" applyFont="1" applyFill="1" applyBorder="1" applyAlignment="1">
      <alignment vertical="center" shrinkToFit="1"/>
    </xf>
    <xf numFmtId="0" fontId="67" fillId="42" borderId="205" xfId="0" applyFont="1" applyFill="1" applyBorder="1" applyAlignment="1">
      <alignment vertical="center" shrinkToFit="1"/>
    </xf>
    <xf numFmtId="0" fontId="67" fillId="52" borderId="203" xfId="0" applyFont="1" applyFill="1" applyBorder="1" applyAlignment="1">
      <alignment vertical="center" shrinkToFit="1"/>
    </xf>
    <xf numFmtId="0" fontId="67" fillId="52" borderId="205" xfId="0" applyFont="1" applyFill="1" applyBorder="1" applyAlignment="1">
      <alignment vertical="center" shrinkToFit="1"/>
    </xf>
    <xf numFmtId="0" fontId="67" fillId="60" borderId="0" xfId="0" applyFont="1" applyFill="1" applyAlignment="1">
      <alignment horizontal="center" vertical="center" shrinkToFit="1"/>
    </xf>
    <xf numFmtId="0" fontId="67" fillId="22" borderId="10" xfId="0" applyFont="1" applyFill="1" applyBorder="1" applyAlignment="1">
      <alignment horizontal="center" vertical="center" shrinkToFit="1"/>
    </xf>
    <xf numFmtId="0" fontId="59" fillId="0" borderId="0" xfId="0" applyFont="1" applyAlignment="1">
      <alignment horizontal="center" vertical="center" shrinkToFit="1"/>
    </xf>
    <xf numFmtId="0" fontId="59" fillId="27" borderId="0" xfId="0" applyFont="1" applyFill="1" applyAlignment="1">
      <alignment horizontal="center" vertical="center" shrinkToFit="1"/>
    </xf>
    <xf numFmtId="0" fontId="59" fillId="39" borderId="0" xfId="0" applyFont="1" applyFill="1" applyAlignment="1">
      <alignment horizontal="center" vertical="center" shrinkToFit="1"/>
    </xf>
    <xf numFmtId="0" fontId="59" fillId="2" borderId="96" xfId="0" applyFont="1" applyFill="1" applyBorder="1" applyAlignment="1">
      <alignment horizontal="center" vertical="center" shrinkToFit="1"/>
    </xf>
    <xf numFmtId="0" fontId="59" fillId="61" borderId="0" xfId="0" applyFont="1" applyFill="1" applyAlignment="1">
      <alignment horizontal="center" vertical="center" shrinkToFit="1"/>
    </xf>
    <xf numFmtId="0" fontId="59" fillId="21" borderId="13" xfId="0" applyFont="1" applyFill="1" applyBorder="1" applyAlignment="1">
      <alignment horizontal="center" vertical="center" shrinkToFit="1"/>
    </xf>
    <xf numFmtId="0" fontId="59" fillId="62" borderId="0" xfId="0" applyFont="1" applyFill="1" applyAlignment="1">
      <alignment horizontal="center" vertical="center" shrinkToFit="1"/>
    </xf>
    <xf numFmtId="0" fontId="59" fillId="0" borderId="110" xfId="0" applyFont="1" applyBorder="1" applyAlignment="1">
      <alignment shrinkToFit="1"/>
    </xf>
    <xf numFmtId="0" fontId="59" fillId="7" borderId="13" xfId="0" applyFont="1" applyFill="1" applyBorder="1" applyAlignment="1">
      <alignment horizontal="center" vertical="center" shrinkToFit="1"/>
    </xf>
    <xf numFmtId="0" fontId="59" fillId="23" borderId="111" xfId="0" applyFont="1" applyFill="1" applyBorder="1" applyAlignment="1">
      <alignment shrinkToFit="1"/>
    </xf>
    <xf numFmtId="0" fontId="59" fillId="23" borderId="13" xfId="0" applyFont="1" applyFill="1" applyBorder="1" applyAlignment="1">
      <alignment horizontal="center" vertical="center" shrinkToFit="1"/>
    </xf>
    <xf numFmtId="0" fontId="59" fillId="23" borderId="103" xfId="0" applyFont="1" applyFill="1" applyBorder="1" applyAlignment="1">
      <alignment shrinkToFit="1"/>
    </xf>
    <xf numFmtId="0" fontId="59" fillId="23" borderId="31" xfId="0" applyFont="1" applyFill="1" applyBorder="1" applyAlignment="1">
      <alignment horizontal="center" vertical="center" shrinkToFit="1"/>
    </xf>
    <xf numFmtId="0" fontId="59" fillId="27" borderId="0" xfId="0" applyFont="1" applyFill="1" applyAlignment="1">
      <alignment shrinkToFit="1"/>
    </xf>
    <xf numFmtId="0" fontId="30" fillId="59" borderId="209" xfId="0" applyFont="1" applyFill="1" applyBorder="1" applyAlignment="1">
      <alignment vertical="center" shrinkToFit="1"/>
    </xf>
    <xf numFmtId="0" fontId="67" fillId="39" borderId="210" xfId="0" applyFont="1" applyFill="1" applyBorder="1" applyAlignment="1">
      <alignment vertical="center" shrinkToFit="1"/>
    </xf>
    <xf numFmtId="0" fontId="67" fillId="39" borderId="211" xfId="0" applyFont="1" applyFill="1" applyBorder="1" applyAlignment="1">
      <alignment vertical="center" shrinkToFit="1"/>
    </xf>
    <xf numFmtId="0" fontId="67" fillId="41" borderId="210" xfId="0" applyFont="1" applyFill="1" applyBorder="1" applyAlignment="1">
      <alignment vertical="center" shrinkToFit="1"/>
    </xf>
    <xf numFmtId="0" fontId="67" fillId="41" borderId="211" xfId="0" applyFont="1" applyFill="1" applyBorder="1" applyAlignment="1">
      <alignment vertical="center" shrinkToFit="1"/>
    </xf>
    <xf numFmtId="0" fontId="67" fillId="42" borderId="210" xfId="0" applyFont="1" applyFill="1" applyBorder="1" applyAlignment="1">
      <alignment vertical="center" shrinkToFit="1"/>
    </xf>
    <xf numFmtId="0" fontId="67" fillId="42" borderId="211" xfId="0" applyFont="1" applyFill="1" applyBorder="1" applyAlignment="1">
      <alignment vertical="center" shrinkToFit="1"/>
    </xf>
    <xf numFmtId="0" fontId="67" fillId="52" borderId="212" xfId="0" applyFont="1" applyFill="1" applyBorder="1" applyAlignment="1">
      <alignment vertical="center" shrinkToFit="1"/>
    </xf>
    <xf numFmtId="0" fontId="67" fillId="52" borderId="211" xfId="0" applyFont="1" applyFill="1" applyBorder="1" applyAlignment="1">
      <alignment vertical="center" shrinkToFit="1"/>
    </xf>
    <xf numFmtId="0" fontId="62" fillId="57" borderId="213" xfId="0" applyFont="1" applyFill="1" applyBorder="1" applyAlignment="1">
      <alignment horizontal="center" vertical="center" shrinkToFit="1"/>
    </xf>
    <xf numFmtId="0" fontId="30" fillId="59" borderId="213" xfId="0" applyFont="1" applyFill="1" applyBorder="1" applyAlignment="1">
      <alignment vertical="center" shrinkToFit="1"/>
    </xf>
    <xf numFmtId="0" fontId="67" fillId="39" borderId="171" xfId="0" applyFont="1" applyFill="1" applyBorder="1" applyAlignment="1">
      <alignment vertical="center" shrinkToFit="1"/>
    </xf>
    <xf numFmtId="0" fontId="67" fillId="39" borderId="172" xfId="0" applyFont="1" applyFill="1" applyBorder="1" applyAlignment="1">
      <alignment vertical="center" shrinkToFit="1"/>
    </xf>
    <xf numFmtId="0" fontId="67" fillId="41" borderId="171" xfId="0" applyFont="1" applyFill="1" applyBorder="1" applyAlignment="1">
      <alignment vertical="center" shrinkToFit="1"/>
    </xf>
    <xf numFmtId="0" fontId="67" fillId="41" borderId="172" xfId="0" applyFont="1" applyFill="1" applyBorder="1" applyAlignment="1">
      <alignment vertical="center" shrinkToFit="1"/>
    </xf>
    <xf numFmtId="0" fontId="67" fillId="42" borderId="171" xfId="0" applyFont="1" applyFill="1" applyBorder="1" applyAlignment="1">
      <alignment vertical="center" shrinkToFit="1"/>
    </xf>
    <xf numFmtId="0" fontId="67" fillId="42" borderId="172" xfId="0" applyFont="1" applyFill="1" applyBorder="1" applyAlignment="1">
      <alignment vertical="center" shrinkToFit="1"/>
    </xf>
    <xf numFmtId="0" fontId="67" fillId="52" borderId="214" xfId="0" applyFont="1" applyFill="1" applyBorder="1" applyAlignment="1">
      <alignment vertical="center" shrinkToFit="1"/>
    </xf>
    <xf numFmtId="0" fontId="67" fillId="52" borderId="172" xfId="0" applyFont="1" applyFill="1" applyBorder="1" applyAlignment="1">
      <alignment vertical="center" shrinkToFit="1"/>
    </xf>
    <xf numFmtId="0" fontId="30" fillId="63" borderId="12" xfId="0" applyFont="1" applyFill="1" applyBorder="1" applyAlignment="1">
      <alignment horizontal="center" vertical="center" shrinkToFit="1"/>
    </xf>
    <xf numFmtId="0" fontId="30" fillId="63" borderId="13" xfId="0" applyFont="1" applyFill="1" applyBorder="1" applyAlignment="1">
      <alignment horizontal="center" vertical="center" shrinkToFit="1"/>
    </xf>
    <xf numFmtId="0" fontId="30" fillId="63" borderId="11" xfId="0" applyFont="1" applyFill="1" applyBorder="1" applyAlignment="1">
      <alignment horizontal="center" vertical="center" shrinkToFit="1"/>
    </xf>
    <xf numFmtId="0" fontId="0" fillId="63" borderId="13" xfId="0" applyFill="1" applyBorder="1" applyAlignment="1">
      <alignment horizontal="center" vertical="center" shrinkToFit="1"/>
    </xf>
    <xf numFmtId="0" fontId="0" fillId="63" borderId="11" xfId="0" applyFill="1" applyBorder="1" applyAlignment="1">
      <alignment horizontal="center" vertical="center" shrinkToFit="1"/>
    </xf>
    <xf numFmtId="0" fontId="0" fillId="63" borderId="111" xfId="0" applyFill="1" applyBorder="1" applyAlignment="1">
      <alignment shrinkToFit="1"/>
    </xf>
    <xf numFmtId="0" fontId="30" fillId="63" borderId="23" xfId="0" applyFont="1" applyFill="1" applyBorder="1" applyAlignment="1">
      <alignment horizontal="center" vertical="center" shrinkToFit="1"/>
    </xf>
    <xf numFmtId="0" fontId="30" fillId="63" borderId="31" xfId="0" applyFont="1" applyFill="1" applyBorder="1" applyAlignment="1">
      <alignment horizontal="center" vertical="center" shrinkToFit="1"/>
    </xf>
    <xf numFmtId="0" fontId="30" fillId="63" borderId="24" xfId="0" applyFont="1" applyFill="1" applyBorder="1" applyAlignment="1">
      <alignment horizontal="center" vertical="center" shrinkToFit="1"/>
    </xf>
    <xf numFmtId="0" fontId="0" fillId="63" borderId="31" xfId="0" applyFill="1" applyBorder="1" applyAlignment="1">
      <alignment horizontal="center" vertical="center" shrinkToFit="1"/>
    </xf>
    <xf numFmtId="0" fontId="0" fillId="63" borderId="24" xfId="0" applyFill="1" applyBorder="1" applyAlignment="1">
      <alignment horizontal="center" vertical="center" shrinkToFit="1"/>
    </xf>
    <xf numFmtId="0" fontId="0" fillId="63" borderId="103" xfId="0" applyFill="1" applyBorder="1" applyAlignment="1">
      <alignment shrinkToFit="1"/>
    </xf>
    <xf numFmtId="0" fontId="0" fillId="5" borderId="7" xfId="0" applyFill="1" applyBorder="1" applyAlignment="1">
      <alignment horizontal="center" vertical="center" shrinkToFit="1"/>
    </xf>
    <xf numFmtId="0" fontId="10" fillId="5" borderId="5" xfId="1" applyFont="1" applyFill="1" applyBorder="1" applyAlignment="1">
      <alignment horizontal="center" vertical="center" shrinkToFit="1"/>
    </xf>
    <xf numFmtId="176" fontId="11" fillId="7" borderId="6" xfId="1" applyNumberFormat="1" applyFont="1" applyFill="1" applyBorder="1" applyAlignment="1">
      <alignment horizontal="center" vertical="center" shrinkToFit="1"/>
    </xf>
    <xf numFmtId="0" fontId="12" fillId="5" borderId="9" xfId="0" applyFont="1" applyFill="1" applyBorder="1" applyAlignment="1">
      <alignment horizontal="center" vertical="center" shrinkToFit="1"/>
    </xf>
    <xf numFmtId="0" fontId="12" fillId="5" borderId="12" xfId="0" applyFont="1" applyFill="1" applyBorder="1" applyAlignment="1">
      <alignment horizontal="center" vertical="center" shrinkToFit="1"/>
    </xf>
    <xf numFmtId="0" fontId="6" fillId="4" borderId="1" xfId="1" applyFont="1" applyFill="1" applyBorder="1" applyAlignment="1">
      <alignment horizontal="center" vertical="center" shrinkToFit="1"/>
    </xf>
    <xf numFmtId="0" fontId="6" fillId="4" borderId="2" xfId="1" applyFont="1" applyFill="1" applyBorder="1" applyAlignment="1">
      <alignment horizontal="center" vertical="center" shrinkToFit="1"/>
    </xf>
    <xf numFmtId="0" fontId="2" fillId="5" borderId="3" xfId="0" applyFont="1" applyFill="1" applyBorder="1" applyAlignment="1">
      <alignment horizontal="center" vertical="center" shrinkToFit="1"/>
    </xf>
    <xf numFmtId="0" fontId="7" fillId="0" borderId="4" xfId="1" applyFont="1" applyBorder="1" applyAlignment="1">
      <alignment horizontal="center" vertical="center" shrinkToFit="1"/>
    </xf>
    <xf numFmtId="0" fontId="8" fillId="6" borderId="5" xfId="1" applyFont="1" applyFill="1" applyBorder="1" applyAlignment="1">
      <alignment horizontal="center" vertical="center" shrinkToFit="1"/>
    </xf>
    <xf numFmtId="0" fontId="5" fillId="6" borderId="6" xfId="1" applyFont="1" applyFill="1" applyBorder="1" applyAlignment="1">
      <alignment horizontal="center" vertical="center" shrinkToFit="1"/>
    </xf>
    <xf numFmtId="0" fontId="9" fillId="5" borderId="5" xfId="1" applyFont="1" applyFill="1" applyBorder="1" applyAlignment="1">
      <alignment horizontal="center" vertical="center" shrinkToFit="1"/>
    </xf>
    <xf numFmtId="0" fontId="10" fillId="7" borderId="6" xfId="0" applyFont="1" applyFill="1" applyBorder="1" applyAlignment="1">
      <alignment horizontal="center" vertical="center" shrinkToFit="1"/>
    </xf>
    <xf numFmtId="177" fontId="11" fillId="7" borderId="16" xfId="1" applyNumberFormat="1" applyFont="1" applyFill="1" applyBorder="1" applyAlignment="1">
      <alignment horizontal="center" vertical="center" shrinkToFit="1"/>
    </xf>
    <xf numFmtId="0" fontId="14" fillId="0" borderId="5" xfId="1" applyFont="1" applyBorder="1" applyAlignment="1">
      <alignment horizontal="center" vertical="center" shrinkToFit="1"/>
    </xf>
    <xf numFmtId="0" fontId="14" fillId="0" borderId="14" xfId="1" applyFont="1" applyBorder="1" applyAlignment="1">
      <alignment horizontal="center" vertical="center" shrinkToFit="1"/>
    </xf>
    <xf numFmtId="0" fontId="14" fillId="7" borderId="14" xfId="1" applyFont="1" applyFill="1" applyBorder="1" applyAlignment="1">
      <alignment horizontal="center" vertical="center" shrinkToFit="1"/>
    </xf>
    <xf numFmtId="0" fontId="11" fillId="7" borderId="6" xfId="1" applyFont="1" applyFill="1" applyBorder="1" applyAlignment="1">
      <alignment horizontal="center" vertical="center" shrinkToFit="1"/>
    </xf>
    <xf numFmtId="0" fontId="10" fillId="5" borderId="9" xfId="1" applyFont="1" applyFill="1" applyBorder="1" applyAlignment="1">
      <alignment horizontal="center" vertical="center" shrinkToFit="1"/>
    </xf>
    <xf numFmtId="0" fontId="16" fillId="7" borderId="17" xfId="0" applyFont="1" applyFill="1" applyBorder="1" applyAlignment="1">
      <alignment horizontal="center" vertical="center" shrinkToFit="1"/>
    </xf>
    <xf numFmtId="0" fontId="14" fillId="5" borderId="5" xfId="1" applyFont="1" applyFill="1" applyBorder="1" applyAlignment="1">
      <alignment horizontal="center" vertical="center" shrinkToFit="1"/>
    </xf>
    <xf numFmtId="0" fontId="14" fillId="5" borderId="14" xfId="1" applyFont="1" applyFill="1" applyBorder="1" applyAlignment="1">
      <alignment horizontal="center" vertical="center" shrinkToFit="1"/>
    </xf>
    <xf numFmtId="0" fontId="15" fillId="4" borderId="6" xfId="1" applyFont="1" applyFill="1" applyBorder="1" applyAlignment="1">
      <alignment horizontal="center" vertical="center" shrinkToFit="1"/>
    </xf>
    <xf numFmtId="0" fontId="10" fillId="5" borderId="15" xfId="1" applyFont="1" applyFill="1" applyBorder="1" applyAlignment="1">
      <alignment horizontal="center" vertical="center" shrinkToFit="1"/>
    </xf>
    <xf numFmtId="0" fontId="17" fillId="3" borderId="0" xfId="1" applyFont="1" applyFill="1" applyAlignment="1">
      <alignment horizontal="center" vertical="center" shrinkToFit="1"/>
    </xf>
    <xf numFmtId="0" fontId="14" fillId="5" borderId="18" xfId="1" applyFont="1" applyFill="1" applyBorder="1" applyAlignment="1">
      <alignment horizontal="center" vertical="center" shrinkToFit="1"/>
    </xf>
    <xf numFmtId="0" fontId="5" fillId="6" borderId="19" xfId="1" applyFont="1" applyFill="1" applyBorder="1" applyAlignment="1">
      <alignment horizontal="center" vertical="center" shrinkToFit="1"/>
    </xf>
    <xf numFmtId="0" fontId="10" fillId="7" borderId="6" xfId="1" applyFont="1" applyFill="1" applyBorder="1" applyAlignment="1">
      <alignment horizontal="center" vertical="center" shrinkToFit="1"/>
    </xf>
    <xf numFmtId="0" fontId="16" fillId="7" borderId="12" xfId="0" applyFont="1" applyFill="1" applyBorder="1" applyAlignment="1">
      <alignment horizontal="center" vertical="center" shrinkToFit="1"/>
    </xf>
    <xf numFmtId="0" fontId="16" fillId="7" borderId="11" xfId="0" applyFont="1" applyFill="1" applyBorder="1" applyAlignment="1">
      <alignment horizontal="center" vertical="center" shrinkToFit="1"/>
    </xf>
    <xf numFmtId="0" fontId="14" fillId="5" borderId="7" xfId="1" applyFont="1" applyFill="1" applyBorder="1" applyAlignment="1">
      <alignment horizontal="center" vertical="center" shrinkToFit="1"/>
    </xf>
    <xf numFmtId="0" fontId="14" fillId="8" borderId="20" xfId="1" applyFont="1" applyFill="1" applyBorder="1" applyAlignment="1">
      <alignment horizontal="center" vertical="center" shrinkToFit="1"/>
    </xf>
    <xf numFmtId="0" fontId="13" fillId="8" borderId="21" xfId="1" applyFont="1" applyFill="1" applyBorder="1" applyAlignment="1">
      <alignment horizontal="center" vertical="center" shrinkToFit="1"/>
    </xf>
    <xf numFmtId="0" fontId="10" fillId="7" borderId="22" xfId="1" applyFont="1" applyFill="1" applyBorder="1" applyAlignment="1">
      <alignment horizontal="center" vertical="center" shrinkToFit="1"/>
    </xf>
    <xf numFmtId="0" fontId="16" fillId="7" borderId="23" xfId="0" applyFont="1" applyFill="1" applyBorder="1" applyAlignment="1">
      <alignment horizontal="center" vertical="center" shrinkToFit="1"/>
    </xf>
    <xf numFmtId="0" fontId="16" fillId="7" borderId="24" xfId="0" applyFont="1" applyFill="1" applyBorder="1" applyAlignment="1">
      <alignment horizontal="center" vertical="center" shrinkToFit="1"/>
    </xf>
    <xf numFmtId="0" fontId="14" fillId="5" borderId="25" xfId="1" applyFont="1" applyFill="1" applyBorder="1" applyAlignment="1">
      <alignment horizontal="center" vertical="center" shrinkToFit="1"/>
    </xf>
    <xf numFmtId="0" fontId="12" fillId="5" borderId="23" xfId="0" applyFont="1" applyFill="1" applyBorder="1" applyAlignment="1">
      <alignment horizontal="center" vertical="center" shrinkToFit="1"/>
    </xf>
    <xf numFmtId="0" fontId="19" fillId="4" borderId="32" xfId="1" applyFont="1" applyFill="1" applyBorder="1" applyAlignment="1">
      <alignment horizontal="center" vertical="center" shrinkToFit="1"/>
    </xf>
    <xf numFmtId="0" fontId="20" fillId="7" borderId="33" xfId="1" applyFont="1" applyFill="1" applyBorder="1" applyAlignment="1">
      <alignment horizontal="center" vertical="center" shrinkToFit="1"/>
    </xf>
    <xf numFmtId="0" fontId="19" fillId="4" borderId="20" xfId="1" applyFont="1" applyFill="1" applyBorder="1" applyAlignment="1">
      <alignment horizontal="center" vertical="center" shrinkToFit="1"/>
    </xf>
    <xf numFmtId="0" fontId="21" fillId="7" borderId="33" xfId="1" applyFont="1" applyFill="1" applyBorder="1" applyAlignment="1">
      <alignment horizontal="center" vertical="center" shrinkToFit="1"/>
    </xf>
    <xf numFmtId="0" fontId="15" fillId="4" borderId="3" xfId="0" applyFont="1" applyFill="1" applyBorder="1" applyAlignment="1">
      <alignment horizontal="center" vertical="center" shrinkToFit="1"/>
    </xf>
    <xf numFmtId="0" fontId="5" fillId="5" borderId="18" xfId="0" applyFont="1" applyFill="1" applyBorder="1" applyAlignment="1">
      <alignment horizontal="center" vertical="center" shrinkToFit="1"/>
    </xf>
    <xf numFmtId="0" fontId="11" fillId="7" borderId="14" xfId="1" applyFont="1" applyFill="1" applyBorder="1" applyAlignment="1">
      <alignment horizontal="center" vertical="center" shrinkToFit="1"/>
    </xf>
    <xf numFmtId="0" fontId="5" fillId="5" borderId="14" xfId="1" applyFont="1" applyFill="1" applyBorder="1" applyAlignment="1">
      <alignment horizontal="center" vertical="center" shrinkToFit="1"/>
    </xf>
    <xf numFmtId="0" fontId="11" fillId="7" borderId="6" xfId="0" applyFont="1" applyFill="1" applyBorder="1" applyAlignment="1">
      <alignment horizontal="center" vertical="center" shrinkToFit="1"/>
    </xf>
    <xf numFmtId="0" fontId="11" fillId="7" borderId="19" xfId="1" applyFont="1" applyFill="1" applyBorder="1" applyAlignment="1">
      <alignment horizontal="center" vertical="center" shrinkToFit="1"/>
    </xf>
    <xf numFmtId="0" fontId="5" fillId="5" borderId="19" xfId="1" applyFont="1" applyFill="1" applyBorder="1" applyAlignment="1">
      <alignment horizontal="center" vertical="center" shrinkToFit="1"/>
    </xf>
    <xf numFmtId="0" fontId="11" fillId="7" borderId="22" xfId="0" applyFont="1" applyFill="1" applyBorder="1" applyAlignment="1">
      <alignment horizontal="center" vertical="center" shrinkToFit="1"/>
    </xf>
    <xf numFmtId="0" fontId="5" fillId="6" borderId="4" xfId="1" applyFont="1" applyFill="1" applyBorder="1" applyAlignment="1">
      <alignment horizontal="center" vertical="center" shrinkToFit="1"/>
    </xf>
    <xf numFmtId="0" fontId="20" fillId="7" borderId="20" xfId="1" applyFont="1" applyFill="1" applyBorder="1" applyAlignment="1">
      <alignment horizontal="center" vertical="center" shrinkToFit="1"/>
    </xf>
    <xf numFmtId="0" fontId="20" fillId="7" borderId="21" xfId="1" applyFont="1" applyFill="1" applyBorder="1" applyAlignment="1">
      <alignment horizontal="center" vertical="center" shrinkToFit="1"/>
    </xf>
    <xf numFmtId="0" fontId="5" fillId="6" borderId="13" xfId="1" applyFont="1" applyFill="1" applyBorder="1" applyAlignment="1">
      <alignment horizontal="center" vertical="center" shrinkToFit="1"/>
    </xf>
    <xf numFmtId="0" fontId="0" fillId="0" borderId="37" xfId="0" applyBorder="1" applyAlignment="1">
      <alignment horizontal="right" vertical="center" shrinkToFit="1"/>
    </xf>
    <xf numFmtId="0" fontId="6" fillId="4" borderId="1" xfId="0" applyFont="1" applyFill="1" applyBorder="1" applyAlignment="1">
      <alignment horizontal="center" vertical="center" shrinkToFit="1"/>
    </xf>
    <xf numFmtId="0" fontId="5" fillId="6" borderId="31" xfId="1" applyFont="1" applyFill="1" applyBorder="1" applyAlignment="1">
      <alignment horizontal="center" vertical="center" shrinkToFit="1"/>
    </xf>
    <xf numFmtId="0" fontId="12" fillId="0" borderId="13" xfId="1" applyFont="1" applyBorder="1" applyAlignment="1">
      <alignment horizontal="center" vertical="center" shrinkToFit="1"/>
    </xf>
    <xf numFmtId="0" fontId="14" fillId="0" borderId="11" xfId="1" applyFont="1" applyBorder="1" applyAlignment="1">
      <alignment horizontal="center" vertical="center" shrinkToFit="1"/>
    </xf>
    <xf numFmtId="0" fontId="12" fillId="0" borderId="11" xfId="1" applyFont="1" applyBorder="1" applyAlignment="1">
      <alignment horizontal="center" vertical="center" shrinkToFit="1"/>
    </xf>
    <xf numFmtId="0" fontId="5" fillId="5" borderId="5" xfId="1" applyFont="1" applyFill="1" applyBorder="1" applyAlignment="1">
      <alignment horizontal="center" vertical="center" shrinkToFit="1"/>
    </xf>
    <xf numFmtId="0" fontId="8" fillId="8" borderId="6" xfId="1" applyFont="1" applyFill="1" applyBorder="1" applyAlignment="1">
      <alignment horizontal="center" vertical="center" shrinkToFit="1"/>
    </xf>
    <xf numFmtId="0" fontId="13" fillId="9" borderId="0" xfId="0" applyFont="1" applyFill="1" applyAlignment="1">
      <alignment horizontal="center" vertical="center" wrapText="1" shrinkToFit="1"/>
    </xf>
    <xf numFmtId="0" fontId="26" fillId="10" borderId="0" xfId="0" applyFont="1" applyFill="1" applyAlignment="1">
      <alignment horizontal="center" vertical="center" wrapText="1" shrinkToFit="1"/>
    </xf>
    <xf numFmtId="0" fontId="11" fillId="0" borderId="12" xfId="1" applyFont="1" applyBorder="1" applyAlignment="1">
      <alignment horizontal="center" vertical="center" shrinkToFit="1"/>
    </xf>
    <xf numFmtId="0" fontId="15" fillId="4" borderId="3" xfId="1" applyFont="1" applyFill="1" applyBorder="1" applyAlignment="1">
      <alignment horizontal="center" vertical="center" shrinkToFit="1"/>
    </xf>
    <xf numFmtId="0" fontId="5" fillId="0" borderId="4" xfId="1" applyFont="1" applyBorder="1" applyAlignment="1">
      <alignment horizontal="center" vertical="center" shrinkToFit="1"/>
    </xf>
    <xf numFmtId="0" fontId="11" fillId="0" borderId="9" xfId="1" applyFont="1" applyBorder="1" applyAlignment="1">
      <alignment horizontal="center" vertical="center" shrinkToFit="1"/>
    </xf>
    <xf numFmtId="0" fontId="12" fillId="0" borderId="10" xfId="1" applyFont="1" applyBorder="1" applyAlignment="1">
      <alignment horizontal="center" vertical="center" shrinkToFit="1"/>
    </xf>
    <xf numFmtId="0" fontId="14" fillId="0" borderId="17" xfId="1" applyFont="1" applyBorder="1" applyAlignment="1">
      <alignment horizontal="center" vertical="center" shrinkToFit="1"/>
    </xf>
    <xf numFmtId="0" fontId="11" fillId="0" borderId="23" xfId="1" applyFont="1" applyBorder="1" applyAlignment="1">
      <alignment horizontal="center" vertical="center" shrinkToFit="1"/>
    </xf>
    <xf numFmtId="0" fontId="14" fillId="0" borderId="31" xfId="1" applyFont="1" applyBorder="1" applyAlignment="1">
      <alignment horizontal="center" vertical="center" shrinkToFit="1"/>
    </xf>
    <xf numFmtId="0" fontId="14" fillId="0" borderId="24" xfId="1" applyFont="1" applyBorder="1" applyAlignment="1">
      <alignment horizontal="center" vertical="center" shrinkToFit="1"/>
    </xf>
    <xf numFmtId="178" fontId="8" fillId="8" borderId="6" xfId="1" applyNumberFormat="1" applyFont="1" applyFill="1" applyBorder="1" applyAlignment="1">
      <alignment horizontal="center" vertical="center" shrinkToFit="1"/>
    </xf>
    <xf numFmtId="0" fontId="5" fillId="5" borderId="9" xfId="1" applyFont="1" applyFill="1" applyBorder="1" applyAlignment="1">
      <alignment horizontal="center" vertical="center" shrinkToFit="1"/>
    </xf>
    <xf numFmtId="0" fontId="14" fillId="0" borderId="13" xfId="1" applyFont="1" applyBorder="1" applyAlignment="1">
      <alignment horizontal="center" vertical="center" shrinkToFit="1"/>
    </xf>
    <xf numFmtId="0" fontId="12" fillId="0" borderId="4" xfId="0" applyFont="1" applyBorder="1" applyAlignment="1">
      <alignment horizontal="center" vertical="center" shrinkToFit="1"/>
    </xf>
    <xf numFmtId="179" fontId="13" fillId="8" borderId="47" xfId="0" applyNumberFormat="1" applyFont="1" applyFill="1" applyBorder="1" applyAlignment="1">
      <alignment horizontal="center" vertical="center" shrinkToFit="1"/>
    </xf>
    <xf numFmtId="0" fontId="5" fillId="0" borderId="48" xfId="1" applyFont="1" applyBorder="1" applyAlignment="1">
      <alignment horizontal="center" vertical="center" shrinkToFit="1"/>
    </xf>
    <xf numFmtId="0" fontId="5" fillId="5" borderId="1" xfId="1" applyFont="1" applyFill="1" applyBorder="1" applyAlignment="1">
      <alignment horizontal="center" vertical="center" shrinkToFit="1"/>
    </xf>
    <xf numFmtId="0" fontId="8" fillId="8" borderId="2" xfId="1" applyFont="1" applyFill="1" applyBorder="1" applyAlignment="1">
      <alignment horizontal="center" vertical="center" shrinkToFit="1"/>
    </xf>
    <xf numFmtId="0" fontId="5" fillId="5" borderId="18" xfId="1" applyFont="1" applyFill="1" applyBorder="1" applyAlignment="1">
      <alignment horizontal="center" vertical="center" shrinkToFit="1"/>
    </xf>
    <xf numFmtId="0" fontId="8" fillId="8" borderId="22" xfId="1" applyFont="1" applyFill="1" applyBorder="1" applyAlignment="1">
      <alignment horizontal="center" vertical="center" shrinkToFit="1"/>
    </xf>
    <xf numFmtId="181" fontId="8" fillId="8" borderId="50" xfId="1" applyNumberFormat="1" applyFont="1" applyFill="1" applyBorder="1" applyAlignment="1">
      <alignment horizontal="left" vertical="center" shrinkToFit="1"/>
    </xf>
    <xf numFmtId="0" fontId="12" fillId="0" borderId="36" xfId="0" applyFont="1" applyBorder="1" applyAlignment="1">
      <alignment horizontal="center" vertical="center" shrinkToFit="1"/>
    </xf>
    <xf numFmtId="0" fontId="14" fillId="0" borderId="11" xfId="1" applyFont="1" applyBorder="1" applyAlignment="1">
      <alignment horizontal="left" vertical="center" indent="1" shrinkToFit="1"/>
    </xf>
    <xf numFmtId="0" fontId="12" fillId="0" borderId="26" xfId="0" applyFont="1" applyBorder="1" applyAlignment="1">
      <alignment horizontal="center" vertical="center" shrinkToFit="1"/>
    </xf>
    <xf numFmtId="0" fontId="14" fillId="0" borderId="17" xfId="1" applyFont="1" applyBorder="1" applyAlignment="1">
      <alignment horizontal="left" vertical="center" indent="1" shrinkToFit="1"/>
    </xf>
    <xf numFmtId="0" fontId="8" fillId="8" borderId="49" xfId="1" applyFont="1" applyFill="1" applyBorder="1" applyAlignment="1">
      <alignment horizontal="center" vertical="center" shrinkToFit="1"/>
    </xf>
    <xf numFmtId="180" fontId="12" fillId="8" borderId="50" xfId="1" applyNumberFormat="1" applyFont="1" applyFill="1" applyBorder="1" applyAlignment="1">
      <alignment horizontal="left" vertical="center" shrinkToFit="1"/>
    </xf>
    <xf numFmtId="176" fontId="8" fillId="8" borderId="49" xfId="1" applyNumberFormat="1" applyFont="1" applyFill="1" applyBorder="1" applyAlignment="1">
      <alignment horizontal="right" vertical="center" shrinkToFit="1"/>
    </xf>
    <xf numFmtId="179" fontId="13" fillId="8" borderId="37" xfId="0" applyNumberFormat="1" applyFont="1" applyFill="1" applyBorder="1" applyAlignment="1">
      <alignment horizontal="center" vertical="center" shrinkToFit="1"/>
    </xf>
    <xf numFmtId="0" fontId="27" fillId="5" borderId="4" xfId="0" applyFont="1" applyFill="1" applyBorder="1" applyAlignment="1">
      <alignment horizontal="center" vertical="center" wrapText="1" shrinkToFit="1"/>
    </xf>
    <xf numFmtId="0" fontId="29" fillId="0" borderId="11" xfId="1" applyFont="1" applyBorder="1" applyAlignment="1">
      <alignment horizontal="left" vertical="center" indent="1" shrinkToFit="1"/>
    </xf>
    <xf numFmtId="0" fontId="5" fillId="11" borderId="57" xfId="1" applyFont="1" applyFill="1" applyBorder="1" applyAlignment="1">
      <alignment horizontal="center" vertical="center" shrinkToFit="1"/>
    </xf>
    <xf numFmtId="0" fontId="14" fillId="5" borderId="62" xfId="1" applyFont="1" applyFill="1" applyBorder="1" applyAlignment="1">
      <alignment horizontal="center" vertical="center" shrinkToFit="1"/>
    </xf>
    <xf numFmtId="0" fontId="0" fillId="5" borderId="5" xfId="0" applyFill="1" applyBorder="1" applyAlignment="1">
      <alignment horizontal="center" vertical="center" shrinkToFit="1"/>
    </xf>
    <xf numFmtId="0" fontId="0" fillId="5" borderId="54" xfId="0" applyFill="1" applyBorder="1" applyAlignment="1">
      <alignment horizontal="center" vertical="center" shrinkToFit="1"/>
    </xf>
    <xf numFmtId="0" fontId="0" fillId="5" borderId="4" xfId="0" applyFill="1" applyBorder="1" applyAlignment="1">
      <alignment horizontal="center" vertical="center" shrinkToFit="1"/>
    </xf>
    <xf numFmtId="0" fontId="0" fillId="5" borderId="18" xfId="0" applyFill="1" applyBorder="1" applyAlignment="1">
      <alignment horizontal="center" vertical="center" shrinkToFit="1"/>
    </xf>
    <xf numFmtId="0" fontId="8" fillId="8" borderId="52" xfId="1" applyFont="1" applyFill="1" applyBorder="1" applyAlignment="1">
      <alignment horizontal="center" vertical="center" shrinkToFit="1"/>
    </xf>
    <xf numFmtId="180" fontId="12" fillId="8" borderId="53" xfId="1" applyNumberFormat="1" applyFont="1" applyFill="1" applyBorder="1" applyAlignment="1">
      <alignment horizontal="left" vertical="center" shrinkToFit="1"/>
    </xf>
    <xf numFmtId="176" fontId="8" fillId="8" borderId="52" xfId="1" applyNumberFormat="1" applyFont="1" applyFill="1" applyBorder="1" applyAlignment="1">
      <alignment horizontal="right" vertical="center" shrinkToFit="1"/>
    </xf>
    <xf numFmtId="181" fontId="8" fillId="8" borderId="53" xfId="1" applyNumberFormat="1" applyFont="1" applyFill="1" applyBorder="1" applyAlignment="1">
      <alignment horizontal="left" vertical="center" shrinkToFit="1"/>
    </xf>
    <xf numFmtId="0" fontId="12" fillId="0" borderId="41" xfId="0" applyFont="1" applyBorder="1" applyAlignment="1">
      <alignment horizontal="center" vertical="center" shrinkToFit="1"/>
    </xf>
    <xf numFmtId="0" fontId="14" fillId="0" borderId="24" xfId="1" applyFont="1" applyBorder="1" applyAlignment="1">
      <alignment horizontal="left" vertical="center" indent="1" shrinkToFit="1"/>
    </xf>
    <xf numFmtId="0" fontId="14" fillId="7" borderId="5" xfId="1" applyFont="1" applyFill="1" applyBorder="1" applyAlignment="1">
      <alignment horizontal="center" vertical="center" shrinkToFit="1"/>
    </xf>
    <xf numFmtId="0" fontId="14" fillId="0" borderId="6" xfId="1" applyFont="1" applyBorder="1" applyAlignment="1">
      <alignment horizontal="center" vertical="center" shrinkToFit="1"/>
    </xf>
    <xf numFmtId="0" fontId="14" fillId="0" borderId="6" xfId="0" applyFont="1" applyBorder="1" applyAlignment="1">
      <alignment horizontal="center" vertical="center" shrinkToFit="1"/>
    </xf>
    <xf numFmtId="0" fontId="5" fillId="5" borderId="47" xfId="1" applyFont="1" applyFill="1" applyBorder="1" applyAlignment="1">
      <alignment horizontal="center" vertical="center" shrinkToFit="1"/>
    </xf>
    <xf numFmtId="0" fontId="0" fillId="5" borderId="26" xfId="0" applyFill="1" applyBorder="1" applyAlignment="1">
      <alignment horizontal="center" vertical="center" shrinkToFit="1"/>
    </xf>
    <xf numFmtId="0" fontId="14" fillId="5" borderId="67" xfId="1" applyFont="1" applyFill="1" applyBorder="1" applyAlignment="1">
      <alignment horizontal="center" vertical="center" shrinkToFit="1"/>
    </xf>
    <xf numFmtId="0" fontId="17" fillId="5" borderId="5" xfId="1" applyFont="1" applyFill="1" applyBorder="1" applyAlignment="1">
      <alignment horizontal="center" vertical="center" shrinkToFit="1"/>
    </xf>
    <xf numFmtId="0" fontId="17" fillId="5" borderId="6" xfId="1" applyFont="1" applyFill="1" applyBorder="1" applyAlignment="1">
      <alignment horizontal="center" vertical="center" shrinkToFit="1"/>
    </xf>
    <xf numFmtId="0" fontId="20" fillId="6" borderId="47" xfId="1" applyFont="1" applyFill="1" applyBorder="1" applyAlignment="1">
      <alignment horizontal="center" vertical="center" shrinkToFit="1"/>
    </xf>
    <xf numFmtId="0" fontId="0" fillId="3" borderId="0" xfId="0" applyFill="1" applyAlignment="1">
      <alignment horizontal="center" vertical="center"/>
    </xf>
    <xf numFmtId="0" fontId="24" fillId="6" borderId="37" xfId="1" applyFont="1" applyFill="1" applyBorder="1" applyAlignment="1">
      <alignment horizontal="left" vertical="center" wrapText="1" indent="1" shrinkToFit="1"/>
    </xf>
    <xf numFmtId="0" fontId="2" fillId="11" borderId="73" xfId="0" applyFont="1" applyFill="1" applyBorder="1" applyAlignment="1">
      <alignment horizontal="center" vertical="center" wrapText="1"/>
    </xf>
    <xf numFmtId="0" fontId="32" fillId="6" borderId="73" xfId="0" applyFont="1" applyFill="1" applyBorder="1" applyAlignment="1">
      <alignment horizontal="center" vertical="center" wrapText="1"/>
    </xf>
    <xf numFmtId="0" fontId="33" fillId="13" borderId="73" xfId="0" applyFont="1" applyFill="1" applyBorder="1" applyAlignment="1">
      <alignment horizontal="center" vertical="center" wrapText="1"/>
    </xf>
    <xf numFmtId="0" fontId="34" fillId="6" borderId="73" xfId="0" applyFont="1" applyFill="1" applyBorder="1" applyAlignment="1">
      <alignment horizontal="center" vertical="center" wrapText="1"/>
    </xf>
    <xf numFmtId="0" fontId="5" fillId="5" borderId="26" xfId="1" applyFont="1" applyFill="1" applyBorder="1" applyAlignment="1">
      <alignment horizontal="center" vertical="center" shrinkToFit="1"/>
    </xf>
    <xf numFmtId="0" fontId="14" fillId="8" borderId="6" xfId="1" applyFont="1" applyFill="1" applyBorder="1" applyAlignment="1">
      <alignment horizontal="center" vertical="center" shrinkToFit="1"/>
    </xf>
    <xf numFmtId="0" fontId="29" fillId="8" borderId="22" xfId="1" applyFont="1" applyFill="1" applyBorder="1" applyAlignment="1">
      <alignment horizontal="center" vertical="center" shrinkToFit="1"/>
    </xf>
    <xf numFmtId="0" fontId="35" fillId="5" borderId="13" xfId="1" applyFont="1" applyFill="1" applyBorder="1" applyAlignment="1">
      <alignment horizontal="center" vertical="center" shrinkToFit="1"/>
    </xf>
    <xf numFmtId="183" fontId="5" fillId="8" borderId="36" xfId="1" applyNumberFormat="1" applyFont="1" applyFill="1" applyBorder="1" applyAlignment="1">
      <alignment horizontal="center" vertical="center" shrinkToFit="1"/>
    </xf>
    <xf numFmtId="0" fontId="5" fillId="5" borderId="23" xfId="1" applyFont="1" applyFill="1" applyBorder="1" applyAlignment="1">
      <alignment horizontal="center" vertical="center" shrinkToFit="1"/>
    </xf>
    <xf numFmtId="183" fontId="5" fillId="8" borderId="41" xfId="1" applyNumberFormat="1" applyFont="1" applyFill="1" applyBorder="1" applyAlignment="1">
      <alignment horizontal="center" vertical="center" shrinkToFit="1"/>
    </xf>
    <xf numFmtId="0" fontId="36" fillId="14" borderId="4" xfId="0" applyFont="1" applyFill="1" applyBorder="1" applyAlignment="1">
      <alignment horizontal="center" vertical="center"/>
    </xf>
    <xf numFmtId="0" fontId="5" fillId="5" borderId="12" xfId="1" applyFont="1" applyFill="1" applyBorder="1" applyAlignment="1">
      <alignment horizontal="center" vertical="center" shrinkToFit="1"/>
    </xf>
    <xf numFmtId="0" fontId="5" fillId="5" borderId="36" xfId="1" applyFont="1" applyFill="1" applyBorder="1" applyAlignment="1">
      <alignment horizontal="center" vertical="center" shrinkToFit="1"/>
    </xf>
    <xf numFmtId="0" fontId="27" fillId="5" borderId="3" xfId="0" applyFont="1" applyFill="1" applyBorder="1" applyAlignment="1">
      <alignment horizontal="center" vertical="center" wrapText="1" shrinkToFit="1"/>
    </xf>
    <xf numFmtId="0" fontId="2" fillId="5" borderId="18" xfId="0" applyFont="1" applyFill="1" applyBorder="1" applyAlignment="1">
      <alignment horizontal="center" vertical="center" shrinkToFit="1"/>
    </xf>
    <xf numFmtId="0" fontId="27" fillId="8" borderId="19" xfId="0" applyFont="1" applyFill="1" applyBorder="1" applyAlignment="1">
      <alignment horizontal="center" vertical="center" shrinkToFit="1"/>
    </xf>
    <xf numFmtId="0" fontId="2" fillId="5" borderId="19" xfId="0" applyFont="1" applyFill="1" applyBorder="1" applyAlignment="1">
      <alignment horizontal="center" vertical="center" shrinkToFit="1"/>
    </xf>
    <xf numFmtId="0" fontId="27" fillId="8" borderId="22" xfId="0" applyFont="1" applyFill="1" applyBorder="1" applyAlignment="1">
      <alignment horizontal="center" vertical="center" shrinkToFit="1"/>
    </xf>
    <xf numFmtId="0" fontId="38" fillId="4" borderId="1" xfId="0" applyFont="1" applyFill="1" applyBorder="1" applyAlignment="1">
      <alignment horizontal="center" vertical="center"/>
    </xf>
    <xf numFmtId="0" fontId="39" fillId="5" borderId="76" xfId="0" applyFont="1" applyFill="1" applyBorder="1" applyAlignment="1">
      <alignment horizontal="center" vertical="center"/>
    </xf>
    <xf numFmtId="0" fontId="12" fillId="6" borderId="6" xfId="0" applyFont="1" applyFill="1" applyBorder="1" applyAlignment="1">
      <alignment horizontal="center" vertical="center" shrinkToFit="1"/>
    </xf>
    <xf numFmtId="0" fontId="39" fillId="5" borderId="5" xfId="0" applyFont="1" applyFill="1" applyBorder="1" applyAlignment="1">
      <alignment horizontal="center" vertical="center"/>
    </xf>
    <xf numFmtId="0" fontId="39" fillId="5" borderId="14" xfId="0" applyFont="1" applyFill="1" applyBorder="1" applyAlignment="1">
      <alignment horizontal="center" vertical="center"/>
    </xf>
    <xf numFmtId="0" fontId="39" fillId="5" borderId="6" xfId="0" applyFont="1" applyFill="1" applyBorder="1" applyAlignment="1">
      <alignment horizontal="center" vertical="center"/>
    </xf>
    <xf numFmtId="0" fontId="0" fillId="7" borderId="5" xfId="0" applyFill="1" applyBorder="1" applyAlignment="1">
      <alignment horizontal="center" vertical="center" shrinkToFit="1"/>
    </xf>
    <xf numFmtId="0" fontId="0" fillId="7" borderId="14" xfId="0" applyFill="1" applyBorder="1" applyAlignment="1">
      <alignment horizontal="center" vertical="center" shrinkToFit="1"/>
    </xf>
    <xf numFmtId="0" fontId="43" fillId="4" borderId="47" xfId="0" applyFont="1" applyFill="1" applyBorder="1" applyAlignment="1">
      <alignment horizontal="center" vertical="center" shrinkToFit="1"/>
    </xf>
    <xf numFmtId="0" fontId="13" fillId="6" borderId="77" xfId="0" applyFont="1" applyFill="1" applyBorder="1" applyAlignment="1">
      <alignment horizontal="left" vertical="center" wrapText="1" indent="1" shrinkToFit="1"/>
    </xf>
    <xf numFmtId="0" fontId="27" fillId="6" borderId="5" xfId="0" applyFont="1" applyFill="1" applyBorder="1" applyAlignment="1">
      <alignment horizontal="center" vertical="center" shrinkToFit="1"/>
    </xf>
    <xf numFmtId="0" fontId="40" fillId="7" borderId="14" xfId="0" applyFont="1" applyFill="1" applyBorder="1" applyAlignment="1">
      <alignment horizontal="center" vertical="center" shrinkToFit="1"/>
    </xf>
    <xf numFmtId="0" fontId="12" fillId="6" borderId="14" xfId="0" applyFont="1" applyFill="1" applyBorder="1" applyAlignment="1">
      <alignment horizontal="center" vertical="center" shrinkToFit="1"/>
    </xf>
    <xf numFmtId="0" fontId="12" fillId="0" borderId="6" xfId="0" applyFont="1" applyBorder="1" applyAlignment="1">
      <alignment horizontal="center" vertical="center" shrinkToFit="1"/>
    </xf>
    <xf numFmtId="0" fontId="41" fillId="6" borderId="5" xfId="0" applyFont="1" applyFill="1" applyBorder="1" applyAlignment="1">
      <alignment horizontal="center" vertical="center" shrinkToFit="1"/>
    </xf>
    <xf numFmtId="0" fontId="42" fillId="7" borderId="14" xfId="0" applyFont="1" applyFill="1" applyBorder="1" applyAlignment="1">
      <alignment horizontal="center" vertical="center" shrinkToFit="1"/>
    </xf>
    <xf numFmtId="0" fontId="44" fillId="16" borderId="72" xfId="0" applyFont="1" applyFill="1" applyBorder="1" applyAlignment="1">
      <alignment horizontal="left" vertical="center" wrapText="1" indent="1" shrinkToFit="1"/>
    </xf>
    <xf numFmtId="0" fontId="33" fillId="4" borderId="32" xfId="0" applyFont="1" applyFill="1" applyBorder="1" applyAlignment="1">
      <alignment horizontal="left" vertical="center" indent="1" shrinkToFit="1"/>
    </xf>
    <xf numFmtId="0" fontId="27" fillId="6" borderId="20" xfId="0" applyFont="1" applyFill="1" applyBorder="1" applyAlignment="1">
      <alignment horizontal="left" vertical="center" indent="1" shrinkToFit="1"/>
    </xf>
    <xf numFmtId="0" fontId="33" fillId="4" borderId="20" xfId="0" applyFont="1" applyFill="1" applyBorder="1" applyAlignment="1">
      <alignment horizontal="left" vertical="center" indent="1" shrinkToFit="1"/>
    </xf>
    <xf numFmtId="0" fontId="27" fillId="7" borderId="21" xfId="0" applyFont="1" applyFill="1" applyBorder="1" applyAlignment="1">
      <alignment horizontal="center" vertical="center" shrinkToFit="1"/>
    </xf>
    <xf numFmtId="0" fontId="0" fillId="7" borderId="21" xfId="0" applyFill="1" applyBorder="1" applyAlignment="1">
      <alignment horizontal="center" vertical="center" shrinkToFit="1"/>
    </xf>
    <xf numFmtId="0" fontId="45" fillId="8" borderId="20" xfId="0" applyFont="1" applyFill="1" applyBorder="1" applyAlignment="1">
      <alignment horizontal="center" vertical="center" shrinkToFit="1"/>
    </xf>
    <xf numFmtId="0" fontId="11" fillId="7" borderId="21" xfId="1" applyFont="1" applyFill="1" applyBorder="1" applyAlignment="1">
      <alignment horizontal="center" vertical="center" shrinkToFit="1"/>
    </xf>
    <xf numFmtId="0" fontId="33" fillId="4" borderId="3" xfId="0" applyFont="1" applyFill="1" applyBorder="1" applyAlignment="1">
      <alignment horizontal="center" vertical="center" indent="1" shrinkToFit="1"/>
    </xf>
    <xf numFmtId="0" fontId="33" fillId="4" borderId="3" xfId="0" applyFont="1" applyFill="1" applyBorder="1" applyAlignment="1">
      <alignment horizontal="center" vertical="center" shrinkToFit="1"/>
    </xf>
    <xf numFmtId="0" fontId="46" fillId="4" borderId="3" xfId="0" applyFont="1" applyFill="1" applyBorder="1" applyAlignment="1">
      <alignment horizontal="center" vertical="center" shrinkToFit="1"/>
    </xf>
    <xf numFmtId="0" fontId="0" fillId="0" borderId="37" xfId="0" applyBorder="1" applyAlignment="1">
      <alignment horizontal="right" shrinkToFit="1"/>
    </xf>
    <xf numFmtId="0" fontId="33" fillId="4" borderId="1" xfId="0" applyFont="1" applyFill="1" applyBorder="1" applyAlignment="1">
      <alignment horizontal="center" vertical="center" shrinkToFit="1"/>
    </xf>
    <xf numFmtId="0" fontId="33" fillId="4" borderId="1" xfId="1" applyFont="1" applyFill="1" applyBorder="1" applyAlignment="1">
      <alignment horizontal="center" vertical="center" shrinkToFit="1"/>
    </xf>
    <xf numFmtId="0" fontId="10" fillId="6" borderId="2" xfId="1" applyFont="1" applyFill="1" applyBorder="1" applyAlignment="1">
      <alignment horizontal="center" vertical="center" shrinkToFit="1"/>
    </xf>
    <xf numFmtId="0" fontId="10" fillId="8" borderId="14" xfId="1" applyFont="1" applyFill="1" applyBorder="1" applyAlignment="1">
      <alignment horizontal="center" vertical="center" shrinkToFit="1"/>
    </xf>
    <xf numFmtId="0" fontId="10" fillId="8" borderId="6" xfId="1" applyFont="1" applyFill="1" applyBorder="1" applyAlignment="1">
      <alignment horizontal="center" vertical="center" shrinkToFit="1"/>
    </xf>
    <xf numFmtId="0" fontId="10" fillId="5" borderId="47" xfId="1" applyFont="1" applyFill="1" applyBorder="1" applyAlignment="1">
      <alignment horizontal="center" vertical="center" shrinkToFit="1"/>
    </xf>
    <xf numFmtId="0" fontId="46" fillId="4" borderId="3" xfId="1" applyFont="1" applyFill="1" applyBorder="1" applyAlignment="1">
      <alignment horizontal="center" vertical="center" shrinkToFit="1"/>
    </xf>
    <xf numFmtId="0" fontId="9" fillId="6" borderId="37" xfId="1" applyFont="1" applyFill="1" applyBorder="1" applyAlignment="1">
      <alignment horizontal="left" vertical="center" wrapText="1" indent="1" shrinkToFit="1"/>
    </xf>
    <xf numFmtId="0" fontId="9" fillId="6" borderId="37" xfId="1" applyFont="1" applyFill="1" applyBorder="1" applyAlignment="1">
      <alignment horizontal="left" vertical="center" wrapText="1" shrinkToFit="1"/>
    </xf>
    <xf numFmtId="0" fontId="30" fillId="0" borderId="80" xfId="0" applyFont="1" applyBorder="1" applyAlignment="1">
      <alignment horizontal="center" vertical="center" wrapText="1" shrinkToFit="1"/>
    </xf>
    <xf numFmtId="0" fontId="0" fillId="0" borderId="26" xfId="0" applyBorder="1" applyAlignment="1">
      <alignment horizontal="center" vertical="center"/>
    </xf>
    <xf numFmtId="0" fontId="30" fillId="0" borderId="7" xfId="0" applyFont="1" applyBorder="1" applyAlignment="1">
      <alignment horizontal="center" vertical="center" wrapText="1" shrinkToFit="1"/>
    </xf>
    <xf numFmtId="0" fontId="30" fillId="0" borderId="8" xfId="0" applyFont="1" applyBorder="1" applyAlignment="1">
      <alignment horizontal="center" vertical="center" wrapText="1" shrinkToFit="1"/>
    </xf>
    <xf numFmtId="0" fontId="47" fillId="4" borderId="81" xfId="0" applyFont="1" applyFill="1" applyBorder="1" applyAlignment="1">
      <alignment horizontal="center" vertical="center" shrinkToFit="1"/>
    </xf>
    <xf numFmtId="0" fontId="48" fillId="4" borderId="82" xfId="0" applyFont="1" applyFill="1" applyBorder="1" applyAlignment="1">
      <alignment horizontal="center" vertical="center" shrinkToFit="1"/>
    </xf>
    <xf numFmtId="0" fontId="47" fillId="4" borderId="26" xfId="0" applyFont="1" applyFill="1" applyBorder="1" applyAlignment="1">
      <alignment horizontal="center" vertical="center" shrinkToFit="1"/>
    </xf>
    <xf numFmtId="0" fontId="49" fillId="0" borderId="7" xfId="0" applyFont="1" applyBorder="1" applyAlignment="1">
      <alignment horizontal="center" vertical="center" shrinkToFit="1"/>
    </xf>
    <xf numFmtId="0" fontId="49" fillId="0" borderId="80" xfId="0" applyFont="1" applyBorder="1" applyAlignment="1">
      <alignment horizontal="center" vertical="center" shrinkToFit="1"/>
    </xf>
    <xf numFmtId="0" fontId="30" fillId="0" borderId="80" xfId="0" applyFont="1" applyBorder="1" applyAlignment="1">
      <alignment horizontal="center" vertical="center" shrinkToFit="1"/>
    </xf>
    <xf numFmtId="0" fontId="30" fillId="3" borderId="10" xfId="0" applyFont="1" applyFill="1" applyBorder="1" applyAlignment="1">
      <alignment horizontal="center" vertical="center" shrinkToFit="1"/>
    </xf>
    <xf numFmtId="0" fontId="30" fillId="3" borderId="17" xfId="0" applyFont="1" applyFill="1" applyBorder="1" applyAlignment="1">
      <alignment horizontal="center" vertical="center" shrinkToFit="1"/>
    </xf>
    <xf numFmtId="0" fontId="52" fillId="20" borderId="36" xfId="0" applyFont="1" applyFill="1" applyBorder="1" applyAlignment="1">
      <alignment horizontal="center" vertical="center" shrinkToFit="1"/>
    </xf>
    <xf numFmtId="0" fontId="47" fillId="4" borderId="9" xfId="0" applyFont="1" applyFill="1" applyBorder="1" applyAlignment="1">
      <alignment horizontal="center" vertical="center" shrinkToFit="1"/>
    </xf>
    <xf numFmtId="0" fontId="52" fillId="2" borderId="36" xfId="0" applyFont="1" applyFill="1" applyBorder="1" applyAlignment="1">
      <alignment horizontal="center" vertical="center" shrinkToFit="1"/>
    </xf>
    <xf numFmtId="0" fontId="52" fillId="8" borderId="36" xfId="0" applyFont="1" applyFill="1" applyBorder="1" applyAlignment="1">
      <alignment horizontal="center" vertical="center" shrinkToFit="1"/>
    </xf>
    <xf numFmtId="0" fontId="32" fillId="17" borderId="36" xfId="1" applyFont="1" applyFill="1" applyBorder="1" applyAlignment="1">
      <alignment horizontal="center" vertical="center" shrinkToFit="1"/>
    </xf>
    <xf numFmtId="0" fontId="51" fillId="19" borderId="92" xfId="0" applyFont="1" applyFill="1" applyBorder="1" applyAlignment="1">
      <alignment horizontal="center" vertical="center" shrinkToFit="1"/>
    </xf>
    <xf numFmtId="0" fontId="30" fillId="6" borderId="93" xfId="0" applyFont="1" applyFill="1" applyBorder="1" applyAlignment="1">
      <alignment horizontal="center" vertical="center" shrinkToFit="1"/>
    </xf>
    <xf numFmtId="0" fontId="30" fillId="19" borderId="11" xfId="0" applyFont="1" applyFill="1" applyBorder="1" applyAlignment="1">
      <alignment horizontal="center" vertical="center" shrinkToFit="1"/>
    </xf>
    <xf numFmtId="0" fontId="47" fillId="4" borderId="36" xfId="0" applyFont="1" applyFill="1" applyBorder="1" applyAlignment="1">
      <alignment horizontal="center" vertical="center" shrinkToFit="1"/>
    </xf>
    <xf numFmtId="0" fontId="30" fillId="19" borderId="24" xfId="0" applyFont="1" applyFill="1" applyBorder="1" applyAlignment="1">
      <alignment horizontal="center" vertical="center" shrinkToFit="1"/>
    </xf>
    <xf numFmtId="49" fontId="30" fillId="17" borderId="41" xfId="0" applyNumberFormat="1" applyFont="1" applyFill="1" applyBorder="1" applyAlignment="1">
      <alignment horizontal="center" vertical="center" shrinkToFit="1"/>
    </xf>
    <xf numFmtId="0" fontId="30" fillId="0" borderId="8" xfId="0" applyFont="1" applyBorder="1" applyAlignment="1">
      <alignment horizontal="center" vertical="center" shrinkToFit="1"/>
    </xf>
    <xf numFmtId="0" fontId="30" fillId="0" borderId="83" xfId="0" applyFont="1" applyBorder="1" applyAlignment="1">
      <alignment horizontal="center" vertical="center" shrinkToFit="1"/>
    </xf>
    <xf numFmtId="0" fontId="30" fillId="0" borderId="84" xfId="0" applyFont="1" applyBorder="1" applyAlignment="1">
      <alignment horizontal="center" vertical="center" shrinkToFit="1"/>
    </xf>
    <xf numFmtId="49" fontId="30" fillId="17" borderId="36" xfId="0" applyNumberFormat="1" applyFont="1" applyFill="1" applyBorder="1" applyAlignment="1">
      <alignment horizontal="center" vertical="center" shrinkToFit="1"/>
    </xf>
    <xf numFmtId="0" fontId="30" fillId="0" borderId="41" xfId="0" applyFont="1" applyBorder="1" applyAlignment="1">
      <alignment horizontal="center" vertical="center" shrinkToFit="1"/>
    </xf>
    <xf numFmtId="0" fontId="50" fillId="2" borderId="85" xfId="0" applyFont="1" applyFill="1" applyBorder="1" applyAlignment="1">
      <alignment horizontal="center" vertical="center" shrinkToFit="1"/>
    </xf>
    <xf numFmtId="0" fontId="50" fillId="8" borderId="86" xfId="0" applyFont="1" applyFill="1" applyBorder="1" applyAlignment="1">
      <alignment horizontal="center" vertical="center" shrinkToFit="1"/>
    </xf>
    <xf numFmtId="0" fontId="50" fillId="7" borderId="87" xfId="0" applyFont="1" applyFill="1" applyBorder="1" applyAlignment="1">
      <alignment horizontal="center" vertical="center" shrinkToFit="1"/>
    </xf>
    <xf numFmtId="0" fontId="30" fillId="3" borderId="13" xfId="0" applyFont="1" applyFill="1" applyBorder="1" applyAlignment="1">
      <alignment horizontal="center" vertical="center" shrinkToFit="1"/>
    </xf>
    <xf numFmtId="0" fontId="52" fillId="7" borderId="36" xfId="0" applyFont="1" applyFill="1" applyBorder="1" applyAlignment="1">
      <alignment horizontal="center" vertical="center" shrinkToFit="1"/>
    </xf>
    <xf numFmtId="0" fontId="32" fillId="17" borderId="36" xfId="0" applyFont="1" applyFill="1" applyBorder="1" applyAlignment="1">
      <alignment horizontal="center" vertical="center" shrinkToFit="1"/>
    </xf>
    <xf numFmtId="0" fontId="0" fillId="0" borderId="99" xfId="0" applyBorder="1" applyAlignment="1">
      <alignment horizontal="center" vertical="center"/>
    </xf>
    <xf numFmtId="0" fontId="0" fillId="0" borderId="100" xfId="0" applyBorder="1" applyAlignment="1">
      <alignment horizontal="center" vertical="center"/>
    </xf>
    <xf numFmtId="0" fontId="0" fillId="0" borderId="101" xfId="0" applyBorder="1" applyAlignment="1">
      <alignment horizontal="center" vertical="center"/>
    </xf>
    <xf numFmtId="0" fontId="0" fillId="0" borderId="102" xfId="0" applyBorder="1" applyAlignment="1">
      <alignment horizontal="center"/>
    </xf>
    <xf numFmtId="0" fontId="0" fillId="0" borderId="103" xfId="0"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0" fontId="0" fillId="0" borderId="0" xfId="0" applyAlignment="1">
      <alignment horizontal="center"/>
    </xf>
    <xf numFmtId="0" fontId="0" fillId="0" borderId="106" xfId="0"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0" fontId="47" fillId="4" borderId="82" xfId="0" applyFont="1" applyFill="1" applyBorder="1" applyAlignment="1">
      <alignment horizontal="center" vertical="center" shrinkToFit="1"/>
    </xf>
    <xf numFmtId="0" fontId="47" fillId="4" borderId="10" xfId="0" applyFont="1" applyFill="1" applyBorder="1" applyAlignment="1">
      <alignment horizontal="center" vertical="center" shrinkToFit="1"/>
    </xf>
    <xf numFmtId="0" fontId="30" fillId="0" borderId="7" xfId="0" applyFont="1" applyBorder="1" applyAlignment="1">
      <alignment horizontal="center" vertical="center" shrinkToFit="1"/>
    </xf>
    <xf numFmtId="0" fontId="0" fillId="21" borderId="0" xfId="0" applyFill="1" applyAlignment="1">
      <alignment horizontal="center" vertical="center"/>
    </xf>
    <xf numFmtId="0" fontId="30" fillId="7" borderId="13" xfId="0" applyFont="1" applyFill="1" applyBorder="1" applyAlignment="1">
      <alignment horizontal="center" vertical="center" shrinkToFit="1"/>
    </xf>
    <xf numFmtId="0" fontId="50" fillId="21" borderId="86" xfId="0" applyFont="1" applyFill="1" applyBorder="1" applyAlignment="1">
      <alignment horizontal="center" vertical="center" shrinkToFit="1"/>
    </xf>
    <xf numFmtId="0" fontId="47" fillId="4" borderId="13" xfId="0" applyFont="1" applyFill="1" applyBorder="1" applyAlignment="1">
      <alignment horizontal="center" vertical="center" shrinkToFit="1"/>
    </xf>
    <xf numFmtId="0" fontId="0" fillId="21" borderId="0" xfId="0" applyFill="1" applyAlignment="1">
      <alignment horizontal="center" vertical="center" shrinkToFit="1"/>
    </xf>
    <xf numFmtId="0" fontId="0" fillId="21" borderId="13" xfId="0" applyFill="1" applyBorder="1" applyAlignment="1">
      <alignment horizontal="center" vertical="center" shrinkToFit="1"/>
    </xf>
    <xf numFmtId="189" fontId="0" fillId="21" borderId="13" xfId="0" applyNumberFormat="1" applyFill="1" applyBorder="1" applyAlignment="1">
      <alignment horizontal="center" vertical="center" shrinkToFit="1"/>
    </xf>
    <xf numFmtId="0" fontId="0" fillId="7" borderId="13" xfId="0" applyFill="1" applyBorder="1" applyAlignment="1">
      <alignment horizontal="center" vertical="center"/>
    </xf>
    <xf numFmtId="0" fontId="55" fillId="0" borderId="0" xfId="0" applyFont="1" applyAlignment="1">
      <alignment horizontal="center" vertical="center"/>
    </xf>
    <xf numFmtId="0" fontId="53" fillId="0" borderId="0" xfId="0" applyFont="1" applyAlignment="1">
      <alignment horizontal="center" vertical="center"/>
    </xf>
    <xf numFmtId="0" fontId="53" fillId="0" borderId="4" xfId="0" applyFont="1" applyBorder="1" applyAlignment="1">
      <alignment horizontal="center" vertical="center" shrinkToFit="1"/>
    </xf>
    <xf numFmtId="0" fontId="33" fillId="24" borderId="56" xfId="0" applyFont="1" applyFill="1" applyBorder="1" applyAlignment="1">
      <alignment horizontal="center" vertical="center"/>
    </xf>
    <xf numFmtId="0" fontId="47" fillId="4" borderId="116" xfId="0" applyFont="1" applyFill="1" applyBorder="1" applyAlignment="1">
      <alignment horizontal="center" vertical="center" shrinkToFit="1"/>
    </xf>
    <xf numFmtId="0" fontId="47" fillId="4" borderId="117" xfId="0" applyFont="1" applyFill="1" applyBorder="1" applyAlignment="1">
      <alignment horizontal="center" vertical="center" wrapText="1" shrinkToFit="1"/>
    </xf>
    <xf numFmtId="0" fontId="10" fillId="6" borderId="118" xfId="0" applyFont="1" applyFill="1" applyBorder="1" applyAlignment="1">
      <alignment horizontal="center" vertical="center" shrinkToFit="1"/>
    </xf>
    <xf numFmtId="0" fontId="47" fillId="4" borderId="119" xfId="0" applyFont="1" applyFill="1" applyBorder="1" applyAlignment="1">
      <alignment horizontal="center" vertical="center" shrinkToFit="1"/>
    </xf>
    <xf numFmtId="0" fontId="30" fillId="0" borderId="120" xfId="0" applyFont="1" applyBorder="1" applyAlignment="1">
      <alignment horizontal="center" vertical="center"/>
    </xf>
    <xf numFmtId="0" fontId="47" fillId="4" borderId="122" xfId="0" applyFont="1" applyFill="1" applyBorder="1" applyAlignment="1">
      <alignment horizontal="center" vertical="center" wrapText="1" shrinkToFit="1"/>
    </xf>
    <xf numFmtId="0" fontId="52" fillId="21" borderId="36" xfId="0" applyFont="1" applyFill="1" applyBorder="1" applyAlignment="1">
      <alignment horizontal="center" vertical="center" shrinkToFit="1"/>
    </xf>
    <xf numFmtId="0" fontId="52" fillId="63" borderId="36" xfId="0" applyFont="1" applyFill="1" applyBorder="1" applyAlignment="1">
      <alignment horizontal="center" vertical="center" shrinkToFit="1"/>
    </xf>
    <xf numFmtId="0" fontId="33" fillId="24" borderId="56" xfId="0" applyFont="1" applyFill="1" applyBorder="1" applyAlignment="1">
      <alignment horizontal="center" vertical="center" shrinkToFit="1"/>
    </xf>
    <xf numFmtId="0" fontId="52" fillId="22" borderId="36" xfId="0" applyFont="1" applyFill="1" applyBorder="1" applyAlignment="1">
      <alignment horizontal="center" vertical="center" shrinkToFit="1"/>
    </xf>
    <xf numFmtId="0" fontId="30" fillId="6" borderId="122" xfId="0" applyFont="1" applyFill="1" applyBorder="1" applyAlignment="1">
      <alignment horizontal="center" vertical="center" shrinkToFit="1"/>
    </xf>
    <xf numFmtId="0" fontId="51" fillId="19" borderId="122" xfId="0" applyFont="1" applyFill="1" applyBorder="1" applyAlignment="1">
      <alignment horizontal="center" vertical="center" shrinkToFit="1"/>
    </xf>
    <xf numFmtId="0" fontId="30" fillId="0" borderId="122" xfId="0" applyFont="1" applyBorder="1" applyAlignment="1">
      <alignment horizontal="center" vertical="center" shrinkToFit="1"/>
    </xf>
    <xf numFmtId="0" fontId="10" fillId="6" borderId="123" xfId="0" applyFont="1" applyFill="1" applyBorder="1" applyAlignment="1">
      <alignment horizontal="center" vertical="center"/>
    </xf>
    <xf numFmtId="0" fontId="50" fillId="2" borderId="125" xfId="0" applyFont="1" applyFill="1" applyBorder="1" applyAlignment="1">
      <alignment horizontal="center" vertical="center" shrinkToFit="1"/>
    </xf>
    <xf numFmtId="0" fontId="0" fillId="7" borderId="56" xfId="0" applyFill="1" applyBorder="1" applyAlignment="1">
      <alignment horizontal="center" vertical="center"/>
    </xf>
    <xf numFmtId="0" fontId="30" fillId="7" borderId="12" xfId="0" applyFont="1" applyFill="1" applyBorder="1" applyAlignment="1">
      <alignment horizontal="center" vertical="center" shrinkToFit="1"/>
    </xf>
    <xf numFmtId="0" fontId="0" fillId="7" borderId="56" xfId="0" applyFill="1" applyBorder="1" applyAlignment="1">
      <alignment horizontal="center" vertical="center" shrinkToFit="1"/>
    </xf>
    <xf numFmtId="0" fontId="0" fillId="7" borderId="12" xfId="0" applyFill="1" applyBorder="1" applyAlignment="1">
      <alignment horizontal="center" vertical="center" shrinkToFit="1"/>
    </xf>
    <xf numFmtId="0" fontId="47" fillId="4" borderId="12" xfId="0" applyFont="1" applyFill="1" applyBorder="1" applyAlignment="1">
      <alignment horizontal="center" vertical="center" shrinkToFit="1"/>
    </xf>
    <xf numFmtId="0" fontId="0" fillId="7" borderId="12" xfId="0" applyFill="1" applyBorder="1" applyAlignment="1">
      <alignment horizontal="center" vertical="center"/>
    </xf>
    <xf numFmtId="0" fontId="60" fillId="29" borderId="137" xfId="0" applyFont="1" applyFill="1" applyBorder="1" applyAlignment="1">
      <alignment horizontal="center" vertical="center" shrinkToFit="1"/>
    </xf>
    <xf numFmtId="0" fontId="60" fillId="29" borderId="148" xfId="0" applyFont="1" applyFill="1" applyBorder="1" applyAlignment="1">
      <alignment horizontal="center" vertical="center" shrinkToFit="1"/>
    </xf>
    <xf numFmtId="0" fontId="65" fillId="45" borderId="99" xfId="0" applyFont="1" applyFill="1" applyBorder="1" applyAlignment="1">
      <alignment horizontal="center" vertical="center" shrinkToFit="1"/>
    </xf>
    <xf numFmtId="0" fontId="65" fillId="45" borderId="101" xfId="0" applyFont="1" applyFill="1" applyBorder="1" applyAlignment="1">
      <alignment horizontal="center" vertical="center" shrinkToFit="1"/>
    </xf>
    <xf numFmtId="0" fontId="60" fillId="28" borderId="165" xfId="0" applyFont="1" applyFill="1" applyBorder="1" applyAlignment="1">
      <alignment horizontal="center" vertical="center" shrinkToFit="1"/>
    </xf>
    <xf numFmtId="0" fontId="60" fillId="28" borderId="166" xfId="0" applyFont="1" applyFill="1" applyBorder="1" applyAlignment="1">
      <alignment horizontal="center" vertical="center" shrinkToFit="1"/>
    </xf>
    <xf numFmtId="0" fontId="60" fillId="28" borderId="107" xfId="0" applyFont="1" applyFill="1" applyBorder="1" applyAlignment="1">
      <alignment horizontal="center" vertical="center" shrinkToFit="1"/>
    </xf>
    <xf numFmtId="0" fontId="60" fillId="28" borderId="175" xfId="0" applyFont="1" applyFill="1" applyBorder="1" applyAlignment="1">
      <alignment horizontal="center" vertical="center" shrinkToFit="1"/>
    </xf>
    <xf numFmtId="0" fontId="30" fillId="46" borderId="138" xfId="0" applyFont="1" applyFill="1" applyBorder="1" applyAlignment="1">
      <alignment horizontal="center" vertical="center" shrinkToFit="1"/>
    </xf>
    <xf numFmtId="0" fontId="30" fillId="46" borderId="101" xfId="0" applyFont="1" applyFill="1" applyBorder="1" applyAlignment="1">
      <alignment horizontal="center" vertical="center" shrinkToFit="1"/>
    </xf>
    <xf numFmtId="0" fontId="62" fillId="28" borderId="99" xfId="0" applyFont="1" applyFill="1" applyBorder="1" applyAlignment="1">
      <alignment horizontal="center" vertical="center" shrinkToFit="1"/>
    </xf>
    <xf numFmtId="0" fontId="62" fillId="28" borderId="101" xfId="0" applyFont="1" applyFill="1" applyBorder="1" applyAlignment="1">
      <alignment horizontal="center" vertical="center" shrinkToFit="1"/>
    </xf>
    <xf numFmtId="0" fontId="65" fillId="45" borderId="173" xfId="0" applyFont="1" applyFill="1" applyBorder="1" applyAlignment="1">
      <alignment horizontal="center" vertical="center" shrinkToFit="1"/>
    </xf>
    <xf numFmtId="0" fontId="65" fillId="45" borderId="174" xfId="0" applyFont="1" applyFill="1" applyBorder="1" applyAlignment="1">
      <alignment horizontal="center" vertical="center" shrinkToFit="1"/>
    </xf>
    <xf numFmtId="0" fontId="30" fillId="46" borderId="155" xfId="0" applyFont="1" applyFill="1" applyBorder="1" applyAlignment="1">
      <alignment horizontal="center" vertical="center" shrinkToFit="1"/>
    </xf>
    <xf numFmtId="0" fontId="30" fillId="46" borderId="174" xfId="0" applyFont="1" applyFill="1" applyBorder="1" applyAlignment="1">
      <alignment horizontal="center" vertical="center" shrinkToFit="1"/>
    </xf>
    <xf numFmtId="0" fontId="0" fillId="49" borderId="176" xfId="0" applyFill="1" applyBorder="1" applyAlignment="1">
      <alignment horizontal="center" vertical="center" shrinkToFit="1"/>
    </xf>
    <xf numFmtId="0" fontId="0" fillId="49" borderId="177" xfId="0" applyFill="1" applyBorder="1" applyAlignment="1">
      <alignment horizontal="center" vertical="center" shrinkToFit="1"/>
    </xf>
    <xf numFmtId="0" fontId="62" fillId="28" borderId="152" xfId="0" applyFont="1" applyFill="1" applyBorder="1" applyAlignment="1">
      <alignment horizontal="center" vertical="center" shrinkToFit="1"/>
    </xf>
    <xf numFmtId="0" fontId="62" fillId="28" borderId="153" xfId="0" applyFont="1" applyFill="1" applyBorder="1" applyAlignment="1">
      <alignment horizontal="center" vertical="center" shrinkToFit="1"/>
    </xf>
    <xf numFmtId="0" fontId="60" fillId="28" borderId="133" xfId="0" applyFont="1" applyFill="1" applyBorder="1" applyAlignment="1">
      <alignment horizontal="center" vertical="center" shrinkToFit="1"/>
    </xf>
    <xf numFmtId="0" fontId="60" fillId="28" borderId="134" xfId="0" applyFont="1" applyFill="1" applyBorder="1" applyAlignment="1">
      <alignment horizontal="center" vertical="center" shrinkToFit="1"/>
    </xf>
    <xf numFmtId="0" fontId="60" fillId="28" borderId="135" xfId="0" applyFont="1" applyFill="1" applyBorder="1" applyAlignment="1">
      <alignment horizontal="center" vertical="center" shrinkToFit="1"/>
    </xf>
    <xf numFmtId="0" fontId="60" fillId="28" borderId="136" xfId="0" applyFont="1" applyFill="1" applyBorder="1" applyAlignment="1">
      <alignment horizontal="center" vertical="center" shrinkToFit="1"/>
    </xf>
    <xf numFmtId="0" fontId="30" fillId="0" borderId="144" xfId="0" applyFont="1" applyBorder="1" applyAlignment="1">
      <alignment horizontal="center" vertical="center" shrinkToFit="1"/>
    </xf>
    <xf numFmtId="0" fontId="30" fillId="0" borderId="145" xfId="0" applyFont="1" applyBorder="1" applyAlignment="1">
      <alignment horizontal="center" vertical="center" shrinkToFit="1"/>
    </xf>
    <xf numFmtId="0" fontId="0" fillId="31" borderId="146" xfId="0" applyFill="1" applyBorder="1" applyAlignment="1">
      <alignment horizontal="center" vertical="center"/>
    </xf>
    <xf numFmtId="0" fontId="0" fillId="31" borderId="147" xfId="0" applyFill="1" applyBorder="1" applyAlignment="1">
      <alignment horizontal="center" vertical="center"/>
    </xf>
    <xf numFmtId="0" fontId="62" fillId="28" borderId="196" xfId="0" applyFont="1" applyFill="1" applyBorder="1" applyAlignment="1">
      <alignment horizontal="center" vertical="center" shrinkToFit="1"/>
    </xf>
    <xf numFmtId="0" fontId="62" fillId="28" borderId="197" xfId="0" applyFont="1" applyFill="1" applyBorder="1" applyAlignment="1">
      <alignment horizontal="center" vertical="center" shrinkToFit="1"/>
    </xf>
    <xf numFmtId="0" fontId="67" fillId="58" borderId="203" xfId="0" applyFont="1" applyFill="1" applyBorder="1" applyAlignment="1">
      <alignment horizontal="center" vertical="center" shrinkToFit="1"/>
    </xf>
    <xf numFmtId="0" fontId="67" fillId="58" borderId="204" xfId="0" applyFont="1" applyFill="1" applyBorder="1" applyAlignment="1">
      <alignment horizontal="center" vertical="center" shrinkToFit="1"/>
    </xf>
    <xf numFmtId="0" fontId="67" fillId="58" borderId="205" xfId="0" applyFont="1" applyFill="1" applyBorder="1" applyAlignment="1">
      <alignment horizontal="center" vertical="center" shrinkToFit="1"/>
    </xf>
    <xf numFmtId="0" fontId="30" fillId="53" borderId="190" xfId="0" applyFont="1" applyFill="1" applyBorder="1" applyAlignment="1">
      <alignment horizontal="center" vertical="center" shrinkToFit="1"/>
    </xf>
    <xf numFmtId="0" fontId="30" fillId="53" borderId="185" xfId="0" applyFont="1" applyFill="1" applyBorder="1" applyAlignment="1">
      <alignment horizontal="center" vertical="center" shrinkToFit="1"/>
    </xf>
    <xf numFmtId="0" fontId="30" fillId="53" borderId="141" xfId="0" applyFont="1" applyFill="1" applyBorder="1" applyAlignment="1">
      <alignment horizontal="center" vertical="center" shrinkToFit="1"/>
    </xf>
    <xf numFmtId="0" fontId="62" fillId="29" borderId="173" xfId="0" applyFont="1" applyFill="1" applyBorder="1" applyAlignment="1">
      <alignment horizontal="center" vertical="center" shrinkToFit="1"/>
    </xf>
    <xf numFmtId="0" fontId="62" fillId="29" borderId="187" xfId="0" applyFont="1" applyFill="1" applyBorder="1" applyAlignment="1">
      <alignment horizontal="center" vertical="center" shrinkToFit="1"/>
    </xf>
    <xf numFmtId="0" fontId="0" fillId="46" borderId="63" xfId="0" applyFill="1" applyBorder="1" applyAlignment="1">
      <alignment horizontal="center" vertical="center"/>
    </xf>
    <xf numFmtId="0" fontId="0" fillId="46" borderId="177" xfId="0" applyFill="1" applyBorder="1" applyAlignment="1">
      <alignment horizontal="center" vertical="center"/>
    </xf>
    <xf numFmtId="189" fontId="0" fillId="32" borderId="173" xfId="0" applyNumberFormat="1" applyFill="1" applyBorder="1" applyAlignment="1">
      <alignment horizontal="center" vertical="center" shrinkToFit="1"/>
    </xf>
    <xf numFmtId="189" fontId="0" fillId="32" borderId="174" xfId="0" applyNumberFormat="1" applyFill="1" applyBorder="1" applyAlignment="1">
      <alignment horizontal="center" vertical="center" shrinkToFit="1"/>
    </xf>
    <xf numFmtId="0" fontId="66" fillId="28" borderId="165" xfId="0" applyFont="1" applyFill="1" applyBorder="1" applyAlignment="1">
      <alignment horizontal="center"/>
    </xf>
    <xf numFmtId="0" fontId="66" fillId="28" borderId="191" xfId="0" applyFont="1" applyFill="1" applyBorder="1" applyAlignment="1">
      <alignment horizontal="center"/>
    </xf>
    <xf numFmtId="0" fontId="53" fillId="0" borderId="192" xfId="0" applyFont="1" applyBorder="1" applyAlignment="1">
      <alignment horizontal="center" vertical="center" shrinkToFit="1"/>
    </xf>
    <xf numFmtId="0" fontId="53" fillId="0" borderId="193" xfId="0" applyFont="1" applyBorder="1" applyAlignment="1">
      <alignment horizontal="center" vertical="center" shrinkToFit="1"/>
    </xf>
    <xf numFmtId="0" fontId="53" fillId="0" borderId="194" xfId="0" applyFont="1" applyBorder="1" applyAlignment="1">
      <alignment horizontal="center" vertical="center" shrinkToFit="1"/>
    </xf>
    <xf numFmtId="0" fontId="46" fillId="28" borderId="178" xfId="0" applyFont="1" applyFill="1" applyBorder="1" applyAlignment="1">
      <alignment horizontal="center" vertical="center" wrapText="1" shrinkToFit="1"/>
    </xf>
    <xf numFmtId="0" fontId="46" fillId="28" borderId="186" xfId="0" applyFont="1" applyFill="1" applyBorder="1" applyAlignment="1">
      <alignment horizontal="center" vertical="center" wrapText="1" shrinkToFit="1"/>
    </xf>
    <xf numFmtId="0" fontId="46" fillId="28" borderId="181" xfId="0" applyFont="1" applyFill="1" applyBorder="1" applyAlignment="1">
      <alignment horizontal="center" vertical="center" wrapText="1"/>
    </xf>
    <xf numFmtId="0" fontId="46" fillId="28" borderId="170" xfId="0" applyFont="1" applyFill="1" applyBorder="1" applyAlignment="1">
      <alignment horizontal="center" vertical="center" wrapText="1"/>
    </xf>
    <xf numFmtId="0" fontId="0" fillId="51" borderId="182" xfId="0" applyFill="1" applyBorder="1" applyAlignment="1">
      <alignment horizontal="center" vertical="center" shrinkToFit="1"/>
    </xf>
    <xf numFmtId="0" fontId="0" fillId="51" borderId="180" xfId="0" applyFill="1" applyBorder="1" applyAlignment="1">
      <alignment horizontal="center" vertical="center" shrinkToFit="1"/>
    </xf>
    <xf numFmtId="0" fontId="0" fillId="51" borderId="189" xfId="0" applyFill="1" applyBorder="1" applyAlignment="1">
      <alignment horizontal="center" vertical="center" shrinkToFit="1"/>
    </xf>
    <xf numFmtId="0" fontId="0" fillId="51" borderId="109" xfId="0" applyFill="1" applyBorder="1" applyAlignment="1">
      <alignment horizontal="center" vertical="center" shrinkToFit="1"/>
    </xf>
    <xf numFmtId="0" fontId="30" fillId="53" borderId="184" xfId="0" applyFont="1" applyFill="1" applyBorder="1" applyAlignment="1">
      <alignment horizontal="center" vertical="center" shrinkToFit="1"/>
    </xf>
    <xf numFmtId="0" fontId="62" fillId="29" borderId="99" xfId="0" applyFont="1" applyFill="1" applyBorder="1" applyAlignment="1">
      <alignment horizontal="center" vertical="center" shrinkToFit="1"/>
    </xf>
    <xf numFmtId="0" fontId="62" fillId="29" borderId="159" xfId="0" applyFont="1" applyFill="1" applyBorder="1" applyAlignment="1">
      <alignment horizontal="center" vertical="center" shrinkToFit="1"/>
    </xf>
    <xf numFmtId="0" fontId="0" fillId="46" borderId="138" xfId="0" applyFill="1" applyBorder="1" applyAlignment="1">
      <alignment horizontal="center" vertical="center"/>
    </xf>
    <xf numFmtId="0" fontId="0" fillId="46" borderId="101" xfId="0" applyFill="1" applyBorder="1" applyAlignment="1">
      <alignment horizontal="center" vertical="center"/>
    </xf>
    <xf numFmtId="0" fontId="60" fillId="29" borderId="176" xfId="0" applyFont="1" applyFill="1" applyBorder="1" applyAlignment="1">
      <alignment horizontal="center" vertical="center" shrinkToFit="1"/>
    </xf>
    <xf numFmtId="0" fontId="60" fillId="29" borderId="177" xfId="0" applyFont="1" applyFill="1" applyBorder="1" applyAlignment="1">
      <alignment horizontal="center" vertical="center" shrinkToFit="1"/>
    </xf>
    <xf numFmtId="0" fontId="67" fillId="27" borderId="0" xfId="0" applyFont="1" applyFill="1" applyAlignment="1">
      <alignment horizontal="center" vertical="center" shrinkToFit="1"/>
    </xf>
    <xf numFmtId="0" fontId="67" fillId="0" borderId="0" xfId="0" applyFont="1" applyAlignment="1">
      <alignment horizontal="center" vertical="center" shrinkToFit="1"/>
    </xf>
    <xf numFmtId="0" fontId="67" fillId="58" borderId="214" xfId="0" applyFont="1" applyFill="1" applyBorder="1" applyAlignment="1">
      <alignment horizontal="center" vertical="center" shrinkToFit="1"/>
    </xf>
    <xf numFmtId="0" fontId="67" fillId="58" borderId="215" xfId="0" applyFont="1" applyFill="1" applyBorder="1" applyAlignment="1">
      <alignment horizontal="center" vertical="center" shrinkToFit="1"/>
    </xf>
    <xf numFmtId="0" fontId="67" fillId="58" borderId="172" xfId="0" applyFont="1" applyFill="1" applyBorder="1" applyAlignment="1">
      <alignment horizontal="center" vertical="center" shrinkToFit="1"/>
    </xf>
    <xf numFmtId="0" fontId="12" fillId="6" borderId="4" xfId="0" applyFont="1" applyFill="1" applyBorder="1" applyAlignment="1">
      <alignment horizontal="center" vertical="center" wrapText="1"/>
    </xf>
    <xf numFmtId="0" fontId="0" fillId="0" borderId="41" xfId="0" applyBorder="1" applyAlignment="1"/>
  </cellXfs>
  <cellStyles count="2">
    <cellStyle name="Excel Built-in Normal" xfId="1" xr:uid="{00000000-0005-0000-0000-000000000000}"/>
    <cellStyle name="標準" xfId="0" builtinId="0"/>
  </cellStyles>
  <dxfs count="6">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C2300"/>
      <rgbColor rgb="0000FF00"/>
      <rgbColor rgb="000000FF"/>
      <rgbColor rgb="00FFFF66"/>
      <rgbColor rgb="00FF00FF"/>
      <rgbColor rgb="0000FFFF"/>
      <rgbColor rgb="00800000"/>
      <rgbColor rgb="00008000"/>
      <rgbColor rgb="00000080"/>
      <rgbColor rgb="008080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FFFF00"/>
      <rgbColor rgb="0000FFFF"/>
      <rgbColor rgb="00800080"/>
      <rgbColor rgb="00800000"/>
      <rgbColor rgb="00008080"/>
      <rgbColor rgb="000000FF"/>
      <rgbColor rgb="000099FF"/>
      <rgbColor rgb="00E6E6FF"/>
      <rgbColor rgb="00CCFFCC"/>
      <rgbColor rgb="00FFFF99"/>
      <rgbColor rgb="0083CAFF"/>
      <rgbColor rgb="00FF99CC"/>
      <rgbColor rgb="00CC99FF"/>
      <rgbColor rgb="00FFCC99"/>
      <rgbColor rgb="003366FF"/>
      <rgbColor rgb="0033CCCC"/>
      <rgbColor rgb="0094BD5E"/>
      <rgbColor rgb="00FFCC00"/>
      <rgbColor rgb="00FF9900"/>
      <rgbColor rgb="00FF6633"/>
      <rgbColor rgb="00666699"/>
      <rgbColor rgb="00999999"/>
      <rgbColor rgb="00003366"/>
      <rgbColor rgb="00339966"/>
      <rgbColor rgb="00003300"/>
      <rgbColor rgb="00393939"/>
      <rgbColor rgb="00993300"/>
      <rgbColor rgb="00993366"/>
      <rgbColor rgb="004C4C4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file>

<file path=xl/ctrlProps/ctrlProp2.xml><?xml version="1.0" encoding="utf-8"?>
<formControlPr xmlns="http://schemas.microsoft.com/office/spreadsheetml/2009/9/main" objectType="CheckBox"/>
</file>

<file path=xl/ctrlProps/ctrlProp3.xml><?xml version="1.0" encoding="utf-8"?>
<formControlPr xmlns="http://schemas.microsoft.com/office/spreadsheetml/2009/9/main" objectType="CheckBox"/>
</file>

<file path=xl/ctrlProps/ctrlProp4.xml><?xml version="1.0" encoding="utf-8"?>
<formControlPr xmlns="http://schemas.microsoft.com/office/spreadsheetml/2009/9/main" objectType="CheckBox"/>
</file>

<file path=xl/ctrlProps/ctrlProp5.xml><?xml version="1.0" encoding="utf-8"?>
<formControlPr xmlns="http://schemas.microsoft.com/office/spreadsheetml/2009/9/main" objectType="CheckBox"/>
</file>

<file path=xl/ctrlProps/ctrlProp6.xml><?xml version="1.0" encoding="utf-8"?>
<formControlPr xmlns="http://schemas.microsoft.com/office/spreadsheetml/2009/9/main" objectType="CheckBox"/>
</file>

<file path=xl/ctrlProps/ctrlProp7.xml><?xml version="1.0" encoding="utf-8"?>
<formControlPr xmlns="http://schemas.microsoft.com/office/spreadsheetml/2009/9/main" objectType="CheckBox"/>
</file>

<file path=xl/ctrlProps/ctrlProp8.xml><?xml version="1.0" encoding="utf-8"?>
<formControlPr xmlns="http://schemas.microsoft.com/office/spreadsheetml/2009/9/main" objectType="CheckBox"/>
</file>

<file path=xl/ctrlProps/ctrlProp9.xml><?xml version="1.0" encoding="utf-8"?>
<formControlPr xmlns="http://schemas.microsoft.com/office/spreadsheetml/2009/9/main" objectType="CheckBox"/>
</file>

<file path=xl/ctrlProps/ctrlProp10.xml><?xml version="1.0" encoding="utf-8"?>
<formControlPr xmlns="http://schemas.microsoft.com/office/spreadsheetml/2009/9/main" objectType="CheckBox"/>
</file>

<file path=xl/ctrlProps/ctrlProp11.xml><?xml version="1.0" encoding="utf-8"?>
<formControlPr xmlns="http://schemas.microsoft.com/office/spreadsheetml/2009/9/main" objectType="CheckBox"/>
</file>

<file path=xl/ctrlProps/ctrlProp12.xml><?xml version="1.0" encoding="utf-8"?>
<formControlPr xmlns="http://schemas.microsoft.com/office/spreadsheetml/2009/9/main" objectType="CheckBox"/>
</file>

<file path=xl/ctrlProps/ctrlProp13.xml><?xml version="1.0" encoding="utf-8"?>
<formControlPr xmlns="http://schemas.microsoft.com/office/spreadsheetml/2009/9/main" objectType="CheckBox"/>
</file>

<file path=xl/ctrlProps/ctrlProp14.xml><?xml version="1.0" encoding="utf-8"?>
<formControlPr xmlns="http://schemas.microsoft.com/office/spreadsheetml/2009/9/main" objectType="CheckBox"/>
</file>

<file path=xl/ctrlProps/ctrlProp15.xml><?xml version="1.0" encoding="utf-8"?>
<formControlPr xmlns="http://schemas.microsoft.com/office/spreadsheetml/2009/9/main" objectType="CheckBox"/>
</file>

<file path=xl/ctrlProps/ctrlProp16.xml><?xml version="1.0" encoding="utf-8"?>
<formControlPr xmlns="http://schemas.microsoft.com/office/spreadsheetml/2009/9/main" objectType="CheckBox"/>
</file>

<file path=xl/ctrlProps/ctrlProp17.xml><?xml version="1.0" encoding="utf-8"?>
<formControlPr xmlns="http://schemas.microsoft.com/office/spreadsheetml/2009/9/main" objectType="CheckBox"/>
</file>

<file path=xl/ctrlProps/ctrlProp18.xml><?xml version="1.0" encoding="utf-8"?>
<formControlPr xmlns="http://schemas.microsoft.com/office/spreadsheetml/2009/9/main" objectType="CheckBox"/>
</file>

<file path=xl/ctrlProps/ctrlProp19.xml><?xml version="1.0" encoding="utf-8"?>
<formControlPr xmlns="http://schemas.microsoft.com/office/spreadsheetml/2009/9/main" objectType="CheckBox"/>
</file>

<file path=xl/ctrlProps/ctrlProp20.xml><?xml version="1.0" encoding="utf-8"?>
<formControlPr xmlns="http://schemas.microsoft.com/office/spreadsheetml/2009/9/main" objectType="CheckBox"/>
</file>

<file path=xl/ctrlProps/ctrlProp21.xml><?xml version="1.0" encoding="utf-8"?>
<formControlPr xmlns="http://schemas.microsoft.com/office/spreadsheetml/2009/9/main" objectType="CheckBox"/>
</file>

<file path=xl/ctrlProps/ctrlProp22.xml><?xml version="1.0" encoding="utf-8"?>
<formControlPr xmlns="http://schemas.microsoft.com/office/spreadsheetml/2009/9/main" objectType="CheckBox"/>
</file>

<file path=xl/ctrlProps/ctrlProp23.xml><?xml version="1.0" encoding="utf-8"?>
<formControlPr xmlns="http://schemas.microsoft.com/office/spreadsheetml/2009/9/main" objectType="CheckBox"/>
</file>

<file path=xl/ctrlProps/ctrlProp24.xml><?xml version="1.0" encoding="utf-8"?>
<formControlPr xmlns="http://schemas.microsoft.com/office/spreadsheetml/2009/9/main" objectType="CheckBox"/>
</file>

<file path=xl/ctrlProps/ctrlProp25.xml><?xml version="1.0" encoding="utf-8"?>
<formControlPr xmlns="http://schemas.microsoft.com/office/spreadsheetml/2009/9/main" objectType="CheckBox"/>
</file>

<file path=xl/ctrlProps/ctrlProp26.xml><?xml version="1.0" encoding="utf-8"?>
<formControlPr xmlns="http://schemas.microsoft.com/office/spreadsheetml/2009/9/main" objectType="CheckBox"/>
</file>

<file path=xl/ctrlProps/ctrlProp27.xml><?xml version="1.0" encoding="utf-8"?>
<formControlPr xmlns="http://schemas.microsoft.com/office/spreadsheetml/2009/9/main" objectType="CheckBox"/>
</file>

<file path=xl/ctrlProps/ctrlProp28.xml><?xml version="1.0" encoding="utf-8"?>
<formControlPr xmlns="http://schemas.microsoft.com/office/spreadsheetml/2009/9/main" objectType="CheckBox"/>
</file>

<file path=xl/ctrlProps/ctrlProp29.xml><?xml version="1.0" encoding="utf-8"?>
<formControlPr xmlns="http://schemas.microsoft.com/office/spreadsheetml/2009/9/main" objectType="CheckBox"/>
</file>

<file path=xl/ctrlProps/ctrlProp30.xml><?xml version="1.0" encoding="utf-8"?>
<formControlPr xmlns="http://schemas.microsoft.com/office/spreadsheetml/2009/9/main" objectType="CheckBox"/>
</file>

<file path=xl/ctrlProps/ctrlProp31.xml><?xml version="1.0" encoding="utf-8"?>
<formControlPr xmlns="http://schemas.microsoft.com/office/spreadsheetml/2009/9/main" objectType="CheckBox"/>
</file>

<file path=xl/ctrlProps/ctrlProp32.xml><?xml version="1.0" encoding="utf-8"?>
<formControlPr xmlns="http://schemas.microsoft.com/office/spreadsheetml/2009/9/main" objectType="CheckBox"/>
</file>

<file path=xl/ctrlProps/ctrlProp33.xml><?xml version="1.0" encoding="utf-8"?>
<formControlPr xmlns="http://schemas.microsoft.com/office/spreadsheetml/2009/9/main" objectType="CheckBox"/>
</file>

<file path=xl/ctrlProps/ctrlProp34.xml><?xml version="1.0" encoding="utf-8"?>
<formControlPr xmlns="http://schemas.microsoft.com/office/spreadsheetml/2009/9/main" objectType="CheckBox"/>
</file>

<file path=xl/ctrlProps/ctrlProp35.xml><?xml version="1.0" encoding="utf-8"?>
<formControlPr xmlns="http://schemas.microsoft.com/office/spreadsheetml/2009/9/main" objectType="CheckBox"/>
</file>

<file path=xl/ctrlProps/ctrlProp36.xml><?xml version="1.0" encoding="utf-8"?>
<formControlPr xmlns="http://schemas.microsoft.com/office/spreadsheetml/2009/9/main" objectType="CheckBox"/>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381000</xdr:colOff>
      <xdr:row>14</xdr:row>
      <xdr:rowOff>9525</xdr:rowOff>
    </xdr:from>
    <xdr:to>
      <xdr:col>13</xdr:col>
      <xdr:colOff>285750</xdr:colOff>
      <xdr:row>35</xdr:row>
      <xdr:rowOff>85725</xdr:rowOff>
    </xdr:to>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467475" y="2409825"/>
          <a:ext cx="260985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47625</xdr:colOff>
          <xdr:row>11</xdr:row>
          <xdr:rowOff>161925</xdr:rowOff>
        </xdr:to>
        <xdr:sp macro="" textlink="">
          <xdr:nvSpPr>
            <xdr:cNvPr id="4097" name="察知" descr="察知"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47625</xdr:colOff>
          <xdr:row>12</xdr:row>
          <xdr:rowOff>161925</xdr:rowOff>
        </xdr:to>
        <xdr:sp macro="" textlink="">
          <xdr:nvSpPr>
            <xdr:cNvPr id="4098" name="技術" descr="技術"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47625</xdr:colOff>
          <xdr:row>13</xdr:row>
          <xdr:rowOff>161925</xdr:rowOff>
        </xdr:to>
        <xdr:sp macro="" textlink="">
          <xdr:nvSpPr>
            <xdr:cNvPr id="4099" name="俊敏" descr="俊敏"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47625</xdr:colOff>
          <xdr:row>14</xdr:row>
          <xdr:rowOff>161925</xdr:rowOff>
        </xdr:to>
        <xdr:sp macro="" textlink="">
          <xdr:nvSpPr>
            <xdr:cNvPr id="4100" name="読心" descr="読心"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47625</xdr:colOff>
          <xdr:row>15</xdr:row>
          <xdr:rowOff>161925</xdr:rowOff>
        </xdr:to>
        <xdr:sp macro="" textlink="">
          <xdr:nvSpPr>
            <xdr:cNvPr id="4101" name="幸運" descr="幸運"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38100</xdr:colOff>
          <xdr:row>15</xdr:row>
          <xdr:rowOff>161925</xdr:rowOff>
        </xdr:to>
        <xdr:sp macro="" textlink="">
          <xdr:nvSpPr>
            <xdr:cNvPr id="4102" name="閃き" descr="閃き"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38100</xdr:colOff>
          <xdr:row>14</xdr:row>
          <xdr:rowOff>161925</xdr:rowOff>
        </xdr:to>
        <xdr:sp macro="" textlink="">
          <xdr:nvSpPr>
            <xdr:cNvPr id="4103" name="話術" descr="話術"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38100</xdr:colOff>
          <xdr:row>13</xdr:row>
          <xdr:rowOff>161925</xdr:rowOff>
        </xdr:to>
        <xdr:sp macro="" textlink="">
          <xdr:nvSpPr>
            <xdr:cNvPr id="4104" name="隠密" descr="隠密"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38100</xdr:colOff>
          <xdr:row>12</xdr:row>
          <xdr:rowOff>161925</xdr:rowOff>
        </xdr:to>
        <xdr:sp macro="" textlink="">
          <xdr:nvSpPr>
            <xdr:cNvPr id="4105" name="知識" descr="知識"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38100</xdr:colOff>
          <xdr:row>11</xdr:row>
          <xdr:rowOff>161925</xdr:rowOff>
        </xdr:to>
        <xdr:sp macro="" textlink="">
          <xdr:nvSpPr>
            <xdr:cNvPr id="4106" name="観察眼" descr="観察眼"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38100</xdr:colOff>
          <xdr:row>10</xdr:row>
          <xdr:rowOff>161925</xdr:rowOff>
        </xdr:to>
        <xdr:sp macro="" textlink="">
          <xdr:nvSpPr>
            <xdr:cNvPr id="4107" name="力技" descr="力技"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47625</xdr:colOff>
          <xdr:row>10</xdr:row>
          <xdr:rowOff>161925</xdr:rowOff>
        </xdr:to>
        <xdr:sp macro="" textlink="">
          <xdr:nvSpPr>
            <xdr:cNvPr id="4108" name="威圧" descr="威圧"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47625</xdr:colOff>
          <xdr:row>11</xdr:row>
          <xdr:rowOff>161925</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47625</xdr:colOff>
          <xdr:row>12</xdr:row>
          <xdr:rowOff>161925</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4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47625</xdr:colOff>
          <xdr:row>13</xdr:row>
          <xdr:rowOff>161925</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4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47625</xdr:colOff>
          <xdr:row>14</xdr:row>
          <xdr:rowOff>161925</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4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47625</xdr:colOff>
          <xdr:row>15</xdr:row>
          <xdr:rowOff>161925</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4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38100</xdr:colOff>
          <xdr:row>15</xdr:row>
          <xdr:rowOff>161925</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4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38100</xdr:colOff>
          <xdr:row>14</xdr:row>
          <xdr:rowOff>161925</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4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38100</xdr:colOff>
          <xdr:row>13</xdr:row>
          <xdr:rowOff>161925</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4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38100</xdr:colOff>
          <xdr:row>12</xdr:row>
          <xdr:rowOff>161925</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4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38100</xdr:colOff>
          <xdr:row>11</xdr:row>
          <xdr:rowOff>161925</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4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38100</xdr:colOff>
          <xdr:row>10</xdr:row>
          <xdr:rowOff>161925</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4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47625</xdr:colOff>
          <xdr:row>10</xdr:row>
          <xdr:rowOff>161925</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4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47625</xdr:colOff>
          <xdr:row>11</xdr:row>
          <xdr:rowOff>161925</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5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47625</xdr:colOff>
          <xdr:row>12</xdr:row>
          <xdr:rowOff>161925</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5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47625</xdr:colOff>
          <xdr:row>13</xdr:row>
          <xdr:rowOff>161925</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5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47625</xdr:colOff>
          <xdr:row>14</xdr:row>
          <xdr:rowOff>161925</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5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47625</xdr:colOff>
          <xdr:row>15</xdr:row>
          <xdr:rowOff>161925</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5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38100</xdr:colOff>
          <xdr:row>15</xdr:row>
          <xdr:rowOff>161925</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5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38100</xdr:colOff>
          <xdr:row>14</xdr:row>
          <xdr:rowOff>161925</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5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38100</xdr:colOff>
          <xdr:row>13</xdr:row>
          <xdr:rowOff>161925</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5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38100</xdr:colOff>
          <xdr:row>12</xdr:row>
          <xdr:rowOff>161925</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5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38100</xdr:colOff>
          <xdr:row>11</xdr:row>
          <xdr:rowOff>161925</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5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38100</xdr:colOff>
          <xdr:row>10</xdr:row>
          <xdr:rowOff>161925</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5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47625</xdr:colOff>
          <xdr:row>10</xdr:row>
          <xdr:rowOff>161925</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5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12510;&#12452;&#12466;&#12540;&#12512;/TRPG/&#12471;&#12473;&#12486;&#12512;&#12302;&#37628;&#37444;&#12398;&#12518;&#12464;&#12489;&#12521;&#12471;&#12523;&#12303;/&#12304;5&#12305;OTHER/SHEET/character_sheet_&#12389;&#12369;&#25913;&#36896;&#29256;1.04.xlsx" TargetMode="External"/><Relationship Id="rId1" Type="http://schemas.openxmlformats.org/officeDocument/2006/relationships/externalLinkPath" Target="file:///D:\&#12510;&#12452;&#12466;&#12540;&#12512;\TRPG\&#12471;&#12473;&#12486;&#12512;&#12302;&#37628;&#37444;&#12398;&#12518;&#12464;&#12489;&#12521;&#12471;&#12523;&#12303;\&#12304;5&#12305;OTHER\SHEET\character_sheet_&#12389;&#12369;&#25913;&#36896;&#29256;1.04.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2463;&#12522;&#12540;&#12481;&#12515;&#12540;_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リスト"/>
      <sheetName val="キャラシート"/>
      <sheetName val="応用技"/>
      <sheetName val="計算用"/>
      <sheetName val="クリーチャー"/>
      <sheetName val="クリーチャー_2"/>
      <sheetName val="クリーチャー_3"/>
      <sheetName val="進行表"/>
      <sheetName val="進行表 (2)"/>
      <sheetName val="貼り付け用 "/>
      <sheetName val="チラ裏ZONE"/>
      <sheetName val="人物寸評(1)"/>
      <sheetName val="人物寸評 (2)"/>
      <sheetName val="コピペ用"/>
    </sheetNames>
    <sheetDataSet>
      <sheetData sheetId="0">
        <row r="1">
          <cell r="BD1" t="str">
            <v>ＳＰＥ</v>
          </cell>
          <cell r="BE1" t="str">
            <v>使用回数</v>
          </cell>
          <cell r="BG1" t="str">
            <v>カルマ</v>
          </cell>
          <cell r="BH1" t="str">
            <v>使用回数</v>
          </cell>
          <cell r="BI1" t="str">
            <v>使用回数（蟹）</v>
          </cell>
        </row>
        <row r="2">
          <cell r="BD2" t="str">
            <v>－</v>
          </cell>
          <cell r="BE2">
            <v>0</v>
          </cell>
          <cell r="BG2" t="str">
            <v>－</v>
          </cell>
          <cell r="BH2">
            <v>0</v>
          </cell>
          <cell r="BI2">
            <v>0</v>
          </cell>
        </row>
        <row r="3">
          <cell r="BD3" t="str">
            <v>奇跡</v>
          </cell>
          <cell r="BE3">
            <v>1</v>
          </cell>
          <cell r="BG3" t="str">
            <v>昇華者【リバーサー】</v>
          </cell>
          <cell r="BH3">
            <v>1</v>
          </cell>
          <cell r="BI3">
            <v>1</v>
          </cell>
        </row>
        <row r="4">
          <cell r="BD4" t="str">
            <v>悪運</v>
          </cell>
          <cell r="BE4">
            <v>1</v>
          </cell>
          <cell r="BG4" t="str">
            <v>駆け出し【ルーキー】</v>
          </cell>
          <cell r="BH4">
            <v>1</v>
          </cell>
          <cell r="BI4">
            <v>1</v>
          </cell>
        </row>
        <row r="5">
          <cell r="BD5" t="str">
            <v>闘志</v>
          </cell>
          <cell r="BE5">
            <v>1</v>
          </cell>
          <cell r="BG5" t="str">
            <v>新鋭【ニューフェイス】</v>
          </cell>
          <cell r="BH5">
            <v>1</v>
          </cell>
          <cell r="BI5">
            <v>1</v>
          </cell>
        </row>
        <row r="6">
          <cell r="BD6" t="str">
            <v>リベンジ</v>
          </cell>
          <cell r="BE6">
            <v>0</v>
          </cell>
          <cell r="BG6" t="str">
            <v>初心【ビギナーズラック】</v>
          </cell>
          <cell r="BH6">
            <v>2</v>
          </cell>
          <cell r="BI6">
            <v>2</v>
          </cell>
        </row>
        <row r="7">
          <cell r="BD7" t="str">
            <v>リテイク</v>
          </cell>
          <cell r="BE7">
            <v>2</v>
          </cell>
          <cell r="BG7" t="str">
            <v>失敗談【ミステイク】</v>
          </cell>
          <cell r="BH7">
            <v>1</v>
          </cell>
          <cell r="BI7">
            <v>1</v>
          </cell>
        </row>
        <row r="8">
          <cell r="BD8" t="str">
            <v>逆転</v>
          </cell>
          <cell r="BE8">
            <v>2</v>
          </cell>
          <cell r="BG8" t="str">
            <v>伏兵【ダークホース】</v>
          </cell>
          <cell r="BH8">
            <v>1</v>
          </cell>
          <cell r="BI8">
            <v>1</v>
          </cell>
        </row>
        <row r="9">
          <cell r="BD9" t="str">
            <v>絆</v>
          </cell>
          <cell r="BE9">
            <v>0</v>
          </cell>
          <cell r="BG9" t="str">
            <v>調律者【バランサー】</v>
          </cell>
          <cell r="BH9">
            <v>1</v>
          </cell>
          <cell r="BI9">
            <v>1</v>
          </cell>
        </row>
        <row r="10">
          <cell r="BD10" t="str">
            <v>激励</v>
          </cell>
          <cell r="BE10">
            <v>2</v>
          </cell>
          <cell r="BG10" t="str">
            <v>崩壊者【ディケイド】</v>
          </cell>
          <cell r="BH10">
            <v>1</v>
          </cell>
          <cell r="BI10">
            <v>1</v>
          </cell>
        </row>
        <row r="11">
          <cell r="BD11" t="str">
            <v>不屈</v>
          </cell>
          <cell r="BE11">
            <v>1</v>
          </cell>
          <cell r="BG11" t="str">
            <v>喪失者【ミッシング】</v>
          </cell>
          <cell r="BH11">
            <v>1</v>
          </cell>
          <cell r="BI11">
            <v>1</v>
          </cell>
        </row>
        <row r="12">
          <cell r="BD12" t="str">
            <v>瞑想</v>
          </cell>
          <cell r="BE12">
            <v>2</v>
          </cell>
          <cell r="BG12" t="str">
            <v>突然変異【アナザー】</v>
          </cell>
          <cell r="BH12">
            <v>0</v>
          </cell>
          <cell r="BI12">
            <v>0</v>
          </cell>
        </row>
        <row r="13">
          <cell r="C13" t="str">
            <v>－</v>
          </cell>
          <cell r="D13">
            <v>0</v>
          </cell>
          <cell r="BD13" t="str">
            <v>鎮静</v>
          </cell>
          <cell r="BE13">
            <v>1</v>
          </cell>
          <cell r="BG13" t="str">
            <v>覚醒者【アクトレイザー】</v>
          </cell>
          <cell r="BH13">
            <v>1</v>
          </cell>
          <cell r="BI13">
            <v>1</v>
          </cell>
        </row>
        <row r="14">
          <cell r="C14" t="str">
            <v>生還者（補正なし）</v>
          </cell>
          <cell r="D14">
            <v>0</v>
          </cell>
          <cell r="BD14" t="str">
            <v>精神凌駕</v>
          </cell>
          <cell r="BE14">
            <v>1</v>
          </cell>
          <cell r="BG14" t="str">
            <v>探索者【シャープネス】</v>
          </cell>
          <cell r="BH14">
            <v>1</v>
          </cell>
          <cell r="BI14">
            <v>1</v>
          </cell>
        </row>
        <row r="15">
          <cell r="C15" t="str">
            <v>初期暴走率＋５％</v>
          </cell>
          <cell r="D15">
            <v>5</v>
          </cell>
          <cell r="BD15" t="str">
            <v>愛</v>
          </cell>
          <cell r="BE15">
            <v>2</v>
          </cell>
          <cell r="BG15" t="str">
            <v>修羅【アタッカー】</v>
          </cell>
          <cell r="BH15">
            <v>1</v>
          </cell>
          <cell r="BI15">
            <v>1</v>
          </cell>
        </row>
        <row r="16">
          <cell r="C16" t="str">
            <v>初期暴走率＋１０％</v>
          </cell>
          <cell r="D16">
            <v>10</v>
          </cell>
          <cell r="BD16" t="str">
            <v>瞬動</v>
          </cell>
          <cell r="BE16">
            <v>1</v>
          </cell>
          <cell r="BG16" t="str">
            <v>寵愛【アイドル】</v>
          </cell>
          <cell r="BH16">
            <v>1</v>
          </cell>
          <cell r="BI16">
            <v>1</v>
          </cell>
        </row>
        <row r="17">
          <cell r="C17" t="str">
            <v>初期暴走率＋１５％</v>
          </cell>
          <cell r="D17">
            <v>15</v>
          </cell>
          <cell r="BD17" t="str">
            <v>限界突破</v>
          </cell>
          <cell r="BE17">
            <v>1</v>
          </cell>
          <cell r="BG17" t="str">
            <v>英雄【ブレイブ】</v>
          </cell>
          <cell r="BH17">
            <v>1</v>
          </cell>
          <cell r="BI17">
            <v>1</v>
          </cell>
        </row>
        <row r="18">
          <cell r="C18" t="str">
            <v>初期暴走率＋２０％</v>
          </cell>
          <cell r="D18">
            <v>20</v>
          </cell>
          <cell r="BD18" t="str">
            <v>防衛本能</v>
          </cell>
          <cell r="BE18">
            <v>2</v>
          </cell>
          <cell r="BG18" t="str">
            <v>凡骨【ナチュラルボーン】</v>
          </cell>
          <cell r="BH18">
            <v>1</v>
          </cell>
          <cell r="BI18">
            <v>1</v>
          </cell>
        </row>
        <row r="19">
          <cell r="C19" t="str">
            <v>暴走崩壊者</v>
          </cell>
          <cell r="D19">
            <v>0</v>
          </cell>
          <cell r="BD19" t="str">
            <v>共鳴</v>
          </cell>
          <cell r="BE19">
            <v>0</v>
          </cell>
          <cell r="BG19" t="str">
            <v>殺し屋【ザ・キラー】</v>
          </cell>
          <cell r="BH19">
            <v>1</v>
          </cell>
          <cell r="BI19">
            <v>1</v>
          </cell>
        </row>
        <row r="20">
          <cell r="BD20" t="str">
            <v>パージ</v>
          </cell>
          <cell r="BE20">
            <v>1</v>
          </cell>
          <cell r="BG20" t="str">
            <v>武器屋【マスター】</v>
          </cell>
          <cell r="BH20">
            <v>1</v>
          </cell>
          <cell r="BI20">
            <v>1</v>
          </cell>
        </row>
        <row r="21">
          <cell r="BD21" t="str">
            <v>奥義</v>
          </cell>
          <cell r="BE21">
            <v>0</v>
          </cell>
          <cell r="BG21" t="str">
            <v>守護者【イージス】</v>
          </cell>
          <cell r="BH21">
            <v>1</v>
          </cell>
          <cell r="BI21">
            <v>1</v>
          </cell>
        </row>
        <row r="22">
          <cell r="BD22" t="str">
            <v>大器</v>
          </cell>
          <cell r="BE22">
            <v>0</v>
          </cell>
          <cell r="BG22" t="str">
            <v>反撃者【リベリオン】</v>
          </cell>
          <cell r="BH22">
            <v>1</v>
          </cell>
          <cell r="BI22">
            <v>1</v>
          </cell>
        </row>
        <row r="23">
          <cell r="BD23" t="str">
            <v>熟練</v>
          </cell>
          <cell r="BE23">
            <v>0</v>
          </cell>
          <cell r="BG23" t="str">
            <v>影の者【アサシン】</v>
          </cell>
          <cell r="BH23">
            <v>2</v>
          </cell>
          <cell r="BI23">
            <v>2</v>
          </cell>
        </row>
        <row r="24">
          <cell r="BD24" t="str">
            <v>エキスパート</v>
          </cell>
          <cell r="BE24">
            <v>0</v>
          </cell>
          <cell r="BG24" t="str">
            <v>癒し手【ヒーラー】</v>
          </cell>
          <cell r="BH24">
            <v>0</v>
          </cell>
          <cell r="BI24">
            <v>0</v>
          </cell>
        </row>
        <row r="25">
          <cell r="BD25" t="str">
            <v>切札</v>
          </cell>
          <cell r="BE25">
            <v>1</v>
          </cell>
          <cell r="BG25" t="str">
            <v>使役者【ブリーダー】</v>
          </cell>
          <cell r="BH25">
            <v>1</v>
          </cell>
          <cell r="BI25">
            <v>1</v>
          </cell>
        </row>
        <row r="26">
          <cell r="BG26" t="str">
            <v>不幸【アンラッキー】</v>
          </cell>
          <cell r="BH26">
            <v>1</v>
          </cell>
          <cell r="BI26">
            <v>1</v>
          </cell>
        </row>
        <row r="27">
          <cell r="BG27" t="str">
            <v>抗体【アンチボディ】</v>
          </cell>
          <cell r="BH27">
            <v>1</v>
          </cell>
          <cell r="BI27">
            <v>2</v>
          </cell>
        </row>
        <row r="28">
          <cell r="BG28" t="str">
            <v>愚者【トラブルメイカー】</v>
          </cell>
          <cell r="BH28">
            <v>2</v>
          </cell>
          <cell r="BI28">
            <v>2</v>
          </cell>
        </row>
        <row r="29">
          <cell r="BG29" t="str">
            <v>不死身【アンデッド】</v>
          </cell>
          <cell r="BH29">
            <v>1</v>
          </cell>
          <cell r="BI29">
            <v>1</v>
          </cell>
        </row>
        <row r="30">
          <cell r="BG30" t="str">
            <v>奉仕者【トレーダー】</v>
          </cell>
          <cell r="BH30">
            <v>1</v>
          </cell>
          <cell r="BI30">
            <v>1</v>
          </cell>
        </row>
        <row r="31">
          <cell r="BG31" t="str">
            <v>闇商人【ディーラー】</v>
          </cell>
          <cell r="BH31">
            <v>1</v>
          </cell>
          <cell r="BI31">
            <v>1</v>
          </cell>
        </row>
        <row r="32">
          <cell r="BG32" t="str">
            <v>破壊者【デストロイヤー】</v>
          </cell>
          <cell r="BH32">
            <v>1</v>
          </cell>
          <cell r="BI32">
            <v>1</v>
          </cell>
        </row>
        <row r="33">
          <cell r="BG33" t="str">
            <v>職人【プロフェッショナル】</v>
          </cell>
          <cell r="BH33">
            <v>1</v>
          </cell>
          <cell r="BI33">
            <v>1</v>
          </cell>
        </row>
        <row r="34">
          <cell r="BG34" t="str">
            <v>鷹の目【ホークアイ】</v>
          </cell>
          <cell r="BH34">
            <v>2</v>
          </cell>
          <cell r="BI34">
            <v>2</v>
          </cell>
        </row>
        <row r="35">
          <cell r="BG35" t="str">
            <v>幻影【ファントム】</v>
          </cell>
          <cell r="BH35">
            <v>2</v>
          </cell>
          <cell r="BI35">
            <v>2</v>
          </cell>
        </row>
        <row r="36">
          <cell r="BG36" t="str">
            <v>無血開城【ピースメイカー】</v>
          </cell>
          <cell r="BH36">
            <v>1</v>
          </cell>
          <cell r="BI36">
            <v>1</v>
          </cell>
        </row>
        <row r="37">
          <cell r="BG37" t="str">
            <v>人外【レジェンド】</v>
          </cell>
          <cell r="BH37">
            <v>0</v>
          </cell>
          <cell r="BI37">
            <v>0</v>
          </cell>
        </row>
        <row r="38">
          <cell r="BG38" t="str">
            <v>希少種【レア】</v>
          </cell>
          <cell r="BH38">
            <v>2</v>
          </cell>
          <cell r="BI38">
            <v>2</v>
          </cell>
        </row>
        <row r="39">
          <cell r="BG39" t="str">
            <v>勇猛【ベルセルク】</v>
          </cell>
          <cell r="BH39">
            <v>1</v>
          </cell>
          <cell r="BI39">
            <v>1</v>
          </cell>
        </row>
        <row r="40">
          <cell r="BG40" t="str">
            <v>魔性【フェロモン】</v>
          </cell>
          <cell r="BH40">
            <v>2</v>
          </cell>
          <cell r="BI40">
            <v>2</v>
          </cell>
        </row>
        <row r="41">
          <cell r="BG41" t="str">
            <v>下心【セクシゃル】</v>
          </cell>
          <cell r="BH41">
            <v>1</v>
          </cell>
          <cell r="BI41">
            <v>1</v>
          </cell>
        </row>
        <row r="42">
          <cell r="BG42" t="str">
            <v>献身【サクリファイス】</v>
          </cell>
          <cell r="BH42">
            <v>1</v>
          </cell>
          <cell r="BI42">
            <v>1</v>
          </cell>
        </row>
        <row r="43">
          <cell r="BG43" t="str">
            <v>孤高【ロンリーウルフ】</v>
          </cell>
          <cell r="BH43">
            <v>2</v>
          </cell>
          <cell r="BI43">
            <v>2</v>
          </cell>
        </row>
        <row r="44">
          <cell r="BG44" t="str">
            <v>恋愛【ラバーズ】</v>
          </cell>
          <cell r="BH44">
            <v>1</v>
          </cell>
          <cell r="BI44">
            <v>1</v>
          </cell>
        </row>
        <row r="45">
          <cell r="BG45" t="str">
            <v>交渉人【ネゴシエイター】</v>
          </cell>
          <cell r="BH45">
            <v>1</v>
          </cell>
          <cell r="BI45">
            <v>1</v>
          </cell>
        </row>
        <row r="46">
          <cell r="BG46" t="str">
            <v>二枚舌【ライアー】</v>
          </cell>
          <cell r="BH46">
            <v>2</v>
          </cell>
          <cell r="BI46">
            <v>2</v>
          </cell>
        </row>
        <row r="47">
          <cell r="BG47" t="str">
            <v>魔術師【プロフェッサー】</v>
          </cell>
          <cell r="BH47">
            <v>1</v>
          </cell>
          <cell r="BI47">
            <v>1</v>
          </cell>
        </row>
        <row r="48">
          <cell r="BG48" t="str">
            <v>道化師【トリックスター】</v>
          </cell>
          <cell r="BH48">
            <v>2</v>
          </cell>
          <cell r="BI48">
            <v>2</v>
          </cell>
        </row>
        <row r="49">
          <cell r="BG49" t="str">
            <v>狂人【マッドネス】</v>
          </cell>
          <cell r="BH49">
            <v>1</v>
          </cell>
          <cell r="BI49">
            <v>1</v>
          </cell>
        </row>
        <row r="50">
          <cell r="BG50" t="str">
            <v>風雲児【ヒーロー】</v>
          </cell>
          <cell r="BH50">
            <v>1</v>
          </cell>
          <cell r="BI50">
            <v>2</v>
          </cell>
        </row>
        <row r="51">
          <cell r="BG51" t="str">
            <v>無頼漢【フーリガン】</v>
          </cell>
          <cell r="BH51">
            <v>1</v>
          </cell>
          <cell r="BI51">
            <v>2</v>
          </cell>
        </row>
        <row r="52">
          <cell r="BG52" t="str">
            <v>小心翼翼【チキンハート】</v>
          </cell>
          <cell r="BH52">
            <v>1</v>
          </cell>
          <cell r="BI52">
            <v>2</v>
          </cell>
        </row>
        <row r="53">
          <cell r="BG53" t="str">
            <v>芸人【エンターテイナー】</v>
          </cell>
          <cell r="BH53">
            <v>1</v>
          </cell>
          <cell r="BI53">
            <v>1</v>
          </cell>
        </row>
        <row r="54">
          <cell r="BG54" t="str">
            <v>泥酔【ドランカー】</v>
          </cell>
          <cell r="BH54">
            <v>2</v>
          </cell>
          <cell r="BI54">
            <v>2</v>
          </cell>
        </row>
        <row r="55">
          <cell r="BG55" t="str">
            <v>自己愛【ナルシスト】</v>
          </cell>
          <cell r="BH55">
            <v>1</v>
          </cell>
          <cell r="BI55">
            <v>1</v>
          </cell>
        </row>
        <row r="56">
          <cell r="BG56" t="str">
            <v>演技派【プレゼンター】</v>
          </cell>
          <cell r="BH56">
            <v>1</v>
          </cell>
          <cell r="BI56">
            <v>1</v>
          </cell>
        </row>
        <row r="57">
          <cell r="BG57" t="str">
            <v>中二病【ファイナルジャッジメント】</v>
          </cell>
          <cell r="BH57">
            <v>1</v>
          </cell>
          <cell r="BI57">
            <v>1</v>
          </cell>
        </row>
        <row r="58">
          <cell r="BG58" t="str">
            <v>ダイスの女神様【フォーチュン】</v>
          </cell>
          <cell r="BH58">
            <v>1</v>
          </cell>
          <cell r="BI58">
            <v>2</v>
          </cell>
        </row>
        <row r="59">
          <cell r="BG59" t="str">
            <v>殺人者【ザ・キラー】</v>
          </cell>
          <cell r="BH59">
            <v>0</v>
          </cell>
          <cell r="BI59">
            <v>1</v>
          </cell>
        </row>
        <row r="60">
          <cell r="BG60" t="str">
            <v>厨二病【ファイナルジャッジメント】</v>
          </cell>
          <cell r="BH60">
            <v>0</v>
          </cell>
          <cell r="BI60">
            <v>2</v>
          </cell>
        </row>
        <row r="61">
          <cell r="BG61" t="str">
            <v>怠惰【スロース】</v>
          </cell>
          <cell r="BH61">
            <v>0</v>
          </cell>
          <cell r="BI61">
            <v>0</v>
          </cell>
        </row>
        <row r="62">
          <cell r="BG62" t="str">
            <v>拷問師【トーチャー】</v>
          </cell>
          <cell r="BH62">
            <v>0</v>
          </cell>
          <cell r="BI62">
            <v>1</v>
          </cell>
        </row>
        <row r="63">
          <cell r="BG63" t="str">
            <v>越境者【オーバード】</v>
          </cell>
          <cell r="BH63">
            <v>0</v>
          </cell>
          <cell r="BI63">
            <v>1</v>
          </cell>
        </row>
        <row r="64">
          <cell r="BG64" t="str">
            <v>帝王【プライド】</v>
          </cell>
          <cell r="BH64">
            <v>0</v>
          </cell>
          <cell r="BI64">
            <v>1</v>
          </cell>
        </row>
        <row r="65">
          <cell r="BG65" t="str">
            <v>収穫祭【ハーヴェスト】</v>
          </cell>
          <cell r="BH65">
            <v>0</v>
          </cell>
          <cell r="BI65">
            <v>0</v>
          </cell>
        </row>
      </sheetData>
      <sheetData sheetId="1">
        <row r="3">
          <cell r="I3" t="str">
            <v>蟹</v>
          </cell>
          <cell r="P3" t="str">
            <v>－</v>
          </cell>
        </row>
        <row r="4">
          <cell r="P4" t="str">
            <v>－</v>
          </cell>
        </row>
        <row r="6">
          <cell r="J6" t="str">
            <v>－</v>
          </cell>
        </row>
        <row r="13">
          <cell r="C13" t="str">
            <v>－</v>
          </cell>
          <cell r="F13" t="str">
            <v>－</v>
          </cell>
          <cell r="P13" t="str">
            <v>-</v>
          </cell>
          <cell r="Q13" t="str">
            <v>-</v>
          </cell>
        </row>
        <row r="15">
          <cell r="P15">
            <v>3</v>
          </cell>
        </row>
        <row r="16">
          <cell r="P16">
            <v>3</v>
          </cell>
        </row>
        <row r="17">
          <cell r="D17">
            <v>12</v>
          </cell>
          <cell r="P17">
            <v>3</v>
          </cell>
        </row>
        <row r="18">
          <cell r="P18">
            <v>3</v>
          </cell>
        </row>
        <row r="19">
          <cell r="D19">
            <v>18</v>
          </cell>
          <cell r="P19">
            <v>3</v>
          </cell>
        </row>
        <row r="20">
          <cell r="P20">
            <v>3</v>
          </cell>
        </row>
        <row r="21">
          <cell r="D21">
            <v>16</v>
          </cell>
          <cell r="P21">
            <v>3</v>
          </cell>
        </row>
        <row r="22">
          <cell r="P22">
            <v>3</v>
          </cell>
        </row>
        <row r="23">
          <cell r="D23">
            <v>2</v>
          </cell>
          <cell r="P23">
            <v>3</v>
          </cell>
        </row>
        <row r="24">
          <cell r="P24">
            <v>3</v>
          </cell>
        </row>
        <row r="25">
          <cell r="D25">
            <v>2</v>
          </cell>
          <cell r="H25">
            <v>4</v>
          </cell>
          <cell r="P25">
            <v>3</v>
          </cell>
        </row>
        <row r="26">
          <cell r="P26">
            <v>3</v>
          </cell>
        </row>
        <row r="27">
          <cell r="D27">
            <v>3</v>
          </cell>
          <cell r="H27">
            <v>2</v>
          </cell>
        </row>
        <row r="31">
          <cell r="C31">
            <v>6</v>
          </cell>
          <cell r="D31">
            <v>1</v>
          </cell>
          <cell r="G31">
            <v>0</v>
          </cell>
          <cell r="H31">
            <v>0</v>
          </cell>
        </row>
        <row r="33">
          <cell r="C33">
            <v>6</v>
          </cell>
          <cell r="D33">
            <v>1</v>
          </cell>
          <cell r="G33">
            <v>0</v>
          </cell>
          <cell r="H33">
            <v>0</v>
          </cell>
        </row>
        <row r="35">
          <cell r="C35">
            <v>6</v>
          </cell>
          <cell r="D35">
            <v>1</v>
          </cell>
          <cell r="G35">
            <v>0</v>
          </cell>
          <cell r="H35">
            <v>0</v>
          </cell>
        </row>
      </sheetData>
      <sheetData sheetId="2">
        <row r="4">
          <cell r="J4">
            <v>1</v>
          </cell>
        </row>
        <row r="5">
          <cell r="D5">
            <v>0</v>
          </cell>
        </row>
      </sheetData>
      <sheetData sheetId="3">
        <row r="102">
          <cell r="C102">
            <v>0</v>
          </cell>
        </row>
        <row r="103">
          <cell r="C103">
            <v>0</v>
          </cell>
        </row>
        <row r="104">
          <cell r="C104">
            <v>0</v>
          </cell>
        </row>
        <row r="105">
          <cell r="C105">
            <v>0</v>
          </cell>
        </row>
        <row r="106">
          <cell r="C106">
            <v>0</v>
          </cell>
        </row>
        <row r="107">
          <cell r="C107">
            <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クリーチャー_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73"/>
  <sheetViews>
    <sheetView topLeftCell="AN75" zoomScale="80" zoomScaleNormal="80" workbookViewId="0">
      <selection activeCell="AU95" sqref="AU95"/>
    </sheetView>
  </sheetViews>
  <sheetFormatPr defaultColWidth="10.42578125" defaultRowHeight="14.25"/>
  <cols>
    <col min="1" max="48" width="10.42578125" style="1"/>
    <col min="49" max="49" width="26" style="1" customWidth="1"/>
    <col min="50" max="54" width="10.42578125" style="1"/>
    <col min="55" max="55" width="35.7109375" style="1" customWidth="1"/>
    <col min="56" max="16384" width="10.42578125" style="1"/>
  </cols>
  <sheetData>
    <row r="1" spans="1:55">
      <c r="A1" s="1" t="s">
        <v>0</v>
      </c>
      <c r="C1" s="1" t="s">
        <v>1</v>
      </c>
      <c r="D1" s="1" t="s">
        <v>1</v>
      </c>
      <c r="F1" s="1" t="s">
        <v>2</v>
      </c>
      <c r="H1" s="1" t="s">
        <v>3</v>
      </c>
      <c r="K1" s="1" t="s">
        <v>4</v>
      </c>
      <c r="M1" s="1" t="s">
        <v>5</v>
      </c>
      <c r="P1" s="1" t="s">
        <v>6</v>
      </c>
      <c r="R1" s="1" t="s">
        <v>7</v>
      </c>
      <c r="T1" s="1" t="s">
        <v>8</v>
      </c>
      <c r="V1" s="1" t="s">
        <v>9</v>
      </c>
      <c r="X1" s="1" t="s">
        <v>10</v>
      </c>
      <c r="Z1" s="1" t="s">
        <v>11</v>
      </c>
      <c r="AH1" s="1" t="s">
        <v>12</v>
      </c>
      <c r="AN1" s="1" t="s">
        <v>13</v>
      </c>
      <c r="AP1" s="1" t="s">
        <v>14</v>
      </c>
      <c r="AR1" s="1" t="s">
        <v>15</v>
      </c>
      <c r="AU1" s="1" t="s">
        <v>16</v>
      </c>
      <c r="AW1" s="1" t="s">
        <v>15</v>
      </c>
      <c r="AY1" s="1" t="s">
        <v>17</v>
      </c>
      <c r="BC1" s="1" t="s">
        <v>18</v>
      </c>
    </row>
    <row r="2" spans="1:55">
      <c r="A2" s="2" t="s">
        <v>19</v>
      </c>
      <c r="C2" s="2" t="s">
        <v>19</v>
      </c>
      <c r="D2" s="2" t="s">
        <v>19</v>
      </c>
      <c r="F2" s="2" t="s">
        <v>19</v>
      </c>
      <c r="H2" s="2" t="s">
        <v>19</v>
      </c>
      <c r="K2" s="2" t="s">
        <v>19</v>
      </c>
      <c r="M2" s="2" t="s">
        <v>19</v>
      </c>
      <c r="P2" s="1" t="s">
        <v>20</v>
      </c>
      <c r="R2" s="1">
        <v>-2</v>
      </c>
      <c r="T2" s="2" t="s">
        <v>19</v>
      </c>
      <c r="V2" s="2" t="s">
        <v>19</v>
      </c>
      <c r="X2" s="2" t="s">
        <v>19</v>
      </c>
      <c r="Z2" s="2" t="s">
        <v>19</v>
      </c>
      <c r="AB2" s="2" t="s">
        <v>19</v>
      </c>
      <c r="AD2" s="2">
        <v>0</v>
      </c>
      <c r="AF2" s="2" t="s">
        <v>19</v>
      </c>
      <c r="AH2" s="2" t="s">
        <v>19</v>
      </c>
      <c r="AN2" s="2" t="s">
        <v>19</v>
      </c>
      <c r="AP2" s="2" t="s">
        <v>19</v>
      </c>
      <c r="AR2" s="2" t="s">
        <v>19</v>
      </c>
      <c r="AU2" s="2" t="s">
        <v>19</v>
      </c>
      <c r="AW2" s="2" t="s">
        <v>19</v>
      </c>
      <c r="AY2" s="2" t="s">
        <v>19</v>
      </c>
      <c r="BC2" s="2" t="s">
        <v>19</v>
      </c>
    </row>
    <row r="3" spans="1:55" ht="21">
      <c r="A3" s="1" t="s">
        <v>21</v>
      </c>
      <c r="C3" s="1" t="s">
        <v>22</v>
      </c>
      <c r="D3" s="1" t="s">
        <v>23</v>
      </c>
      <c r="F3" s="1" t="s">
        <v>24</v>
      </c>
      <c r="H3" s="1" t="s">
        <v>25</v>
      </c>
      <c r="K3" s="1" t="s">
        <v>26</v>
      </c>
      <c r="M3" s="1" t="s">
        <v>27</v>
      </c>
      <c r="P3" s="1" t="s">
        <v>28</v>
      </c>
      <c r="R3" s="1">
        <v>-1</v>
      </c>
      <c r="T3" s="1" t="s">
        <v>29</v>
      </c>
      <c r="V3" s="1" t="s">
        <v>30</v>
      </c>
      <c r="X3" s="1" t="s">
        <v>31</v>
      </c>
      <c r="Z3" s="1" t="s">
        <v>32</v>
      </c>
      <c r="AB3" s="1" t="s">
        <v>33</v>
      </c>
      <c r="AD3" s="1">
        <v>1</v>
      </c>
      <c r="AF3" s="1" t="s">
        <v>34</v>
      </c>
      <c r="AH3" s="1" t="s">
        <v>35</v>
      </c>
      <c r="AN3" s="1" t="s">
        <v>36</v>
      </c>
      <c r="AP3" s="1" t="s">
        <v>37</v>
      </c>
      <c r="AR3" t="s">
        <v>38</v>
      </c>
      <c r="AU3" s="1" t="s">
        <v>39</v>
      </c>
      <c r="AW3" s="3" t="s">
        <v>40</v>
      </c>
      <c r="AY3" s="1" t="s">
        <v>41</v>
      </c>
      <c r="BC3" s="1" t="s">
        <v>42</v>
      </c>
    </row>
    <row r="4" spans="1:55" ht="21">
      <c r="A4" s="1" t="s">
        <v>43</v>
      </c>
      <c r="C4" s="1" t="s">
        <v>23</v>
      </c>
      <c r="D4" s="1" t="s">
        <v>44</v>
      </c>
      <c r="F4" s="1" t="s">
        <v>45</v>
      </c>
      <c r="H4" s="1" t="s">
        <v>46</v>
      </c>
      <c r="K4" s="1" t="s">
        <v>47</v>
      </c>
      <c r="M4" s="1" t="s">
        <v>48</v>
      </c>
      <c r="P4" s="1" t="s">
        <v>49</v>
      </c>
      <c r="R4" s="1">
        <v>0</v>
      </c>
      <c r="T4" s="1" t="s">
        <v>50</v>
      </c>
      <c r="V4" s="1" t="s">
        <v>51</v>
      </c>
      <c r="X4" s="1" t="s">
        <v>52</v>
      </c>
      <c r="Z4" s="1" t="s">
        <v>53</v>
      </c>
      <c r="AB4" s="1" t="s">
        <v>54</v>
      </c>
      <c r="AD4" s="1">
        <v>2</v>
      </c>
      <c r="AF4"/>
      <c r="AH4" s="1" t="s">
        <v>55</v>
      </c>
      <c r="AN4" s="1" t="s">
        <v>56</v>
      </c>
      <c r="AP4" s="1" t="s">
        <v>57</v>
      </c>
      <c r="AR4" t="s">
        <v>58</v>
      </c>
      <c r="AU4" s="1" t="s">
        <v>59</v>
      </c>
      <c r="AW4" s="3" t="s">
        <v>60</v>
      </c>
      <c r="AY4" s="1" t="s">
        <v>61</v>
      </c>
      <c r="BC4" s="1" t="s">
        <v>62</v>
      </c>
    </row>
    <row r="5" spans="1:55" ht="24.75">
      <c r="A5" s="1" t="s">
        <v>63</v>
      </c>
      <c r="C5" s="1" t="s">
        <v>44</v>
      </c>
      <c r="D5" s="1" t="s">
        <v>64</v>
      </c>
      <c r="F5" s="1" t="s">
        <v>65</v>
      </c>
      <c r="H5" s="1" t="s">
        <v>66</v>
      </c>
      <c r="K5" s="1" t="s">
        <v>67</v>
      </c>
      <c r="M5" s="1" t="s">
        <v>68</v>
      </c>
      <c r="R5" s="1">
        <v>1</v>
      </c>
      <c r="T5" s="1" t="s">
        <v>69</v>
      </c>
      <c r="V5" s="1" t="s">
        <v>70</v>
      </c>
      <c r="X5" s="1" t="s">
        <v>71</v>
      </c>
      <c r="Z5" s="1" t="s">
        <v>72</v>
      </c>
      <c r="AB5" s="1" t="s">
        <v>73</v>
      </c>
      <c r="AD5" s="1">
        <v>3</v>
      </c>
      <c r="AF5" s="2" t="s">
        <v>19</v>
      </c>
      <c r="AH5" s="1" t="s">
        <v>74</v>
      </c>
      <c r="AN5" s="1" t="s">
        <v>75</v>
      </c>
      <c r="AP5" s="1" t="s">
        <v>76</v>
      </c>
      <c r="AR5" t="s">
        <v>77</v>
      </c>
      <c r="AU5" s="1" t="s">
        <v>78</v>
      </c>
      <c r="AW5" s="3" t="s">
        <v>79</v>
      </c>
      <c r="AY5" s="1" t="s">
        <v>80</v>
      </c>
      <c r="BC5" s="4" t="s">
        <v>81</v>
      </c>
    </row>
    <row r="6" spans="1:55" ht="24.75">
      <c r="A6" s="1" t="s">
        <v>82</v>
      </c>
      <c r="C6" s="1" t="s">
        <v>64</v>
      </c>
      <c r="D6" s="1" t="s">
        <v>83</v>
      </c>
      <c r="F6" t="s">
        <v>84</v>
      </c>
      <c r="H6" s="1" t="s">
        <v>85</v>
      </c>
      <c r="K6" t="s">
        <v>86</v>
      </c>
      <c r="M6" t="s">
        <v>87</v>
      </c>
      <c r="R6" s="1">
        <v>2</v>
      </c>
      <c r="T6" s="1" t="s">
        <v>88</v>
      </c>
      <c r="V6" s="1" t="s">
        <v>89</v>
      </c>
      <c r="X6" s="1" t="s">
        <v>90</v>
      </c>
      <c r="Z6" s="1" t="s">
        <v>91</v>
      </c>
      <c r="AB6"/>
      <c r="AD6" s="1">
        <v>4</v>
      </c>
      <c r="AF6" s="1" t="s">
        <v>92</v>
      </c>
      <c r="AH6" s="1" t="s">
        <v>93</v>
      </c>
      <c r="AN6" s="1" t="s">
        <v>94</v>
      </c>
      <c r="AP6" s="1" t="s">
        <v>95</v>
      </c>
      <c r="AR6" t="s">
        <v>96</v>
      </c>
      <c r="AU6" s="1" t="s">
        <v>97</v>
      </c>
      <c r="AW6" s="3" t="s">
        <v>98</v>
      </c>
      <c r="AY6" s="1" t="s">
        <v>99</v>
      </c>
      <c r="BC6" s="4" t="s">
        <v>100</v>
      </c>
    </row>
    <row r="7" spans="1:55" ht="24.75">
      <c r="A7" s="1" t="s">
        <v>101</v>
      </c>
      <c r="C7" s="1" t="s">
        <v>83</v>
      </c>
      <c r="D7"/>
      <c r="F7" s="1" t="s">
        <v>102</v>
      </c>
      <c r="K7" s="1" t="s">
        <v>103</v>
      </c>
      <c r="M7" s="1" t="s">
        <v>104</v>
      </c>
      <c r="R7" s="1">
        <v>3</v>
      </c>
      <c r="T7" s="1" t="s">
        <v>105</v>
      </c>
      <c r="V7" s="1" t="s">
        <v>42</v>
      </c>
      <c r="X7" s="1" t="s">
        <v>106</v>
      </c>
      <c r="Z7" s="1" t="s">
        <v>107</v>
      </c>
      <c r="AD7" s="1">
        <v>5</v>
      </c>
      <c r="AF7"/>
      <c r="AH7" s="1" t="s">
        <v>108</v>
      </c>
      <c r="AN7" s="1" t="s">
        <v>109</v>
      </c>
      <c r="AP7" s="1" t="s">
        <v>110</v>
      </c>
      <c r="AR7" t="s">
        <v>111</v>
      </c>
      <c r="AU7" s="1" t="s">
        <v>112</v>
      </c>
      <c r="AW7" s="3" t="s">
        <v>113</v>
      </c>
      <c r="AY7" s="1" t="s">
        <v>114</v>
      </c>
      <c r="BC7" s="4" t="s">
        <v>115</v>
      </c>
    </row>
    <row r="8" spans="1:55" ht="21">
      <c r="A8" s="1" t="s">
        <v>116</v>
      </c>
      <c r="C8"/>
      <c r="F8" s="1" t="s">
        <v>117</v>
      </c>
      <c r="K8" s="1" t="s">
        <v>118</v>
      </c>
      <c r="M8" s="1" t="s">
        <v>119</v>
      </c>
      <c r="T8" s="1" t="s">
        <v>120</v>
      </c>
      <c r="V8" t="s">
        <v>121</v>
      </c>
      <c r="X8" s="1" t="s">
        <v>122</v>
      </c>
      <c r="Z8" s="1" t="s">
        <v>123</v>
      </c>
      <c r="AD8" s="1">
        <v>6</v>
      </c>
      <c r="AF8" s="2" t="s">
        <v>19</v>
      </c>
      <c r="AH8" s="1" t="s">
        <v>124</v>
      </c>
      <c r="AN8" s="1" t="s">
        <v>125</v>
      </c>
      <c r="AP8" s="1" t="s">
        <v>126</v>
      </c>
      <c r="AR8" t="s">
        <v>127</v>
      </c>
      <c r="AU8" s="1" t="s">
        <v>128</v>
      </c>
      <c r="AW8" s="3" t="s">
        <v>129</v>
      </c>
      <c r="AY8" s="1" t="s">
        <v>130</v>
      </c>
      <c r="BC8" s="3" t="s">
        <v>131</v>
      </c>
    </row>
    <row r="9" spans="1:55" ht="24.75">
      <c r="K9" s="1" t="s">
        <v>132</v>
      </c>
      <c r="M9" s="1" t="s">
        <v>133</v>
      </c>
      <c r="X9" s="1" t="s">
        <v>134</v>
      </c>
      <c r="Z9" t="s">
        <v>135</v>
      </c>
      <c r="AD9" s="1">
        <v>7</v>
      </c>
      <c r="AF9" s="1" t="s">
        <v>136</v>
      </c>
      <c r="AH9" s="1" t="s">
        <v>137</v>
      </c>
      <c r="AN9" s="1" t="s">
        <v>138</v>
      </c>
      <c r="AP9" s="1" t="s">
        <v>139</v>
      </c>
      <c r="AR9" s="1" t="s">
        <v>140</v>
      </c>
      <c r="AW9" s="4" t="s">
        <v>141</v>
      </c>
      <c r="AY9" s="1" t="s">
        <v>142</v>
      </c>
      <c r="BC9" s="4" t="s">
        <v>143</v>
      </c>
    </row>
    <row r="10" spans="1:55" ht="24.75">
      <c r="K10" s="1" t="s">
        <v>144</v>
      </c>
      <c r="Q10" s="1" t="s">
        <v>145</v>
      </c>
      <c r="V10"/>
      <c r="X10" s="1" t="s">
        <v>146</v>
      </c>
      <c r="Z10" t="s">
        <v>147</v>
      </c>
      <c r="AD10" s="1">
        <v>8</v>
      </c>
      <c r="AF10"/>
      <c r="AH10" s="1" t="s">
        <v>148</v>
      </c>
      <c r="AN10" s="1" t="s">
        <v>149</v>
      </c>
      <c r="AP10" s="1" t="s">
        <v>150</v>
      </c>
      <c r="AR10" s="1" t="s">
        <v>151</v>
      </c>
      <c r="AW10" s="4" t="s">
        <v>152</v>
      </c>
      <c r="AY10" s="1" t="s">
        <v>153</v>
      </c>
      <c r="BC10" s="4" t="s">
        <v>154</v>
      </c>
    </row>
    <row r="11" spans="1:55" ht="24.75">
      <c r="F11" s="1" t="s">
        <v>155</v>
      </c>
      <c r="K11" s="1" t="s">
        <v>156</v>
      </c>
      <c r="Q11" s="2" t="s">
        <v>19</v>
      </c>
      <c r="V11"/>
      <c r="X11" s="1" t="s">
        <v>157</v>
      </c>
      <c r="Z11" s="1" t="s">
        <v>158</v>
      </c>
      <c r="AD11" s="1">
        <v>9</v>
      </c>
      <c r="AF11" s="2" t="s">
        <v>19</v>
      </c>
      <c r="AH11" s="1" t="s">
        <v>159</v>
      </c>
      <c r="AN11" s="1" t="s">
        <v>160</v>
      </c>
      <c r="AP11" s="1" t="s">
        <v>161</v>
      </c>
      <c r="AR11" s="1" t="s">
        <v>162</v>
      </c>
      <c r="AW11" s="4" t="s">
        <v>163</v>
      </c>
      <c r="AY11" s="1" t="s">
        <v>164</v>
      </c>
      <c r="BC11" s="4" t="s">
        <v>165</v>
      </c>
    </row>
    <row r="12" spans="1:55" ht="24.75">
      <c r="A12" s="1" t="s">
        <v>166</v>
      </c>
      <c r="C12" s="1" t="s">
        <v>167</v>
      </c>
      <c r="F12" s="1" t="s">
        <v>19</v>
      </c>
      <c r="K12" s="1" t="s">
        <v>168</v>
      </c>
      <c r="Q12" s="1" t="s">
        <v>42</v>
      </c>
      <c r="V12"/>
      <c r="X12" s="1" t="s">
        <v>169</v>
      </c>
      <c r="Z12" s="1" t="s">
        <v>170</v>
      </c>
      <c r="AD12" s="1">
        <v>10</v>
      </c>
      <c r="AF12" s="1" t="s">
        <v>171</v>
      </c>
      <c r="AH12" s="1" t="s">
        <v>172</v>
      </c>
      <c r="AN12" s="1" t="s">
        <v>173</v>
      </c>
      <c r="AP12" s="1" t="s">
        <v>174</v>
      </c>
      <c r="AR12" s="1" t="s">
        <v>175</v>
      </c>
      <c r="AW12" s="4" t="s">
        <v>176</v>
      </c>
      <c r="AY12" s="1" t="s">
        <v>177</v>
      </c>
      <c r="BC12" s="4" t="s">
        <v>178</v>
      </c>
    </row>
    <row r="13" spans="1:55" ht="24.75">
      <c r="A13" s="2" t="s">
        <v>19</v>
      </c>
      <c r="C13" s="2" t="s">
        <v>19</v>
      </c>
      <c r="F13" s="1" t="s">
        <v>179</v>
      </c>
      <c r="K13" t="s">
        <v>180</v>
      </c>
      <c r="Q13" s="1" t="s">
        <v>62</v>
      </c>
      <c r="V13"/>
      <c r="X13" s="1" t="s">
        <v>181</v>
      </c>
      <c r="Z13" t="s">
        <v>182</v>
      </c>
      <c r="AD13" s="1">
        <v>11</v>
      </c>
      <c r="AF13"/>
      <c r="AH13" s="1" t="s">
        <v>183</v>
      </c>
      <c r="AN13" s="1" t="s">
        <v>184</v>
      </c>
      <c r="AP13" s="1" t="s">
        <v>185</v>
      </c>
      <c r="AR13" s="1" t="s">
        <v>186</v>
      </c>
      <c r="AW13" s="4" t="s">
        <v>187</v>
      </c>
      <c r="AY13" s="1" t="s">
        <v>188</v>
      </c>
      <c r="BC13" s="4" t="s">
        <v>189</v>
      </c>
    </row>
    <row r="14" spans="1:55" ht="24.75">
      <c r="A14" s="1" t="s">
        <v>190</v>
      </c>
      <c r="C14" s="1" t="s">
        <v>191</v>
      </c>
      <c r="F14" s="1" t="s">
        <v>192</v>
      </c>
      <c r="K14" s="1" t="s">
        <v>193</v>
      </c>
      <c r="Q14" s="1" t="s">
        <v>145</v>
      </c>
      <c r="V14"/>
      <c r="X14" s="1" t="s">
        <v>194</v>
      </c>
      <c r="Z14" s="1" t="s">
        <v>195</v>
      </c>
      <c r="AD14" s="1">
        <v>12</v>
      </c>
      <c r="AF14" s="2" t="s">
        <v>19</v>
      </c>
      <c r="AH14" s="1" t="s">
        <v>196</v>
      </c>
      <c r="AN14" s="1" t="s">
        <v>197</v>
      </c>
      <c r="AP14" s="1" t="s">
        <v>198</v>
      </c>
      <c r="AR14" s="1" t="s">
        <v>199</v>
      </c>
      <c r="AW14" s="4" t="s">
        <v>200</v>
      </c>
      <c r="AY14" s="1" t="s">
        <v>201</v>
      </c>
      <c r="BC14" s="4" t="s">
        <v>202</v>
      </c>
    </row>
    <row r="15" spans="1:55" ht="24.75">
      <c r="A15" s="1" t="s">
        <v>203</v>
      </c>
      <c r="C15" s="1" t="s">
        <v>204</v>
      </c>
      <c r="F15" s="1" t="s">
        <v>205</v>
      </c>
      <c r="K15" s="1" t="s">
        <v>161</v>
      </c>
      <c r="Q15" t="s">
        <v>12</v>
      </c>
      <c r="V15" s="1" t="s">
        <v>206</v>
      </c>
      <c r="X15" s="1" t="s">
        <v>207</v>
      </c>
      <c r="Z15" s="1" t="s">
        <v>208</v>
      </c>
      <c r="AF15" s="1" t="s">
        <v>209</v>
      </c>
      <c r="AH15" s="1" t="s">
        <v>210</v>
      </c>
      <c r="AN15" s="1" t="s">
        <v>211</v>
      </c>
      <c r="AP15" s="1" t="s">
        <v>212</v>
      </c>
      <c r="AR15" s="1" t="s">
        <v>213</v>
      </c>
      <c r="AW15" s="4" t="s">
        <v>214</v>
      </c>
      <c r="AY15" s="1" t="s">
        <v>215</v>
      </c>
      <c r="BC15" s="3" t="s">
        <v>216</v>
      </c>
    </row>
    <row r="16" spans="1:55" ht="24.75">
      <c r="A16" s="1" t="s">
        <v>217</v>
      </c>
      <c r="C16" s="1" t="s">
        <v>218</v>
      </c>
      <c r="K16" s="1" t="s">
        <v>219</v>
      </c>
      <c r="M16" s="1" t="s">
        <v>220</v>
      </c>
      <c r="T16" s="2"/>
      <c r="V16" s="2" t="s">
        <v>19</v>
      </c>
      <c r="X16" s="1" t="s">
        <v>221</v>
      </c>
      <c r="Z16"/>
      <c r="AH16" s="1" t="s">
        <v>222</v>
      </c>
      <c r="AN16" s="1" t="s">
        <v>223</v>
      </c>
      <c r="AP16" s="1" t="s">
        <v>224</v>
      </c>
      <c r="AR16" s="1" t="s">
        <v>225</v>
      </c>
      <c r="AW16" s="4" t="s">
        <v>226</v>
      </c>
      <c r="AY16" s="1" t="s">
        <v>227</v>
      </c>
      <c r="BC16" s="4" t="s">
        <v>228</v>
      </c>
    </row>
    <row r="17" spans="1:55" ht="24.75">
      <c r="A17" s="1" t="s">
        <v>229</v>
      </c>
      <c r="C17" s="1" t="s">
        <v>230</v>
      </c>
      <c r="K17" s="1" t="s">
        <v>231</v>
      </c>
      <c r="M17" s="1" t="s">
        <v>232</v>
      </c>
      <c r="V17" s="1" t="s">
        <v>233</v>
      </c>
      <c r="X17" s="1" t="s">
        <v>234</v>
      </c>
      <c r="AF17" s="2" t="s">
        <v>19</v>
      </c>
      <c r="AH17" s="1" t="s">
        <v>235</v>
      </c>
      <c r="AN17" s="1" t="s">
        <v>236</v>
      </c>
      <c r="AP17" s="1" t="s">
        <v>237</v>
      </c>
      <c r="AR17" s="1" t="s">
        <v>238</v>
      </c>
      <c r="AW17" s="4" t="s">
        <v>239</v>
      </c>
      <c r="AY17" s="1" t="s">
        <v>240</v>
      </c>
      <c r="BC17" s="4" t="s">
        <v>241</v>
      </c>
    </row>
    <row r="18" spans="1:55" ht="24.75">
      <c r="A18" s="1" t="s">
        <v>242</v>
      </c>
      <c r="C18" s="1" t="s">
        <v>243</v>
      </c>
      <c r="K18" t="s">
        <v>244</v>
      </c>
      <c r="M18" s="1" t="s">
        <v>245</v>
      </c>
      <c r="V18" s="1" t="s">
        <v>246</v>
      </c>
      <c r="X18" s="1" t="s">
        <v>247</v>
      </c>
      <c r="AF18" s="1" t="s">
        <v>248</v>
      </c>
      <c r="AH18" s="1" t="s">
        <v>249</v>
      </c>
      <c r="AN18" s="1" t="s">
        <v>250</v>
      </c>
      <c r="AP18" s="1" t="s">
        <v>251</v>
      </c>
      <c r="AR18" s="1" t="s">
        <v>252</v>
      </c>
      <c r="AW18" s="4" t="s">
        <v>253</v>
      </c>
      <c r="AY18" s="1" t="s">
        <v>254</v>
      </c>
      <c r="BC18" s="4" t="s">
        <v>255</v>
      </c>
    </row>
    <row r="19" spans="1:55" ht="24.75">
      <c r="A19" s="1" t="s">
        <v>256</v>
      </c>
      <c r="C19" s="1" t="s">
        <v>257</v>
      </c>
      <c r="K19" s="1" t="s">
        <v>258</v>
      </c>
      <c r="M19" s="1" t="s">
        <v>259</v>
      </c>
      <c r="V19" t="s">
        <v>260</v>
      </c>
      <c r="X19" s="1" t="s">
        <v>261</v>
      </c>
      <c r="AH19" s="1" t="s">
        <v>262</v>
      </c>
      <c r="AN19" s="1" t="s">
        <v>263</v>
      </c>
      <c r="AP19" s="1" t="s">
        <v>264</v>
      </c>
      <c r="AR19" s="1" t="s">
        <v>265</v>
      </c>
      <c r="AW19" s="4" t="s">
        <v>266</v>
      </c>
      <c r="AY19" s="1" t="s">
        <v>267</v>
      </c>
      <c r="BC19" s="4" t="s">
        <v>268</v>
      </c>
    </row>
    <row r="20" spans="1:55" ht="24.75">
      <c r="A20" s="1" t="s">
        <v>269</v>
      </c>
      <c r="K20" t="s">
        <v>270</v>
      </c>
      <c r="M20" s="1" t="s">
        <v>271</v>
      </c>
      <c r="V20" s="1" t="s">
        <v>272</v>
      </c>
      <c r="X20" s="1" t="s">
        <v>273</v>
      </c>
      <c r="AF20" s="2" t="s">
        <v>19</v>
      </c>
      <c r="AH20" s="1" t="s">
        <v>274</v>
      </c>
      <c r="AN20" s="1" t="s">
        <v>275</v>
      </c>
      <c r="AP20" s="1" t="s">
        <v>276</v>
      </c>
      <c r="AR20" s="1" t="s">
        <v>277</v>
      </c>
      <c r="AW20" s="4" t="s">
        <v>278</v>
      </c>
      <c r="AY20" s="1" t="s">
        <v>279</v>
      </c>
      <c r="BC20" s="3" t="s">
        <v>280</v>
      </c>
    </row>
    <row r="21" spans="1:55" ht="24.75">
      <c r="A21" s="1" t="s">
        <v>281</v>
      </c>
      <c r="C21" s="1" t="s">
        <v>282</v>
      </c>
      <c r="K21" s="1" t="s">
        <v>283</v>
      </c>
      <c r="M21" s="1" t="s">
        <v>284</v>
      </c>
      <c r="V21" s="1" t="s">
        <v>285</v>
      </c>
      <c r="X21" s="1" t="s">
        <v>286</v>
      </c>
      <c r="AF21" s="1" t="s">
        <v>287</v>
      </c>
      <c r="AH21" s="1" t="s">
        <v>288</v>
      </c>
      <c r="AN21" s="1" t="s">
        <v>289</v>
      </c>
      <c r="AP21" s="1" t="s">
        <v>290</v>
      </c>
      <c r="AR21" s="1" t="s">
        <v>291</v>
      </c>
      <c r="AW21" s="4" t="s">
        <v>292</v>
      </c>
      <c r="AY21" s="1" t="s">
        <v>293</v>
      </c>
      <c r="BC21" s="4" t="s">
        <v>294</v>
      </c>
    </row>
    <row r="22" spans="1:55" ht="24.75">
      <c r="A22" s="1" t="s">
        <v>295</v>
      </c>
      <c r="C22" s="2" t="s">
        <v>19</v>
      </c>
      <c r="K22" s="1" t="s">
        <v>296</v>
      </c>
      <c r="V22" s="1" t="s">
        <v>297</v>
      </c>
      <c r="X22" s="1" t="s">
        <v>298</v>
      </c>
      <c r="AH22" s="1" t="s">
        <v>299</v>
      </c>
      <c r="AN22" s="1" t="s">
        <v>300</v>
      </c>
      <c r="AP22" s="1" t="s">
        <v>301</v>
      </c>
      <c r="AR22" s="1" t="s">
        <v>302</v>
      </c>
      <c r="AW22" s="4" t="s">
        <v>303</v>
      </c>
      <c r="AY22" s="1" t="s">
        <v>304</v>
      </c>
      <c r="BC22" s="3" t="s">
        <v>305</v>
      </c>
    </row>
    <row r="23" spans="1:55" ht="24.75">
      <c r="A23" s="1" t="s">
        <v>306</v>
      </c>
      <c r="C23" s="1">
        <v>1</v>
      </c>
      <c r="K23" s="1" t="s">
        <v>307</v>
      </c>
      <c r="V23" s="1" t="s">
        <v>308</v>
      </c>
      <c r="X23" s="1" t="s">
        <v>309</v>
      </c>
      <c r="AF23" s="2" t="s">
        <v>19</v>
      </c>
      <c r="AH23" s="1" t="s">
        <v>310</v>
      </c>
      <c r="AN23" s="1" t="s">
        <v>311</v>
      </c>
      <c r="AP23" s="1" t="s">
        <v>312</v>
      </c>
      <c r="AR23" s="1" t="s">
        <v>313</v>
      </c>
      <c r="AW23" s="4" t="s">
        <v>314</v>
      </c>
      <c r="AY23" s="1" t="s">
        <v>315</v>
      </c>
      <c r="BC23" s="4" t="s">
        <v>316</v>
      </c>
    </row>
    <row r="24" spans="1:55" ht="24.75">
      <c r="C24" s="1">
        <v>2</v>
      </c>
      <c r="K24" s="1" t="s">
        <v>317</v>
      </c>
      <c r="V24" s="1" t="s">
        <v>318</v>
      </c>
      <c r="X24" s="1" t="s">
        <v>319</v>
      </c>
      <c r="AF24" s="1" t="s">
        <v>320</v>
      </c>
      <c r="AH24" s="1" t="s">
        <v>321</v>
      </c>
      <c r="AN24" t="s">
        <v>322</v>
      </c>
      <c r="AP24" s="1" t="s">
        <v>323</v>
      </c>
      <c r="AR24" s="1" t="s">
        <v>324</v>
      </c>
      <c r="AW24" s="4" t="s">
        <v>325</v>
      </c>
      <c r="AY24" s="1" t="s">
        <v>326</v>
      </c>
      <c r="BC24" s="4" t="s">
        <v>327</v>
      </c>
    </row>
    <row r="25" spans="1:55" ht="24.75">
      <c r="C25" s="1">
        <v>3</v>
      </c>
      <c r="T25" s="1" t="s">
        <v>328</v>
      </c>
      <c r="V25" s="1" t="s">
        <v>329</v>
      </c>
      <c r="X25" s="1" t="s">
        <v>330</v>
      </c>
      <c r="AH25" s="1" t="s">
        <v>331</v>
      </c>
      <c r="AN25" t="s">
        <v>332</v>
      </c>
      <c r="AP25" s="1" t="s">
        <v>333</v>
      </c>
      <c r="AR25" s="1" t="s">
        <v>334</v>
      </c>
      <c r="AW25" s="4" t="s">
        <v>335</v>
      </c>
      <c r="AY25"/>
      <c r="BC25" s="4" t="s">
        <v>336</v>
      </c>
    </row>
    <row r="26" spans="1:55" ht="24.75">
      <c r="C26" s="1">
        <v>4</v>
      </c>
      <c r="T26" s="2" t="s">
        <v>19</v>
      </c>
      <c r="V26" s="1" t="s">
        <v>337</v>
      </c>
      <c r="X26" s="1" t="s">
        <v>338</v>
      </c>
      <c r="AF26" s="2" t="s">
        <v>19</v>
      </c>
      <c r="AH26" s="1" t="s">
        <v>339</v>
      </c>
      <c r="AN26" s="1" t="s">
        <v>340</v>
      </c>
      <c r="AP26" s="1" t="s">
        <v>341</v>
      </c>
      <c r="AR26" s="1" t="s">
        <v>342</v>
      </c>
      <c r="AW26" s="4" t="s">
        <v>343</v>
      </c>
      <c r="AY26"/>
      <c r="BC26" s="4" t="s">
        <v>344</v>
      </c>
    </row>
    <row r="27" spans="1:55" ht="24.75">
      <c r="C27" s="1">
        <v>5</v>
      </c>
      <c r="T27" s="1" t="s">
        <v>345</v>
      </c>
      <c r="V27" s="1" t="s">
        <v>346</v>
      </c>
      <c r="X27" s="1" t="s">
        <v>347</v>
      </c>
      <c r="AF27" s="1" t="s">
        <v>348</v>
      </c>
      <c r="AH27" s="1" t="s">
        <v>349</v>
      </c>
      <c r="AN27" s="1" t="s">
        <v>350</v>
      </c>
      <c r="AP27" s="1" t="s">
        <v>351</v>
      </c>
      <c r="AR27" s="1" t="s">
        <v>352</v>
      </c>
      <c r="AW27" s="4" t="s">
        <v>353</v>
      </c>
      <c r="BC27" s="3" t="s">
        <v>354</v>
      </c>
    </row>
    <row r="28" spans="1:55" ht="24.75">
      <c r="T28" s="1" t="s">
        <v>261</v>
      </c>
      <c r="V28" s="1" t="s">
        <v>355</v>
      </c>
      <c r="X28" s="1" t="s">
        <v>356</v>
      </c>
      <c r="AH28" s="1" t="s">
        <v>357</v>
      </c>
      <c r="AN28" s="1" t="s">
        <v>358</v>
      </c>
      <c r="AP28" s="1" t="s">
        <v>359</v>
      </c>
      <c r="AR28" s="1" t="s">
        <v>360</v>
      </c>
      <c r="AW28" s="4" t="s">
        <v>361</v>
      </c>
      <c r="BC28" s="3" t="s">
        <v>362</v>
      </c>
    </row>
    <row r="29" spans="1:55" ht="24.75">
      <c r="T29" s="1" t="s">
        <v>363</v>
      </c>
      <c r="V29" s="1" t="s">
        <v>364</v>
      </c>
      <c r="X29" s="1" t="s">
        <v>365</v>
      </c>
      <c r="AF29" s="2" t="s">
        <v>19</v>
      </c>
      <c r="AH29" s="1" t="s">
        <v>366</v>
      </c>
      <c r="AN29" s="1" t="s">
        <v>367</v>
      </c>
      <c r="AP29" s="1" t="s">
        <v>368</v>
      </c>
      <c r="AR29" s="1" t="s">
        <v>369</v>
      </c>
      <c r="AW29" s="4" t="s">
        <v>370</v>
      </c>
      <c r="BC29" s="3" t="s">
        <v>371</v>
      </c>
    </row>
    <row r="30" spans="1:55" ht="24.75">
      <c r="T30" s="1" t="s">
        <v>372</v>
      </c>
      <c r="V30" s="1" t="s">
        <v>373</v>
      </c>
      <c r="X30" s="1" t="s">
        <v>374</v>
      </c>
      <c r="AF30" s="1" t="s">
        <v>375</v>
      </c>
      <c r="AH30" s="1" t="s">
        <v>376</v>
      </c>
      <c r="AN30" s="1" t="s">
        <v>377</v>
      </c>
      <c r="AP30" s="1" t="s">
        <v>378</v>
      </c>
      <c r="AR30" s="1" t="s">
        <v>379</v>
      </c>
      <c r="AW30" s="4" t="s">
        <v>380</v>
      </c>
      <c r="BC30" s="3" t="s">
        <v>381</v>
      </c>
    </row>
    <row r="31" spans="1:55" ht="25.5">
      <c r="T31" s="1" t="s">
        <v>382</v>
      </c>
      <c r="V31" s="1" t="s">
        <v>383</v>
      </c>
      <c r="X31" s="1" t="s">
        <v>384</v>
      </c>
      <c r="AF31"/>
      <c r="AH31" t="s">
        <v>385</v>
      </c>
      <c r="AN31" s="1" t="s">
        <v>386</v>
      </c>
      <c r="AP31" s="1" t="s">
        <v>387</v>
      </c>
      <c r="AR31" s="1" t="s">
        <v>388</v>
      </c>
      <c r="AW31" s="4" t="s">
        <v>389</v>
      </c>
      <c r="BC31" s="3" t="s">
        <v>390</v>
      </c>
    </row>
    <row r="32" spans="1:55" ht="25.5">
      <c r="T32" s="1" t="s">
        <v>391</v>
      </c>
      <c r="V32" s="1" t="s">
        <v>392</v>
      </c>
      <c r="X32" s="1" t="s">
        <v>391</v>
      </c>
      <c r="AF32" s="2" t="s">
        <v>19</v>
      </c>
      <c r="AH32" t="s">
        <v>393</v>
      </c>
      <c r="AN32" s="1" t="s">
        <v>394</v>
      </c>
      <c r="AP32" s="1" t="s">
        <v>395</v>
      </c>
      <c r="AR32" s="1" t="s">
        <v>396</v>
      </c>
      <c r="AW32" s="4" t="s">
        <v>397</v>
      </c>
      <c r="BC32" s="3" t="s">
        <v>398</v>
      </c>
    </row>
    <row r="33" spans="11:55" ht="25.5">
      <c r="T33" s="1" t="s">
        <v>399</v>
      </c>
      <c r="V33" s="1" t="s">
        <v>400</v>
      </c>
      <c r="X33" s="1" t="s">
        <v>401</v>
      </c>
      <c r="AF33" s="1" t="s">
        <v>402</v>
      </c>
      <c r="AH33" t="s">
        <v>403</v>
      </c>
      <c r="AN33" s="1" t="s">
        <v>404</v>
      </c>
      <c r="AP33" s="1" t="s">
        <v>405</v>
      </c>
      <c r="AR33" s="1" t="s">
        <v>406</v>
      </c>
      <c r="AW33" s="4" t="s">
        <v>407</v>
      </c>
      <c r="BC33" s="4" t="s">
        <v>408</v>
      </c>
    </row>
    <row r="34" spans="11:55" ht="24.75">
      <c r="V34" s="1" t="s">
        <v>409</v>
      </c>
      <c r="X34" s="1" t="s">
        <v>410</v>
      </c>
      <c r="AF34"/>
      <c r="AH34" s="1" t="s">
        <v>411</v>
      </c>
      <c r="AN34" s="1" t="s">
        <v>412</v>
      </c>
      <c r="AP34" s="1" t="s">
        <v>413</v>
      </c>
      <c r="AR34" s="1" t="s">
        <v>414</v>
      </c>
      <c r="AW34" s="4" t="s">
        <v>415</v>
      </c>
      <c r="BC34" s="5" t="s">
        <v>416</v>
      </c>
    </row>
    <row r="35" spans="11:55" ht="25.5">
      <c r="K35"/>
      <c r="V35" s="1" t="s">
        <v>417</v>
      </c>
      <c r="X35" s="1" t="s">
        <v>418</v>
      </c>
      <c r="AF35" s="2" t="s">
        <v>19</v>
      </c>
      <c r="AH35" t="s">
        <v>403</v>
      </c>
      <c r="AN35" s="1" t="s">
        <v>419</v>
      </c>
      <c r="AP35" s="1" t="s">
        <v>420</v>
      </c>
      <c r="AR35" s="1" t="s">
        <v>421</v>
      </c>
      <c r="AW35" s="4" t="s">
        <v>422</v>
      </c>
      <c r="BC35" s="4" t="s">
        <v>423</v>
      </c>
    </row>
    <row r="36" spans="11:55" ht="24.75">
      <c r="K36"/>
      <c r="V36" s="1" t="s">
        <v>424</v>
      </c>
      <c r="X36" s="1" t="s">
        <v>425</v>
      </c>
      <c r="AF36" s="1" t="s">
        <v>298</v>
      </c>
      <c r="AH36" s="1" t="s">
        <v>411</v>
      </c>
      <c r="AN36" s="1" t="s">
        <v>426</v>
      </c>
      <c r="AP36" s="1" t="s">
        <v>427</v>
      </c>
      <c r="AR36" s="1" t="s">
        <v>428</v>
      </c>
      <c r="AW36" s="4" t="s">
        <v>429</v>
      </c>
      <c r="BC36" s="4" t="s">
        <v>430</v>
      </c>
    </row>
    <row r="37" spans="11:55" ht="24.75">
      <c r="V37" s="1" t="s">
        <v>431</v>
      </c>
      <c r="X37" s="1" t="s">
        <v>432</v>
      </c>
      <c r="AF37"/>
      <c r="AH37"/>
      <c r="AN37" s="1" t="s">
        <v>433</v>
      </c>
      <c r="AP37" s="1" t="s">
        <v>434</v>
      </c>
      <c r="AR37" s="1" t="s">
        <v>435</v>
      </c>
      <c r="AW37" s="4" t="s">
        <v>436</v>
      </c>
      <c r="BC37" s="4" t="s">
        <v>437</v>
      </c>
    </row>
    <row r="38" spans="11:55" ht="24.75">
      <c r="V38" s="1" t="s">
        <v>438</v>
      </c>
      <c r="X38" t="s">
        <v>439</v>
      </c>
      <c r="AF38"/>
      <c r="AH38"/>
      <c r="AN38" s="1" t="s">
        <v>440</v>
      </c>
      <c r="AP38" s="1" t="s">
        <v>441</v>
      </c>
      <c r="AR38" s="1" t="s">
        <v>442</v>
      </c>
      <c r="AW38" s="4" t="s">
        <v>443</v>
      </c>
      <c r="BC38" s="4" t="s">
        <v>444</v>
      </c>
    </row>
    <row r="39" spans="11:55" ht="24.75">
      <c r="V39" s="1" t="s">
        <v>445</v>
      </c>
      <c r="X39" s="1" t="s">
        <v>446</v>
      </c>
      <c r="AP39" s="1" t="s">
        <v>447</v>
      </c>
      <c r="AR39" s="1" t="s">
        <v>448</v>
      </c>
      <c r="AW39" s="4" t="s">
        <v>449</v>
      </c>
      <c r="BC39" s="4" t="s">
        <v>450</v>
      </c>
    </row>
    <row r="40" spans="11:55" ht="24.75">
      <c r="V40" s="1" t="s">
        <v>451</v>
      </c>
      <c r="X40" s="1" t="s">
        <v>452</v>
      </c>
      <c r="AH40"/>
      <c r="AP40" s="1" t="s">
        <v>453</v>
      </c>
      <c r="AR40" s="1" t="s">
        <v>454</v>
      </c>
      <c r="AW40" s="4" t="s">
        <v>455</v>
      </c>
      <c r="BC40" s="4" t="s">
        <v>456</v>
      </c>
    </row>
    <row r="41" spans="11:55" ht="24.75">
      <c r="V41" s="1" t="s">
        <v>457</v>
      </c>
      <c r="X41" s="1" t="s">
        <v>458</v>
      </c>
      <c r="AH41"/>
      <c r="AP41" s="1" t="s">
        <v>459</v>
      </c>
      <c r="AR41" s="1" t="s">
        <v>460</v>
      </c>
      <c r="AW41" s="4" t="s">
        <v>461</v>
      </c>
      <c r="BC41" s="4" t="s">
        <v>462</v>
      </c>
    </row>
    <row r="42" spans="11:55" ht="24.75">
      <c r="V42" s="1" t="s">
        <v>463</v>
      </c>
      <c r="X42" s="1" t="s">
        <v>464</v>
      </c>
      <c r="AP42" s="1" t="s">
        <v>465</v>
      </c>
      <c r="AR42" s="1" t="s">
        <v>466</v>
      </c>
      <c r="AW42" s="4" t="s">
        <v>467</v>
      </c>
      <c r="BC42" s="4" t="s">
        <v>468</v>
      </c>
    </row>
    <row r="43" spans="11:55" ht="24.75">
      <c r="V43" s="1" t="s">
        <v>469</v>
      </c>
      <c r="X43" s="1" t="s">
        <v>470</v>
      </c>
      <c r="AP43" s="1" t="s">
        <v>471</v>
      </c>
      <c r="AR43" s="1" t="s">
        <v>472</v>
      </c>
      <c r="AW43" s="4" t="s">
        <v>473</v>
      </c>
      <c r="BC43" s="4" t="s">
        <v>474</v>
      </c>
    </row>
    <row r="44" spans="11:55" ht="24.75">
      <c r="V44" s="1" t="s">
        <v>475</v>
      </c>
      <c r="X44" s="1" t="s">
        <v>476</v>
      </c>
      <c r="AP44" s="1" t="s">
        <v>477</v>
      </c>
      <c r="AR44" s="1" t="s">
        <v>478</v>
      </c>
      <c r="AW44" s="4" t="s">
        <v>479</v>
      </c>
      <c r="BC44" s="4" t="s">
        <v>480</v>
      </c>
    </row>
    <row r="45" spans="11:55" ht="24.75">
      <c r="V45" t="s">
        <v>481</v>
      </c>
      <c r="X45" s="1" t="s">
        <v>482</v>
      </c>
      <c r="AP45" s="1" t="s">
        <v>483</v>
      </c>
      <c r="AR45" s="1" t="s">
        <v>484</v>
      </c>
      <c r="AW45" s="4" t="s">
        <v>485</v>
      </c>
      <c r="BC45" s="4" t="s">
        <v>486</v>
      </c>
    </row>
    <row r="46" spans="11:55" ht="24.75">
      <c r="V46" s="1" t="s">
        <v>487</v>
      </c>
      <c r="X46" s="1" t="s">
        <v>488</v>
      </c>
      <c r="AP46" s="1" t="s">
        <v>489</v>
      </c>
      <c r="AR46" t="s">
        <v>490</v>
      </c>
      <c r="AW46" s="3" t="s">
        <v>491</v>
      </c>
      <c r="BC46" s="4" t="s">
        <v>492</v>
      </c>
    </row>
    <row r="47" spans="11:55" ht="24.75">
      <c r="V47" s="1" t="s">
        <v>493</v>
      </c>
      <c r="AP47" s="1" t="s">
        <v>494</v>
      </c>
      <c r="AR47" t="s">
        <v>495</v>
      </c>
      <c r="AW47" s="3" t="s">
        <v>496</v>
      </c>
      <c r="BC47" s="4" t="s">
        <v>497</v>
      </c>
    </row>
    <row r="48" spans="11:55" ht="24.75">
      <c r="AP48" s="1" t="s">
        <v>498</v>
      </c>
      <c r="AR48" s="1" t="s">
        <v>499</v>
      </c>
      <c r="AW48" s="4" t="s">
        <v>500</v>
      </c>
      <c r="BC48" s="4" t="s">
        <v>501</v>
      </c>
    </row>
    <row r="49" spans="42:55" ht="24.75">
      <c r="AP49" s="1" t="s">
        <v>502</v>
      </c>
      <c r="AR49" s="1" t="s">
        <v>503</v>
      </c>
      <c r="AW49" s="4" t="s">
        <v>504</v>
      </c>
      <c r="BC49" s="4" t="s">
        <v>505</v>
      </c>
    </row>
    <row r="50" spans="42:55" ht="24.75">
      <c r="AP50" s="1" t="s">
        <v>506</v>
      </c>
      <c r="AR50" s="1" t="s">
        <v>507</v>
      </c>
      <c r="AW50" s="4" t="s">
        <v>508</v>
      </c>
      <c r="BC50" s="4" t="s">
        <v>509</v>
      </c>
    </row>
    <row r="51" spans="42:55" ht="24.75">
      <c r="AP51" s="1" t="s">
        <v>510</v>
      </c>
      <c r="AR51" s="1" t="s">
        <v>511</v>
      </c>
      <c r="AW51" s="4" t="s">
        <v>512</v>
      </c>
      <c r="BC51" s="4" t="s">
        <v>513</v>
      </c>
    </row>
    <row r="52" spans="42:55" ht="24.75">
      <c r="AP52" s="1" t="s">
        <v>514</v>
      </c>
      <c r="AR52" s="1" t="s">
        <v>515</v>
      </c>
      <c r="AW52" s="4" t="s">
        <v>516</v>
      </c>
      <c r="BC52" s="4" t="s">
        <v>517</v>
      </c>
    </row>
    <row r="53" spans="42:55" ht="24.75">
      <c r="AP53" s="1" t="s">
        <v>518</v>
      </c>
      <c r="AR53" s="1" t="s">
        <v>519</v>
      </c>
      <c r="AW53" s="4" t="s">
        <v>520</v>
      </c>
      <c r="BC53" s="4" t="s">
        <v>521</v>
      </c>
    </row>
    <row r="54" spans="42:55" ht="24.75">
      <c r="AP54" s="1" t="s">
        <v>522</v>
      </c>
      <c r="AR54" s="1" t="s">
        <v>523</v>
      </c>
      <c r="AW54" s="4" t="s">
        <v>524</v>
      </c>
      <c r="BC54" s="4" t="s">
        <v>525</v>
      </c>
    </row>
    <row r="55" spans="42:55" ht="24.75">
      <c r="AP55" s="1" t="s">
        <v>526</v>
      </c>
      <c r="AR55" s="1" t="s">
        <v>527</v>
      </c>
      <c r="AW55" s="4" t="s">
        <v>528</v>
      </c>
      <c r="BC55" s="4" t="s">
        <v>529</v>
      </c>
    </row>
    <row r="56" spans="42:55" ht="24.75">
      <c r="AP56" s="1" t="s">
        <v>530</v>
      </c>
      <c r="AR56" s="1" t="s">
        <v>531</v>
      </c>
      <c r="AW56" s="4" t="s">
        <v>532</v>
      </c>
      <c r="BC56" s="4" t="s">
        <v>533</v>
      </c>
    </row>
    <row r="57" spans="42:55" ht="36.75">
      <c r="AP57" s="1" t="s">
        <v>534</v>
      </c>
      <c r="AR57" s="1" t="s">
        <v>535</v>
      </c>
      <c r="AW57" s="4" t="s">
        <v>536</v>
      </c>
      <c r="BC57" s="4" t="s">
        <v>537</v>
      </c>
    </row>
    <row r="58" spans="42:55" ht="24.75">
      <c r="AP58" s="1" t="s">
        <v>538</v>
      </c>
      <c r="AR58" s="1" t="s">
        <v>539</v>
      </c>
      <c r="AW58" s="4" t="s">
        <v>540</v>
      </c>
      <c r="BC58" s="4" t="s">
        <v>541</v>
      </c>
    </row>
    <row r="59" spans="42:55" ht="24.75">
      <c r="AP59" s="1" t="s">
        <v>542</v>
      </c>
      <c r="BC59" s="4" t="s">
        <v>543</v>
      </c>
    </row>
    <row r="60" spans="42:55" ht="24.75">
      <c r="AP60" s="1" t="s">
        <v>544</v>
      </c>
      <c r="AW60" s="2" t="s">
        <v>19</v>
      </c>
      <c r="BC60" s="4" t="s">
        <v>545</v>
      </c>
    </row>
    <row r="61" spans="42:55" ht="24.75">
      <c r="AP61" s="1" t="s">
        <v>546</v>
      </c>
      <c r="AW61" s="3" t="s">
        <v>547</v>
      </c>
      <c r="BC61" s="4" t="s">
        <v>548</v>
      </c>
    </row>
    <row r="62" spans="42:55" ht="24.75">
      <c r="AP62" s="1" t="s">
        <v>549</v>
      </c>
      <c r="AW62" s="3" t="s">
        <v>550</v>
      </c>
      <c r="BC62" s="4" t="s">
        <v>551</v>
      </c>
    </row>
    <row r="63" spans="42:55" ht="24.75">
      <c r="AP63" s="1" t="s">
        <v>552</v>
      </c>
      <c r="AW63" s="3" t="s">
        <v>553</v>
      </c>
      <c r="BC63" s="4" t="s">
        <v>554</v>
      </c>
    </row>
    <row r="64" spans="42:55" ht="24.75">
      <c r="AP64" s="1" t="s">
        <v>555</v>
      </c>
      <c r="AW64" s="3" t="s">
        <v>556</v>
      </c>
      <c r="BC64" s="4" t="s">
        <v>557</v>
      </c>
    </row>
    <row r="65" spans="42:55" ht="24.75">
      <c r="AP65" s="1" t="s">
        <v>558</v>
      </c>
      <c r="AW65" s="3" t="s">
        <v>559</v>
      </c>
      <c r="BC65" s="4" t="s">
        <v>560</v>
      </c>
    </row>
    <row r="66" spans="42:55" ht="24.75">
      <c r="AP66" s="1" t="s">
        <v>561</v>
      </c>
      <c r="AW66" s="3" t="s">
        <v>562</v>
      </c>
      <c r="BC66" s="4" t="s">
        <v>563</v>
      </c>
    </row>
    <row r="67" spans="42:55" ht="24.75">
      <c r="AP67" s="1" t="s">
        <v>564</v>
      </c>
      <c r="AW67" s="4" t="s">
        <v>565</v>
      </c>
      <c r="BC67" s="4" t="s">
        <v>566</v>
      </c>
    </row>
    <row r="68" spans="42:55" ht="24.75">
      <c r="AP68" s="1" t="s">
        <v>567</v>
      </c>
      <c r="AW68" s="4" t="s">
        <v>568</v>
      </c>
      <c r="BC68" s="4" t="s">
        <v>569</v>
      </c>
    </row>
    <row r="69" spans="42:55" ht="24.75">
      <c r="AP69" s="1" t="s">
        <v>570</v>
      </c>
      <c r="AW69" s="4" t="s">
        <v>571</v>
      </c>
      <c r="BC69" s="4" t="s">
        <v>572</v>
      </c>
    </row>
    <row r="70" spans="42:55" ht="21">
      <c r="AP70" s="1" t="s">
        <v>573</v>
      </c>
      <c r="AW70" s="4" t="s">
        <v>574</v>
      </c>
      <c r="BC70" s="3" t="s">
        <v>575</v>
      </c>
    </row>
    <row r="71" spans="42:55" ht="21">
      <c r="AP71" s="1" t="s">
        <v>576</v>
      </c>
      <c r="AW71" s="4" t="s">
        <v>577</v>
      </c>
      <c r="BC71" s="3" t="s">
        <v>578</v>
      </c>
    </row>
    <row r="72" spans="42:55" ht="24.75">
      <c r="AP72" s="1" t="s">
        <v>579</v>
      </c>
      <c r="AW72" s="4" t="s">
        <v>580</v>
      </c>
      <c r="BC72" s="4" t="s">
        <v>581</v>
      </c>
    </row>
    <row r="73" spans="42:55" ht="24.75">
      <c r="AP73" s="1" t="s">
        <v>582</v>
      </c>
      <c r="AW73" s="4" t="s">
        <v>583</v>
      </c>
      <c r="BC73" s="4" t="s">
        <v>584</v>
      </c>
    </row>
    <row r="74" spans="42:55" ht="24.75">
      <c r="AP74" s="1" t="s">
        <v>585</v>
      </c>
      <c r="AW74" s="4" t="s">
        <v>586</v>
      </c>
      <c r="BC74" s="4" t="s">
        <v>587</v>
      </c>
    </row>
    <row r="75" spans="42:55" ht="24.75">
      <c r="AW75" s="4" t="s">
        <v>588</v>
      </c>
      <c r="BC75" s="4" t="s">
        <v>589</v>
      </c>
    </row>
    <row r="76" spans="42:55" ht="24.75">
      <c r="AW76" s="4" t="s">
        <v>590</v>
      </c>
      <c r="BC76" s="4" t="s">
        <v>591</v>
      </c>
    </row>
    <row r="77" spans="42:55" ht="24.75">
      <c r="AW77" s="4" t="s">
        <v>592</v>
      </c>
      <c r="BC77" s="4" t="s">
        <v>593</v>
      </c>
    </row>
    <row r="78" spans="42:55" ht="24.75">
      <c r="AW78" s="4" t="s">
        <v>594</v>
      </c>
      <c r="BC78" s="4" t="s">
        <v>595</v>
      </c>
    </row>
    <row r="79" spans="42:55" ht="24.75">
      <c r="AW79" s="4" t="s">
        <v>596</v>
      </c>
      <c r="BC79" s="4" t="s">
        <v>597</v>
      </c>
    </row>
    <row r="80" spans="42:55" ht="24.75">
      <c r="AW80" s="4" t="s">
        <v>598</v>
      </c>
      <c r="BC80" s="4" t="s">
        <v>599</v>
      </c>
    </row>
    <row r="81" spans="49:56" ht="24.75">
      <c r="AW81" s="4" t="s">
        <v>600</v>
      </c>
      <c r="BC81" s="4" t="s">
        <v>601</v>
      </c>
    </row>
    <row r="82" spans="49:56" ht="24.75">
      <c r="AW82" s="4" t="s">
        <v>602</v>
      </c>
      <c r="BC82" s="4" t="s">
        <v>603</v>
      </c>
    </row>
    <row r="83" spans="49:56" ht="24.75">
      <c r="AW83" s="4" t="s">
        <v>604</v>
      </c>
      <c r="BC83" s="4" t="s">
        <v>605</v>
      </c>
    </row>
    <row r="84" spans="49:56" ht="24.75">
      <c r="AW84" s="4" t="s">
        <v>606</v>
      </c>
      <c r="BC84" s="4" t="s">
        <v>607</v>
      </c>
    </row>
    <row r="85" spans="49:56" ht="24.75">
      <c r="AW85" s="4" t="s">
        <v>608</v>
      </c>
      <c r="BC85" s="4" t="s">
        <v>609</v>
      </c>
    </row>
    <row r="86" spans="49:56" ht="24.75">
      <c r="AW86" s="4" t="s">
        <v>610</v>
      </c>
      <c r="BC86" s="4" t="s">
        <v>611</v>
      </c>
    </row>
    <row r="87" spans="49:56" ht="24.75">
      <c r="AW87" s="4" t="s">
        <v>612</v>
      </c>
      <c r="BC87" s="4" t="s">
        <v>613</v>
      </c>
    </row>
    <row r="88" spans="49:56" ht="24.75">
      <c r="AW88" s="4" t="s">
        <v>614</v>
      </c>
      <c r="BC88" s="4" t="s">
        <v>615</v>
      </c>
    </row>
    <row r="89" spans="49:56" ht="24.75">
      <c r="AW89" s="4" t="s">
        <v>616</v>
      </c>
      <c r="BC89" s="4" t="s">
        <v>617</v>
      </c>
    </row>
    <row r="90" spans="49:56" ht="24.75">
      <c r="AW90" s="4" t="s">
        <v>618</v>
      </c>
      <c r="BC90" s="4" t="s">
        <v>619</v>
      </c>
    </row>
    <row r="91" spans="49:56" ht="24.75">
      <c r="AW91" s="4" t="s">
        <v>620</v>
      </c>
      <c r="BC91" s="4" t="s">
        <v>621</v>
      </c>
    </row>
    <row r="92" spans="49:56" ht="24.75">
      <c r="AW92" s="4" t="s">
        <v>622</v>
      </c>
      <c r="BC92" s="4" t="s">
        <v>623</v>
      </c>
    </row>
    <row r="93" spans="49:56" ht="24.75">
      <c r="AW93" s="4" t="s">
        <v>624</v>
      </c>
      <c r="BC93" s="4" t="s">
        <v>625</v>
      </c>
      <c r="BD93" s="4"/>
    </row>
    <row r="94" spans="49:56" ht="24.75">
      <c r="AW94" s="4" t="s">
        <v>626</v>
      </c>
      <c r="BC94" s="4" t="s">
        <v>627</v>
      </c>
    </row>
    <row r="95" spans="49:56" ht="24.75">
      <c r="AW95" s="4" t="s">
        <v>628</v>
      </c>
      <c r="BC95" s="4" t="s">
        <v>629</v>
      </c>
    </row>
    <row r="96" spans="49:56" ht="24.75">
      <c r="AW96" s="4" t="s">
        <v>630</v>
      </c>
      <c r="BC96" s="4" t="s">
        <v>631</v>
      </c>
    </row>
    <row r="97" spans="49:55" ht="24.75">
      <c r="AW97" s="4" t="s">
        <v>632</v>
      </c>
      <c r="BC97" s="4" t="s">
        <v>633</v>
      </c>
    </row>
    <row r="98" spans="49:55" ht="24.75">
      <c r="AW98" s="4" t="s">
        <v>634</v>
      </c>
      <c r="BC98" s="4" t="s">
        <v>635</v>
      </c>
    </row>
    <row r="99" spans="49:55" ht="24.75">
      <c r="AW99" s="4" t="s">
        <v>636</v>
      </c>
      <c r="BC99" s="4" t="s">
        <v>637</v>
      </c>
    </row>
    <row r="100" spans="49:55" ht="24.75">
      <c r="AW100" s="4" t="s">
        <v>638</v>
      </c>
      <c r="BC100" s="4" t="s">
        <v>639</v>
      </c>
    </row>
    <row r="101" spans="49:55" ht="24.75">
      <c r="AW101" s="4" t="s">
        <v>640</v>
      </c>
      <c r="BC101" s="4" t="s">
        <v>641</v>
      </c>
    </row>
    <row r="102" spans="49:55" ht="24.75">
      <c r="AW102" s="4" t="s">
        <v>642</v>
      </c>
      <c r="BC102" s="4" t="s">
        <v>643</v>
      </c>
    </row>
    <row r="103" spans="49:55" ht="24.75">
      <c r="AW103" s="4" t="s">
        <v>644</v>
      </c>
      <c r="BC103" s="4" t="s">
        <v>645</v>
      </c>
    </row>
    <row r="104" spans="49:55" ht="24.75">
      <c r="AW104" s="3" t="s">
        <v>646</v>
      </c>
      <c r="BC104" s="4" t="s">
        <v>647</v>
      </c>
    </row>
    <row r="105" spans="49:55" ht="24.75">
      <c r="AW105" s="3" t="s">
        <v>648</v>
      </c>
      <c r="BC105" s="4" t="s">
        <v>649</v>
      </c>
    </row>
    <row r="106" spans="49:55" ht="24.75">
      <c r="AW106" s="4" t="s">
        <v>650</v>
      </c>
      <c r="BC106" s="4" t="s">
        <v>651</v>
      </c>
    </row>
    <row r="107" spans="49:55" ht="24.75">
      <c r="AW107" s="4" t="s">
        <v>652</v>
      </c>
      <c r="BC107" s="4" t="s">
        <v>653</v>
      </c>
    </row>
    <row r="108" spans="49:55" ht="24.75">
      <c r="AW108" s="4" t="s">
        <v>654</v>
      </c>
      <c r="BC108" s="4" t="s">
        <v>655</v>
      </c>
    </row>
    <row r="109" spans="49:55" ht="24.75">
      <c r="AW109" s="4" t="s">
        <v>656</v>
      </c>
      <c r="BC109" s="4" t="s">
        <v>657</v>
      </c>
    </row>
    <row r="110" spans="49:55" ht="24.75">
      <c r="AW110" s="4" t="s">
        <v>658</v>
      </c>
      <c r="BC110" s="4" t="s">
        <v>659</v>
      </c>
    </row>
    <row r="111" spans="49:55" ht="21">
      <c r="AW111" s="4" t="s">
        <v>660</v>
      </c>
      <c r="BC111" s="3" t="s">
        <v>661</v>
      </c>
    </row>
    <row r="112" spans="49:55" ht="21">
      <c r="AW112" s="4" t="s">
        <v>662</v>
      </c>
      <c r="BC112" s="3" t="s">
        <v>663</v>
      </c>
    </row>
    <row r="113" spans="49:55" ht="21">
      <c r="AW113" s="4" t="s">
        <v>664</v>
      </c>
      <c r="BC113" s="3" t="s">
        <v>665</v>
      </c>
    </row>
    <row r="114" spans="49:55" ht="24.75">
      <c r="AW114" s="4" t="s">
        <v>666</v>
      </c>
      <c r="BC114" s="4" t="s">
        <v>667</v>
      </c>
    </row>
    <row r="115" spans="49:55" ht="24.75">
      <c r="AW115" s="4" t="s">
        <v>668</v>
      </c>
      <c r="BC115" s="4" t="s">
        <v>669</v>
      </c>
    </row>
    <row r="116" spans="49:55" ht="24.75">
      <c r="AW116" s="4" t="s">
        <v>670</v>
      </c>
      <c r="BC116" s="4" t="s">
        <v>671</v>
      </c>
    </row>
    <row r="117" spans="49:55" ht="21">
      <c r="BC117" s="3" t="s">
        <v>672</v>
      </c>
    </row>
    <row r="118" spans="49:55" ht="24.75">
      <c r="BC118" s="4" t="s">
        <v>673</v>
      </c>
    </row>
    <row r="119" spans="49:55" ht="24.75">
      <c r="BC119" s="4" t="s">
        <v>674</v>
      </c>
    </row>
    <row r="120" spans="49:55" ht="24.75">
      <c r="BC120" s="4" t="s">
        <v>675</v>
      </c>
    </row>
    <row r="121" spans="49:55" ht="24.75">
      <c r="BC121" s="4" t="s">
        <v>676</v>
      </c>
    </row>
    <row r="122" spans="49:55" ht="24.75">
      <c r="BC122" s="4" t="s">
        <v>677</v>
      </c>
    </row>
    <row r="123" spans="49:55" ht="24.75">
      <c r="BC123" s="4" t="s">
        <v>678</v>
      </c>
    </row>
    <row r="124" spans="49:55" ht="24.75">
      <c r="BC124" s="4" t="s">
        <v>679</v>
      </c>
    </row>
    <row r="125" spans="49:55" ht="24.75">
      <c r="BC125" s="4" t="s">
        <v>680</v>
      </c>
    </row>
    <row r="126" spans="49:55" ht="24.75">
      <c r="BC126" s="4" t="s">
        <v>681</v>
      </c>
    </row>
    <row r="127" spans="49:55" ht="24.75">
      <c r="BC127" s="4" t="s">
        <v>682</v>
      </c>
    </row>
    <row r="128" spans="49:55" ht="24.75">
      <c r="BC128" s="4" t="s">
        <v>683</v>
      </c>
    </row>
    <row r="129" spans="55:55" ht="24.75">
      <c r="BC129" s="4" t="s">
        <v>684</v>
      </c>
    </row>
    <row r="130" spans="55:55" ht="24.75">
      <c r="BC130" s="4" t="s">
        <v>685</v>
      </c>
    </row>
    <row r="131" spans="55:55" ht="24.75">
      <c r="BC131" s="4" t="s">
        <v>686</v>
      </c>
    </row>
    <row r="132" spans="55:55" ht="24.75">
      <c r="BC132" s="4" t="s">
        <v>687</v>
      </c>
    </row>
    <row r="133" spans="55:55" ht="24.75">
      <c r="BC133" s="4" t="s">
        <v>688</v>
      </c>
    </row>
    <row r="134" spans="55:55" ht="24.75">
      <c r="BC134" s="4" t="s">
        <v>689</v>
      </c>
    </row>
    <row r="135" spans="55:55" ht="24.75">
      <c r="BC135" s="4" t="s">
        <v>690</v>
      </c>
    </row>
    <row r="136" spans="55:55" ht="24.75">
      <c r="BC136" s="4" t="s">
        <v>691</v>
      </c>
    </row>
    <row r="137" spans="55:55" ht="24.75">
      <c r="BC137" s="4" t="s">
        <v>692</v>
      </c>
    </row>
    <row r="138" spans="55:55" ht="24.75">
      <c r="BC138" s="4" t="s">
        <v>693</v>
      </c>
    </row>
    <row r="139" spans="55:55" ht="24.75">
      <c r="BC139" s="4" t="s">
        <v>694</v>
      </c>
    </row>
    <row r="140" spans="55:55" ht="24.75">
      <c r="BC140" s="4" t="s">
        <v>695</v>
      </c>
    </row>
    <row r="141" spans="55:55" ht="24.75">
      <c r="BC141" s="4" t="s">
        <v>696</v>
      </c>
    </row>
    <row r="142" spans="55:55" ht="24.75">
      <c r="BC142" s="4" t="s">
        <v>697</v>
      </c>
    </row>
    <row r="143" spans="55:55" ht="24.75">
      <c r="BC143" s="4" t="s">
        <v>698</v>
      </c>
    </row>
    <row r="144" spans="55:55" ht="24.75">
      <c r="BC144" s="4" t="s">
        <v>699</v>
      </c>
    </row>
    <row r="145" spans="55:55" ht="24.75">
      <c r="BC145" s="4" t="s">
        <v>700</v>
      </c>
    </row>
    <row r="146" spans="55:55">
      <c r="BC146" s="1" t="s">
        <v>701</v>
      </c>
    </row>
    <row r="147" spans="55:55">
      <c r="BC147" s="1" t="s">
        <v>702</v>
      </c>
    </row>
    <row r="148" spans="55:55">
      <c r="BC148" s="1" t="s">
        <v>703</v>
      </c>
    </row>
    <row r="149" spans="55:55">
      <c r="BC149" s="1" t="s">
        <v>704</v>
      </c>
    </row>
    <row r="150" spans="55:55">
      <c r="BC150" s="1" t="s">
        <v>705</v>
      </c>
    </row>
    <row r="151" spans="55:55">
      <c r="BC151" s="1" t="s">
        <v>706</v>
      </c>
    </row>
    <row r="152" spans="55:55">
      <c r="BC152" s="1" t="s">
        <v>707</v>
      </c>
    </row>
    <row r="153" spans="55:55">
      <c r="BC153" s="1" t="s">
        <v>708</v>
      </c>
    </row>
    <row r="154" spans="55:55">
      <c r="BC154" s="1" t="s">
        <v>709</v>
      </c>
    </row>
    <row r="155" spans="55:55">
      <c r="BC155" s="1" t="s">
        <v>710</v>
      </c>
    </row>
    <row r="156" spans="55:55">
      <c r="BC156"/>
    </row>
    <row r="168" spans="55:55">
      <c r="BC168"/>
    </row>
    <row r="173" spans="55:55">
      <c r="BC173"/>
    </row>
  </sheetData>
  <sheetProtection selectLockedCells="1" selectUnlockedCells="1"/>
  <phoneticPr fontId="54"/>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143"/>
  <sheetViews>
    <sheetView topLeftCell="E1" zoomScale="80" zoomScaleNormal="80" workbookViewId="0">
      <selection activeCell="M4" sqref="M4"/>
    </sheetView>
  </sheetViews>
  <sheetFormatPr defaultColWidth="10.140625" defaultRowHeight="14.1" customHeight="1"/>
  <cols>
    <col min="1" max="16384" width="10.140625" style="6"/>
  </cols>
  <sheetData>
    <row r="1" spans="1:51" ht="14.1" customHeight="1">
      <c r="A1" s="7"/>
      <c r="B1" s="8"/>
      <c r="C1" s="8"/>
      <c r="D1" s="8"/>
      <c r="E1" s="7"/>
      <c r="F1" s="8"/>
      <c r="G1" s="8"/>
      <c r="H1" s="8"/>
      <c r="I1" s="7"/>
      <c r="J1" s="8"/>
      <c r="K1" s="8"/>
      <c r="L1" s="8"/>
      <c r="M1" s="7"/>
      <c r="N1" s="9"/>
      <c r="O1" s="7"/>
      <c r="P1" s="7"/>
      <c r="Q1" s="7"/>
      <c r="R1" s="7"/>
      <c r="S1" s="10"/>
      <c r="T1" s="10"/>
      <c r="U1" s="10"/>
      <c r="V1" s="10"/>
      <c r="W1" s="10"/>
      <c r="X1" s="10"/>
      <c r="Y1" s="10"/>
      <c r="Z1" s="10"/>
      <c r="AA1" s="10"/>
      <c r="AB1" s="10"/>
      <c r="AC1" s="10"/>
      <c r="AD1" s="10"/>
      <c r="AE1" s="10"/>
      <c r="AF1" s="10"/>
      <c r="AG1" s="10"/>
      <c r="AH1" s="10"/>
      <c r="AI1" s="10"/>
      <c r="AJ1" s="10"/>
      <c r="AK1" s="10"/>
      <c r="AL1"/>
      <c r="AM1"/>
      <c r="AN1"/>
      <c r="AO1"/>
      <c r="AP1"/>
      <c r="AQ1"/>
      <c r="AR1"/>
      <c r="AS1"/>
      <c r="AT1"/>
      <c r="AU1"/>
      <c r="AV1"/>
      <c r="AW1"/>
      <c r="AX1" s="11"/>
    </row>
    <row r="2" spans="1:51" ht="14.1" customHeight="1">
      <c r="A2" s="7"/>
      <c r="B2" s="439" t="s">
        <v>711</v>
      </c>
      <c r="C2" s="439"/>
      <c r="D2" s="439"/>
      <c r="E2" s="439"/>
      <c r="F2" s="439"/>
      <c r="G2" s="439"/>
      <c r="H2" s="439"/>
      <c r="I2" s="439"/>
      <c r="J2" s="440" t="s">
        <v>712</v>
      </c>
      <c r="K2" s="440"/>
      <c r="L2" s="440"/>
      <c r="M2" s="7"/>
      <c r="N2" s="441" t="s">
        <v>713</v>
      </c>
      <c r="O2" s="441"/>
      <c r="P2" s="441"/>
      <c r="Q2" s="441"/>
      <c r="R2" s="7"/>
      <c r="S2" s="10"/>
      <c r="T2" s="442" t="s">
        <v>714</v>
      </c>
      <c r="U2" s="442"/>
      <c r="V2" s="442"/>
      <c r="W2" s="442"/>
      <c r="X2" s="442"/>
      <c r="Y2" s="442"/>
      <c r="Z2" s="442"/>
      <c r="AA2" s="442"/>
      <c r="AB2" s="10"/>
      <c r="AC2" s="10"/>
      <c r="AD2" s="10"/>
      <c r="AE2" s="10"/>
      <c r="AF2" s="10"/>
      <c r="AG2" s="10"/>
      <c r="AH2" s="10"/>
      <c r="AI2" s="10"/>
      <c r="AJ2" s="10"/>
      <c r="AK2" s="12"/>
      <c r="AL2"/>
      <c r="AM2"/>
      <c r="AN2"/>
      <c r="AO2"/>
      <c r="AP2"/>
      <c r="AQ2"/>
      <c r="AR2"/>
      <c r="AS2"/>
      <c r="AT2"/>
      <c r="AU2"/>
      <c r="AV2"/>
      <c r="AW2"/>
      <c r="AX2" s="11"/>
    </row>
    <row r="3" spans="1:51" ht="14.1" customHeight="1">
      <c r="A3" s="7"/>
      <c r="B3" s="443" t="s">
        <v>715</v>
      </c>
      <c r="C3" s="443"/>
      <c r="D3" s="443"/>
      <c r="E3" s="443"/>
      <c r="F3" s="443"/>
      <c r="G3" s="443"/>
      <c r="H3" s="443"/>
      <c r="I3" s="443"/>
      <c r="J3" s="444" t="s">
        <v>716</v>
      </c>
      <c r="K3" s="444"/>
      <c r="L3" s="444"/>
      <c r="M3" s="7"/>
      <c r="N3" s="445" t="s">
        <v>717</v>
      </c>
      <c r="O3" s="445"/>
      <c r="P3" s="446" t="s">
        <v>19</v>
      </c>
      <c r="Q3" s="446"/>
      <c r="R3" s="7"/>
      <c r="S3" s="12"/>
      <c r="T3" s="12"/>
      <c r="U3" s="12"/>
      <c r="V3" s="12"/>
      <c r="W3" s="12"/>
      <c r="X3" s="12"/>
      <c r="Y3" s="12"/>
      <c r="Z3" s="12"/>
      <c r="AA3" s="12"/>
      <c r="AB3" s="10"/>
      <c r="AC3" s="434" t="s">
        <v>718</v>
      </c>
      <c r="AD3" s="434"/>
      <c r="AE3" s="434"/>
      <c r="AF3" s="13" t="s">
        <v>719</v>
      </c>
      <c r="AG3" s="434" t="s">
        <v>718</v>
      </c>
      <c r="AH3" s="434"/>
      <c r="AI3" s="434"/>
      <c r="AJ3" s="13" t="s">
        <v>719</v>
      </c>
      <c r="AK3" s="12"/>
      <c r="AL3"/>
      <c r="AM3"/>
      <c r="AN3"/>
      <c r="AO3"/>
      <c r="AP3"/>
      <c r="AQ3"/>
      <c r="AR3"/>
      <c r="AS3"/>
      <c r="AT3"/>
      <c r="AU3"/>
      <c r="AV3"/>
      <c r="AW3"/>
      <c r="AX3" s="11"/>
    </row>
    <row r="4" spans="1:51" ht="14.1" customHeight="1">
      <c r="A4" s="7"/>
      <c r="B4" s="443"/>
      <c r="C4" s="443"/>
      <c r="D4" s="443"/>
      <c r="E4" s="443"/>
      <c r="F4" s="443"/>
      <c r="G4" s="443"/>
      <c r="H4" s="443"/>
      <c r="I4" s="443"/>
      <c r="J4" s="444"/>
      <c r="K4" s="444"/>
      <c r="L4" s="444"/>
      <c r="M4" s="7"/>
      <c r="N4" s="435" t="s">
        <v>720</v>
      </c>
      <c r="O4" s="435"/>
      <c r="P4" s="436" t="s">
        <v>19</v>
      </c>
      <c r="Q4" s="436"/>
      <c r="R4" s="7"/>
      <c r="S4" s="12"/>
      <c r="T4" s="15"/>
      <c r="U4" s="16" t="s">
        <v>721</v>
      </c>
      <c r="V4" s="17"/>
      <c r="W4" s="16" t="s">
        <v>722</v>
      </c>
      <c r="X4" s="18"/>
      <c r="Y4" s="16" t="s">
        <v>723</v>
      </c>
      <c r="Z4" s="19"/>
      <c r="AA4" s="16" t="s">
        <v>724</v>
      </c>
      <c r="AB4" s="10"/>
      <c r="AC4" s="437" t="s">
        <v>34</v>
      </c>
      <c r="AD4" s="437"/>
      <c r="AE4" s="20">
        <f>(AA10*2)</f>
        <v>8</v>
      </c>
      <c r="AF4" s="21" t="str">
        <f>IF(AA16&lt;18,IF(AA16&lt;14,IF(AA16&lt;10,IF(AA16&lt;5,IF(AA16&lt;3,"-2","-1"),0),"+1"),"+2"),"+3")</f>
        <v>-2</v>
      </c>
      <c r="AG4" s="438" t="s">
        <v>287</v>
      </c>
      <c r="AH4" s="438"/>
      <c r="AI4" s="22">
        <f>AA14+AA15</f>
        <v>17</v>
      </c>
      <c r="AJ4" s="21" t="str">
        <f>IF(AA16&lt;18,IF(AA16&lt;14,IF(AA16&lt;10,IF(AA16&lt;5,IF(AA16&lt;3,"-2","-1"),0),"+1"),"+2"),"+3")</f>
        <v>-2</v>
      </c>
      <c r="AK4" s="12"/>
      <c r="AL4"/>
      <c r="AM4"/>
      <c r="AN4"/>
      <c r="AO4"/>
      <c r="AP4"/>
      <c r="AQ4"/>
      <c r="AR4"/>
      <c r="AS4"/>
      <c r="AT4"/>
      <c r="AU4"/>
      <c r="AV4"/>
      <c r="AW4"/>
      <c r="AX4" s="11"/>
    </row>
    <row r="5" spans="1:51" ht="14.1" customHeight="1">
      <c r="A5" s="7"/>
      <c r="B5" s="454" t="s">
        <v>725</v>
      </c>
      <c r="C5" s="454"/>
      <c r="D5" s="455" t="s">
        <v>726</v>
      </c>
      <c r="E5" s="455"/>
      <c r="F5" s="455" t="s">
        <v>727</v>
      </c>
      <c r="G5" s="455"/>
      <c r="H5" s="455" t="s">
        <v>8</v>
      </c>
      <c r="I5" s="455"/>
      <c r="J5" s="456" t="s">
        <v>15</v>
      </c>
      <c r="K5" s="456"/>
      <c r="L5" s="456"/>
      <c r="M5" s="7"/>
      <c r="N5" s="457" t="s">
        <v>728</v>
      </c>
      <c r="O5" s="457"/>
      <c r="P5" s="447" t="s">
        <v>19</v>
      </c>
      <c r="Q5" s="447"/>
      <c r="R5" s="7"/>
      <c r="S5" s="12"/>
      <c r="T5" s="12"/>
      <c r="U5" s="12"/>
      <c r="V5" s="12"/>
      <c r="W5" s="12"/>
      <c r="X5" s="12"/>
      <c r="Y5" s="12"/>
      <c r="Z5" s="12"/>
      <c r="AA5" s="12"/>
      <c r="AB5" s="10"/>
      <c r="AC5" s="438" t="s">
        <v>92</v>
      </c>
      <c r="AD5" s="438"/>
      <c r="AE5" s="22">
        <f>AA10+AA11</f>
        <v>6</v>
      </c>
      <c r="AF5" s="21" t="str">
        <f>IF(AA16&lt;18,IF(AA16&lt;14,IF(AA16&lt;10,IF(AA16&lt;5,IF(AA16&lt;3,"-2","-1"),0),"+1"),"+2"),"+3")</f>
        <v>-2</v>
      </c>
      <c r="AG5" s="438" t="s">
        <v>320</v>
      </c>
      <c r="AH5" s="438"/>
      <c r="AI5" s="22">
        <f>(AA15*2)</f>
        <v>6</v>
      </c>
      <c r="AJ5" s="21" t="str">
        <f>IF(AA16&lt;18,IF(AA16&lt;14,IF(AA16&lt;10,IF(AA16&lt;5,IF(AA16&lt;3,"-2","-1"),0),"+1"),"+2"),"+3")</f>
        <v>-2</v>
      </c>
      <c r="AK5" s="12"/>
      <c r="AL5"/>
      <c r="AM5"/>
      <c r="AN5"/>
      <c r="AO5"/>
      <c r="AP5"/>
      <c r="AQ5"/>
      <c r="AR5"/>
      <c r="AS5"/>
      <c r="AT5"/>
      <c r="AU5"/>
      <c r="AV5"/>
      <c r="AW5"/>
      <c r="AX5" s="11"/>
    </row>
    <row r="6" spans="1:51" ht="14.1" customHeight="1">
      <c r="A6" s="7"/>
      <c r="B6" s="448" t="s">
        <v>729</v>
      </c>
      <c r="C6" s="448"/>
      <c r="D6" s="449">
        <v>22</v>
      </c>
      <c r="E6" s="449"/>
      <c r="F6" s="449">
        <v>178</v>
      </c>
      <c r="G6" s="449"/>
      <c r="H6" s="450" t="s">
        <v>69</v>
      </c>
      <c r="I6" s="450" t="s">
        <v>69</v>
      </c>
      <c r="J6" s="451" t="s">
        <v>225</v>
      </c>
      <c r="K6" s="451" t="s">
        <v>96</v>
      </c>
      <c r="L6" s="451" t="s">
        <v>96</v>
      </c>
      <c r="M6" s="7"/>
      <c r="N6" s="452" t="s">
        <v>730</v>
      </c>
      <c r="O6" s="452"/>
      <c r="P6" s="453" t="s">
        <v>19</v>
      </c>
      <c r="Q6" s="453"/>
      <c r="R6" s="7"/>
      <c r="S6" s="12"/>
      <c r="T6" s="458" t="s">
        <v>731</v>
      </c>
      <c r="U6" s="458"/>
      <c r="V6" s="12"/>
      <c r="W6" s="12"/>
      <c r="X6" s="12"/>
      <c r="Y6" s="12"/>
      <c r="Z6" s="12"/>
      <c r="AA6" s="12"/>
      <c r="AB6" s="10"/>
      <c r="AC6" s="438" t="s">
        <v>136</v>
      </c>
      <c r="AD6" s="438"/>
      <c r="AE6" s="22">
        <f>ROUNDDOWN((AA55/2),0)+AA12</f>
        <v>18</v>
      </c>
      <c r="AF6" s="21" t="str">
        <f>IF(AA16&lt;18,IF(AA16&lt;14,IF(AA16&lt;10,IF(AA16&lt;5,IF(AA16&lt;3,"-2","-1"),0),"+1"),"+2"),"+3")</f>
        <v>-2</v>
      </c>
      <c r="AG6" s="438" t="s">
        <v>348</v>
      </c>
      <c r="AH6" s="438"/>
      <c r="AI6" s="22">
        <f>AA14+AA12</f>
        <v>26</v>
      </c>
      <c r="AJ6" s="21" t="str">
        <f>IF(AA16&lt;18,IF(AA16&lt;14,IF(AA16&lt;10,IF(AA16&lt;5,IF(AA16&lt;3,"-2","-1"),0),"+1"),"+2"),"+3")</f>
        <v>-2</v>
      </c>
      <c r="AK6" s="12"/>
      <c r="AL6"/>
      <c r="AM6"/>
      <c r="AN6"/>
      <c r="AO6"/>
      <c r="AP6"/>
      <c r="AQ6"/>
      <c r="AR6"/>
      <c r="AS6"/>
      <c r="AT6"/>
      <c r="AU6"/>
      <c r="AV6"/>
      <c r="AW6"/>
      <c r="AX6" s="11"/>
    </row>
    <row r="7" spans="1:51" ht="14.1" customHeight="1">
      <c r="A7" s="7"/>
      <c r="B7" s="459" t="s">
        <v>732</v>
      </c>
      <c r="C7" s="459"/>
      <c r="D7" s="460" t="s">
        <v>733</v>
      </c>
      <c r="E7" s="460"/>
      <c r="F7" s="460"/>
      <c r="G7" s="460"/>
      <c r="H7" s="460"/>
      <c r="I7" s="460"/>
      <c r="J7" s="23" t="s">
        <v>5</v>
      </c>
      <c r="K7" s="461" t="s">
        <v>133</v>
      </c>
      <c r="L7" s="461" t="s">
        <v>133</v>
      </c>
      <c r="M7" s="7"/>
      <c r="N7" s="462" t="s">
        <v>19</v>
      </c>
      <c r="O7" s="462"/>
      <c r="P7" s="463" t="s">
        <v>19</v>
      </c>
      <c r="Q7" s="463"/>
      <c r="R7" s="7"/>
      <c r="S7" s="10"/>
      <c r="T7" s="464" t="s">
        <v>0</v>
      </c>
      <c r="U7" s="464"/>
      <c r="V7" s="465" t="str">
        <f>C10</f>
        <v>トランサー</v>
      </c>
      <c r="W7" s="465"/>
      <c r="X7" s="464" t="s">
        <v>2</v>
      </c>
      <c r="Y7" s="464"/>
      <c r="Z7" s="466" t="str">
        <f>F10</f>
        <v>ナチュラル</v>
      </c>
      <c r="AA7" s="466"/>
      <c r="AB7" s="10"/>
      <c r="AC7" s="438" t="s">
        <v>171</v>
      </c>
      <c r="AD7" s="438"/>
      <c r="AE7" s="22">
        <f>ROUNDDOWN((AA55/2),0)+AA15</f>
        <v>9</v>
      </c>
      <c r="AF7" s="21" t="str">
        <f>IF(AA16&lt;18,IF(AA16&lt;14,IF(AA16&lt;10,IF(AA16&lt;5,IF(AA16&lt;3,"-2","-1"),0),"+1"),"+2"),"+3")</f>
        <v>-2</v>
      </c>
      <c r="AG7" s="438" t="s">
        <v>375</v>
      </c>
      <c r="AH7" s="438"/>
      <c r="AI7" s="22">
        <f>ROUNDDOWN((AA55/2),0)+AA13</f>
        <v>16</v>
      </c>
      <c r="AJ7" s="21" t="str">
        <f>IF(AA16&lt;18,IF(AA16&lt;14,IF(AA16&lt;10,IF(AA16&lt;5,IF(AA16&lt;3,"-2","-1"),0),"+1"),"+2"),"+3")</f>
        <v>-2</v>
      </c>
      <c r="AK7" s="12"/>
      <c r="AL7"/>
      <c r="AM7"/>
      <c r="AN7"/>
      <c r="AO7"/>
      <c r="AP7"/>
      <c r="AQ7"/>
      <c r="AR7"/>
      <c r="AS7"/>
      <c r="AT7"/>
      <c r="AU7"/>
      <c r="AV7"/>
      <c r="AW7"/>
      <c r="AX7" s="11"/>
    </row>
    <row r="8" spans="1:51" ht="14.1" customHeight="1">
      <c r="A8" s="7"/>
      <c r="B8" s="459"/>
      <c r="C8" s="459"/>
      <c r="D8" s="460"/>
      <c r="E8" s="460"/>
      <c r="F8" s="460"/>
      <c r="G8" s="460"/>
      <c r="H8" s="460"/>
      <c r="I8" s="460"/>
      <c r="J8" s="24" t="s">
        <v>3</v>
      </c>
      <c r="K8" s="467" t="s">
        <v>46</v>
      </c>
      <c r="L8" s="467" t="s">
        <v>46</v>
      </c>
      <c r="M8" s="7"/>
      <c r="N8" s="468" t="s">
        <v>19</v>
      </c>
      <c r="O8" s="468"/>
      <c r="P8" s="469" t="s">
        <v>19</v>
      </c>
      <c r="Q8" s="469"/>
      <c r="R8" s="7"/>
      <c r="S8" s="10"/>
      <c r="T8" s="470" t="s">
        <v>734</v>
      </c>
      <c r="U8" s="470"/>
      <c r="V8" s="470"/>
      <c r="W8" s="470"/>
      <c r="X8" s="470"/>
      <c r="Y8" s="470"/>
      <c r="Z8" s="470"/>
      <c r="AA8" s="25" t="s">
        <v>735</v>
      </c>
      <c r="AB8" s="10"/>
      <c r="AC8" s="438" t="s">
        <v>209</v>
      </c>
      <c r="AD8" s="438"/>
      <c r="AE8" s="22">
        <f>(AA12*2)</f>
        <v>24</v>
      </c>
      <c r="AF8" s="21" t="str">
        <f>IF(AA16&lt;18,IF(AA16&lt;14,IF(AA16&lt;10,IF(AA16&lt;5,IF(AA16&lt;3,"-2","-1"),0),"+1"),"+2"),"+3")</f>
        <v>-2</v>
      </c>
      <c r="AG8" s="438" t="s">
        <v>402</v>
      </c>
      <c r="AH8" s="438"/>
      <c r="AI8" s="22">
        <f>ROUNDDOWN((AA55/2),0)+AA16</f>
        <v>8</v>
      </c>
      <c r="AJ8" s="21" t="str">
        <f>IF(AA16&lt;18,IF(AA16&lt;14,IF(AA16&lt;10,IF(AA16&lt;5,IF(AA16&lt;3,"-2","-1"),0),"+1"),"+2"),"+3")</f>
        <v>-2</v>
      </c>
      <c r="AK8" s="12"/>
      <c r="AL8"/>
      <c r="AM8"/>
      <c r="AN8"/>
      <c r="AO8"/>
      <c r="AP8"/>
      <c r="AQ8"/>
      <c r="AR8"/>
      <c r="AS8"/>
      <c r="AT8"/>
      <c r="AU8"/>
      <c r="AV8"/>
      <c r="AW8"/>
      <c r="AX8" s="11"/>
    </row>
    <row r="9" spans="1:51" ht="14.1" customHeight="1">
      <c r="A9" s="7"/>
      <c r="B9" s="7"/>
      <c r="C9" s="7"/>
      <c r="D9" s="7"/>
      <c r="E9" s="7"/>
      <c r="F9" s="7"/>
      <c r="G9" s="7"/>
      <c r="H9" s="7"/>
      <c r="I9" s="7"/>
      <c r="J9" s="7"/>
      <c r="K9" s="7"/>
      <c r="L9" s="7"/>
      <c r="M9" s="7"/>
      <c r="N9" s="7"/>
      <c r="O9" s="7"/>
      <c r="P9" s="7"/>
      <c r="Q9" s="7"/>
      <c r="R9" s="7"/>
      <c r="S9" s="10"/>
      <c r="T9" s="26"/>
      <c r="U9" s="27" t="s">
        <v>736</v>
      </c>
      <c r="V9" s="27" t="s">
        <v>737</v>
      </c>
      <c r="W9" s="28" t="s">
        <v>738</v>
      </c>
      <c r="X9" s="27" t="s">
        <v>739</v>
      </c>
      <c r="Y9" s="27" t="s">
        <v>740</v>
      </c>
      <c r="Z9" s="27" t="s">
        <v>741</v>
      </c>
      <c r="AA9" s="29" t="s">
        <v>742</v>
      </c>
      <c r="AB9" s="10"/>
      <c r="AC9" s="471" t="s">
        <v>248</v>
      </c>
      <c r="AD9" s="471"/>
      <c r="AE9" s="30">
        <f>AA14+AA13</f>
        <v>24</v>
      </c>
      <c r="AF9" s="31" t="str">
        <f>IF(AA16&lt;18,IF(AA16&lt;14,IF(AA16&lt;10,IF(AA16&lt;5,IF(AA16&lt;3,"-2","-1"),0),"+1"),"+2"),"+3")</f>
        <v>-2</v>
      </c>
      <c r="AG9" s="471" t="s">
        <v>298</v>
      </c>
      <c r="AH9" s="471"/>
      <c r="AI9" s="30">
        <f>(AA16*2)</f>
        <v>4</v>
      </c>
      <c r="AJ9" s="31" t="str">
        <f>IF(AA16&lt;18,IF(AA16&lt;14,IF(AA16&lt;10,IF(AA16&lt;5,IF(AA16&lt;3,"-2","-1"),0),"+1"),"+2"),"+3")</f>
        <v>-2</v>
      </c>
      <c r="AK9" s="12"/>
      <c r="AL9"/>
      <c r="AM9"/>
      <c r="AN9"/>
      <c r="AO9"/>
      <c r="AP9"/>
      <c r="AQ9"/>
      <c r="AR9"/>
      <c r="AS9"/>
      <c r="AT9"/>
      <c r="AU9"/>
      <c r="AV9"/>
      <c r="AW9"/>
      <c r="AX9" s="11"/>
    </row>
    <row r="10" spans="1:51" ht="14.1" customHeight="1">
      <c r="A10" s="7"/>
      <c r="B10" s="472" t="s">
        <v>0</v>
      </c>
      <c r="C10" s="473" t="s">
        <v>82</v>
      </c>
      <c r="D10" s="473" t="s">
        <v>82</v>
      </c>
      <c r="E10" s="474" t="s">
        <v>2</v>
      </c>
      <c r="F10" s="475" t="s">
        <v>24</v>
      </c>
      <c r="G10" s="475" t="s">
        <v>24</v>
      </c>
      <c r="H10" s="7"/>
      <c r="I10" s="7"/>
      <c r="J10" s="476" t="s">
        <v>743</v>
      </c>
      <c r="K10" s="476"/>
      <c r="L10" s="476"/>
      <c r="M10" s="476"/>
      <c r="N10" s="476"/>
      <c r="O10" s="476"/>
      <c r="P10" s="476"/>
      <c r="Q10" s="476"/>
      <c r="R10" s="7"/>
      <c r="S10" s="10"/>
      <c r="T10" s="32" t="s">
        <v>744</v>
      </c>
      <c r="U10" s="33">
        <v>4</v>
      </c>
      <c r="V10" s="34">
        <v>-2</v>
      </c>
      <c r="W10" s="35">
        <f t="shared" ref="W10:W16" si="0">SUM(U10:V10)</f>
        <v>2</v>
      </c>
      <c r="X10" s="33">
        <f>IF(C10="トランサー",2,0)</f>
        <v>2</v>
      </c>
      <c r="Y10" s="34"/>
      <c r="Z10" s="33">
        <f>IF(F10="サイボーグ",1,0)</f>
        <v>0</v>
      </c>
      <c r="AA10" s="36">
        <f>W10+AA24+SUM(X10:Z10)-T70</f>
        <v>4</v>
      </c>
      <c r="AB10" s="10"/>
      <c r="AC10" s="10"/>
      <c r="AD10" s="10"/>
      <c r="AE10" s="10"/>
      <c r="AF10" s="10"/>
      <c r="AG10" s="10"/>
      <c r="AH10" s="10"/>
      <c r="AI10" s="10"/>
      <c r="AJ10" s="10"/>
      <c r="AK10" s="10"/>
      <c r="AL10"/>
      <c r="AM10"/>
      <c r="AN10"/>
      <c r="AO10"/>
      <c r="AP10"/>
      <c r="AQ10"/>
      <c r="AR10"/>
      <c r="AS10"/>
      <c r="AT10"/>
      <c r="AU10"/>
      <c r="AV10"/>
      <c r="AW10"/>
      <c r="AX10" s="11"/>
    </row>
    <row r="11" spans="1:51" ht="14.1" customHeight="1">
      <c r="A11" s="7"/>
      <c r="B11" s="472"/>
      <c r="C11" s="473" t="s">
        <v>82</v>
      </c>
      <c r="D11" s="473" t="s">
        <v>82</v>
      </c>
      <c r="E11" s="474"/>
      <c r="F11" s="475" t="s">
        <v>24</v>
      </c>
      <c r="G11" s="475" t="s">
        <v>24</v>
      </c>
      <c r="H11" s="7"/>
      <c r="I11" s="7"/>
      <c r="J11" s="477" t="s">
        <v>13</v>
      </c>
      <c r="K11" s="477"/>
      <c r="L11" s="478" t="s">
        <v>138</v>
      </c>
      <c r="M11" s="478" t="s">
        <v>138</v>
      </c>
      <c r="N11" s="479" t="s">
        <v>745</v>
      </c>
      <c r="O11" s="479"/>
      <c r="P11" s="480" t="s">
        <v>570</v>
      </c>
      <c r="Q11" s="480" t="s">
        <v>570</v>
      </c>
      <c r="R11" s="7"/>
      <c r="S11" s="10"/>
      <c r="T11" s="32" t="s">
        <v>746</v>
      </c>
      <c r="U11" s="33">
        <v>4</v>
      </c>
      <c r="V11" s="34">
        <v>-2</v>
      </c>
      <c r="W11" s="35">
        <f t="shared" si="0"/>
        <v>2</v>
      </c>
      <c r="X11" s="33">
        <f>IF(C10="サイキッカー",1,0)</f>
        <v>0</v>
      </c>
      <c r="Y11" s="34"/>
      <c r="Z11" s="33">
        <f>IF(F10="ロボット",1,0)</f>
        <v>0</v>
      </c>
      <c r="AA11" s="36">
        <f>W11+AA25+SUM(X11:Z11)-U70</f>
        <v>2</v>
      </c>
      <c r="AB11" s="10"/>
      <c r="AC11" s="10"/>
      <c r="AD11" s="10"/>
      <c r="AE11" s="10"/>
      <c r="AF11" s="10"/>
      <c r="AG11" s="10"/>
      <c r="AH11" s="10"/>
      <c r="AI11" s="10"/>
      <c r="AJ11" s="10"/>
      <c r="AK11" s="10"/>
      <c r="AL11"/>
      <c r="AM11"/>
      <c r="AN11"/>
      <c r="AO11"/>
      <c r="AP11"/>
      <c r="AQ11"/>
      <c r="AR11"/>
      <c r="AS11"/>
      <c r="AT11"/>
      <c r="AU11"/>
      <c r="AV11"/>
      <c r="AW11"/>
      <c r="AX11" s="11"/>
    </row>
    <row r="12" spans="1:51" ht="14.1" customHeight="1">
      <c r="A12" s="7"/>
      <c r="B12" s="37"/>
      <c r="C12" s="7"/>
      <c r="D12" s="7"/>
      <c r="E12" s="7"/>
      <c r="F12" s="7"/>
      <c r="G12" s="7"/>
      <c r="H12" s="7"/>
      <c r="I12" s="7"/>
      <c r="J12" s="477"/>
      <c r="K12" s="477"/>
      <c r="L12" s="481" t="s">
        <v>236</v>
      </c>
      <c r="M12" s="481" t="s">
        <v>236</v>
      </c>
      <c r="N12" s="482" t="s">
        <v>747</v>
      </c>
      <c r="O12" s="482"/>
      <c r="P12" s="483" t="s">
        <v>453</v>
      </c>
      <c r="Q12" s="483" t="s">
        <v>453</v>
      </c>
      <c r="R12" s="7"/>
      <c r="S12" s="10"/>
      <c r="T12" s="32" t="s">
        <v>748</v>
      </c>
      <c r="U12" s="33">
        <v>4</v>
      </c>
      <c r="V12" s="34">
        <v>8</v>
      </c>
      <c r="W12" s="35">
        <f t="shared" si="0"/>
        <v>12</v>
      </c>
      <c r="X12" s="33">
        <f>IF(C10="エスパー",1,0)+IF(C10="アンノウン",1,0)</f>
        <v>0</v>
      </c>
      <c r="Y12" s="34"/>
      <c r="Z12" s="33">
        <f>IF(F10="コーディネーター",1,0)</f>
        <v>0</v>
      </c>
      <c r="AA12" s="36">
        <f>W12+AA26+SUM(X12:Z12)-V70</f>
        <v>12</v>
      </c>
      <c r="AB12" s="10"/>
      <c r="AC12" s="484" t="s">
        <v>749</v>
      </c>
      <c r="AD12" s="484"/>
      <c r="AE12" s="484"/>
      <c r="AF12" s="484"/>
      <c r="AG12" s="484"/>
      <c r="AH12" s="484"/>
      <c r="AI12" s="484"/>
      <c r="AJ12" s="484"/>
      <c r="AK12" s="10"/>
      <c r="AL12"/>
      <c r="AM12"/>
      <c r="AN12"/>
      <c r="AO12"/>
      <c r="AP12"/>
      <c r="AQ12"/>
      <c r="AR12"/>
      <c r="AS12"/>
      <c r="AT12"/>
      <c r="AU12"/>
      <c r="AV12"/>
      <c r="AW12"/>
      <c r="AX12" s="11"/>
    </row>
    <row r="13" spans="1:51" ht="14.1" customHeight="1">
      <c r="A13" s="7"/>
      <c r="B13" s="472" t="s">
        <v>4</v>
      </c>
      <c r="C13" s="485" t="s">
        <v>47</v>
      </c>
      <c r="D13" s="485" t="s">
        <v>47</v>
      </c>
      <c r="E13" s="474" t="s">
        <v>1</v>
      </c>
      <c r="F13" s="486" t="s">
        <v>44</v>
      </c>
      <c r="G13" s="486" t="s">
        <v>44</v>
      </c>
      <c r="H13" s="7"/>
      <c r="I13" s="7"/>
      <c r="J13" s="476" t="s">
        <v>750</v>
      </c>
      <c r="K13" s="476"/>
      <c r="L13" s="476"/>
      <c r="M13" s="476"/>
      <c r="N13" s="476"/>
      <c r="O13" s="476"/>
      <c r="P13" s="476"/>
      <c r="Q13" s="476"/>
      <c r="R13" s="7"/>
      <c r="S13" s="10"/>
      <c r="T13" s="32" t="s">
        <v>751</v>
      </c>
      <c r="U13" s="33">
        <v>4</v>
      </c>
      <c r="V13" s="34">
        <v>0</v>
      </c>
      <c r="W13" s="35">
        <f t="shared" si="0"/>
        <v>4</v>
      </c>
      <c r="X13" s="33">
        <f>IF(C10="エスパー",2,0)+IF(C10="クリエイター",1,0)</f>
        <v>0</v>
      </c>
      <c r="Y13" s="34"/>
      <c r="Z13" s="33">
        <f>IF(F10="ナチュラル",1,0)</f>
        <v>1</v>
      </c>
      <c r="AA13" s="36">
        <f>W13+AA27+SUM(X13:Z13)-W70</f>
        <v>10</v>
      </c>
      <c r="AB13" s="10"/>
      <c r="AC13" s="38" t="s">
        <v>752</v>
      </c>
      <c r="AD13" s="34" t="s">
        <v>753</v>
      </c>
      <c r="AE13" s="487" t="s">
        <v>754</v>
      </c>
      <c r="AF13" s="487"/>
      <c r="AG13" s="487" t="s">
        <v>755</v>
      </c>
      <c r="AH13" s="487"/>
      <c r="AI13" s="34" t="s">
        <v>756</v>
      </c>
      <c r="AJ13" s="39" t="s">
        <v>757</v>
      </c>
      <c r="AK13" s="12"/>
      <c r="AL13"/>
      <c r="AM13"/>
      <c r="AN13"/>
      <c r="AO13"/>
      <c r="AP13"/>
      <c r="AQ13"/>
      <c r="AR13"/>
      <c r="AS13"/>
      <c r="AT13"/>
      <c r="AU13"/>
      <c r="AV13"/>
      <c r="AW13"/>
      <c r="AX13" s="11"/>
    </row>
    <row r="14" spans="1:51" ht="14.1" customHeight="1">
      <c r="A14" s="7"/>
      <c r="B14" s="472"/>
      <c r="C14" s="485" t="s">
        <v>47</v>
      </c>
      <c r="D14" s="485" t="s">
        <v>47</v>
      </c>
      <c r="E14" s="474"/>
      <c r="F14" s="486" t="s">
        <v>44</v>
      </c>
      <c r="G14" s="486" t="s">
        <v>44</v>
      </c>
      <c r="H14" s="7"/>
      <c r="I14" s="7"/>
      <c r="J14" s="488"/>
      <c r="K14" s="488"/>
      <c r="L14" s="488"/>
      <c r="M14" s="488"/>
      <c r="N14" s="488"/>
      <c r="O14" s="489" t="s">
        <v>758</v>
      </c>
      <c r="P14" s="489"/>
      <c r="Q14" s="40" t="s">
        <v>759</v>
      </c>
      <c r="R14" s="7"/>
      <c r="S14" s="10"/>
      <c r="T14" s="32" t="s">
        <v>760</v>
      </c>
      <c r="U14" s="33">
        <v>4</v>
      </c>
      <c r="V14" s="34">
        <v>10</v>
      </c>
      <c r="W14" s="35">
        <f t="shared" si="0"/>
        <v>14</v>
      </c>
      <c r="X14" s="33">
        <f>IF(C10="クリエイター",2,0)</f>
        <v>0</v>
      </c>
      <c r="Y14" s="34"/>
      <c r="Z14" s="33">
        <f>IF(F10="ハイブリッド",1,0)</f>
        <v>0</v>
      </c>
      <c r="AA14" s="36">
        <f>W14+AA28+SUM(X14:Z14)-X70</f>
        <v>14</v>
      </c>
      <c r="AB14" s="12"/>
      <c r="AC14" s="41" t="s">
        <v>761</v>
      </c>
      <c r="AD14" s="42" t="s">
        <v>762</v>
      </c>
      <c r="AE14" s="490" t="s">
        <v>763</v>
      </c>
      <c r="AF14" s="490"/>
      <c r="AG14" s="490" t="s">
        <v>764</v>
      </c>
      <c r="AH14" s="490"/>
      <c r="AI14" s="42" t="s">
        <v>765</v>
      </c>
      <c r="AJ14" s="43" t="s">
        <v>766</v>
      </c>
      <c r="AK14" s="12"/>
      <c r="AL14"/>
      <c r="AM14"/>
      <c r="AN14"/>
      <c r="AO14"/>
      <c r="AP14"/>
      <c r="AQ14"/>
      <c r="AR14"/>
      <c r="AS14"/>
      <c r="AT14"/>
      <c r="AU14"/>
      <c r="AV14"/>
      <c r="AW14"/>
      <c r="AX14" s="11"/>
      <c r="AY14" s="11"/>
    </row>
    <row r="15" spans="1:51" ht="14.1" customHeight="1">
      <c r="A15" s="7"/>
      <c r="B15" s="7"/>
      <c r="C15" s="7"/>
      <c r="D15" s="7"/>
      <c r="E15" s="7"/>
      <c r="F15" s="7"/>
      <c r="G15" s="7"/>
      <c r="H15" s="7"/>
      <c r="I15" s="7"/>
      <c r="J15" s="488"/>
      <c r="K15" s="488"/>
      <c r="L15" s="488"/>
      <c r="M15" s="488"/>
      <c r="N15" s="488"/>
      <c r="O15" s="44" t="s">
        <v>34</v>
      </c>
      <c r="P15" s="45">
        <f t="shared" ref="P15:P20" si="1">ROUNDDOWN((AE4+AF4)/2,0)</f>
        <v>3</v>
      </c>
      <c r="Q15" s="46"/>
      <c r="R15" s="7"/>
      <c r="S15" s="10"/>
      <c r="T15" s="32" t="s">
        <v>767</v>
      </c>
      <c r="U15" s="33">
        <v>4</v>
      </c>
      <c r="V15" s="34">
        <v>-2</v>
      </c>
      <c r="W15" s="35">
        <f t="shared" si="0"/>
        <v>2</v>
      </c>
      <c r="X15" s="33">
        <f>IF(C10="サイキッカー",2,0)+IF(C10="トランサー",1,0)</f>
        <v>1</v>
      </c>
      <c r="Y15" s="34"/>
      <c r="Z15" s="33">
        <f>IF(F10="アンドロイド",1,0)</f>
        <v>0</v>
      </c>
      <c r="AA15" s="36">
        <f>W15+AA29+SUM(X15:Z15)-Y70</f>
        <v>3</v>
      </c>
      <c r="AB15" s="10"/>
      <c r="AC15" s="10"/>
      <c r="AD15" s="10"/>
      <c r="AE15" s="10"/>
      <c r="AF15" s="10"/>
      <c r="AG15" s="10"/>
      <c r="AH15" s="10"/>
      <c r="AI15" s="10"/>
      <c r="AJ15" s="10"/>
      <c r="AK15" s="12"/>
      <c r="AL15"/>
      <c r="AM15"/>
      <c r="AN15"/>
      <c r="AO15"/>
      <c r="AP15"/>
      <c r="AQ15"/>
      <c r="AR15"/>
      <c r="AS15"/>
      <c r="AT15"/>
      <c r="AU15"/>
      <c r="AV15"/>
      <c r="AW15"/>
      <c r="AX15" s="11"/>
      <c r="AY15" s="11"/>
    </row>
    <row r="16" spans="1:51" ht="14.1" customHeight="1">
      <c r="A16" s="7"/>
      <c r="B16" s="499" t="s">
        <v>768</v>
      </c>
      <c r="C16" s="499"/>
      <c r="D16" s="499"/>
      <c r="E16" s="7"/>
      <c r="F16" s="499" t="s">
        <v>769</v>
      </c>
      <c r="G16" s="499"/>
      <c r="H16" s="499"/>
      <c r="I16" s="7"/>
      <c r="J16" s="488"/>
      <c r="K16" s="488"/>
      <c r="L16" s="488"/>
      <c r="M16" s="488"/>
      <c r="N16" s="488"/>
      <c r="O16" s="44" t="s">
        <v>92</v>
      </c>
      <c r="P16" s="45">
        <f t="shared" si="1"/>
        <v>2</v>
      </c>
      <c r="Q16" s="46"/>
      <c r="R16" s="7"/>
      <c r="S16" s="10"/>
      <c r="T16" s="32" t="s">
        <v>770</v>
      </c>
      <c r="U16" s="33">
        <v>4</v>
      </c>
      <c r="V16" s="34">
        <v>-2</v>
      </c>
      <c r="W16" s="35">
        <f t="shared" si="0"/>
        <v>2</v>
      </c>
      <c r="X16" s="33">
        <f>IF(C10="アンノウン",2,0)</f>
        <v>0</v>
      </c>
      <c r="Y16" s="34"/>
      <c r="Z16" s="33">
        <v>0</v>
      </c>
      <c r="AA16" s="36">
        <f>W16+AA30+SUM(X16:Z16)-Z70</f>
        <v>2</v>
      </c>
      <c r="AB16" s="10"/>
      <c r="AC16" s="10"/>
      <c r="AD16" s="10"/>
      <c r="AE16" s="10"/>
      <c r="AF16" s="10"/>
      <c r="AG16" s="10"/>
      <c r="AH16" s="10"/>
      <c r="AI16" s="10"/>
      <c r="AJ16" s="10"/>
      <c r="AK16" s="12"/>
      <c r="AL16"/>
      <c r="AM16"/>
      <c r="AN16"/>
      <c r="AO16"/>
      <c r="AP16"/>
      <c r="AQ16"/>
      <c r="AR16"/>
      <c r="AS16"/>
      <c r="AT16"/>
      <c r="AU16"/>
      <c r="AV16"/>
      <c r="AW16"/>
      <c r="AX16" s="11"/>
      <c r="AY16" s="11"/>
    </row>
    <row r="17" spans="1:51" ht="14.1" customHeight="1">
      <c r="A17" s="7"/>
      <c r="B17" s="494" t="s">
        <v>771</v>
      </c>
      <c r="C17" s="494"/>
      <c r="D17" s="495">
        <f>ABS(AA49)</f>
        <v>10</v>
      </c>
      <c r="E17" s="7"/>
      <c r="F17" s="454" t="s">
        <v>744</v>
      </c>
      <c r="G17" s="454"/>
      <c r="H17" s="47">
        <f t="shared" ref="H17:H23" si="2">AA10</f>
        <v>4</v>
      </c>
      <c r="I17" s="7"/>
      <c r="J17" s="488"/>
      <c r="K17" s="488"/>
      <c r="L17" s="488"/>
      <c r="M17" s="488"/>
      <c r="N17" s="488"/>
      <c r="O17" s="44" t="s">
        <v>136</v>
      </c>
      <c r="P17" s="45">
        <f t="shared" si="1"/>
        <v>8</v>
      </c>
      <c r="Q17" s="46"/>
      <c r="R17" s="7"/>
      <c r="S17" s="10"/>
      <c r="T17" s="48" t="s">
        <v>772</v>
      </c>
      <c r="U17" s="49">
        <f t="shared" ref="U17:AA17" si="3">SUM(U10:U16)</f>
        <v>28</v>
      </c>
      <c r="V17" s="49">
        <f t="shared" si="3"/>
        <v>10</v>
      </c>
      <c r="W17" s="50">
        <f t="shared" si="3"/>
        <v>38</v>
      </c>
      <c r="X17" s="49">
        <f t="shared" si="3"/>
        <v>3</v>
      </c>
      <c r="Y17" s="49">
        <f t="shared" si="3"/>
        <v>0</v>
      </c>
      <c r="Z17" s="49">
        <f t="shared" si="3"/>
        <v>1</v>
      </c>
      <c r="AA17" s="51">
        <f t="shared" si="3"/>
        <v>47</v>
      </c>
      <c r="AB17" s="10"/>
      <c r="AC17" s="500" t="s">
        <v>719</v>
      </c>
      <c r="AD17" s="500"/>
      <c r="AE17" s="500"/>
      <c r="AF17" s="500"/>
      <c r="AG17" s="500"/>
      <c r="AH17" s="500"/>
      <c r="AI17" s="500"/>
      <c r="AJ17" s="500"/>
      <c r="AK17" s="12"/>
      <c r="AL17"/>
      <c r="AM17"/>
      <c r="AN17"/>
      <c r="AO17"/>
      <c r="AP17"/>
      <c r="AQ17"/>
      <c r="AR17"/>
      <c r="AS17"/>
      <c r="AT17"/>
      <c r="AU17"/>
      <c r="AV17"/>
      <c r="AW17"/>
      <c r="AX17" s="11"/>
      <c r="AY17" s="11"/>
    </row>
    <row r="18" spans="1:51" ht="14.1" customHeight="1">
      <c r="A18" s="7"/>
      <c r="B18" s="494"/>
      <c r="C18" s="494"/>
      <c r="D18" s="495"/>
      <c r="E18" s="7"/>
      <c r="F18" s="454" t="s">
        <v>746</v>
      </c>
      <c r="G18" s="454"/>
      <c r="H18" s="47">
        <f t="shared" si="2"/>
        <v>2</v>
      </c>
      <c r="I18" s="7"/>
      <c r="J18" s="488"/>
      <c r="K18" s="488"/>
      <c r="L18" s="488"/>
      <c r="M18" s="488"/>
      <c r="N18" s="488"/>
      <c r="O18" s="44" t="s">
        <v>171</v>
      </c>
      <c r="P18" s="45">
        <f t="shared" si="1"/>
        <v>3</v>
      </c>
      <c r="Q18" s="46"/>
      <c r="R18" s="7"/>
      <c r="S18" s="10"/>
      <c r="T18" s="12"/>
      <c r="U18" s="12">
        <f>28-U17</f>
        <v>0</v>
      </c>
      <c r="V18" s="12">
        <f>10-V17</f>
        <v>0</v>
      </c>
      <c r="W18" s="12"/>
      <c r="X18" s="12">
        <f>3-X17</f>
        <v>0</v>
      </c>
      <c r="Y18" s="12">
        <f>3-Y17</f>
        <v>3</v>
      </c>
      <c r="Z18" s="12">
        <f>1-Z17</f>
        <v>0</v>
      </c>
      <c r="AA18" s="12"/>
      <c r="AB18" s="10"/>
      <c r="AC18" s="501" t="s">
        <v>773</v>
      </c>
      <c r="AD18" s="501"/>
      <c r="AE18" s="502" t="s">
        <v>774</v>
      </c>
      <c r="AF18" s="502"/>
      <c r="AG18" s="502"/>
      <c r="AH18" s="503" t="s">
        <v>775</v>
      </c>
      <c r="AI18" s="503"/>
      <c r="AJ18" s="503"/>
      <c r="AK18" s="12"/>
      <c r="AL18"/>
      <c r="AM18"/>
      <c r="AN18"/>
      <c r="AO18"/>
      <c r="AP18"/>
      <c r="AQ18"/>
      <c r="AR18"/>
      <c r="AS18"/>
      <c r="AT18"/>
      <c r="AU18"/>
      <c r="AV18"/>
      <c r="AW18"/>
      <c r="AX18" s="11"/>
      <c r="AY18" s="11"/>
    </row>
    <row r="19" spans="1:51" ht="14.1" customHeight="1">
      <c r="A19" s="7"/>
      <c r="B19" s="494" t="s">
        <v>776</v>
      </c>
      <c r="C19" s="494"/>
      <c r="D19" s="495">
        <f>ABS(AA50)</f>
        <v>22</v>
      </c>
      <c r="E19" s="7"/>
      <c r="F19" s="454" t="s">
        <v>748</v>
      </c>
      <c r="G19" s="454"/>
      <c r="H19" s="47">
        <f t="shared" si="2"/>
        <v>12</v>
      </c>
      <c r="I19" s="7"/>
      <c r="J19" s="488"/>
      <c r="K19" s="488"/>
      <c r="L19" s="488"/>
      <c r="M19" s="488"/>
      <c r="N19" s="488"/>
      <c r="O19" s="44" t="s">
        <v>209</v>
      </c>
      <c r="P19" s="45">
        <f t="shared" si="1"/>
        <v>11</v>
      </c>
      <c r="Q19" s="46"/>
      <c r="R19" s="7"/>
      <c r="S19" s="10"/>
      <c r="T19" s="10"/>
      <c r="U19" s="496" t="s">
        <v>777</v>
      </c>
      <c r="V19" s="496"/>
      <c r="W19" s="496"/>
      <c r="X19" s="497" t="s">
        <v>778</v>
      </c>
      <c r="Y19" s="497"/>
      <c r="Z19" s="497"/>
      <c r="AA19" s="10"/>
      <c r="AB19" s="10"/>
      <c r="AC19" s="498" t="s">
        <v>779</v>
      </c>
      <c r="AD19" s="498"/>
      <c r="AE19" s="491" t="s">
        <v>774</v>
      </c>
      <c r="AF19" s="491"/>
      <c r="AG19" s="491"/>
      <c r="AH19" s="492" t="s">
        <v>780</v>
      </c>
      <c r="AI19" s="492"/>
      <c r="AJ19" s="492"/>
      <c r="AK19" s="10"/>
      <c r="AL19"/>
      <c r="AM19"/>
      <c r="AN19"/>
      <c r="AO19"/>
      <c r="AP19"/>
      <c r="AQ19"/>
      <c r="AR19"/>
      <c r="AS19"/>
      <c r="AT19"/>
      <c r="AU19"/>
      <c r="AV19"/>
      <c r="AW19"/>
      <c r="AX19" s="11"/>
      <c r="AY19" s="11"/>
    </row>
    <row r="20" spans="1:51" ht="14.1" customHeight="1">
      <c r="A20" s="7"/>
      <c r="B20" s="494"/>
      <c r="C20" s="494"/>
      <c r="D20" s="495"/>
      <c r="E20" s="7"/>
      <c r="F20" s="454" t="s">
        <v>751</v>
      </c>
      <c r="G20" s="454"/>
      <c r="H20" s="47">
        <f t="shared" si="2"/>
        <v>10</v>
      </c>
      <c r="I20" s="7"/>
      <c r="J20" s="488"/>
      <c r="K20" s="488"/>
      <c r="L20" s="488"/>
      <c r="M20" s="488"/>
      <c r="N20" s="488"/>
      <c r="O20" s="44" t="s">
        <v>248</v>
      </c>
      <c r="P20" s="45">
        <f t="shared" si="1"/>
        <v>11</v>
      </c>
      <c r="Q20" s="46"/>
      <c r="R20" s="7"/>
      <c r="S20" s="10"/>
      <c r="T20" s="10"/>
      <c r="U20" s="496"/>
      <c r="V20" s="496"/>
      <c r="W20" s="496"/>
      <c r="X20" s="497"/>
      <c r="Y20" s="497"/>
      <c r="Z20" s="497"/>
      <c r="AA20" s="10"/>
      <c r="AB20" s="10"/>
      <c r="AC20" s="498" t="s">
        <v>781</v>
      </c>
      <c r="AD20" s="498"/>
      <c r="AE20" s="491" t="s">
        <v>774</v>
      </c>
      <c r="AF20" s="491"/>
      <c r="AG20" s="491"/>
      <c r="AH20" s="493" t="s">
        <v>774</v>
      </c>
      <c r="AI20" s="493"/>
      <c r="AJ20" s="493"/>
      <c r="AK20" s="10"/>
      <c r="AL20"/>
      <c r="AM20"/>
      <c r="AN20"/>
      <c r="AO20"/>
      <c r="AP20"/>
      <c r="AQ20"/>
      <c r="AR20"/>
      <c r="AS20"/>
      <c r="AT20"/>
      <c r="AU20"/>
      <c r="AV20"/>
      <c r="AW20"/>
      <c r="AX20" s="11"/>
      <c r="AY20" s="11"/>
    </row>
    <row r="21" spans="1:51" ht="14.1" customHeight="1">
      <c r="A21" s="7"/>
      <c r="B21" s="494" t="s">
        <v>782</v>
      </c>
      <c r="C21" s="494"/>
      <c r="D21" s="507">
        <f>AA51</f>
        <v>18</v>
      </c>
      <c r="E21" s="7"/>
      <c r="F21" s="454" t="s">
        <v>760</v>
      </c>
      <c r="G21" s="454"/>
      <c r="H21" s="47">
        <f t="shared" si="2"/>
        <v>14</v>
      </c>
      <c r="I21" s="7"/>
      <c r="J21" s="488"/>
      <c r="K21" s="488"/>
      <c r="L21" s="488"/>
      <c r="M21" s="488"/>
      <c r="N21" s="488"/>
      <c r="O21" s="44" t="s">
        <v>287</v>
      </c>
      <c r="P21" s="45">
        <f t="shared" ref="P21:P26" si="4">ROUNDDOWN((AI4+AJ4)/2,0)</f>
        <v>7</v>
      </c>
      <c r="Q21" s="46"/>
      <c r="R21" s="7"/>
      <c r="S21" s="10"/>
      <c r="T21" s="10"/>
      <c r="U21" s="10"/>
      <c r="V21" s="10"/>
      <c r="W21" s="10"/>
      <c r="X21" s="10"/>
      <c r="Y21" s="10"/>
      <c r="Z21" s="10"/>
      <c r="AA21" s="10"/>
      <c r="AB21" s="10"/>
      <c r="AC21" s="498" t="s">
        <v>783</v>
      </c>
      <c r="AD21" s="498"/>
      <c r="AE21" s="491" t="s">
        <v>774</v>
      </c>
      <c r="AF21" s="491"/>
      <c r="AG21" s="491"/>
      <c r="AH21" s="492" t="s">
        <v>784</v>
      </c>
      <c r="AI21" s="492"/>
      <c r="AJ21" s="492"/>
      <c r="AK21" s="10"/>
      <c r="AL21"/>
      <c r="AM21"/>
      <c r="AN21"/>
      <c r="AO21"/>
      <c r="AP21"/>
      <c r="AQ21"/>
      <c r="AR21"/>
      <c r="AS21"/>
      <c r="AT21"/>
      <c r="AU21"/>
      <c r="AV21"/>
      <c r="AW21"/>
      <c r="AX21" s="11"/>
      <c r="AY21" s="11"/>
    </row>
    <row r="22" spans="1:51" ht="14.1" customHeight="1">
      <c r="A22" s="7"/>
      <c r="B22" s="494"/>
      <c r="C22" s="494"/>
      <c r="D22" s="507"/>
      <c r="E22" s="7"/>
      <c r="F22" s="454" t="s">
        <v>767</v>
      </c>
      <c r="G22" s="454"/>
      <c r="H22" s="47">
        <f t="shared" si="2"/>
        <v>3</v>
      </c>
      <c r="I22" s="7"/>
      <c r="J22" s="488"/>
      <c r="K22" s="488"/>
      <c r="L22" s="488"/>
      <c r="M22" s="488"/>
      <c r="N22" s="488"/>
      <c r="O22" s="44" t="s">
        <v>320</v>
      </c>
      <c r="P22" s="45">
        <f t="shared" si="4"/>
        <v>2</v>
      </c>
      <c r="Q22" s="46"/>
      <c r="R22" s="7"/>
      <c r="S22" s="10"/>
      <c r="T22" s="508" t="s">
        <v>785</v>
      </c>
      <c r="U22" s="508"/>
      <c r="V22" s="508"/>
      <c r="W22" s="508"/>
      <c r="X22" s="508"/>
      <c r="Y22" s="508"/>
      <c r="Z22" s="53" t="s">
        <v>786</v>
      </c>
      <c r="AA22" s="54">
        <f>5+IF(C10="ノーマル",1,0)</f>
        <v>5</v>
      </c>
      <c r="AB22" s="10"/>
      <c r="AC22" s="498" t="s">
        <v>787</v>
      </c>
      <c r="AD22" s="498"/>
      <c r="AE22" s="509" t="s">
        <v>788</v>
      </c>
      <c r="AF22" s="509"/>
      <c r="AG22" s="509"/>
      <c r="AH22" s="492" t="s">
        <v>789</v>
      </c>
      <c r="AI22" s="492"/>
      <c r="AJ22" s="492"/>
      <c r="AK22" s="10"/>
      <c r="AL22"/>
      <c r="AM22"/>
      <c r="AN22"/>
      <c r="AO22"/>
      <c r="AP22"/>
      <c r="AQ22"/>
      <c r="AR22"/>
      <c r="AS22"/>
      <c r="AT22"/>
      <c r="AU22"/>
      <c r="AV22"/>
      <c r="AW22"/>
      <c r="AX22" s="11"/>
      <c r="AY22" s="11"/>
    </row>
    <row r="23" spans="1:51" ht="14.1" customHeight="1">
      <c r="A23" s="7"/>
      <c r="B23" s="494" t="s">
        <v>790</v>
      </c>
      <c r="C23" s="494"/>
      <c r="D23" s="495">
        <f>AA52</f>
        <v>1</v>
      </c>
      <c r="E23" s="7"/>
      <c r="F23" s="459" t="s">
        <v>770</v>
      </c>
      <c r="G23" s="459"/>
      <c r="H23" s="55">
        <f t="shared" si="2"/>
        <v>2</v>
      </c>
      <c r="I23" s="7"/>
      <c r="J23" s="488"/>
      <c r="K23" s="488"/>
      <c r="L23" s="488"/>
      <c r="M23" s="488"/>
      <c r="N23" s="488"/>
      <c r="O23" s="44" t="s">
        <v>348</v>
      </c>
      <c r="P23" s="45">
        <f t="shared" si="4"/>
        <v>12</v>
      </c>
      <c r="Q23" s="46"/>
      <c r="R23" s="7"/>
      <c r="S23" s="10"/>
      <c r="T23" s="56" t="s">
        <v>791</v>
      </c>
      <c r="U23" s="57" t="s">
        <v>792</v>
      </c>
      <c r="V23" s="57" t="s">
        <v>793</v>
      </c>
      <c r="W23" s="57" t="s">
        <v>794</v>
      </c>
      <c r="X23" s="57"/>
      <c r="Y23" s="57"/>
      <c r="Z23" s="57"/>
      <c r="AA23" s="58" t="s">
        <v>795</v>
      </c>
      <c r="AB23" s="10"/>
      <c r="AC23" s="504" t="s">
        <v>796</v>
      </c>
      <c r="AD23" s="504"/>
      <c r="AE23" s="505" t="s">
        <v>788</v>
      </c>
      <c r="AF23" s="505"/>
      <c r="AG23" s="505"/>
      <c r="AH23" s="506" t="s">
        <v>797</v>
      </c>
      <c r="AI23" s="506"/>
      <c r="AJ23" s="506"/>
      <c r="AK23" s="10"/>
      <c r="AL23"/>
      <c r="AM23"/>
      <c r="AN23"/>
      <c r="AO23"/>
      <c r="AP23"/>
      <c r="AQ23"/>
      <c r="AR23"/>
      <c r="AS23"/>
      <c r="AT23"/>
      <c r="AU23"/>
      <c r="AV23"/>
      <c r="AW23"/>
      <c r="AX23" s="11"/>
      <c r="AY23" s="11"/>
    </row>
    <row r="24" spans="1:51" ht="14.1" customHeight="1">
      <c r="A24" s="7"/>
      <c r="B24" s="494"/>
      <c r="C24" s="494"/>
      <c r="D24" s="495"/>
      <c r="E24" s="7"/>
      <c r="F24" s="7"/>
      <c r="G24" s="7"/>
      <c r="H24" s="7"/>
      <c r="I24" s="7"/>
      <c r="J24" s="488"/>
      <c r="K24" s="488"/>
      <c r="L24" s="488"/>
      <c r="M24" s="488"/>
      <c r="N24" s="488"/>
      <c r="O24" s="44" t="s">
        <v>375</v>
      </c>
      <c r="P24" s="45">
        <f t="shared" si="4"/>
        <v>7</v>
      </c>
      <c r="Q24" s="46"/>
      <c r="R24" s="7"/>
      <c r="S24" s="10"/>
      <c r="T24" s="59" t="str">
        <f t="shared" ref="T24:T30" si="5">T10</f>
        <v>筋力</v>
      </c>
      <c r="U24" s="34"/>
      <c r="V24" s="60"/>
      <c r="W24" s="60"/>
      <c r="X24" s="60"/>
      <c r="Y24" s="60"/>
      <c r="Z24" s="60"/>
      <c r="AA24" s="21">
        <f t="shared" ref="AA24:AA31" si="6">SUM(U24:Z24)</f>
        <v>0</v>
      </c>
      <c r="AB24" s="10"/>
      <c r="AC24" s="10"/>
      <c r="AD24" s="10"/>
      <c r="AE24" s="10"/>
      <c r="AF24" s="10"/>
      <c r="AG24" s="10"/>
      <c r="AH24" s="10"/>
      <c r="AI24" s="10"/>
      <c r="AJ24" s="10"/>
      <c r="AK24" s="10"/>
      <c r="AL24"/>
      <c r="AM24"/>
      <c r="AN24"/>
      <c r="AO24"/>
      <c r="AP24"/>
      <c r="AQ24"/>
      <c r="AR24"/>
      <c r="AS24"/>
      <c r="AT24"/>
      <c r="AU24"/>
      <c r="AV24"/>
      <c r="AW24"/>
      <c r="AX24" s="11"/>
      <c r="AY24" s="11"/>
    </row>
    <row r="25" spans="1:51" ht="14.1" customHeight="1">
      <c r="A25" s="7"/>
      <c r="B25" s="494" t="s">
        <v>798</v>
      </c>
      <c r="C25" s="494"/>
      <c r="D25" s="495">
        <f>AA53</f>
        <v>5</v>
      </c>
      <c r="E25" s="7"/>
      <c r="F25" s="513" t="s">
        <v>799</v>
      </c>
      <c r="G25" s="513"/>
      <c r="H25" s="514">
        <f>AA58</f>
        <v>12</v>
      </c>
      <c r="I25" s="7"/>
      <c r="J25" s="488"/>
      <c r="K25" s="488"/>
      <c r="L25" s="488"/>
      <c r="M25" s="488"/>
      <c r="N25" s="488"/>
      <c r="O25" s="44" t="s">
        <v>402</v>
      </c>
      <c r="P25" s="45">
        <f t="shared" si="4"/>
        <v>3</v>
      </c>
      <c r="Q25" s="46"/>
      <c r="R25" s="7"/>
      <c r="S25" s="10"/>
      <c r="T25" s="59" t="str">
        <f t="shared" si="5"/>
        <v>耐久</v>
      </c>
      <c r="U25" s="34"/>
      <c r="V25" s="60"/>
      <c r="W25" s="60"/>
      <c r="X25" s="60"/>
      <c r="Y25" s="60"/>
      <c r="Z25" s="60"/>
      <c r="AA25" s="21">
        <f t="shared" si="6"/>
        <v>0</v>
      </c>
      <c r="AB25" s="10"/>
      <c r="AC25" s="10"/>
      <c r="AD25" s="10"/>
      <c r="AE25" s="10"/>
      <c r="AF25" s="10"/>
      <c r="AG25" s="10"/>
      <c r="AH25" s="10"/>
      <c r="AI25" s="10"/>
      <c r="AJ25" s="10"/>
      <c r="AK25" s="10"/>
      <c r="AL25"/>
      <c r="AM25"/>
      <c r="AN25"/>
      <c r="AO25"/>
      <c r="AP25"/>
      <c r="AQ25"/>
      <c r="AR25"/>
      <c r="AS25"/>
      <c r="AT25"/>
      <c r="AU25"/>
      <c r="AV25"/>
      <c r="AW25"/>
      <c r="AX25" s="11"/>
      <c r="AY25" s="11"/>
    </row>
    <row r="26" spans="1:51" ht="14.1" customHeight="1">
      <c r="A26" s="7"/>
      <c r="B26" s="494"/>
      <c r="C26" s="494"/>
      <c r="D26" s="495"/>
      <c r="E26" s="7"/>
      <c r="F26" s="513"/>
      <c r="G26" s="513"/>
      <c r="H26" s="514"/>
      <c r="I26" s="7"/>
      <c r="J26" s="488"/>
      <c r="K26" s="488"/>
      <c r="L26" s="488"/>
      <c r="M26" s="488"/>
      <c r="N26" s="488"/>
      <c r="O26" s="61" t="s">
        <v>298</v>
      </c>
      <c r="P26" s="62">
        <f t="shared" si="4"/>
        <v>1</v>
      </c>
      <c r="Q26" s="63"/>
      <c r="R26" s="7"/>
      <c r="S26" s="10"/>
      <c r="T26" s="59" t="str">
        <f t="shared" si="5"/>
        <v>知力</v>
      </c>
      <c r="U26" s="34"/>
      <c r="V26" s="60"/>
      <c r="W26" s="60"/>
      <c r="X26" s="60"/>
      <c r="Y26" s="60"/>
      <c r="Z26" s="60"/>
      <c r="AA26" s="21">
        <f t="shared" si="6"/>
        <v>0</v>
      </c>
      <c r="AB26" s="10"/>
      <c r="AC26" s="10"/>
      <c r="AD26" s="10"/>
      <c r="AE26" s="10"/>
      <c r="AF26" s="10"/>
      <c r="AG26" s="10"/>
      <c r="AH26" s="10"/>
      <c r="AI26" s="10"/>
      <c r="AJ26" s="10"/>
      <c r="AK26" s="10"/>
      <c r="AL26"/>
      <c r="AM26"/>
      <c r="AN26"/>
      <c r="AO26"/>
      <c r="AP26"/>
      <c r="AQ26"/>
      <c r="AR26"/>
      <c r="AS26"/>
      <c r="AT26"/>
      <c r="AU26"/>
      <c r="AV26"/>
      <c r="AW26"/>
      <c r="AX26" s="11"/>
      <c r="AY26" s="11"/>
    </row>
    <row r="27" spans="1:51" ht="14.1" customHeight="1">
      <c r="A27" s="7"/>
      <c r="B27" s="515" t="s">
        <v>800</v>
      </c>
      <c r="C27" s="515"/>
      <c r="D27" s="516">
        <f>AA54</f>
        <v>5</v>
      </c>
      <c r="E27" s="7"/>
      <c r="F27" s="515" t="s">
        <v>801</v>
      </c>
      <c r="G27" s="515"/>
      <c r="H27" s="516">
        <f>AA59</f>
        <v>3</v>
      </c>
      <c r="I27" s="7"/>
      <c r="J27" s="488"/>
      <c r="K27" s="488"/>
      <c r="L27" s="488"/>
      <c r="M27" s="488"/>
      <c r="N27" s="488"/>
      <c r="O27" s="476" t="s">
        <v>791</v>
      </c>
      <c r="P27" s="476"/>
      <c r="Q27" s="476"/>
      <c r="R27" s="7"/>
      <c r="S27" s="10"/>
      <c r="T27" s="59" t="str">
        <f t="shared" si="5"/>
        <v>精神</v>
      </c>
      <c r="U27" s="34">
        <v>2</v>
      </c>
      <c r="V27" s="60">
        <v>2</v>
      </c>
      <c r="W27" s="60">
        <v>1</v>
      </c>
      <c r="X27" s="60"/>
      <c r="Y27" s="60"/>
      <c r="Z27" s="60"/>
      <c r="AA27" s="21">
        <f t="shared" si="6"/>
        <v>5</v>
      </c>
      <c r="AB27" s="10"/>
      <c r="AC27" s="510" t="s">
        <v>802</v>
      </c>
      <c r="AD27" s="510"/>
      <c r="AE27" s="510"/>
      <c r="AF27" s="510"/>
      <c r="AG27" s="510"/>
      <c r="AH27" s="510"/>
      <c r="AI27" s="510"/>
      <c r="AJ27" s="510"/>
      <c r="AK27" s="10"/>
      <c r="AL27"/>
      <c r="AM27"/>
      <c r="AN27"/>
      <c r="AO27"/>
      <c r="AP27"/>
      <c r="AQ27"/>
      <c r="AR27"/>
      <c r="AS27"/>
      <c r="AT27"/>
      <c r="AU27"/>
      <c r="AV27"/>
      <c r="AW27"/>
      <c r="AX27" s="11"/>
      <c r="AY27" s="11"/>
    </row>
    <row r="28" spans="1:51" ht="14.1" customHeight="1">
      <c r="A28" s="7"/>
      <c r="B28" s="515"/>
      <c r="C28" s="515"/>
      <c r="D28" s="516"/>
      <c r="E28" s="7"/>
      <c r="F28" s="515"/>
      <c r="G28" s="515"/>
      <c r="H28" s="516"/>
      <c r="I28" s="7"/>
      <c r="J28" s="488"/>
      <c r="K28" s="488"/>
      <c r="L28" s="488"/>
      <c r="M28" s="488"/>
      <c r="N28" s="488"/>
      <c r="O28" s="511" t="str">
        <f>U23</f>
        <v>達観</v>
      </c>
      <c r="P28" s="511"/>
      <c r="Q28" s="511"/>
      <c r="R28" s="7"/>
      <c r="S28" s="10"/>
      <c r="T28" s="59" t="str">
        <f t="shared" si="5"/>
        <v>器用</v>
      </c>
      <c r="U28" s="34"/>
      <c r="V28" s="60"/>
      <c r="W28" s="60"/>
      <c r="X28" s="60"/>
      <c r="Y28" s="60"/>
      <c r="Z28" s="60"/>
      <c r="AA28" s="21">
        <f t="shared" si="6"/>
        <v>0</v>
      </c>
      <c r="AB28" s="10"/>
      <c r="AC28" s="10"/>
      <c r="AD28" s="10"/>
      <c r="AE28" s="10"/>
      <c r="AF28" s="10"/>
      <c r="AG28" s="10"/>
      <c r="AH28" s="10"/>
      <c r="AI28" s="10"/>
      <c r="AJ28" s="10"/>
      <c r="AK28" s="10"/>
      <c r="AL28"/>
      <c r="AM28"/>
      <c r="AN28"/>
      <c r="AO28"/>
      <c r="AP28"/>
      <c r="AQ28"/>
      <c r="AR28"/>
      <c r="AS28"/>
      <c r="AT28"/>
      <c r="AU28"/>
      <c r="AV28"/>
      <c r="AW28"/>
      <c r="AX28" s="11"/>
      <c r="AY28" s="11"/>
    </row>
    <row r="29" spans="1:51" ht="14.1" customHeight="1">
      <c r="A29" s="7"/>
      <c r="B29" s="7"/>
      <c r="C29" s="7"/>
      <c r="D29" s="7"/>
      <c r="E29" s="7"/>
      <c r="F29" s="7"/>
      <c r="G29" s="7"/>
      <c r="H29" s="7"/>
      <c r="I29" s="7"/>
      <c r="J29" s="488"/>
      <c r="K29" s="488"/>
      <c r="L29" s="488"/>
      <c r="M29" s="488"/>
      <c r="N29" s="488"/>
      <c r="O29" s="511" t="str">
        <f>V23</f>
        <v>諦観</v>
      </c>
      <c r="P29" s="511"/>
      <c r="Q29" s="511"/>
      <c r="R29" s="7"/>
      <c r="S29" s="10"/>
      <c r="T29" s="59" t="str">
        <f t="shared" si="5"/>
        <v>敏捷</v>
      </c>
      <c r="U29" s="34"/>
      <c r="V29" s="60"/>
      <c r="W29" s="60"/>
      <c r="X29" s="60"/>
      <c r="Y29" s="60"/>
      <c r="Z29" s="60"/>
      <c r="AA29" s="21">
        <f t="shared" si="6"/>
        <v>0</v>
      </c>
      <c r="AB29" s="10"/>
      <c r="AC29" s="500" t="s">
        <v>803</v>
      </c>
      <c r="AD29" s="500"/>
      <c r="AE29" s="512" t="s">
        <v>804</v>
      </c>
      <c r="AF29" s="512"/>
      <c r="AG29" s="512"/>
      <c r="AH29" s="512"/>
      <c r="AI29" s="512"/>
      <c r="AJ29" s="512"/>
      <c r="AK29" s="10"/>
      <c r="AL29"/>
      <c r="AM29"/>
      <c r="AN29"/>
      <c r="AO29"/>
      <c r="AP29"/>
      <c r="AQ29"/>
      <c r="AR29"/>
      <c r="AS29"/>
      <c r="AT29"/>
      <c r="AU29"/>
      <c r="AV29"/>
      <c r="AW29"/>
      <c r="AX29" s="11"/>
      <c r="AY29" s="11"/>
    </row>
    <row r="30" spans="1:51" ht="14.1" customHeight="1">
      <c r="A30" s="7"/>
      <c r="B30" s="499" t="s">
        <v>805</v>
      </c>
      <c r="C30" s="499"/>
      <c r="D30" s="499"/>
      <c r="E30" s="7"/>
      <c r="F30" s="499" t="s">
        <v>806</v>
      </c>
      <c r="G30" s="499"/>
      <c r="H30" s="499"/>
      <c r="I30" s="7"/>
      <c r="J30" s="488"/>
      <c r="K30" s="488"/>
      <c r="L30" s="488"/>
      <c r="M30" s="488"/>
      <c r="N30" s="488"/>
      <c r="O30" s="511" t="str">
        <f>W23</f>
        <v>人生観</v>
      </c>
      <c r="P30" s="511"/>
      <c r="Q30" s="511"/>
      <c r="R30" s="7"/>
      <c r="S30" s="10"/>
      <c r="T30" s="59" t="str">
        <f t="shared" si="5"/>
        <v>運</v>
      </c>
      <c r="U30" s="34"/>
      <c r="V30" s="60"/>
      <c r="W30" s="60"/>
      <c r="X30" s="60"/>
      <c r="Y30" s="60"/>
      <c r="Z30" s="60"/>
      <c r="AA30" s="21">
        <f t="shared" si="6"/>
        <v>0</v>
      </c>
      <c r="AB30" s="10"/>
      <c r="AC30" s="520" t="s">
        <v>34</v>
      </c>
      <c r="AD30" s="520"/>
      <c r="AE30" s="521" t="s">
        <v>807</v>
      </c>
      <c r="AF30" s="521"/>
      <c r="AG30" s="521"/>
      <c r="AH30" s="521"/>
      <c r="AI30" s="521"/>
      <c r="AJ30" s="521"/>
      <c r="AK30" s="10"/>
      <c r="AL30"/>
      <c r="AM30"/>
      <c r="AN30"/>
      <c r="AO30"/>
      <c r="AP30"/>
      <c r="AQ30"/>
      <c r="AR30"/>
      <c r="AS30"/>
      <c r="AT30"/>
      <c r="AU30"/>
      <c r="AV30"/>
      <c r="AW30"/>
      <c r="AX30" s="11"/>
      <c r="AY30" s="11"/>
    </row>
    <row r="31" spans="1:51" ht="14.1" customHeight="1">
      <c r="A31" s="7"/>
      <c r="B31" s="494" t="s">
        <v>808</v>
      </c>
      <c r="C31" s="522">
        <f>AA55</f>
        <v>12</v>
      </c>
      <c r="D31" s="523">
        <f>IF(AA16&lt;14,1,2)</f>
        <v>1</v>
      </c>
      <c r="E31" s="7"/>
      <c r="F31" s="494" t="s">
        <v>809</v>
      </c>
      <c r="G31" s="524">
        <f>V38</f>
        <v>1</v>
      </c>
      <c r="H31" s="517">
        <f>W38</f>
        <v>0</v>
      </c>
      <c r="I31" s="7"/>
      <c r="J31" s="488"/>
      <c r="K31" s="488"/>
      <c r="L31" s="488"/>
      <c r="M31" s="488"/>
      <c r="N31" s="488"/>
      <c r="O31" s="511">
        <f>X23</f>
        <v>0</v>
      </c>
      <c r="P31" s="511"/>
      <c r="Q31" s="511"/>
      <c r="R31" s="7"/>
      <c r="S31" s="10"/>
      <c r="T31" s="64" t="s">
        <v>810</v>
      </c>
      <c r="U31" s="65">
        <f t="shared" ref="U31:Z31" si="7">SUM(U24:U30)</f>
        <v>2</v>
      </c>
      <c r="V31" s="65">
        <f t="shared" si="7"/>
        <v>2</v>
      </c>
      <c r="W31" s="65">
        <f t="shared" si="7"/>
        <v>1</v>
      </c>
      <c r="X31" s="65">
        <f t="shared" si="7"/>
        <v>0</v>
      </c>
      <c r="Y31" s="65">
        <f t="shared" si="7"/>
        <v>0</v>
      </c>
      <c r="Z31" s="65">
        <f t="shared" si="7"/>
        <v>0</v>
      </c>
      <c r="AA31" s="31">
        <f t="shared" si="6"/>
        <v>5</v>
      </c>
      <c r="AB31" s="10"/>
      <c r="AC31" s="518" t="s">
        <v>136</v>
      </c>
      <c r="AD31" s="518"/>
      <c r="AE31" s="519" t="s">
        <v>811</v>
      </c>
      <c r="AF31" s="519"/>
      <c r="AG31" s="519"/>
      <c r="AH31" s="519"/>
      <c r="AI31" s="519"/>
      <c r="AJ31" s="519"/>
      <c r="AK31" s="10"/>
      <c r="AL31"/>
      <c r="AM31"/>
      <c r="AN31"/>
      <c r="AO31"/>
      <c r="AP31"/>
      <c r="AQ31"/>
      <c r="AR31"/>
      <c r="AS31"/>
      <c r="AT31"/>
      <c r="AU31"/>
      <c r="AV31"/>
      <c r="AW31"/>
      <c r="AX31" s="11"/>
      <c r="AY31" s="11"/>
    </row>
    <row r="32" spans="1:51" ht="14.1" customHeight="1">
      <c r="A32" s="7"/>
      <c r="B32" s="494"/>
      <c r="C32" s="522"/>
      <c r="D32" s="523"/>
      <c r="E32" s="7"/>
      <c r="F32" s="494"/>
      <c r="G32" s="524"/>
      <c r="H32" s="517"/>
      <c r="I32" s="7"/>
      <c r="J32" s="488"/>
      <c r="K32" s="488"/>
      <c r="L32" s="488"/>
      <c r="M32" s="488"/>
      <c r="N32" s="488"/>
      <c r="O32" s="511">
        <f>Y23</f>
        <v>0</v>
      </c>
      <c r="P32" s="511"/>
      <c r="Q32" s="511"/>
      <c r="R32" s="7"/>
      <c r="S32" s="66"/>
      <c r="T32" s="12"/>
      <c r="U32" s="67"/>
      <c r="V32" s="10"/>
      <c r="W32" s="10"/>
      <c r="X32" s="68"/>
      <c r="Y32" s="68"/>
      <c r="Z32" s="68"/>
      <c r="AA32" s="69">
        <f>AA22-AA31</f>
        <v>0</v>
      </c>
      <c r="AB32" s="10"/>
      <c r="AC32" s="518" t="s">
        <v>402</v>
      </c>
      <c r="AD32" s="518"/>
      <c r="AE32" s="519" t="s">
        <v>812</v>
      </c>
      <c r="AF32" s="519"/>
      <c r="AG32" s="519"/>
      <c r="AH32" s="519"/>
      <c r="AI32" s="519"/>
      <c r="AJ32" s="519"/>
      <c r="AK32" s="10"/>
      <c r="AL32"/>
      <c r="AM32"/>
      <c r="AN32"/>
      <c r="AO32"/>
      <c r="AP32"/>
      <c r="AQ32"/>
      <c r="AR32"/>
      <c r="AS32"/>
      <c r="AT32"/>
      <c r="AU32"/>
      <c r="AV32"/>
      <c r="AW32"/>
      <c r="AX32" s="11"/>
      <c r="AY32" s="11"/>
    </row>
    <row r="33" spans="1:255" ht="14.1" customHeight="1">
      <c r="A33" s="7"/>
      <c r="B33" s="494" t="s">
        <v>813</v>
      </c>
      <c r="C33" s="522">
        <f>AA56</f>
        <v>15</v>
      </c>
      <c r="D33" s="523">
        <f>IF(AA16&lt;14,1,2)</f>
        <v>1</v>
      </c>
      <c r="E33" s="7"/>
      <c r="F33" s="494" t="s">
        <v>814</v>
      </c>
      <c r="G33" s="524">
        <f>V39</f>
        <v>1</v>
      </c>
      <c r="H33" s="517">
        <f>W39</f>
        <v>0</v>
      </c>
      <c r="I33" s="7"/>
      <c r="J33" s="488"/>
      <c r="K33" s="488"/>
      <c r="L33" s="488"/>
      <c r="M33" s="488"/>
      <c r="N33" s="488"/>
      <c r="O33" s="525">
        <f>Z23</f>
        <v>0</v>
      </c>
      <c r="P33" s="525"/>
      <c r="Q33" s="525"/>
      <c r="R33" s="7"/>
      <c r="S33" s="66"/>
      <c r="T33" s="526" t="s">
        <v>815</v>
      </c>
      <c r="U33" s="526"/>
      <c r="V33" s="526"/>
      <c r="W33" s="526"/>
      <c r="X33" s="526"/>
      <c r="Y33" s="526"/>
      <c r="Z33" s="526"/>
      <c r="AA33" s="526"/>
      <c r="AB33" s="10"/>
      <c r="AC33" s="518" t="s">
        <v>171</v>
      </c>
      <c r="AD33" s="518"/>
      <c r="AE33" s="527" t="s">
        <v>816</v>
      </c>
      <c r="AF33" s="527"/>
      <c r="AG33" s="527"/>
      <c r="AH33" s="527"/>
      <c r="AI33" s="527"/>
      <c r="AJ33" s="527"/>
      <c r="AK33" s="10"/>
      <c r="AL33"/>
      <c r="AM33"/>
      <c r="AN33"/>
      <c r="AO33"/>
      <c r="AP33"/>
      <c r="AQ33"/>
      <c r="AR33"/>
      <c r="AS33"/>
      <c r="AT33"/>
      <c r="AU33"/>
      <c r="AV33"/>
      <c r="AW33"/>
      <c r="AX33" s="11"/>
      <c r="AY33" s="11"/>
    </row>
    <row r="34" spans="1:255" ht="14.1" customHeight="1">
      <c r="A34" s="7"/>
      <c r="B34" s="494"/>
      <c r="C34" s="522"/>
      <c r="D34" s="523"/>
      <c r="E34" s="7"/>
      <c r="F34" s="494"/>
      <c r="G34" s="524"/>
      <c r="H34" s="517"/>
      <c r="I34" s="7"/>
      <c r="J34" s="488"/>
      <c r="K34" s="488"/>
      <c r="L34" s="488"/>
      <c r="M34" s="488"/>
      <c r="N34" s="488"/>
      <c r="O34" s="441" t="s">
        <v>817</v>
      </c>
      <c r="P34" s="441"/>
      <c r="Q34" s="441"/>
      <c r="R34" s="7"/>
      <c r="S34" s="66"/>
      <c r="T34" s="526"/>
      <c r="U34" s="526"/>
      <c r="V34" s="526"/>
      <c r="W34" s="526"/>
      <c r="X34" s="526"/>
      <c r="Y34" s="526"/>
      <c r="Z34" s="526"/>
      <c r="AA34" s="526"/>
      <c r="AB34" s="10"/>
      <c r="AC34" s="518" t="s">
        <v>209</v>
      </c>
      <c r="AD34" s="518"/>
      <c r="AE34" s="519" t="s">
        <v>818</v>
      </c>
      <c r="AF34" s="519"/>
      <c r="AG34" s="519"/>
      <c r="AH34" s="519"/>
      <c r="AI34" s="519"/>
      <c r="AJ34" s="519"/>
      <c r="AK34" s="10"/>
      <c r="AL34"/>
      <c r="AM34"/>
      <c r="AN34"/>
      <c r="AO34"/>
      <c r="AP34"/>
      <c r="AQ34"/>
      <c r="AR34"/>
      <c r="AS34"/>
      <c r="AT34"/>
      <c r="AU34"/>
      <c r="AV34"/>
      <c r="AW34"/>
      <c r="AX34" s="11"/>
      <c r="AY34" s="11"/>
    </row>
    <row r="35" spans="1:255" ht="14.1" customHeight="1">
      <c r="A35" s="7"/>
      <c r="B35" s="515" t="s">
        <v>819</v>
      </c>
      <c r="C35" s="534">
        <f>AA57</f>
        <v>9</v>
      </c>
      <c r="D35" s="535">
        <f>IF(AA16&lt;14,1,2)</f>
        <v>1</v>
      </c>
      <c r="E35" s="7"/>
      <c r="F35" s="515" t="s">
        <v>820</v>
      </c>
      <c r="G35" s="536">
        <f>V40</f>
        <v>5</v>
      </c>
      <c r="H35" s="537">
        <f>W40</f>
        <v>0</v>
      </c>
      <c r="I35" s="7"/>
      <c r="J35" s="488"/>
      <c r="K35" s="488"/>
      <c r="L35" s="488"/>
      <c r="M35" s="488"/>
      <c r="N35" s="488"/>
      <c r="O35" s="530" t="s">
        <v>821</v>
      </c>
      <c r="P35" s="530"/>
      <c r="Q35" s="71">
        <f>ROUNDDOWN((AA11/3),0)</f>
        <v>0</v>
      </c>
      <c r="R35" s="7"/>
      <c r="S35" s="66"/>
      <c r="T35" s="531" t="s">
        <v>822</v>
      </c>
      <c r="U35" s="531"/>
      <c r="V35" s="531"/>
      <c r="W35" s="531"/>
      <c r="X35" s="532" t="s">
        <v>823</v>
      </c>
      <c r="Y35" s="532"/>
      <c r="Z35" s="532"/>
      <c r="AA35" s="532"/>
      <c r="AB35" s="10"/>
      <c r="AC35" s="518" t="s">
        <v>248</v>
      </c>
      <c r="AD35" s="518"/>
      <c r="AE35" s="519" t="s">
        <v>824</v>
      </c>
      <c r="AF35" s="519"/>
      <c r="AG35" s="519"/>
      <c r="AH35" s="519"/>
      <c r="AI35" s="519"/>
      <c r="AJ35" s="519"/>
      <c r="AK35" s="10"/>
      <c r="AL35"/>
      <c r="AM35"/>
      <c r="AN35"/>
      <c r="AO35"/>
      <c r="AP35"/>
      <c r="AQ35"/>
      <c r="AR35"/>
      <c r="AS35"/>
      <c r="AT35"/>
      <c r="AU35"/>
      <c r="AV35"/>
      <c r="AW35"/>
      <c r="AX35" s="11"/>
      <c r="AY35" s="11"/>
    </row>
    <row r="36" spans="1:255" ht="14.1" customHeight="1">
      <c r="A36" s="7"/>
      <c r="B36" s="515"/>
      <c r="C36" s="534"/>
      <c r="D36" s="535"/>
      <c r="E36" s="7"/>
      <c r="F36" s="515"/>
      <c r="G36" s="536"/>
      <c r="H36" s="537"/>
      <c r="I36" s="7"/>
      <c r="J36" s="488"/>
      <c r="K36" s="488"/>
      <c r="L36" s="488"/>
      <c r="M36" s="488"/>
      <c r="N36" s="488"/>
      <c r="O36" s="533" t="s">
        <v>825</v>
      </c>
      <c r="P36" s="533"/>
      <c r="Q36" s="73">
        <f>ROUNDDOWN((AA13/3),0)</f>
        <v>3</v>
      </c>
      <c r="R36" s="7"/>
      <c r="S36" s="66"/>
      <c r="T36" s="531"/>
      <c r="U36" s="531"/>
      <c r="V36" s="531"/>
      <c r="W36" s="531"/>
      <c r="X36" s="74" t="s">
        <v>826</v>
      </c>
      <c r="Y36" s="75" t="s">
        <v>827</v>
      </c>
      <c r="Z36" s="76" t="s">
        <v>828</v>
      </c>
      <c r="AA36" s="77"/>
      <c r="AB36" s="10"/>
      <c r="AC36" s="518" t="s">
        <v>287</v>
      </c>
      <c r="AD36" s="518"/>
      <c r="AE36" s="519" t="s">
        <v>829</v>
      </c>
      <c r="AF36" s="519"/>
      <c r="AG36" s="519"/>
      <c r="AH36" s="519"/>
      <c r="AI36" s="519"/>
      <c r="AJ36" s="519"/>
      <c r="AK36" s="10"/>
      <c r="AL36"/>
      <c r="AM36"/>
      <c r="AN36"/>
      <c r="AO36"/>
      <c r="AP36"/>
      <c r="AQ36"/>
      <c r="AR36"/>
      <c r="AS36"/>
      <c r="AT36"/>
      <c r="AU36"/>
      <c r="AV36"/>
      <c r="AW36"/>
      <c r="AX36" s="11"/>
      <c r="AY36" s="11"/>
    </row>
    <row r="37" spans="1:255" ht="14.1" customHeight="1">
      <c r="A37" s="7"/>
      <c r="B37" s="7"/>
      <c r="C37" s="7"/>
      <c r="D37" s="7"/>
      <c r="E37" s="7"/>
      <c r="F37" s="7"/>
      <c r="G37" s="7"/>
      <c r="H37" s="7"/>
      <c r="I37" s="7"/>
      <c r="J37" s="7"/>
      <c r="K37" s="7"/>
      <c r="L37" s="7"/>
      <c r="M37" s="7"/>
      <c r="N37" s="7"/>
      <c r="O37" s="7"/>
      <c r="P37" s="7"/>
      <c r="Q37" s="7"/>
      <c r="R37" s="7"/>
      <c r="S37" s="66"/>
      <c r="T37" s="528"/>
      <c r="U37" s="528"/>
      <c r="V37" s="78" t="s">
        <v>830</v>
      </c>
      <c r="W37" s="79" t="s">
        <v>831</v>
      </c>
      <c r="X37" s="80">
        <f>Z63-SUM(X38:X40)</f>
        <v>0</v>
      </c>
      <c r="Y37" s="81">
        <f>Z64-SUM(Y38:Y40)</f>
        <v>0</v>
      </c>
      <c r="Z37" s="82">
        <f>Z65-SUM(Z38:Z40)</f>
        <v>0</v>
      </c>
      <c r="AA37" s="83" t="s">
        <v>832</v>
      </c>
      <c r="AB37" s="10"/>
      <c r="AC37" s="518" t="s">
        <v>320</v>
      </c>
      <c r="AD37" s="518"/>
      <c r="AE37" s="519" t="s">
        <v>833</v>
      </c>
      <c r="AF37" s="519"/>
      <c r="AG37" s="519"/>
      <c r="AH37" s="519"/>
      <c r="AI37" s="519"/>
      <c r="AJ37" s="519"/>
      <c r="AK37" s="10"/>
      <c r="AL37"/>
      <c r="AM37"/>
      <c r="AN37"/>
      <c r="AO37"/>
      <c r="AP37"/>
      <c r="AQ37"/>
      <c r="AR37"/>
      <c r="AS37"/>
      <c r="AT37"/>
      <c r="AU37"/>
      <c r="AV37"/>
      <c r="AW37"/>
      <c r="AX37" s="11"/>
      <c r="AY37" s="11"/>
    </row>
    <row r="38" spans="1:255" ht="14.1" customHeight="1">
      <c r="A38" s="7"/>
      <c r="B38" s="476" t="s">
        <v>834</v>
      </c>
      <c r="C38" s="476"/>
      <c r="D38" s="476"/>
      <c r="E38" s="476"/>
      <c r="F38" s="476"/>
      <c r="G38" s="476"/>
      <c r="H38" s="476"/>
      <c r="I38" s="476"/>
      <c r="J38" s="499" t="s">
        <v>835</v>
      </c>
      <c r="K38" s="499"/>
      <c r="L38" s="499"/>
      <c r="M38" s="499"/>
      <c r="N38" s="499"/>
      <c r="O38" s="499"/>
      <c r="P38" s="499"/>
      <c r="Q38" s="499"/>
      <c r="R38" s="7"/>
      <c r="S38" s="66"/>
      <c r="T38" s="529" t="s">
        <v>836</v>
      </c>
      <c r="U38" s="529"/>
      <c r="V38" s="84">
        <v>1</v>
      </c>
      <c r="W38" s="85"/>
      <c r="X38" s="86">
        <v>2</v>
      </c>
      <c r="Y38" s="35">
        <v>2</v>
      </c>
      <c r="Z38" s="87"/>
      <c r="AA38" s="88">
        <f>ROUNDDOWN((Y38/2),0)+ROUNDDOWN((Z38/2),0)+(X38)</f>
        <v>3</v>
      </c>
      <c r="AB38" s="10"/>
      <c r="AC38" s="518" t="s">
        <v>92</v>
      </c>
      <c r="AD38" s="518"/>
      <c r="AE38" s="519" t="s">
        <v>837</v>
      </c>
      <c r="AF38" s="519"/>
      <c r="AG38" s="519"/>
      <c r="AH38" s="519"/>
      <c r="AI38" s="519"/>
      <c r="AJ38" s="519"/>
      <c r="AK38" s="10"/>
      <c r="AL38"/>
      <c r="AM38"/>
      <c r="AN38"/>
      <c r="AO38"/>
      <c r="AP38"/>
      <c r="AQ38"/>
      <c r="AR38"/>
      <c r="AS38"/>
      <c r="AT38"/>
      <c r="AU38"/>
      <c r="AV38"/>
      <c r="AW38"/>
      <c r="AX38" s="11"/>
      <c r="AY38" s="11"/>
    </row>
    <row r="39" spans="1:255" ht="14.1" customHeight="1">
      <c r="A39" s="7"/>
      <c r="B39" s="546" t="s">
        <v>12</v>
      </c>
      <c r="C39" s="546"/>
      <c r="D39" s="546"/>
      <c r="E39" s="547" t="s">
        <v>838</v>
      </c>
      <c r="F39" s="547"/>
      <c r="G39" s="547"/>
      <c r="H39" s="547" t="s">
        <v>839</v>
      </c>
      <c r="I39" s="547"/>
      <c r="J39" s="548" t="s">
        <v>840</v>
      </c>
      <c r="K39" s="548"/>
      <c r="L39" s="548"/>
      <c r="M39" s="548"/>
      <c r="N39" s="548"/>
      <c r="O39" s="548"/>
      <c r="P39" s="548"/>
      <c r="Q39" s="548"/>
      <c r="R39" s="7"/>
      <c r="S39" s="66"/>
      <c r="T39" s="529" t="s">
        <v>841</v>
      </c>
      <c r="U39" s="529"/>
      <c r="V39" s="84">
        <v>1</v>
      </c>
      <c r="W39" s="85"/>
      <c r="X39" s="89"/>
      <c r="Y39" s="90">
        <v>3</v>
      </c>
      <c r="Z39" s="87"/>
      <c r="AA39" s="88">
        <f>ROUNDDOWN((X39/2),0)+ROUNDDOWN((Z39/2),0)+(Y39)</f>
        <v>3</v>
      </c>
      <c r="AB39" s="10"/>
      <c r="AC39" s="518" t="s">
        <v>348</v>
      </c>
      <c r="AD39" s="518"/>
      <c r="AE39" s="519" t="s">
        <v>842</v>
      </c>
      <c r="AF39" s="519"/>
      <c r="AG39" s="519"/>
      <c r="AH39" s="519"/>
      <c r="AI39" s="519"/>
      <c r="AJ39" s="519"/>
      <c r="AK39" s="12"/>
      <c r="AL39"/>
      <c r="AM39"/>
      <c r="AN39"/>
      <c r="AO39"/>
      <c r="AP39"/>
      <c r="AQ39"/>
      <c r="AR39"/>
      <c r="AS39"/>
      <c r="AT39"/>
      <c r="AU39"/>
      <c r="AV39"/>
      <c r="AW39"/>
      <c r="AX39" s="11"/>
      <c r="AY39" s="11"/>
    </row>
    <row r="40" spans="1:255" ht="14.1" customHeight="1">
      <c r="A40" s="7"/>
      <c r="B40" s="540" t="s">
        <v>19</v>
      </c>
      <c r="C40" s="540"/>
      <c r="D40" s="540"/>
      <c r="E40" s="541" t="s">
        <v>61</v>
      </c>
      <c r="F40" s="541" t="s">
        <v>61</v>
      </c>
      <c r="G40" s="541" t="s">
        <v>61</v>
      </c>
      <c r="H40" s="542"/>
      <c r="I40" s="542"/>
      <c r="J40" s="548"/>
      <c r="K40" s="548"/>
      <c r="L40" s="548"/>
      <c r="M40" s="548"/>
      <c r="N40" s="548"/>
      <c r="O40" s="548"/>
      <c r="P40" s="548"/>
      <c r="Q40" s="548"/>
      <c r="R40" s="7"/>
      <c r="S40" s="66"/>
      <c r="T40" s="545" t="s">
        <v>843</v>
      </c>
      <c r="U40" s="545"/>
      <c r="V40" s="91">
        <v>5</v>
      </c>
      <c r="W40" s="92">
        <v>0</v>
      </c>
      <c r="X40" s="93"/>
      <c r="Y40" s="50">
        <v>4</v>
      </c>
      <c r="Z40" s="94">
        <v>13</v>
      </c>
      <c r="AA40" s="95">
        <f>ROUNDDOWN((X40/2),0)+ROUNDDOWN((Y40/2),0)+(Z40)</f>
        <v>15</v>
      </c>
      <c r="AB40" s="10"/>
      <c r="AC40" s="518" t="s">
        <v>375</v>
      </c>
      <c r="AD40" s="518"/>
      <c r="AE40" s="519" t="s">
        <v>844</v>
      </c>
      <c r="AF40" s="519"/>
      <c r="AG40" s="519"/>
      <c r="AH40" s="519"/>
      <c r="AI40" s="519"/>
      <c r="AJ40" s="519"/>
      <c r="AK40" s="12"/>
      <c r="AL40"/>
      <c r="AM40"/>
      <c r="AN40"/>
      <c r="AO40"/>
      <c r="AP40"/>
      <c r="AQ40"/>
      <c r="AR40"/>
      <c r="AS40"/>
      <c r="AT40"/>
      <c r="AU40"/>
      <c r="AV40"/>
      <c r="AW40"/>
      <c r="AX40" s="11"/>
      <c r="AY40" s="11"/>
      <c r="IS40" s="96"/>
      <c r="IT40" s="96"/>
      <c r="IU40" s="96"/>
    </row>
    <row r="41" spans="1:255" ht="14.1" customHeight="1">
      <c r="A41" s="7"/>
      <c r="B41" s="540" t="s">
        <v>19</v>
      </c>
      <c r="C41" s="540"/>
      <c r="D41" s="540"/>
      <c r="E41" s="541" t="s">
        <v>61</v>
      </c>
      <c r="F41" s="541"/>
      <c r="G41" s="541"/>
      <c r="H41" s="542"/>
      <c r="I41" s="542"/>
      <c r="J41" s="548"/>
      <c r="K41" s="548"/>
      <c r="L41" s="548"/>
      <c r="M41" s="548"/>
      <c r="N41" s="548"/>
      <c r="O41" s="548"/>
      <c r="P41" s="548"/>
      <c r="Q41" s="548"/>
      <c r="R41" s="7"/>
      <c r="S41" s="10"/>
      <c r="T41" s="10"/>
      <c r="U41" s="66"/>
      <c r="V41" s="97" t="s">
        <v>845</v>
      </c>
      <c r="W41" s="10"/>
      <c r="X41" s="549" t="s">
        <v>846</v>
      </c>
      <c r="Y41" s="549"/>
      <c r="Z41" s="549"/>
      <c r="AA41" s="66"/>
      <c r="AB41" s="12"/>
      <c r="AC41" s="538" t="s">
        <v>298</v>
      </c>
      <c r="AD41" s="538"/>
      <c r="AE41" s="539" t="s">
        <v>847</v>
      </c>
      <c r="AF41" s="539"/>
      <c r="AG41" s="539"/>
      <c r="AH41" s="539"/>
      <c r="AI41" s="539"/>
      <c r="AJ41" s="539"/>
      <c r="AK41" s="12"/>
      <c r="AL41"/>
      <c r="AM41"/>
      <c r="AN41"/>
      <c r="AO41"/>
      <c r="AP41"/>
      <c r="AQ41"/>
      <c r="AR41"/>
      <c r="AS41"/>
      <c r="AT41"/>
      <c r="AU41"/>
      <c r="AV41"/>
      <c r="AW41"/>
      <c r="AX41" s="11"/>
      <c r="AY41" s="11"/>
      <c r="IS41" s="96"/>
      <c r="IT41" s="96"/>
      <c r="IU41" s="96"/>
    </row>
    <row r="42" spans="1:255" ht="14.1" customHeight="1">
      <c r="A42" s="7"/>
      <c r="B42" s="540" t="s">
        <v>19</v>
      </c>
      <c r="C42" s="540"/>
      <c r="D42" s="540"/>
      <c r="E42" s="541" t="s">
        <v>61</v>
      </c>
      <c r="F42" s="541" t="s">
        <v>19</v>
      </c>
      <c r="G42" s="541" t="s">
        <v>19</v>
      </c>
      <c r="H42" s="542"/>
      <c r="I42" s="542"/>
      <c r="J42" s="543" t="s">
        <v>848</v>
      </c>
      <c r="K42" s="543"/>
      <c r="L42" s="543"/>
      <c r="M42" s="543"/>
      <c r="N42" s="543"/>
      <c r="O42" s="543"/>
      <c r="P42" s="543"/>
      <c r="Q42" s="543"/>
      <c r="R42" s="7"/>
      <c r="S42" s="10"/>
      <c r="T42" s="66"/>
      <c r="U42" s="66"/>
      <c r="V42" s="66"/>
      <c r="W42" s="66"/>
      <c r="X42" s="544" t="s">
        <v>849</v>
      </c>
      <c r="Y42" s="544"/>
      <c r="Z42" s="544"/>
      <c r="AA42" s="66"/>
      <c r="AB42" s="10"/>
      <c r="AC42" s="10"/>
      <c r="AD42" s="10"/>
      <c r="AE42" s="10"/>
      <c r="AF42" s="10"/>
      <c r="AG42" s="10"/>
      <c r="AH42" s="10"/>
      <c r="AI42" s="10"/>
      <c r="AJ42" s="10"/>
      <c r="AK42" s="12"/>
      <c r="AL42"/>
      <c r="AM42"/>
      <c r="AN42"/>
      <c r="AO42"/>
      <c r="AP42"/>
      <c r="AQ42"/>
      <c r="AR42"/>
      <c r="AS42"/>
      <c r="AT42"/>
      <c r="AU42"/>
      <c r="AV42"/>
      <c r="AW42"/>
      <c r="AX42"/>
      <c r="AY42" s="11"/>
      <c r="IS42" s="96"/>
      <c r="IT42" s="96"/>
      <c r="IU42" s="96"/>
    </row>
    <row r="43" spans="1:255" ht="14.1" customHeight="1">
      <c r="A43" s="7"/>
      <c r="B43" s="540" t="s">
        <v>19</v>
      </c>
      <c r="C43" s="540"/>
      <c r="D43" s="540"/>
      <c r="E43" s="541" t="s">
        <v>326</v>
      </c>
      <c r="F43" s="541"/>
      <c r="G43" s="541"/>
      <c r="H43" s="542"/>
      <c r="I43" s="542"/>
      <c r="J43" s="550" t="s">
        <v>850</v>
      </c>
      <c r="K43" s="550"/>
      <c r="L43" s="550"/>
      <c r="M43" s="550"/>
      <c r="N43" s="550"/>
      <c r="O43" s="550"/>
      <c r="P43" s="550"/>
      <c r="Q43" s="550"/>
      <c r="R43" s="7"/>
      <c r="S43" s="10"/>
      <c r="T43" s="66"/>
      <c r="U43" s="66"/>
      <c r="V43" s="66"/>
      <c r="W43" s="66"/>
      <c r="X43" s="74" t="s">
        <v>826</v>
      </c>
      <c r="Y43" s="98" t="s">
        <v>827</v>
      </c>
      <c r="Z43" s="76" t="s">
        <v>828</v>
      </c>
      <c r="AA43" s="66"/>
      <c r="AB43" s="10"/>
      <c r="AC43" s="551" t="s">
        <v>851</v>
      </c>
      <c r="AD43" s="551"/>
      <c r="AE43" s="551"/>
      <c r="AF43" s="551"/>
      <c r="AG43" s="551"/>
      <c r="AH43" s="551"/>
      <c r="AI43" s="551"/>
      <c r="AJ43" s="551"/>
      <c r="AK43" s="10"/>
      <c r="AL43"/>
      <c r="AM43"/>
      <c r="AN43"/>
      <c r="AO43"/>
      <c r="AP43"/>
      <c r="AQ43"/>
      <c r="AR43"/>
      <c r="AS43"/>
      <c r="AT43"/>
      <c r="AU43"/>
      <c r="AV43"/>
      <c r="AW43"/>
      <c r="AX43"/>
      <c r="AY43" s="11"/>
      <c r="IU43" s="96"/>
    </row>
    <row r="44" spans="1:255" ht="14.1" customHeight="1">
      <c r="A44" s="7"/>
      <c r="B44" s="540" t="s">
        <v>19</v>
      </c>
      <c r="C44" s="540"/>
      <c r="D44" s="540"/>
      <c r="E44" s="541" t="s">
        <v>326</v>
      </c>
      <c r="F44" s="541"/>
      <c r="G44" s="541"/>
      <c r="H44" s="542"/>
      <c r="I44" s="542"/>
      <c r="J44" s="550"/>
      <c r="K44" s="550"/>
      <c r="L44" s="550"/>
      <c r="M44" s="550"/>
      <c r="N44" s="550"/>
      <c r="O44" s="550"/>
      <c r="P44" s="550"/>
      <c r="Q44" s="550"/>
      <c r="R44" s="7"/>
      <c r="S44" s="10"/>
      <c r="T44" s="66"/>
      <c r="U44" s="66"/>
      <c r="V44" s="66"/>
      <c r="W44" s="99" t="s">
        <v>832</v>
      </c>
      <c r="X44" s="100">
        <f>AA38</f>
        <v>3</v>
      </c>
      <c r="Y44" s="101">
        <f>AA39</f>
        <v>3</v>
      </c>
      <c r="Z44" s="102">
        <f>AA40</f>
        <v>15</v>
      </c>
      <c r="AA44" s="66"/>
      <c r="AB44" s="10"/>
      <c r="AC44" s="552" t="s">
        <v>852</v>
      </c>
      <c r="AD44" s="553" t="s">
        <v>853</v>
      </c>
      <c r="AE44" s="553"/>
      <c r="AF44" s="553"/>
      <c r="AG44" s="104" t="s">
        <v>854</v>
      </c>
      <c r="AH44" s="105" t="s">
        <v>855</v>
      </c>
      <c r="AI44" s="105" t="s">
        <v>856</v>
      </c>
      <c r="AJ44" s="105" t="s">
        <v>29</v>
      </c>
      <c r="AK44" s="10"/>
      <c r="AL44"/>
      <c r="AM44"/>
      <c r="AN44"/>
      <c r="AO44"/>
      <c r="AP44"/>
      <c r="AQ44"/>
      <c r="AR44"/>
      <c r="AS44"/>
      <c r="AT44"/>
      <c r="AU44"/>
      <c r="AV44"/>
      <c r="AW44"/>
      <c r="AX44"/>
      <c r="AY44" s="11"/>
    </row>
    <row r="45" spans="1:255" ht="14.1" customHeight="1">
      <c r="A45" s="7"/>
      <c r="B45" s="540" t="s">
        <v>19</v>
      </c>
      <c r="C45" s="540"/>
      <c r="D45" s="540"/>
      <c r="E45" s="541" t="s">
        <v>19</v>
      </c>
      <c r="F45" s="541"/>
      <c r="G45" s="541"/>
      <c r="H45" s="542"/>
      <c r="I45" s="542"/>
      <c r="J45" s="550"/>
      <c r="K45" s="550"/>
      <c r="L45" s="550"/>
      <c r="M45" s="550"/>
      <c r="N45" s="550"/>
      <c r="O45" s="550"/>
      <c r="P45" s="550"/>
      <c r="Q45" s="550"/>
      <c r="R45" s="7"/>
      <c r="S45" s="10"/>
      <c r="T45" s="10"/>
      <c r="U45" s="10"/>
      <c r="V45" s="10"/>
      <c r="W45" s="106" t="s">
        <v>857</v>
      </c>
      <c r="X45" s="107">
        <f>X44-(V38*3)-W38</f>
        <v>0</v>
      </c>
      <c r="Y45" s="108">
        <f>Y44-(V39*3)-W39</f>
        <v>0</v>
      </c>
      <c r="Z45" s="109">
        <f>Z44-(V40*3)-W40</f>
        <v>0</v>
      </c>
      <c r="AA45" s="10"/>
      <c r="AB45" s="10"/>
      <c r="AC45" s="552"/>
      <c r="AD45" s="553"/>
      <c r="AE45" s="553"/>
      <c r="AF45" s="553"/>
      <c r="AG45" s="553" t="s">
        <v>853</v>
      </c>
      <c r="AH45" s="554" t="s">
        <v>858</v>
      </c>
      <c r="AI45" s="554" t="s">
        <v>859</v>
      </c>
      <c r="AJ45" s="554" t="s">
        <v>860</v>
      </c>
      <c r="AK45" s="10"/>
      <c r="AL45"/>
      <c r="AM45"/>
      <c r="AN45"/>
      <c r="AO45"/>
      <c r="AP45"/>
      <c r="AQ45"/>
      <c r="AR45"/>
      <c r="AS45"/>
      <c r="AT45"/>
      <c r="AU45"/>
      <c r="AV45"/>
      <c r="AW45"/>
      <c r="AX45"/>
      <c r="AY45" s="11"/>
    </row>
    <row r="46" spans="1:255" ht="14.1" customHeight="1">
      <c r="A46" s="7"/>
      <c r="B46" s="540" t="s">
        <v>19</v>
      </c>
      <c r="C46" s="540"/>
      <c r="D46" s="540"/>
      <c r="E46" s="541" t="s">
        <v>19</v>
      </c>
      <c r="F46" s="541"/>
      <c r="G46" s="541"/>
      <c r="H46" s="542"/>
      <c r="I46" s="542"/>
      <c r="J46" s="550"/>
      <c r="K46" s="550"/>
      <c r="L46" s="550"/>
      <c r="M46" s="550"/>
      <c r="N46" s="550"/>
      <c r="O46" s="550"/>
      <c r="P46" s="550"/>
      <c r="Q46" s="550"/>
      <c r="R46" s="7"/>
      <c r="S46" s="10"/>
      <c r="T46" s="10"/>
      <c r="U46" s="10"/>
      <c r="V46" s="10"/>
      <c r="W46" s="10"/>
      <c r="X46" s="10"/>
      <c r="Y46" s="10"/>
      <c r="Z46" s="10"/>
      <c r="AA46" s="10"/>
      <c r="AB46" s="10"/>
      <c r="AC46" s="552"/>
      <c r="AD46" s="552"/>
      <c r="AE46" s="553"/>
      <c r="AF46" s="553"/>
      <c r="AG46" s="553"/>
      <c r="AH46" s="554"/>
      <c r="AI46" s="554"/>
      <c r="AJ46" s="554"/>
      <c r="AK46" s="10"/>
      <c r="AL46"/>
      <c r="AM46"/>
      <c r="AN46"/>
      <c r="AO46"/>
      <c r="AP46"/>
      <c r="AQ46"/>
      <c r="AR46"/>
      <c r="AS46"/>
      <c r="AT46"/>
      <c r="AU46"/>
      <c r="AV46"/>
      <c r="AW46"/>
      <c r="AX46"/>
      <c r="AY46" s="11"/>
    </row>
    <row r="47" spans="1:255" ht="14.1" customHeight="1">
      <c r="A47" s="7"/>
      <c r="B47" s="540" t="s">
        <v>19</v>
      </c>
      <c r="C47" s="540"/>
      <c r="D47" s="540"/>
      <c r="E47" s="541" t="s">
        <v>19</v>
      </c>
      <c r="F47" s="541"/>
      <c r="G47" s="541"/>
      <c r="H47" s="542"/>
      <c r="I47" s="542"/>
      <c r="J47" s="550"/>
      <c r="K47" s="550"/>
      <c r="L47" s="550"/>
      <c r="M47" s="550"/>
      <c r="N47" s="550"/>
      <c r="O47" s="550"/>
      <c r="P47" s="550"/>
      <c r="Q47" s="550"/>
      <c r="R47" s="7"/>
      <c r="S47" s="10"/>
      <c r="T47" s="555" t="s">
        <v>768</v>
      </c>
      <c r="U47" s="555"/>
      <c r="V47" s="555"/>
      <c r="W47" s="555"/>
      <c r="X47" s="555"/>
      <c r="Y47" s="555"/>
      <c r="Z47" s="555"/>
      <c r="AA47" s="555"/>
      <c r="AB47" s="10"/>
      <c r="AC47" s="110" t="s">
        <v>761</v>
      </c>
      <c r="AD47" s="553" t="s">
        <v>861</v>
      </c>
      <c r="AE47" s="553"/>
      <c r="AF47" s="553"/>
      <c r="AG47" s="103" t="s">
        <v>120</v>
      </c>
      <c r="AH47" s="110" t="s">
        <v>862</v>
      </c>
      <c r="AI47" s="110" t="s">
        <v>863</v>
      </c>
      <c r="AJ47" s="110" t="s">
        <v>864</v>
      </c>
      <c r="AK47" s="10"/>
      <c r="AL47"/>
      <c r="AM47"/>
      <c r="AN47"/>
      <c r="AO47"/>
      <c r="AP47"/>
      <c r="AQ47"/>
      <c r="AR47"/>
      <c r="AS47"/>
      <c r="AT47"/>
      <c r="AU47"/>
      <c r="AV47"/>
      <c r="AW47"/>
      <c r="AX47"/>
      <c r="AY47" s="11"/>
    </row>
    <row r="48" spans="1:255" ht="14.1" customHeight="1">
      <c r="A48" s="7"/>
      <c r="B48" s="540" t="s">
        <v>19</v>
      </c>
      <c r="C48" s="540"/>
      <c r="D48" s="540"/>
      <c r="E48" s="541" t="s">
        <v>19</v>
      </c>
      <c r="F48" s="541"/>
      <c r="G48" s="541"/>
      <c r="H48" s="542"/>
      <c r="I48" s="542"/>
      <c r="J48" s="550"/>
      <c r="K48" s="550"/>
      <c r="L48" s="550"/>
      <c r="M48" s="550"/>
      <c r="N48" s="550"/>
      <c r="O48" s="550"/>
      <c r="P48" s="550"/>
      <c r="Q48" s="550"/>
      <c r="R48" s="7"/>
      <c r="S48" s="10"/>
      <c r="T48" s="111"/>
      <c r="U48" s="112" t="s">
        <v>865</v>
      </c>
      <c r="V48" s="558" t="s">
        <v>866</v>
      </c>
      <c r="W48" s="558"/>
      <c r="X48" s="112" t="s">
        <v>867</v>
      </c>
      <c r="Y48" s="112" t="s">
        <v>759</v>
      </c>
      <c r="Z48" s="112" t="s">
        <v>868</v>
      </c>
      <c r="AA48" s="21" t="s">
        <v>772</v>
      </c>
      <c r="AB48" s="10"/>
      <c r="AC48" s="110" t="s">
        <v>762</v>
      </c>
      <c r="AD48" s="553" t="s">
        <v>869</v>
      </c>
      <c r="AE48" s="553"/>
      <c r="AF48" s="553"/>
      <c r="AG48" s="103" t="s">
        <v>105</v>
      </c>
      <c r="AH48" s="110" t="s">
        <v>870</v>
      </c>
      <c r="AI48" s="110" t="s">
        <v>871</v>
      </c>
      <c r="AJ48" s="110" t="s">
        <v>872</v>
      </c>
      <c r="AK48" s="10"/>
      <c r="AL48"/>
      <c r="AM48"/>
      <c r="AN48"/>
      <c r="AO48"/>
      <c r="AP48"/>
      <c r="AQ48"/>
      <c r="AR48"/>
      <c r="AS48"/>
      <c r="AT48"/>
      <c r="AU48"/>
      <c r="AV48"/>
      <c r="AW48"/>
      <c r="AX48"/>
      <c r="AY48" s="11"/>
    </row>
    <row r="49" spans="1:51" ht="14.1" customHeight="1">
      <c r="A49" s="7"/>
      <c r="B49" s="540" t="s">
        <v>19</v>
      </c>
      <c r="C49" s="540"/>
      <c r="D49" s="540"/>
      <c r="E49" s="541" t="s">
        <v>19</v>
      </c>
      <c r="F49" s="541"/>
      <c r="G49" s="541"/>
      <c r="H49" s="542"/>
      <c r="I49" s="542"/>
      <c r="J49" s="550"/>
      <c r="K49" s="550"/>
      <c r="L49" s="550"/>
      <c r="M49" s="550"/>
      <c r="N49" s="550"/>
      <c r="O49" s="550"/>
      <c r="P49" s="550"/>
      <c r="Q49" s="550"/>
      <c r="R49" s="7"/>
      <c r="S49" s="10"/>
      <c r="T49" s="113" t="s">
        <v>771</v>
      </c>
      <c r="U49" s="33">
        <f>(AA10*2)+(AA11)</f>
        <v>10</v>
      </c>
      <c r="V49" s="60"/>
      <c r="W49" s="52"/>
      <c r="X49" s="114" t="s">
        <v>774</v>
      </c>
      <c r="Y49" s="114" t="s">
        <v>774</v>
      </c>
      <c r="Z49" s="60"/>
      <c r="AA49" s="115">
        <f t="shared" ref="AA49:AA59" si="8">SUM(U49:Z49)</f>
        <v>10</v>
      </c>
      <c r="AB49" s="10"/>
      <c r="AC49" s="110" t="s">
        <v>873</v>
      </c>
      <c r="AD49" s="553" t="s">
        <v>874</v>
      </c>
      <c r="AE49" s="553"/>
      <c r="AF49" s="553"/>
      <c r="AG49" s="103" t="s">
        <v>88</v>
      </c>
      <c r="AH49" s="110" t="s">
        <v>875</v>
      </c>
      <c r="AI49" s="110" t="s">
        <v>876</v>
      </c>
      <c r="AJ49" s="110" t="s">
        <v>877</v>
      </c>
      <c r="AK49" s="10"/>
      <c r="AL49"/>
      <c r="AM49"/>
      <c r="AN49"/>
      <c r="AO49"/>
      <c r="AP49"/>
      <c r="AQ49"/>
      <c r="AR49"/>
      <c r="AS49"/>
      <c r="AT49"/>
      <c r="AU49"/>
      <c r="AV49"/>
      <c r="AW49"/>
      <c r="AX49"/>
      <c r="AY49" s="11"/>
    </row>
    <row r="50" spans="1:51" ht="14.1" customHeight="1">
      <c r="A50" s="7"/>
      <c r="B50" s="540" t="s">
        <v>19</v>
      </c>
      <c r="C50" s="540"/>
      <c r="D50" s="540"/>
      <c r="E50" s="556" t="s">
        <v>878</v>
      </c>
      <c r="F50" s="556"/>
      <c r="G50" s="556"/>
      <c r="H50" s="542"/>
      <c r="I50" s="542"/>
      <c r="J50" s="550"/>
      <c r="K50" s="550"/>
      <c r="L50" s="550"/>
      <c r="M50" s="550"/>
      <c r="N50" s="550"/>
      <c r="O50" s="550"/>
      <c r="P50" s="550"/>
      <c r="Q50" s="550"/>
      <c r="R50" s="7"/>
      <c r="S50" s="10"/>
      <c r="T50" s="113" t="s">
        <v>776</v>
      </c>
      <c r="U50" s="33">
        <f>AA13+ROUNDDOWN((AA11/2),0)+ROUNDDOWN((AA16/2),0)+10</f>
        <v>22</v>
      </c>
      <c r="V50" s="60"/>
      <c r="W50" s="60"/>
      <c r="X50" s="33">
        <f>IF(H18&lt;18,0,3)</f>
        <v>0</v>
      </c>
      <c r="Y50" s="33" t="str">
        <f>IF(C13="大器",10,"　")</f>
        <v>　</v>
      </c>
      <c r="Z50" s="60"/>
      <c r="AA50" s="115">
        <f t="shared" si="8"/>
        <v>22</v>
      </c>
      <c r="AB50" s="10"/>
      <c r="AC50" s="110" t="s">
        <v>879</v>
      </c>
      <c r="AD50" s="553" t="s">
        <v>880</v>
      </c>
      <c r="AE50" s="553"/>
      <c r="AF50" s="553"/>
      <c r="AG50" s="103" t="s">
        <v>69</v>
      </c>
      <c r="AH50" s="110" t="s">
        <v>881</v>
      </c>
      <c r="AI50" s="110" t="s">
        <v>882</v>
      </c>
      <c r="AJ50" s="110" t="s">
        <v>883</v>
      </c>
      <c r="AK50" s="12"/>
      <c r="AL50"/>
      <c r="AM50"/>
      <c r="AN50"/>
      <c r="AO50"/>
      <c r="AP50"/>
      <c r="AQ50"/>
      <c r="AR50"/>
      <c r="AS50"/>
      <c r="AT50"/>
      <c r="AU50"/>
      <c r="AV50"/>
      <c r="AW50"/>
      <c r="AX50"/>
      <c r="AY50" s="11"/>
    </row>
    <row r="51" spans="1:51" ht="14.1" customHeight="1">
      <c r="A51" s="7"/>
      <c r="B51" s="540" t="s">
        <v>19</v>
      </c>
      <c r="C51" s="540"/>
      <c r="D51" s="540"/>
      <c r="E51" s="557" t="s">
        <v>878</v>
      </c>
      <c r="F51" s="557"/>
      <c r="G51" s="557"/>
      <c r="H51" s="542"/>
      <c r="I51" s="542"/>
      <c r="J51" s="550"/>
      <c r="K51" s="550"/>
      <c r="L51" s="550"/>
      <c r="M51" s="550"/>
      <c r="N51" s="550"/>
      <c r="O51" s="550"/>
      <c r="P51" s="550"/>
      <c r="Q51" s="550"/>
      <c r="R51" s="7"/>
      <c r="S51" s="10"/>
      <c r="T51" s="116" t="s">
        <v>782</v>
      </c>
      <c r="U51" s="117">
        <f>AA50-ROUNDDOWN((AA55/3),0)</f>
        <v>18</v>
      </c>
      <c r="V51" s="117" t="s">
        <v>774</v>
      </c>
      <c r="W51" s="117" t="s">
        <v>774</v>
      </c>
      <c r="X51" s="117" t="s">
        <v>774</v>
      </c>
      <c r="Y51" s="117" t="s">
        <v>774</v>
      </c>
      <c r="Z51" s="118"/>
      <c r="AA51" s="115">
        <f t="shared" si="8"/>
        <v>18</v>
      </c>
      <c r="AB51" s="10"/>
      <c r="AC51" s="110" t="s">
        <v>881</v>
      </c>
      <c r="AD51" s="553" t="s">
        <v>884</v>
      </c>
      <c r="AE51" s="553"/>
      <c r="AF51" s="553"/>
      <c r="AG51" s="103" t="s">
        <v>50</v>
      </c>
      <c r="AH51" s="110" t="s">
        <v>885</v>
      </c>
      <c r="AI51" s="110" t="s">
        <v>886</v>
      </c>
      <c r="AJ51" s="110" t="s">
        <v>887</v>
      </c>
      <c r="AK51" s="12"/>
      <c r="AL51"/>
      <c r="AM51"/>
      <c r="AN51"/>
      <c r="AO51"/>
      <c r="AP51"/>
      <c r="AQ51"/>
      <c r="AR51"/>
      <c r="AS51"/>
      <c r="AT51"/>
      <c r="AU51"/>
      <c r="AV51"/>
      <c r="AW51"/>
      <c r="AX51"/>
      <c r="AY51" s="11"/>
    </row>
    <row r="52" spans="1:51" ht="14.1" customHeight="1">
      <c r="A52" s="7"/>
      <c r="B52" s="499" t="s">
        <v>888</v>
      </c>
      <c r="C52" s="499"/>
      <c r="D52" s="499"/>
      <c r="E52" s="499"/>
      <c r="F52" s="499"/>
      <c r="G52" s="499"/>
      <c r="H52" s="499"/>
      <c r="I52" s="499"/>
      <c r="J52" s="499"/>
      <c r="K52" s="499"/>
      <c r="L52" s="499"/>
      <c r="M52" s="499"/>
      <c r="N52" s="499"/>
      <c r="O52" s="499"/>
      <c r="P52" s="499"/>
      <c r="Q52" s="499"/>
      <c r="R52" s="7"/>
      <c r="S52" s="10"/>
      <c r="T52" s="113" t="s">
        <v>790</v>
      </c>
      <c r="U52" s="33">
        <f>ROUNDDOWN((AA11/2),0)</f>
        <v>1</v>
      </c>
      <c r="V52" s="117" t="s">
        <v>774</v>
      </c>
      <c r="W52" s="117" t="s">
        <v>774</v>
      </c>
      <c r="X52" s="33">
        <f>IF(H17&lt;18,0,1)</f>
        <v>0</v>
      </c>
      <c r="Y52" s="114" t="s">
        <v>774</v>
      </c>
      <c r="Z52" s="60"/>
      <c r="AA52" s="115">
        <f t="shared" si="8"/>
        <v>1</v>
      </c>
      <c r="AB52" s="10"/>
      <c r="AC52" s="110" t="s">
        <v>889</v>
      </c>
      <c r="AD52" s="553" t="s">
        <v>890</v>
      </c>
      <c r="AE52" s="553"/>
      <c r="AF52" s="553"/>
      <c r="AG52" s="103" t="s">
        <v>29</v>
      </c>
      <c r="AH52" s="110" t="s">
        <v>766</v>
      </c>
      <c r="AI52" s="110" t="s">
        <v>891</v>
      </c>
      <c r="AJ52" s="110" t="s">
        <v>892</v>
      </c>
      <c r="AK52" s="12"/>
      <c r="AL52"/>
      <c r="AM52"/>
      <c r="AN52"/>
      <c r="AO52"/>
      <c r="AP52"/>
      <c r="AQ52"/>
      <c r="AR52"/>
      <c r="AS52"/>
      <c r="AT52"/>
      <c r="AU52"/>
      <c r="AV52"/>
      <c r="AW52"/>
      <c r="AX52"/>
      <c r="AY52" s="11"/>
    </row>
    <row r="53" spans="1:51" ht="14.1" customHeight="1">
      <c r="A53" s="7"/>
      <c r="B53" s="562" t="s">
        <v>893</v>
      </c>
      <c r="C53" s="562"/>
      <c r="D53" s="562"/>
      <c r="E53" s="562"/>
      <c r="F53" s="562"/>
      <c r="G53" s="562"/>
      <c r="H53" s="562"/>
      <c r="I53" s="562"/>
      <c r="J53" s="562"/>
      <c r="K53" s="562"/>
      <c r="L53" s="562"/>
      <c r="M53" s="562"/>
      <c r="N53" s="562"/>
      <c r="O53" s="562"/>
      <c r="P53" s="562"/>
      <c r="Q53" s="562"/>
      <c r="R53" s="7"/>
      <c r="S53" s="12"/>
      <c r="T53" s="113" t="s">
        <v>798</v>
      </c>
      <c r="U53" s="33">
        <f>ROUNDDOWN((AA13/2),0)</f>
        <v>5</v>
      </c>
      <c r="V53" s="117" t="s">
        <v>774</v>
      </c>
      <c r="W53" s="117" t="s">
        <v>774</v>
      </c>
      <c r="X53" s="117" t="s">
        <v>774</v>
      </c>
      <c r="Y53" s="114" t="s">
        <v>774</v>
      </c>
      <c r="Z53" s="119"/>
      <c r="AA53" s="115">
        <f t="shared" si="8"/>
        <v>5</v>
      </c>
      <c r="AB53" s="10"/>
      <c r="AC53" s="66"/>
      <c r="AD53" s="66"/>
      <c r="AE53" s="66"/>
      <c r="AF53" s="66"/>
      <c r="AG53" s="66"/>
      <c r="AH53" s="66"/>
      <c r="AI53" s="66"/>
      <c r="AJ53" s="66"/>
      <c r="AK53" s="12"/>
      <c r="AL53"/>
      <c r="AM53"/>
      <c r="AN53"/>
      <c r="AO53"/>
      <c r="AP53"/>
      <c r="AQ53"/>
      <c r="AR53"/>
      <c r="AS53"/>
      <c r="AT53"/>
      <c r="AU53"/>
      <c r="AV53"/>
      <c r="AW53"/>
      <c r="AX53"/>
      <c r="AY53" s="11"/>
    </row>
    <row r="54" spans="1:51" ht="14.1" customHeight="1">
      <c r="A54" s="7"/>
      <c r="B54" s="562"/>
      <c r="C54" s="562"/>
      <c r="D54" s="562"/>
      <c r="E54" s="562"/>
      <c r="F54" s="562"/>
      <c r="G54" s="562"/>
      <c r="H54" s="562"/>
      <c r="I54" s="562"/>
      <c r="J54" s="562"/>
      <c r="K54" s="562"/>
      <c r="L54" s="562"/>
      <c r="M54" s="562"/>
      <c r="N54" s="562"/>
      <c r="O54" s="562"/>
      <c r="P54" s="562"/>
      <c r="Q54" s="562"/>
      <c r="R54" s="7"/>
      <c r="S54" s="10"/>
      <c r="T54" s="113" t="s">
        <v>800</v>
      </c>
      <c r="U54" s="33">
        <f>ROUNDDOWN((AA12/3),0)+ROUNDDOWN((AA15/2),0)</f>
        <v>5</v>
      </c>
      <c r="V54" s="117" t="s">
        <v>774</v>
      </c>
      <c r="W54" s="117" t="s">
        <v>774</v>
      </c>
      <c r="X54" s="117" t="s">
        <v>774</v>
      </c>
      <c r="Y54" s="114" t="s">
        <v>774</v>
      </c>
      <c r="Z54" s="60"/>
      <c r="AA54" s="115">
        <f t="shared" si="8"/>
        <v>5</v>
      </c>
      <c r="AB54" s="12"/>
      <c r="AC54" s="66"/>
      <c r="AD54" s="66"/>
      <c r="AE54" s="66"/>
      <c r="AF54" s="66"/>
      <c r="AG54" s="66"/>
      <c r="AH54" s="66"/>
      <c r="AI54" s="66"/>
      <c r="AJ54" s="66"/>
      <c r="AK54" s="12"/>
      <c r="AL54"/>
      <c r="AM54"/>
      <c r="AN54"/>
      <c r="AO54"/>
      <c r="AP54"/>
      <c r="AQ54"/>
      <c r="AR54"/>
      <c r="AS54"/>
      <c r="AT54"/>
      <c r="AU54"/>
      <c r="AV54"/>
      <c r="AW54"/>
      <c r="AX54"/>
      <c r="AY54" s="11"/>
    </row>
    <row r="55" spans="1:51" ht="14.1" customHeight="1">
      <c r="A55" s="7"/>
      <c r="B55" s="562"/>
      <c r="C55" s="562"/>
      <c r="D55" s="562"/>
      <c r="E55" s="562"/>
      <c r="F55" s="562"/>
      <c r="G55" s="562"/>
      <c r="H55" s="562"/>
      <c r="I55" s="562"/>
      <c r="J55" s="562"/>
      <c r="K55" s="562"/>
      <c r="L55" s="562"/>
      <c r="M55" s="562"/>
      <c r="N55" s="562"/>
      <c r="O55" s="562"/>
      <c r="P55" s="562"/>
      <c r="Q55" s="562"/>
      <c r="R55" s="7"/>
      <c r="S55" s="10"/>
      <c r="T55" s="113" t="s">
        <v>894</v>
      </c>
      <c r="U55" s="33">
        <f>ROUNDDOWN((AA12/2),0)+ROUNDDOWN((AA16/2),0)+ROUNDDOWN((AA13/2),0)</f>
        <v>12</v>
      </c>
      <c r="V55" s="117" t="s">
        <v>774</v>
      </c>
      <c r="W55" s="117" t="s">
        <v>774</v>
      </c>
      <c r="X55" s="117" t="s">
        <v>774</v>
      </c>
      <c r="Y55" s="114" t="s">
        <v>774</v>
      </c>
      <c r="Z55" s="60"/>
      <c r="AA55" s="115">
        <f t="shared" si="8"/>
        <v>12</v>
      </c>
      <c r="AB55" s="12"/>
      <c r="AC55" s="66"/>
      <c r="AD55" s="66"/>
      <c r="AE55" s="66"/>
      <c r="AF55" s="66"/>
      <c r="AG55" s="66"/>
      <c r="AH55" s="66"/>
      <c r="AI55" s="66"/>
      <c r="AJ55" s="66"/>
      <c r="AK55" s="12"/>
      <c r="AL55"/>
      <c r="AM55"/>
      <c r="AN55"/>
      <c r="AO55"/>
      <c r="AP55"/>
      <c r="AQ55"/>
      <c r="AR55"/>
      <c r="AS55"/>
      <c r="AT55"/>
      <c r="AU55"/>
      <c r="AV55"/>
      <c r="AW55"/>
      <c r="AX55"/>
      <c r="AY55" s="11"/>
    </row>
    <row r="56" spans="1:51" ht="14.1" customHeight="1">
      <c r="A56" s="7"/>
      <c r="B56" s="550" t="s">
        <v>895</v>
      </c>
      <c r="C56" s="550"/>
      <c r="D56" s="550"/>
      <c r="E56" s="550"/>
      <c r="F56" s="550"/>
      <c r="G56" s="550"/>
      <c r="H56" s="550"/>
      <c r="I56" s="550"/>
      <c r="J56" s="550"/>
      <c r="K56" s="550"/>
      <c r="L56" s="550"/>
      <c r="M56" s="550"/>
      <c r="N56" s="550"/>
      <c r="O56" s="550"/>
      <c r="P56" s="550"/>
      <c r="Q56" s="550"/>
      <c r="R56" s="7"/>
      <c r="S56" s="10"/>
      <c r="T56" s="113" t="s">
        <v>896</v>
      </c>
      <c r="U56" s="33">
        <f>ROUNDDOWN((AA11/2),0)+(AA14)</f>
        <v>15</v>
      </c>
      <c r="V56" s="117" t="s">
        <v>774</v>
      </c>
      <c r="W56" s="117" t="s">
        <v>774</v>
      </c>
      <c r="X56" s="33">
        <f>IF(H22&lt;18,0,2)+IF(H20&lt;18,0,1)</f>
        <v>0</v>
      </c>
      <c r="Y56" s="114" t="s">
        <v>774</v>
      </c>
      <c r="Z56" s="60"/>
      <c r="AA56" s="115">
        <f t="shared" si="8"/>
        <v>15</v>
      </c>
      <c r="AB56" s="12"/>
      <c r="AC56" s="66"/>
      <c r="AD56" s="66"/>
      <c r="AE56" s="66"/>
      <c r="AF56" s="66"/>
      <c r="AG56" s="66"/>
      <c r="AH56" s="66"/>
      <c r="AI56" s="66"/>
      <c r="AJ56" s="66"/>
      <c r="AK56" s="12"/>
      <c r="AL56"/>
      <c r="AM56"/>
      <c r="AN56"/>
      <c r="AO56"/>
      <c r="AP56"/>
      <c r="AQ56"/>
      <c r="AR56"/>
      <c r="AS56"/>
      <c r="AT56"/>
      <c r="AU56"/>
      <c r="AV56"/>
      <c r="AW56"/>
      <c r="AX56"/>
      <c r="AY56" s="11"/>
    </row>
    <row r="57" spans="1:51" ht="14.1" customHeight="1">
      <c r="A57" s="7"/>
      <c r="B57" s="550"/>
      <c r="C57" s="550"/>
      <c r="D57" s="550"/>
      <c r="E57" s="550"/>
      <c r="F57" s="550"/>
      <c r="G57" s="550"/>
      <c r="H57" s="550"/>
      <c r="I57" s="550"/>
      <c r="J57" s="550"/>
      <c r="K57" s="550"/>
      <c r="L57" s="550"/>
      <c r="M57" s="550"/>
      <c r="N57" s="550"/>
      <c r="O57" s="550"/>
      <c r="P57" s="550"/>
      <c r="Q57" s="550"/>
      <c r="R57" s="7"/>
      <c r="S57" s="10"/>
      <c r="T57" s="113" t="s">
        <v>897</v>
      </c>
      <c r="U57" s="33">
        <f>ROUNDDOWN((AA12/2),0)+(AA15)</f>
        <v>9</v>
      </c>
      <c r="V57" s="117" t="s">
        <v>774</v>
      </c>
      <c r="W57" s="117" t="s">
        <v>774</v>
      </c>
      <c r="X57" s="33">
        <f>IF(H21&lt;18,0,2)+IF(H20&lt;18,0,1)</f>
        <v>0</v>
      </c>
      <c r="Y57" s="114" t="s">
        <v>774</v>
      </c>
      <c r="Z57" s="60"/>
      <c r="AA57" s="115">
        <f t="shared" si="8"/>
        <v>9</v>
      </c>
      <c r="AB57" s="12"/>
      <c r="AC57" s="66"/>
      <c r="AD57" s="66"/>
      <c r="AE57" s="66"/>
      <c r="AF57" s="66"/>
      <c r="AG57" s="66"/>
      <c r="AH57" s="66"/>
      <c r="AI57" s="66"/>
      <c r="AJ57" s="66"/>
      <c r="AK57" s="12"/>
      <c r="AL57"/>
      <c r="AM57"/>
      <c r="AN57"/>
      <c r="AO57"/>
      <c r="AP57"/>
      <c r="AQ57"/>
      <c r="AR57"/>
      <c r="AS57"/>
      <c r="AT57"/>
      <c r="AU57"/>
      <c r="AV57"/>
      <c r="AW57"/>
      <c r="AX57"/>
      <c r="AY57" s="11"/>
    </row>
    <row r="58" spans="1:51" ht="14.1" customHeight="1">
      <c r="A58" s="7"/>
      <c r="B58" s="550"/>
      <c r="C58" s="550"/>
      <c r="D58" s="550"/>
      <c r="E58" s="550"/>
      <c r="F58" s="550"/>
      <c r="G58" s="550"/>
      <c r="H58" s="550"/>
      <c r="I58" s="550"/>
      <c r="J58" s="550"/>
      <c r="K58" s="550"/>
      <c r="L58" s="550"/>
      <c r="M58" s="550"/>
      <c r="N58" s="550"/>
      <c r="O58" s="550"/>
      <c r="P58" s="550"/>
      <c r="Q58" s="550"/>
      <c r="R58" s="7"/>
      <c r="S58" s="10"/>
      <c r="T58" s="113" t="s">
        <v>799</v>
      </c>
      <c r="U58" s="33">
        <f>ROUNDDOWN((AA13/2),0)+ROUNDDOWN((AA14/2),0)</f>
        <v>12</v>
      </c>
      <c r="V58" s="117" t="s">
        <v>774</v>
      </c>
      <c r="W58" s="117" t="s">
        <v>774</v>
      </c>
      <c r="X58" s="117" t="s">
        <v>774</v>
      </c>
      <c r="Y58" s="114" t="s">
        <v>774</v>
      </c>
      <c r="Z58" s="60"/>
      <c r="AA58" s="115">
        <f t="shared" si="8"/>
        <v>12</v>
      </c>
      <c r="AB58" s="12"/>
      <c r="AC58" s="66"/>
      <c r="AD58" s="66"/>
      <c r="AE58" s="66"/>
      <c r="AF58" s="66"/>
      <c r="AG58" s="66"/>
      <c r="AH58" s="66"/>
      <c r="AI58" s="66"/>
      <c r="AJ58" s="66"/>
      <c r="AK58" s="12"/>
      <c r="AL58"/>
      <c r="AM58"/>
      <c r="AN58"/>
      <c r="AO58"/>
      <c r="AP58"/>
      <c r="AQ58"/>
      <c r="AR58"/>
      <c r="AS58"/>
      <c r="AT58"/>
      <c r="AU58"/>
      <c r="AV58"/>
      <c r="AW58"/>
      <c r="AX58"/>
      <c r="AY58" s="11"/>
    </row>
    <row r="59" spans="1:51" ht="14.1" customHeight="1">
      <c r="A59" s="7"/>
      <c r="B59" s="550"/>
      <c r="C59" s="550"/>
      <c r="D59" s="550"/>
      <c r="E59" s="550"/>
      <c r="F59" s="550"/>
      <c r="G59" s="550"/>
      <c r="H59" s="550"/>
      <c r="I59" s="550"/>
      <c r="J59" s="550"/>
      <c r="K59" s="550"/>
      <c r="L59" s="550"/>
      <c r="M59" s="550"/>
      <c r="N59" s="550"/>
      <c r="O59" s="550"/>
      <c r="P59" s="550"/>
      <c r="Q59" s="550"/>
      <c r="R59" s="7"/>
      <c r="S59" s="10"/>
      <c r="T59" s="64" t="s">
        <v>801</v>
      </c>
      <c r="U59" s="65">
        <f>ROUNDDOWN(((AA12)+(AA16))/4,0)</f>
        <v>3</v>
      </c>
      <c r="V59" s="120" t="s">
        <v>774</v>
      </c>
      <c r="W59" s="120" t="s">
        <v>774</v>
      </c>
      <c r="X59" s="65">
        <f>IF(H19&lt;18,0,1)</f>
        <v>0</v>
      </c>
      <c r="Y59" s="65" t="str">
        <f>IF(C13="熟練",1,"　")</f>
        <v>　</v>
      </c>
      <c r="Z59" s="121"/>
      <c r="AA59" s="122">
        <f t="shared" si="8"/>
        <v>3</v>
      </c>
      <c r="AB59" s="12"/>
      <c r="AC59" s="66"/>
      <c r="AD59" s="66"/>
      <c r="AE59" s="66"/>
      <c r="AF59" s="66"/>
      <c r="AG59" s="66"/>
      <c r="AH59" s="66"/>
      <c r="AI59" s="66"/>
      <c r="AJ59" s="66"/>
      <c r="AK59" s="12"/>
      <c r="AL59"/>
      <c r="AM59"/>
      <c r="AN59"/>
      <c r="AO59"/>
      <c r="AP59"/>
      <c r="AQ59"/>
      <c r="AR59"/>
      <c r="AS59"/>
      <c r="AT59"/>
      <c r="AU59"/>
      <c r="AV59"/>
      <c r="AW59"/>
      <c r="AX59"/>
      <c r="AY59" s="11"/>
    </row>
    <row r="60" spans="1:51" ht="14.1" customHeight="1">
      <c r="A60" s="7"/>
      <c r="B60" s="550"/>
      <c r="C60" s="550"/>
      <c r="D60" s="550"/>
      <c r="E60" s="550"/>
      <c r="F60" s="550"/>
      <c r="G60" s="550"/>
      <c r="H60" s="550"/>
      <c r="I60" s="550"/>
      <c r="J60" s="550"/>
      <c r="K60" s="550"/>
      <c r="L60" s="550"/>
      <c r="M60" s="550"/>
      <c r="N60" s="550"/>
      <c r="O60" s="550"/>
      <c r="P60" s="550"/>
      <c r="Q60" s="550"/>
      <c r="R60" s="7"/>
      <c r="S60" s="10"/>
      <c r="T60" s="10"/>
      <c r="U60" s="10"/>
      <c r="V60" s="10"/>
      <c r="W60" s="10"/>
      <c r="X60" s="10"/>
      <c r="Y60" s="10"/>
      <c r="Z60" s="10"/>
      <c r="AA60" s="10"/>
      <c r="AB60" s="10"/>
      <c r="AC60" s="66"/>
      <c r="AD60" s="66"/>
      <c r="AE60" s="66"/>
      <c r="AF60" s="66"/>
      <c r="AG60" s="66"/>
      <c r="AH60" s="66"/>
      <c r="AI60" s="66"/>
      <c r="AJ60" s="66"/>
      <c r="AK60" s="12"/>
      <c r="AL60"/>
      <c r="AM60"/>
      <c r="AN60"/>
      <c r="AO60"/>
      <c r="AP60"/>
      <c r="AQ60"/>
      <c r="AR60"/>
      <c r="AS60"/>
      <c r="AT60"/>
      <c r="AU60"/>
      <c r="AV60"/>
      <c r="AW60"/>
      <c r="AX60"/>
      <c r="AY60" s="11"/>
    </row>
    <row r="61" spans="1:51" ht="14.1" customHeight="1">
      <c r="A61" s="7"/>
      <c r="B61" s="550"/>
      <c r="C61" s="550"/>
      <c r="D61" s="550"/>
      <c r="E61" s="550"/>
      <c r="F61" s="550"/>
      <c r="G61" s="550"/>
      <c r="H61" s="550"/>
      <c r="I61" s="550"/>
      <c r="J61" s="550"/>
      <c r="K61" s="550"/>
      <c r="L61" s="550"/>
      <c r="M61" s="550"/>
      <c r="N61" s="550"/>
      <c r="O61" s="550"/>
      <c r="P61" s="550"/>
      <c r="Q61" s="550"/>
      <c r="R61" s="7"/>
      <c r="S61" s="10"/>
      <c r="T61" s="555" t="s">
        <v>898</v>
      </c>
      <c r="U61" s="555"/>
      <c r="V61" s="555"/>
      <c r="W61" s="555"/>
      <c r="X61" s="555"/>
      <c r="Y61" s="555"/>
      <c r="Z61" s="555"/>
      <c r="AA61" s="555"/>
      <c r="AB61" s="12"/>
      <c r="AC61" s="66"/>
      <c r="AD61" s="66"/>
      <c r="AE61" s="66"/>
      <c r="AF61" s="66"/>
      <c r="AG61" s="66"/>
      <c r="AH61" s="66"/>
      <c r="AI61" s="66"/>
      <c r="AJ61" s="66"/>
      <c r="AK61" s="12"/>
      <c r="AL61"/>
      <c r="AM61"/>
      <c r="AN61"/>
      <c r="AO61"/>
      <c r="AP61"/>
      <c r="AQ61"/>
      <c r="AR61"/>
      <c r="AS61"/>
      <c r="AT61"/>
      <c r="AU61"/>
      <c r="AV61"/>
      <c r="AW61"/>
      <c r="AX61"/>
      <c r="AY61" s="11"/>
    </row>
    <row r="62" spans="1:51" ht="14.1" customHeight="1">
      <c r="A62" s="7"/>
      <c r="B62" s="550"/>
      <c r="C62" s="550"/>
      <c r="D62" s="550"/>
      <c r="E62" s="550"/>
      <c r="F62" s="550"/>
      <c r="G62" s="550"/>
      <c r="H62" s="550"/>
      <c r="I62" s="550"/>
      <c r="J62" s="550"/>
      <c r="K62" s="550"/>
      <c r="L62" s="550"/>
      <c r="M62" s="550"/>
      <c r="N62" s="550"/>
      <c r="O62" s="550"/>
      <c r="P62" s="550"/>
      <c r="Q62" s="550"/>
      <c r="R62" s="7"/>
      <c r="S62" s="10"/>
      <c r="T62" s="563"/>
      <c r="U62" s="563"/>
      <c r="V62" s="123" t="s">
        <v>899</v>
      </c>
      <c r="W62" s="33" t="s">
        <v>900</v>
      </c>
      <c r="X62" s="33" t="s">
        <v>901</v>
      </c>
      <c r="Y62" s="33"/>
      <c r="Z62" s="564" t="s">
        <v>823</v>
      </c>
      <c r="AA62" s="564"/>
      <c r="AB62" s="12"/>
      <c r="AC62" s="66"/>
      <c r="AD62" s="66"/>
      <c r="AE62" s="66"/>
      <c r="AF62" s="66"/>
      <c r="AG62" s="66"/>
      <c r="AH62" s="66"/>
      <c r="AI62" s="66"/>
      <c r="AJ62" s="66"/>
      <c r="AK62" s="12"/>
      <c r="AL62"/>
      <c r="AM62"/>
      <c r="AN62"/>
      <c r="AO62"/>
      <c r="AP62"/>
      <c r="AQ62"/>
      <c r="AR62"/>
      <c r="AS62"/>
      <c r="AT62"/>
      <c r="AU62"/>
      <c r="AV62"/>
      <c r="AW62"/>
      <c r="AX62"/>
      <c r="AY62" s="11"/>
    </row>
    <row r="63" spans="1:51" ht="14.1" customHeight="1">
      <c r="A63" s="7"/>
      <c r="B63" s="550"/>
      <c r="C63" s="550"/>
      <c r="D63" s="550"/>
      <c r="E63" s="550"/>
      <c r="F63" s="550"/>
      <c r="G63" s="550"/>
      <c r="H63" s="550"/>
      <c r="I63" s="550"/>
      <c r="J63" s="550"/>
      <c r="K63" s="550"/>
      <c r="L63" s="550"/>
      <c r="M63" s="550"/>
      <c r="N63" s="550"/>
      <c r="O63" s="550"/>
      <c r="P63" s="550"/>
      <c r="Q63" s="550"/>
      <c r="R63" s="7"/>
      <c r="S63" s="10"/>
      <c r="T63" s="563" t="s">
        <v>902</v>
      </c>
      <c r="U63" s="563"/>
      <c r="V63" s="33">
        <f>AA10</f>
        <v>4</v>
      </c>
      <c r="W63" s="117">
        <f>ROUNDDOWN((AA11/2),0)</f>
        <v>1</v>
      </c>
      <c r="X63" s="33"/>
      <c r="Y63" s="33"/>
      <c r="Z63" s="559">
        <f>ROUNDDOWN((V63+W63)/2,0)</f>
        <v>2</v>
      </c>
      <c r="AA63" s="559" t="s">
        <v>903</v>
      </c>
      <c r="AB63" s="12"/>
      <c r="AC63" s="66"/>
      <c r="AD63" s="66"/>
      <c r="AE63" s="66"/>
      <c r="AF63" s="66"/>
      <c r="AG63" s="66"/>
      <c r="AH63" s="66"/>
      <c r="AI63" s="66"/>
      <c r="AJ63" s="66"/>
      <c r="AK63" s="12"/>
      <c r="AL63"/>
      <c r="AM63"/>
      <c r="AN63"/>
      <c r="AO63"/>
      <c r="AP63"/>
      <c r="AQ63"/>
      <c r="AR63"/>
      <c r="AS63"/>
      <c r="AT63"/>
      <c r="AU63"/>
      <c r="AV63"/>
      <c r="AW63"/>
      <c r="AX63"/>
      <c r="AY63" s="11"/>
    </row>
    <row r="64" spans="1:51" ht="14.1" customHeight="1">
      <c r="A64" s="7"/>
      <c r="B64" s="550"/>
      <c r="C64" s="550"/>
      <c r="D64" s="550"/>
      <c r="E64" s="550"/>
      <c r="F64" s="550"/>
      <c r="G64" s="550"/>
      <c r="H64" s="550"/>
      <c r="I64" s="550"/>
      <c r="J64" s="550"/>
      <c r="K64" s="550"/>
      <c r="L64" s="550"/>
      <c r="M64" s="550"/>
      <c r="N64" s="550"/>
      <c r="O64" s="550"/>
      <c r="P64" s="550"/>
      <c r="Q64" s="550"/>
      <c r="R64" s="7"/>
      <c r="S64" s="10"/>
      <c r="T64" s="563" t="s">
        <v>904</v>
      </c>
      <c r="U64" s="563"/>
      <c r="V64" s="33">
        <f>ROUNDDOWN((AA14/2),0)+ROUNDDOWN((AA15/2),0)</f>
        <v>8</v>
      </c>
      <c r="W64" s="33">
        <v>10</v>
      </c>
      <c r="X64" s="33"/>
      <c r="Y64" s="33"/>
      <c r="Z64" s="559">
        <f>ROUNDDOWN((V64+W64)/2,0)</f>
        <v>9</v>
      </c>
      <c r="AA64" s="559" t="s">
        <v>903</v>
      </c>
      <c r="AB64" s="10"/>
      <c r="AC64" s="66"/>
      <c r="AD64" s="66"/>
      <c r="AE64" s="66"/>
      <c r="AF64" s="66"/>
      <c r="AG64" s="66"/>
      <c r="AH64" s="66"/>
      <c r="AI64" s="66"/>
      <c r="AJ64" s="66"/>
      <c r="AK64" s="12"/>
      <c r="AL64"/>
      <c r="AM64"/>
      <c r="AN64"/>
      <c r="AO64"/>
      <c r="AP64"/>
      <c r="AQ64"/>
      <c r="AR64"/>
      <c r="AS64"/>
      <c r="AT64"/>
      <c r="AU64"/>
      <c r="AV64"/>
      <c r="AW64"/>
      <c r="AX64"/>
      <c r="AY64" s="11"/>
    </row>
    <row r="65" spans="1:51" ht="14.1" customHeight="1">
      <c r="A65" s="7"/>
      <c r="B65" s="550"/>
      <c r="C65" s="550"/>
      <c r="D65" s="550"/>
      <c r="E65" s="550"/>
      <c r="F65" s="550"/>
      <c r="G65" s="550"/>
      <c r="H65" s="550"/>
      <c r="I65" s="550"/>
      <c r="J65" s="550"/>
      <c r="K65" s="550"/>
      <c r="L65" s="550"/>
      <c r="M65" s="550"/>
      <c r="N65" s="550"/>
      <c r="O65" s="550"/>
      <c r="P65" s="550"/>
      <c r="Q65" s="550"/>
      <c r="R65" s="7"/>
      <c r="S65" s="10"/>
      <c r="T65" s="560" t="s">
        <v>905</v>
      </c>
      <c r="U65" s="560"/>
      <c r="V65" s="65">
        <f>AA58</f>
        <v>12</v>
      </c>
      <c r="W65" s="65">
        <f>ROUNDDOWN((AA55/2),0)</f>
        <v>6</v>
      </c>
      <c r="X65" s="65">
        <v>4</v>
      </c>
      <c r="Y65" s="65"/>
      <c r="Z65" s="561">
        <f>ROUNDDOWN((V65+W65)/2,0)+X65</f>
        <v>13</v>
      </c>
      <c r="AA65" s="561" t="s">
        <v>903</v>
      </c>
      <c r="AB65" s="10"/>
      <c r="AC65" s="66"/>
      <c r="AD65" s="66"/>
      <c r="AE65" s="66"/>
      <c r="AF65" s="66"/>
      <c r="AG65" s="66"/>
      <c r="AH65" s="66"/>
      <c r="AI65" s="66"/>
      <c r="AJ65" s="66"/>
      <c r="AK65" s="12"/>
      <c r="AL65"/>
      <c r="AM65"/>
      <c r="AN65"/>
      <c r="AO65"/>
      <c r="AP65"/>
      <c r="AQ65"/>
      <c r="AR65"/>
      <c r="AS65"/>
      <c r="AT65"/>
      <c r="AU65"/>
      <c r="AV65"/>
      <c r="AW65"/>
      <c r="AX65"/>
      <c r="AY65" s="11"/>
    </row>
    <row r="66" spans="1:51" ht="14.1" customHeight="1">
      <c r="A66" s="7"/>
      <c r="B66" s="550"/>
      <c r="C66" s="550"/>
      <c r="D66" s="550"/>
      <c r="E66" s="550"/>
      <c r="F66" s="550"/>
      <c r="G66" s="550"/>
      <c r="H66" s="550"/>
      <c r="I66" s="550"/>
      <c r="J66" s="550"/>
      <c r="K66" s="550"/>
      <c r="L66" s="550"/>
      <c r="M66" s="550"/>
      <c r="N66" s="550"/>
      <c r="O66" s="550"/>
      <c r="P66" s="550"/>
      <c r="Q66" s="550"/>
      <c r="R66" s="7"/>
      <c r="S66" s="10"/>
      <c r="T66" s="10"/>
      <c r="U66" s="10"/>
      <c r="V66" s="10"/>
      <c r="W66" s="10"/>
      <c r="X66" s="10"/>
      <c r="Y66" s="10"/>
      <c r="Z66" s="10"/>
      <c r="AA66" s="10"/>
      <c r="AB66" s="10"/>
      <c r="AC66" s="66"/>
      <c r="AD66" s="66"/>
      <c r="AE66" s="66"/>
      <c r="AF66" s="66"/>
      <c r="AG66" s="66"/>
      <c r="AH66" s="66"/>
      <c r="AI66" s="66"/>
      <c r="AJ66" s="66"/>
      <c r="AK66" s="66"/>
      <c r="AL66"/>
      <c r="AM66"/>
      <c r="AN66"/>
      <c r="AO66"/>
      <c r="AP66"/>
      <c r="AQ66"/>
      <c r="AR66"/>
      <c r="AS66"/>
      <c r="AT66"/>
      <c r="AU66"/>
      <c r="AV66"/>
      <c r="AW66"/>
      <c r="AX66"/>
      <c r="AY66" s="11"/>
    </row>
    <row r="67" spans="1:51" ht="14.1" customHeight="1">
      <c r="A67" s="7"/>
      <c r="B67" s="7"/>
      <c r="C67" s="7"/>
      <c r="D67" s="7"/>
      <c r="E67" s="7"/>
      <c r="F67" s="7"/>
      <c r="G67" s="7"/>
      <c r="H67" s="7"/>
      <c r="I67" s="7"/>
      <c r="J67" s="7"/>
      <c r="K67" s="7"/>
      <c r="L67" s="7"/>
      <c r="M67" s="7"/>
      <c r="N67" s="7"/>
      <c r="O67" s="7"/>
      <c r="P67" s="7"/>
      <c r="Q67" s="7"/>
      <c r="R67" s="7"/>
      <c r="S67" s="10"/>
      <c r="T67" s="10"/>
      <c r="U67" s="10"/>
      <c r="V67" s="10"/>
      <c r="W67" s="10"/>
      <c r="X67" s="10"/>
      <c r="Y67" s="10"/>
      <c r="Z67" s="10"/>
      <c r="AA67" s="10"/>
      <c r="AB67" s="10"/>
      <c r="AC67" s="10"/>
      <c r="AD67" s="10"/>
      <c r="AE67" s="10"/>
      <c r="AF67" s="10"/>
      <c r="AG67" s="10"/>
      <c r="AH67" s="10"/>
      <c r="AI67" s="10"/>
      <c r="AJ67" s="10"/>
      <c r="AK67" s="10"/>
      <c r="AL67"/>
      <c r="AM67"/>
      <c r="AN67"/>
      <c r="AO67"/>
      <c r="AP67"/>
      <c r="AQ67"/>
      <c r="AR67"/>
      <c r="AS67"/>
      <c r="AT67"/>
      <c r="AU67"/>
      <c r="AV67"/>
      <c r="AW67"/>
      <c r="AX67"/>
      <c r="AY67" s="11"/>
    </row>
    <row r="68" spans="1:51" ht="14.1" customHeight="1">
      <c r="A68" s="7"/>
      <c r="B68" s="7"/>
      <c r="C68" s="7"/>
      <c r="D68" s="7"/>
      <c r="E68" s="7"/>
      <c r="F68" s="7"/>
      <c r="G68" s="7"/>
      <c r="H68" s="7"/>
      <c r="I68" s="7"/>
      <c r="J68" s="7"/>
      <c r="K68" s="7"/>
      <c r="L68" s="7"/>
      <c r="M68" s="7"/>
      <c r="N68" s="7"/>
      <c r="O68" s="7"/>
      <c r="P68" s="7"/>
      <c r="Q68" s="7"/>
      <c r="R68" s="7"/>
      <c r="S68" s="10"/>
      <c r="T68" s="10"/>
      <c r="U68" s="10"/>
      <c r="V68" s="10"/>
      <c r="W68" s="10"/>
      <c r="X68" s="10"/>
      <c r="Y68" s="10"/>
      <c r="Z68" s="10"/>
      <c r="AA68" s="10"/>
      <c r="AB68" s="10"/>
      <c r="AC68" s="10"/>
      <c r="AD68" s="10"/>
      <c r="AE68" s="10"/>
      <c r="AF68" s="10"/>
      <c r="AG68" s="10"/>
      <c r="AH68" s="10"/>
      <c r="AI68" s="10"/>
      <c r="AJ68" s="10"/>
      <c r="AK68" s="10"/>
      <c r="AL68"/>
      <c r="AM68"/>
      <c r="AN68"/>
      <c r="AO68"/>
      <c r="AP68"/>
      <c r="AQ68"/>
      <c r="AR68"/>
      <c r="AS68"/>
      <c r="AT68"/>
      <c r="AU68"/>
      <c r="AV68"/>
      <c r="AW68"/>
      <c r="AX68"/>
      <c r="AY68" s="11"/>
    </row>
    <row r="69" spans="1:51" ht="14.1" customHeight="1">
      <c r="A69" s="7"/>
      <c r="B69" s="7"/>
      <c r="C69" s="7"/>
      <c r="D69" s="7"/>
      <c r="E69" s="7"/>
      <c r="F69" s="7"/>
      <c r="G69" s="7"/>
      <c r="H69" s="7"/>
      <c r="I69" s="7"/>
      <c r="J69" s="7"/>
      <c r="K69" s="7"/>
      <c r="L69" s="7"/>
      <c r="M69" s="7"/>
      <c r="N69" s="7"/>
      <c r="O69" s="7"/>
      <c r="P69" s="7"/>
      <c r="Q69" s="7"/>
      <c r="R69" s="7"/>
      <c r="S69" s="10"/>
      <c r="T69" s="10"/>
      <c r="U69" s="10"/>
      <c r="V69" s="10"/>
      <c r="W69" s="10"/>
      <c r="X69" s="10"/>
      <c r="Y69" s="10"/>
      <c r="Z69" s="10"/>
      <c r="AA69" s="10"/>
      <c r="AB69" s="10"/>
      <c r="AC69" s="10"/>
      <c r="AD69" s="10"/>
      <c r="AE69" s="10"/>
      <c r="AF69" s="10"/>
      <c r="AG69" s="10"/>
      <c r="AH69" s="10"/>
      <c r="AI69" s="10"/>
      <c r="AJ69" s="10"/>
      <c r="AK69" s="10"/>
      <c r="AL69"/>
      <c r="AM69"/>
      <c r="AN69"/>
      <c r="AO69"/>
      <c r="AP69"/>
      <c r="AQ69"/>
      <c r="AR69"/>
      <c r="AS69"/>
      <c r="AT69"/>
      <c r="AU69"/>
      <c r="AV69"/>
      <c r="AW69"/>
      <c r="AX69"/>
      <c r="AY69" s="11"/>
    </row>
    <row r="70" spans="1:51" ht="14.1" customHeight="1">
      <c r="A70" s="7"/>
      <c r="B70" s="7"/>
      <c r="C70" s="7"/>
      <c r="D70" s="7"/>
      <c r="E70" s="7"/>
      <c r="F70" s="7"/>
      <c r="G70" s="7"/>
      <c r="H70" s="7"/>
      <c r="I70" s="7"/>
      <c r="J70" s="7"/>
      <c r="K70" s="7"/>
      <c r="L70" s="7"/>
      <c r="M70" s="7"/>
      <c r="N70" s="7"/>
      <c r="O70" s="7"/>
      <c r="P70" s="7"/>
      <c r="Q70" s="7"/>
      <c r="R70" s="7"/>
      <c r="S70" s="10"/>
      <c r="T70" s="10"/>
      <c r="U70" s="10"/>
      <c r="V70" s="10"/>
      <c r="W70" s="10"/>
      <c r="X70" s="10"/>
      <c r="Y70" s="10"/>
      <c r="Z70" s="10"/>
      <c r="AA70" s="10"/>
      <c r="AB70" s="10"/>
      <c r="AC70" s="10"/>
      <c r="AD70" s="10"/>
      <c r="AE70" s="10"/>
      <c r="AF70" s="10"/>
      <c r="AG70" s="10"/>
      <c r="AH70" s="10"/>
      <c r="AI70" s="10"/>
      <c r="AJ70" s="10"/>
      <c r="AK70" s="10"/>
      <c r="AL70"/>
      <c r="AM70"/>
      <c r="AN70"/>
      <c r="AO70"/>
      <c r="AP70"/>
      <c r="AQ70"/>
      <c r="AR70"/>
      <c r="AS70"/>
      <c r="AT70"/>
      <c r="AU70"/>
      <c r="AV70"/>
      <c r="AW70"/>
      <c r="AX70"/>
      <c r="AY70" s="11"/>
    </row>
    <row r="71" spans="1:51" ht="14.1" customHeight="1">
      <c r="A71" s="7"/>
      <c r="B71" s="7"/>
      <c r="C71" s="7"/>
      <c r="D71" s="7"/>
      <c r="E71" s="7"/>
      <c r="F71" s="7"/>
      <c r="G71" s="7"/>
      <c r="H71" s="7"/>
      <c r="I71" s="7"/>
      <c r="J71" s="7"/>
      <c r="K71" s="7"/>
      <c r="L71" s="7"/>
      <c r="M71" s="7"/>
      <c r="N71" s="7"/>
      <c r="O71" s="7"/>
      <c r="P71" s="7"/>
      <c r="Q71" s="7"/>
      <c r="R71" s="7"/>
      <c r="S71" s="10"/>
      <c r="T71" s="10"/>
      <c r="U71" s="10"/>
      <c r="V71" s="10"/>
      <c r="W71" s="10"/>
      <c r="X71" s="10"/>
      <c r="Y71" s="10"/>
      <c r="Z71" s="10"/>
      <c r="AA71" s="10"/>
      <c r="AB71" s="10"/>
      <c r="AC71" s="10"/>
      <c r="AD71" s="10"/>
      <c r="AE71" s="10"/>
      <c r="AF71" s="10"/>
      <c r="AG71" s="10"/>
      <c r="AH71" s="10"/>
      <c r="AI71" s="10"/>
      <c r="AJ71" s="10"/>
      <c r="AK71" s="10"/>
      <c r="AL71"/>
      <c r="AM71"/>
      <c r="AN71"/>
      <c r="AO71"/>
      <c r="AP71"/>
      <c r="AQ71"/>
      <c r="AR71"/>
      <c r="AS71"/>
      <c r="AT71"/>
      <c r="AU71"/>
      <c r="AV71"/>
      <c r="AW71"/>
      <c r="AX71"/>
      <c r="AY71" s="11"/>
    </row>
    <row r="72" spans="1:51" ht="14.1" customHeight="1">
      <c r="A72" s="7"/>
      <c r="B72" s="7"/>
      <c r="C72" s="7"/>
      <c r="D72" s="7"/>
      <c r="E72" s="7"/>
      <c r="F72" s="7"/>
      <c r="G72" s="7"/>
      <c r="H72" s="7"/>
      <c r="I72" s="7"/>
      <c r="J72" s="7"/>
      <c r="K72" s="7"/>
      <c r="L72" s="7"/>
      <c r="M72" s="7"/>
      <c r="N72" s="7"/>
      <c r="O72" s="7"/>
      <c r="P72" s="7"/>
      <c r="Q72" s="7"/>
      <c r="R72" s="7"/>
      <c r="S72" s="10"/>
      <c r="T72" s="10"/>
      <c r="U72" s="10"/>
      <c r="V72" s="10"/>
      <c r="W72" s="10"/>
      <c r="X72" s="10"/>
      <c r="Y72" s="10"/>
      <c r="Z72" s="10"/>
      <c r="AA72" s="10"/>
      <c r="AB72" s="10"/>
      <c r="AC72" s="10"/>
      <c r="AD72" s="10"/>
      <c r="AE72" s="10"/>
      <c r="AF72" s="10"/>
      <c r="AG72" s="10"/>
      <c r="AH72" s="10"/>
      <c r="AI72" s="10"/>
      <c r="AJ72" s="10"/>
      <c r="AK72" s="10"/>
      <c r="AL72"/>
      <c r="AM72"/>
      <c r="AN72"/>
      <c r="AO72"/>
      <c r="AP72"/>
      <c r="AQ72"/>
      <c r="AR72"/>
      <c r="AS72"/>
      <c r="AT72"/>
      <c r="AU72"/>
      <c r="AV72"/>
      <c r="AW72"/>
      <c r="AX72"/>
      <c r="AY72" s="11"/>
    </row>
    <row r="73" spans="1:51" ht="14.1" customHeight="1">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row>
    <row r="74" spans="1:51" ht="14.1" customHeight="1">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s="11"/>
      <c r="AW74" s="11"/>
      <c r="AX74" s="11"/>
    </row>
    <row r="75" spans="1:51" ht="14.1" customHeight="1">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s="11"/>
      <c r="AW75" s="11"/>
      <c r="AX75" s="11"/>
    </row>
    <row r="76" spans="1:51" ht="14.1" customHeight="1">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s="11"/>
      <c r="AW76" s="11"/>
      <c r="AX76" s="11"/>
    </row>
    <row r="77" spans="1:51" ht="14.1" customHeight="1">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s="11"/>
      <c r="AW77" s="11"/>
      <c r="AX77" s="11"/>
    </row>
    <row r="78" spans="1:51" ht="14.1" customHeight="1">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s="11"/>
      <c r="AW78" s="11"/>
      <c r="AX78" s="11"/>
    </row>
    <row r="79" spans="1:51" ht="14.1" customHeight="1">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s="11"/>
      <c r="AW79" s="11"/>
      <c r="AX79" s="11"/>
    </row>
    <row r="80" spans="1:51" ht="14.1" customHeight="1">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s="11"/>
      <c r="AW80" s="11"/>
      <c r="AX80" s="11"/>
    </row>
    <row r="81" spans="1:50" ht="14.1" customHeight="1">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s="11"/>
      <c r="AW81" s="11"/>
      <c r="AX81" s="11"/>
    </row>
    <row r="82" spans="1:50" ht="14.1" customHeight="1">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s="11"/>
      <c r="AW82" s="11"/>
    </row>
    <row r="83" spans="1:50" ht="14.1" customHeight="1">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s="11"/>
      <c r="AW83" s="11"/>
    </row>
    <row r="84" spans="1:50" ht="14.1" customHeight="1">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s="11"/>
      <c r="AW84" s="11"/>
    </row>
    <row r="85" spans="1:50" ht="14.1" customHeight="1">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s="11"/>
      <c r="AW85" s="11"/>
    </row>
    <row r="86" spans="1:50" ht="14.1" customHeight="1">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s="11"/>
      <c r="AW86" s="11"/>
    </row>
    <row r="87" spans="1:50" ht="14.1" customHeight="1">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s="11"/>
      <c r="AW87" s="11"/>
    </row>
    <row r="88" spans="1:50" ht="14.1" customHeight="1">
      <c r="A88"/>
      <c r="B88"/>
      <c r="C88"/>
      <c r="D88"/>
      <c r="E88"/>
      <c r="F88"/>
      <c r="G88"/>
      <c r="H88"/>
      <c r="I88"/>
      <c r="J88"/>
      <c r="K88"/>
      <c r="L88"/>
      <c r="M88"/>
      <c r="N88"/>
      <c r="O88"/>
      <c r="P88"/>
      <c r="Q88"/>
      <c r="R88"/>
      <c r="S88"/>
      <c r="T88"/>
      <c r="U88"/>
      <c r="V88"/>
      <c r="W88"/>
      <c r="X88"/>
      <c r="Y88"/>
      <c r="Z88"/>
      <c r="AA88"/>
      <c r="AB88"/>
      <c r="AC88"/>
      <c r="AD88"/>
      <c r="AE88"/>
      <c r="AF88"/>
      <c r="AG88" s="11"/>
      <c r="AH88" s="11"/>
      <c r="AI88" s="11"/>
      <c r="AJ88" s="11"/>
      <c r="AK88" s="11"/>
      <c r="AL88" s="11"/>
      <c r="AM88" s="11"/>
      <c r="AN88" s="11"/>
      <c r="AO88" s="11"/>
      <c r="AP88" s="11"/>
      <c r="AQ88" s="11"/>
      <c r="AR88" s="11"/>
      <c r="AS88" s="11"/>
      <c r="AT88" s="11"/>
      <c r="AU88" s="11"/>
      <c r="AV88" s="11"/>
      <c r="AW88" s="11"/>
    </row>
    <row r="89" spans="1:50" ht="14.1" customHeight="1">
      <c r="A89"/>
      <c r="B89"/>
      <c r="C89"/>
      <c r="D89"/>
      <c r="E89"/>
      <c r="F89"/>
      <c r="G89"/>
      <c r="H89"/>
      <c r="I89"/>
      <c r="J89"/>
      <c r="K89"/>
      <c r="L89"/>
      <c r="M89"/>
      <c r="N89"/>
      <c r="O89"/>
      <c r="P89"/>
      <c r="Q89"/>
      <c r="R89"/>
      <c r="S89"/>
      <c r="T89"/>
      <c r="U89"/>
      <c r="V89"/>
      <c r="W89"/>
      <c r="X89"/>
      <c r="Y89"/>
      <c r="Z89"/>
      <c r="AA89"/>
      <c r="AB89"/>
      <c r="AC89"/>
      <c r="AD89"/>
      <c r="AE89"/>
      <c r="AF89"/>
      <c r="AG89" s="11"/>
      <c r="AH89" s="11"/>
      <c r="AI89" s="11"/>
      <c r="AJ89" s="11"/>
      <c r="AK89" s="11"/>
      <c r="AL89" s="11"/>
      <c r="AM89" s="11"/>
      <c r="AN89" s="11"/>
      <c r="AO89" s="11"/>
      <c r="AP89" s="11"/>
      <c r="AQ89" s="11"/>
      <c r="AR89" s="11"/>
      <c r="AS89" s="11"/>
      <c r="AT89" s="11"/>
      <c r="AU89" s="11"/>
      <c r="AV89" s="11"/>
      <c r="AW89" s="11"/>
    </row>
    <row r="90" spans="1:50" ht="14.1" customHeight="1">
      <c r="A90"/>
      <c r="B90"/>
      <c r="C90"/>
      <c r="D90"/>
      <c r="E90"/>
      <c r="F90"/>
      <c r="G90"/>
      <c r="H90"/>
      <c r="I90"/>
      <c r="J90"/>
      <c r="K90"/>
      <c r="L90"/>
      <c r="M90"/>
      <c r="N90"/>
      <c r="O90"/>
      <c r="P90"/>
      <c r="Q90"/>
      <c r="R90"/>
      <c r="S90"/>
      <c r="T90"/>
      <c r="U90"/>
      <c r="V90"/>
      <c r="W90"/>
      <c r="X90"/>
      <c r="Y90"/>
      <c r="Z90"/>
      <c r="AA90"/>
      <c r="AB90"/>
      <c r="AC90"/>
      <c r="AD90"/>
      <c r="AE90"/>
      <c r="AF90"/>
      <c r="AG90" s="11"/>
      <c r="AH90" s="11"/>
      <c r="AI90" s="11"/>
      <c r="AJ90" s="11"/>
      <c r="AK90" s="11"/>
      <c r="AL90" s="11"/>
      <c r="AM90" s="11"/>
      <c r="AN90" s="11"/>
      <c r="AO90" s="11"/>
      <c r="AP90" s="11"/>
      <c r="AQ90" s="11"/>
      <c r="AR90" s="11"/>
      <c r="AS90" s="11"/>
      <c r="AT90" s="11"/>
      <c r="AU90" s="11"/>
      <c r="AV90" s="11"/>
      <c r="AW90" s="11"/>
    </row>
    <row r="91" spans="1:50" ht="14.1" customHeight="1">
      <c r="A91"/>
      <c r="B91"/>
      <c r="C91"/>
      <c r="D91"/>
      <c r="E91"/>
      <c r="F91"/>
      <c r="G91"/>
      <c r="H91"/>
      <c r="I91"/>
      <c r="J91"/>
      <c r="K91"/>
      <c r="L91"/>
      <c r="M91"/>
      <c r="N91"/>
      <c r="O91"/>
      <c r="P91"/>
      <c r="Q91"/>
      <c r="R91"/>
      <c r="S91"/>
      <c r="T91"/>
      <c r="U91"/>
      <c r="V91"/>
      <c r="W91"/>
      <c r="X91"/>
      <c r="Y91"/>
      <c r="Z91"/>
      <c r="AA91"/>
      <c r="AB91"/>
      <c r="AC91"/>
      <c r="AD91"/>
      <c r="AE91"/>
      <c r="AF91"/>
      <c r="AG91" s="11"/>
      <c r="AH91" s="11"/>
      <c r="AI91" s="11"/>
      <c r="AJ91" s="11"/>
      <c r="AK91" s="11"/>
      <c r="AL91" s="11"/>
      <c r="AM91" s="11"/>
      <c r="AN91" s="11"/>
      <c r="AO91" s="11"/>
      <c r="AP91" s="11"/>
      <c r="AQ91" s="11"/>
      <c r="AR91" s="11"/>
      <c r="AS91" s="11"/>
      <c r="AT91" s="11"/>
      <c r="AU91" s="11"/>
      <c r="AV91" s="11"/>
    </row>
    <row r="92" spans="1:50" ht="14.1" customHeight="1">
      <c r="A92"/>
      <c r="B92"/>
      <c r="C92"/>
      <c r="D92"/>
      <c r="E92"/>
      <c r="F92"/>
      <c r="G92"/>
      <c r="H92"/>
      <c r="I92"/>
      <c r="J92"/>
      <c r="K92"/>
      <c r="L92"/>
      <c r="M92"/>
      <c r="N92"/>
      <c r="O92"/>
      <c r="P92"/>
      <c r="Q92"/>
      <c r="R92"/>
      <c r="S92"/>
      <c r="T92"/>
      <c r="U92"/>
      <c r="V92"/>
      <c r="W92"/>
      <c r="X92"/>
      <c r="Y92"/>
      <c r="Z92"/>
      <c r="AA92"/>
      <c r="AB92"/>
      <c r="AC92"/>
      <c r="AD92"/>
      <c r="AE92"/>
      <c r="AF92"/>
      <c r="AG92" s="11"/>
      <c r="AH92" s="11"/>
      <c r="AI92" s="11"/>
      <c r="AJ92" s="11"/>
      <c r="AK92" s="11"/>
      <c r="AL92" s="11"/>
      <c r="AM92" s="11"/>
      <c r="AN92" s="11"/>
      <c r="AO92" s="11"/>
      <c r="AP92" s="11"/>
      <c r="AQ92" s="11"/>
      <c r="AR92" s="11"/>
      <c r="AS92" s="11"/>
      <c r="AT92" s="11"/>
      <c r="AU92" s="11"/>
      <c r="AV92" s="11"/>
    </row>
    <row r="93" spans="1:50" ht="14.1" customHeight="1">
      <c r="A93"/>
      <c r="B93"/>
      <c r="C93"/>
      <c r="D93"/>
      <c r="E93"/>
      <c r="F93"/>
      <c r="G93"/>
      <c r="H93"/>
      <c r="I93"/>
      <c r="J93"/>
      <c r="K93"/>
      <c r="L93"/>
      <c r="M93"/>
      <c r="N93"/>
      <c r="O93"/>
      <c r="P93"/>
      <c r="Q93"/>
      <c r="R93"/>
      <c r="S93"/>
      <c r="T93"/>
      <c r="U93"/>
      <c r="V93"/>
      <c r="W93"/>
      <c r="X93"/>
      <c r="Y93"/>
      <c r="Z93"/>
      <c r="AA93"/>
      <c r="AB93"/>
      <c r="AC93"/>
      <c r="AD93"/>
      <c r="AE93"/>
      <c r="AF93"/>
      <c r="AG93" s="11"/>
      <c r="AH93" s="11"/>
      <c r="AI93" s="11"/>
      <c r="AJ93" s="11"/>
      <c r="AK93" s="11"/>
      <c r="AL93" s="11"/>
      <c r="AM93" s="11"/>
      <c r="AN93" s="11"/>
      <c r="AO93" s="11"/>
      <c r="AP93" s="11"/>
      <c r="AQ93" s="11"/>
      <c r="AR93" s="11"/>
      <c r="AS93" s="11"/>
      <c r="AT93" s="11"/>
      <c r="AU93" s="11"/>
      <c r="AV93" s="11"/>
    </row>
    <row r="94" spans="1:50" ht="14.1" customHeight="1">
      <c r="A94"/>
      <c r="B94"/>
      <c r="C94"/>
      <c r="D94"/>
      <c r="E94"/>
      <c r="F94"/>
      <c r="G94"/>
      <c r="H94"/>
      <c r="I94"/>
      <c r="J94"/>
      <c r="K94"/>
      <c r="L94"/>
      <c r="M94"/>
      <c r="N94"/>
      <c r="O94"/>
      <c r="P94"/>
      <c r="Q94"/>
      <c r="R94"/>
      <c r="S94"/>
      <c r="T94"/>
      <c r="U94"/>
      <c r="V94"/>
      <c r="W94"/>
      <c r="X94"/>
      <c r="Y94"/>
      <c r="Z94"/>
      <c r="AA94"/>
      <c r="AB94"/>
      <c r="AC94"/>
      <c r="AD94"/>
      <c r="AE94"/>
      <c r="AF94"/>
      <c r="AG94" s="11"/>
      <c r="AH94" s="11"/>
      <c r="AI94" s="11"/>
      <c r="AJ94" s="11"/>
      <c r="AK94" s="11"/>
      <c r="AL94" s="11"/>
      <c r="AM94" s="11"/>
      <c r="AN94" s="11"/>
      <c r="AO94" s="11"/>
      <c r="AP94" s="11"/>
      <c r="AQ94" s="11"/>
      <c r="AR94" s="11"/>
      <c r="AS94" s="11"/>
      <c r="AT94" s="11"/>
      <c r="AU94" s="11"/>
      <c r="AV94" s="11"/>
    </row>
    <row r="95" spans="1:50" ht="14.1" customHeight="1">
      <c r="A95"/>
      <c r="B95"/>
      <c r="C95"/>
      <c r="D95"/>
      <c r="E95"/>
      <c r="F95"/>
      <c r="G95"/>
      <c r="H95"/>
      <c r="I95"/>
      <c r="J95"/>
      <c r="K95"/>
      <c r="L95"/>
      <c r="M95"/>
      <c r="N95"/>
      <c r="O95"/>
      <c r="P95"/>
      <c r="Q95"/>
      <c r="R95"/>
      <c r="S95"/>
      <c r="T95"/>
      <c r="U95"/>
      <c r="V95"/>
      <c r="W95"/>
      <c r="X95"/>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1:50" ht="14.1" customHeight="1">
      <c r="A96"/>
      <c r="B96"/>
      <c r="C96"/>
      <c r="D96"/>
      <c r="E96"/>
      <c r="F96"/>
      <c r="G96"/>
      <c r="H96"/>
      <c r="I96"/>
      <c r="J96"/>
      <c r="K96"/>
      <c r="L96"/>
      <c r="M96"/>
      <c r="N96"/>
      <c r="O96"/>
      <c r="P96"/>
      <c r="Q96"/>
      <c r="R96"/>
      <c r="S96"/>
      <c r="T96"/>
      <c r="U96"/>
      <c r="V96"/>
      <c r="W96"/>
      <c r="X96"/>
      <c r="Y96" s="96"/>
      <c r="Z96" s="96"/>
      <c r="AA96" s="96"/>
      <c r="AB96" s="11"/>
      <c r="AC96" s="11"/>
      <c r="AD96" s="11"/>
      <c r="AE96" s="11"/>
      <c r="AF96" s="11"/>
      <c r="AG96" s="11"/>
      <c r="AH96" s="11"/>
      <c r="AI96" s="11"/>
      <c r="AJ96" s="11"/>
      <c r="AK96" s="11"/>
      <c r="AL96" s="11"/>
      <c r="AM96" s="11"/>
      <c r="AN96" s="11"/>
      <c r="AO96" s="11"/>
      <c r="AP96" s="11"/>
      <c r="AQ96" s="11"/>
      <c r="AR96" s="11"/>
      <c r="AS96" s="11"/>
      <c r="AT96" s="11"/>
      <c r="AU96" s="11"/>
      <c r="AV96" s="11"/>
    </row>
    <row r="97" spans="1:48" ht="14.1" customHeight="1">
      <c r="A97"/>
      <c r="B97"/>
      <c r="C97"/>
      <c r="D97"/>
      <c r="E97"/>
      <c r="F97"/>
      <c r="G97"/>
      <c r="H97"/>
      <c r="I97"/>
      <c r="J97"/>
      <c r="K97"/>
      <c r="L97"/>
      <c r="M97"/>
      <c r="N97"/>
      <c r="O97"/>
      <c r="P97"/>
      <c r="Q97"/>
      <c r="R97"/>
      <c r="S97"/>
      <c r="T97"/>
      <c r="U97"/>
      <c r="V97"/>
      <c r="W97"/>
      <c r="X97"/>
      <c r="Y97" s="96"/>
      <c r="Z97" s="96"/>
      <c r="AA97" s="96"/>
      <c r="AB97" s="11"/>
      <c r="AC97" s="11"/>
      <c r="AD97" s="11"/>
      <c r="AE97" s="11"/>
      <c r="AF97" s="11"/>
      <c r="AG97" s="11"/>
      <c r="AH97" s="11"/>
      <c r="AI97" s="11"/>
      <c r="AJ97" s="11"/>
      <c r="AK97" s="11"/>
      <c r="AL97" s="11"/>
      <c r="AM97" s="11"/>
      <c r="AN97" s="11"/>
      <c r="AO97" s="11"/>
      <c r="AP97" s="11"/>
      <c r="AQ97" s="11"/>
      <c r="AR97" s="11"/>
      <c r="AS97" s="11"/>
      <c r="AT97" s="11"/>
      <c r="AU97" s="11"/>
      <c r="AV97" s="11"/>
    </row>
    <row r="98" spans="1:48" ht="14.1" customHeight="1">
      <c r="A98"/>
      <c r="B98"/>
      <c r="C98"/>
      <c r="D98"/>
      <c r="E98"/>
      <c r="F98"/>
      <c r="G98"/>
      <c r="H98"/>
      <c r="I98"/>
      <c r="J98"/>
      <c r="K98"/>
      <c r="L98"/>
      <c r="M98"/>
      <c r="N98"/>
      <c r="O98"/>
      <c r="P98"/>
      <c r="Q98"/>
      <c r="R98"/>
      <c r="S98"/>
      <c r="T98"/>
      <c r="U98"/>
      <c r="V98"/>
      <c r="W98"/>
      <c r="X98"/>
      <c r="Y98" s="96"/>
      <c r="Z98" s="96"/>
      <c r="AA98" s="96"/>
      <c r="AB98" s="11"/>
      <c r="AC98" s="11"/>
      <c r="AD98" s="11"/>
      <c r="AE98" s="11"/>
      <c r="AF98" s="11"/>
      <c r="AG98" s="11"/>
      <c r="AH98" s="11"/>
      <c r="AI98" s="11"/>
      <c r="AJ98" s="11"/>
      <c r="AK98" s="11"/>
      <c r="AL98" s="11"/>
      <c r="AM98" s="11"/>
      <c r="AN98" s="11"/>
      <c r="AO98" s="11"/>
      <c r="AP98" s="11"/>
      <c r="AQ98" s="11"/>
      <c r="AR98" s="11"/>
      <c r="AS98" s="11"/>
      <c r="AT98" s="11"/>
      <c r="AU98" s="11"/>
      <c r="AV98" s="11"/>
    </row>
    <row r="99" spans="1:48" ht="14.1" customHeight="1">
      <c r="A99"/>
      <c r="B99"/>
      <c r="C99"/>
      <c r="D99"/>
      <c r="E99"/>
      <c r="F99"/>
      <c r="G99"/>
      <c r="H99"/>
      <c r="I99"/>
      <c r="J99"/>
      <c r="K99"/>
      <c r="L99"/>
      <c r="M99"/>
      <c r="N99"/>
      <c r="O99"/>
      <c r="P99"/>
      <c r="Q99"/>
      <c r="R99"/>
      <c r="S99"/>
      <c r="T99"/>
      <c r="U99"/>
      <c r="V99"/>
      <c r="W99"/>
      <c r="X99"/>
      <c r="Y99" s="96"/>
      <c r="Z99" s="96"/>
      <c r="AA99" s="96"/>
      <c r="AB99" s="11"/>
      <c r="AC99" s="11"/>
      <c r="AD99" s="11"/>
      <c r="AE99" s="11"/>
      <c r="AF99" s="11"/>
      <c r="AG99" s="11"/>
      <c r="AH99" s="11"/>
      <c r="AI99" s="11"/>
      <c r="AJ99" s="11"/>
      <c r="AK99" s="11"/>
      <c r="AL99" s="11"/>
      <c r="AM99" s="11"/>
      <c r="AN99" s="11"/>
      <c r="AO99" s="11"/>
      <c r="AP99" s="11"/>
      <c r="AQ99" s="11"/>
      <c r="AR99" s="11"/>
      <c r="AS99" s="11"/>
      <c r="AT99" s="11"/>
      <c r="AU99" s="11"/>
      <c r="AV99" s="11"/>
    </row>
    <row r="100" spans="1:48" ht="14.1" customHeight="1">
      <c r="A100"/>
      <c r="B100"/>
      <c r="C100"/>
      <c r="D100"/>
      <c r="E100"/>
      <c r="F100"/>
      <c r="G100"/>
      <c r="H100"/>
      <c r="I100"/>
      <c r="J100"/>
      <c r="K100"/>
      <c r="L100"/>
      <c r="M100"/>
      <c r="N100"/>
      <c r="O100"/>
      <c r="P100"/>
      <c r="Q100"/>
      <c r="R100"/>
      <c r="S100"/>
      <c r="T100"/>
      <c r="U100"/>
      <c r="V100"/>
      <c r="W100"/>
      <c r="X100"/>
      <c r="Y100" s="96"/>
      <c r="Z100" s="96"/>
      <c r="AA100" s="96"/>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1:48" ht="14.1" customHeight="1">
      <c r="A101"/>
      <c r="B101"/>
      <c r="C101"/>
      <c r="D101"/>
      <c r="E101"/>
      <c r="F101"/>
      <c r="G101"/>
      <c r="H101"/>
      <c r="I101"/>
      <c r="J101"/>
      <c r="K101"/>
      <c r="L101"/>
      <c r="M101"/>
      <c r="N101"/>
      <c r="O101"/>
      <c r="P101"/>
      <c r="Q101"/>
      <c r="R101"/>
      <c r="S101"/>
      <c r="T101"/>
      <c r="U101"/>
      <c r="V101"/>
      <c r="W101"/>
      <c r="X101"/>
      <c r="Y101" s="96"/>
      <c r="Z101" s="96"/>
      <c r="AA101" s="96"/>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1:48" ht="14.1" customHeight="1">
      <c r="A102"/>
      <c r="B102"/>
      <c r="C102"/>
      <c r="D102"/>
      <c r="E102"/>
      <c r="F102"/>
      <c r="G102"/>
      <c r="H102"/>
      <c r="I102"/>
      <c r="J102"/>
      <c r="K102"/>
      <c r="L102"/>
      <c r="M102"/>
      <c r="N102"/>
      <c r="O102"/>
      <c r="P102"/>
      <c r="Q102"/>
      <c r="R102"/>
      <c r="S102"/>
      <c r="T102"/>
      <c r="U102"/>
      <c r="V102"/>
      <c r="W102"/>
      <c r="X102"/>
      <c r="Y102" s="96"/>
      <c r="Z102" s="96"/>
      <c r="AA102" s="96"/>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1:48" ht="14.1" customHeight="1">
      <c r="A103"/>
      <c r="B103"/>
      <c r="C103"/>
      <c r="D103"/>
      <c r="E103"/>
      <c r="F103"/>
      <c r="G103"/>
      <c r="H103"/>
      <c r="I103"/>
      <c r="J103"/>
      <c r="K103"/>
      <c r="L103"/>
      <c r="M103"/>
      <c r="N103"/>
      <c r="O103"/>
      <c r="P103"/>
      <c r="Q103"/>
      <c r="R103"/>
      <c r="S103"/>
      <c r="T103"/>
      <c r="U103"/>
      <c r="V103"/>
      <c r="W103"/>
      <c r="X103"/>
      <c r="Y103" s="96"/>
      <c r="Z103" s="96"/>
      <c r="AA103" s="96"/>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1:48" ht="14.1" customHeight="1">
      <c r="A104"/>
      <c r="B104"/>
      <c r="C104"/>
      <c r="D104"/>
      <c r="E104"/>
      <c r="F104"/>
      <c r="G104"/>
      <c r="H104"/>
      <c r="I104"/>
      <c r="J104"/>
      <c r="K104"/>
      <c r="L104"/>
      <c r="M104"/>
      <c r="N104"/>
      <c r="O104"/>
      <c r="P104"/>
      <c r="Q104"/>
      <c r="R104"/>
      <c r="S104"/>
      <c r="T104"/>
      <c r="U104"/>
      <c r="V104"/>
      <c r="W104"/>
      <c r="X104"/>
      <c r="Y104" s="96"/>
      <c r="Z104" s="96"/>
      <c r="AA104" s="96"/>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1:48" ht="14.1" customHeight="1">
      <c r="A105"/>
      <c r="B105"/>
      <c r="C105"/>
      <c r="D105"/>
      <c r="E105"/>
      <c r="F105"/>
      <c r="G105"/>
      <c r="H105"/>
      <c r="I105"/>
      <c r="J105"/>
      <c r="K105"/>
      <c r="L105"/>
      <c r="M105"/>
      <c r="N105"/>
      <c r="O105"/>
      <c r="P105"/>
      <c r="Q105"/>
      <c r="R105"/>
      <c r="S105"/>
      <c r="T105"/>
      <c r="U105"/>
      <c r="V105"/>
      <c r="W105"/>
      <c r="X105"/>
      <c r="Y105" s="96"/>
      <c r="Z105" s="96"/>
      <c r="AA105" s="96"/>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1:48" ht="14.1" customHeight="1">
      <c r="A106"/>
      <c r="B106"/>
      <c r="C106"/>
      <c r="D106"/>
      <c r="E106"/>
      <c r="F106"/>
      <c r="G106"/>
      <c r="H106"/>
      <c r="I106"/>
      <c r="J106"/>
      <c r="K106"/>
      <c r="L106"/>
      <c r="M106"/>
      <c r="N106"/>
      <c r="O106"/>
      <c r="P106"/>
      <c r="Q106"/>
      <c r="R106"/>
      <c r="S106"/>
      <c r="T106"/>
      <c r="U106"/>
      <c r="V106"/>
      <c r="W106"/>
      <c r="X106"/>
      <c r="Y106" s="96"/>
      <c r="Z106" s="96"/>
      <c r="AA106" s="96"/>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1:48" ht="14.1" customHeight="1">
      <c r="A107"/>
      <c r="B107"/>
      <c r="C107"/>
      <c r="D107"/>
      <c r="E107"/>
      <c r="F107"/>
      <c r="G107"/>
      <c r="H107"/>
      <c r="I107"/>
      <c r="J107"/>
      <c r="K107"/>
      <c r="L107"/>
      <c r="M107"/>
      <c r="N107"/>
      <c r="O107"/>
      <c r="P107"/>
      <c r="Q107"/>
      <c r="R107"/>
      <c r="S107"/>
      <c r="T107"/>
      <c r="U107"/>
      <c r="V107"/>
      <c r="W107"/>
      <c r="X107"/>
      <c r="Y107" s="96"/>
      <c r="Z107" s="96"/>
      <c r="AA107" s="96"/>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1:48" ht="14.1" customHeight="1">
      <c r="A108"/>
      <c r="B108"/>
      <c r="C108"/>
      <c r="D108"/>
      <c r="E108"/>
      <c r="F108"/>
      <c r="G108"/>
      <c r="H108"/>
      <c r="I108"/>
      <c r="J108"/>
      <c r="K108"/>
      <c r="L108"/>
      <c r="M108"/>
      <c r="N108"/>
      <c r="O108"/>
      <c r="P108"/>
      <c r="Q108"/>
      <c r="R108"/>
      <c r="S108"/>
      <c r="T108"/>
      <c r="U108"/>
      <c r="V108"/>
      <c r="W108"/>
      <c r="X108"/>
      <c r="Y108" s="96"/>
      <c r="Z108" s="96"/>
      <c r="AA108" s="96"/>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1:48" ht="14.1" customHeight="1">
      <c r="A109"/>
      <c r="B109"/>
      <c r="C109"/>
      <c r="D109"/>
      <c r="E109"/>
      <c r="F109"/>
      <c r="G109"/>
      <c r="H109"/>
      <c r="I109"/>
      <c r="J109"/>
      <c r="K109"/>
      <c r="L109"/>
      <c r="M109"/>
      <c r="N109"/>
      <c r="O109"/>
      <c r="P109"/>
      <c r="Q109"/>
      <c r="R109"/>
      <c r="S109"/>
      <c r="T109"/>
      <c r="U109"/>
      <c r="V109"/>
      <c r="W109"/>
      <c r="X109"/>
      <c r="Y109" s="96"/>
      <c r="Z109" s="96"/>
      <c r="AA109" s="96"/>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1:48" ht="14.1" customHeight="1">
      <c r="A110"/>
      <c r="B110"/>
      <c r="C110"/>
      <c r="D110"/>
      <c r="E110"/>
      <c r="F110"/>
      <c r="G110"/>
      <c r="H110"/>
      <c r="I110"/>
      <c r="J110"/>
      <c r="K110"/>
      <c r="L110"/>
      <c r="M110"/>
      <c r="N110"/>
      <c r="O110"/>
      <c r="P110"/>
      <c r="Q110"/>
      <c r="R110"/>
      <c r="S110"/>
      <c r="T110"/>
      <c r="U110"/>
      <c r="V110"/>
      <c r="W110"/>
      <c r="X110"/>
      <c r="Y110" s="96"/>
      <c r="Z110" s="96"/>
      <c r="AA110" s="96"/>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1:48" ht="14.1" customHeight="1">
      <c r="A111"/>
      <c r="B111"/>
      <c r="C111"/>
      <c r="D111"/>
      <c r="E111"/>
      <c r="F111"/>
      <c r="G111"/>
      <c r="H111"/>
      <c r="I111"/>
      <c r="J111"/>
      <c r="K111"/>
      <c r="L111"/>
      <c r="M111"/>
      <c r="N111"/>
      <c r="O111"/>
      <c r="P111"/>
      <c r="Q111"/>
      <c r="R111"/>
      <c r="S111"/>
      <c r="T111"/>
      <c r="U111"/>
      <c r="V111"/>
      <c r="W111"/>
      <c r="X111"/>
      <c r="Y111" s="96"/>
      <c r="Z111" s="96"/>
      <c r="AA111" s="96"/>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1:48" ht="14.1" customHeight="1">
      <c r="A112"/>
      <c r="B112"/>
      <c r="C112"/>
      <c r="D112"/>
      <c r="E112"/>
      <c r="F112"/>
      <c r="G112"/>
      <c r="H112"/>
      <c r="I112"/>
      <c r="J112"/>
      <c r="K112"/>
      <c r="L112"/>
      <c r="M112"/>
      <c r="N112"/>
      <c r="O112"/>
      <c r="P112"/>
      <c r="Q112"/>
      <c r="R112"/>
      <c r="S112"/>
      <c r="T112"/>
      <c r="U112"/>
      <c r="V112"/>
      <c r="W112"/>
      <c r="X112"/>
      <c r="Y112" s="96"/>
      <c r="Z112" s="96"/>
      <c r="AA112" s="96"/>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1:48" ht="14.1" customHeight="1">
      <c r="A113"/>
      <c r="B113"/>
      <c r="C113"/>
      <c r="D113"/>
      <c r="E113"/>
      <c r="F113"/>
      <c r="G113"/>
      <c r="H113"/>
      <c r="I113"/>
      <c r="J113"/>
      <c r="K113"/>
      <c r="L113"/>
      <c r="M113"/>
      <c r="N113"/>
      <c r="O113"/>
      <c r="P113"/>
      <c r="Q113"/>
      <c r="R113"/>
      <c r="S113"/>
      <c r="T113"/>
      <c r="U113"/>
      <c r="V113"/>
      <c r="W113"/>
      <c r="X113"/>
      <c r="Y113" s="96"/>
      <c r="Z113" s="96"/>
      <c r="AA113" s="96"/>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1:48" ht="14.1" customHeight="1">
      <c r="A114"/>
      <c r="B114"/>
      <c r="C114"/>
      <c r="D114"/>
      <c r="E114"/>
      <c r="F114"/>
      <c r="G114"/>
      <c r="H114"/>
      <c r="I114"/>
      <c r="J114"/>
      <c r="K114"/>
      <c r="L114"/>
      <c r="M114"/>
      <c r="N114"/>
      <c r="O114"/>
      <c r="P114"/>
      <c r="Q114"/>
      <c r="R114"/>
      <c r="S114"/>
      <c r="T114"/>
      <c r="U114"/>
      <c r="V114"/>
      <c r="W114"/>
      <c r="X114"/>
      <c r="Y114" s="96"/>
      <c r="Z114" s="96"/>
      <c r="AA114" s="96"/>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1:48" ht="14.1" customHeight="1">
      <c r="A115"/>
      <c r="B115"/>
      <c r="C115"/>
      <c r="D115"/>
      <c r="E115"/>
      <c r="F115"/>
      <c r="G115"/>
      <c r="H115"/>
      <c r="I115"/>
      <c r="J115"/>
      <c r="K115"/>
      <c r="L115"/>
      <c r="M115"/>
      <c r="N115"/>
      <c r="O115"/>
      <c r="P115"/>
      <c r="Q115"/>
      <c r="R115"/>
      <c r="S115"/>
      <c r="T115"/>
      <c r="U115"/>
      <c r="V115"/>
      <c r="W115"/>
      <c r="X115"/>
      <c r="Y115" s="96"/>
      <c r="Z115" s="96"/>
      <c r="AA115" s="96"/>
    </row>
    <row r="116" spans="1:48" ht="14.1" customHeight="1">
      <c r="A116"/>
      <c r="B116"/>
      <c r="C116"/>
      <c r="D116"/>
      <c r="E116"/>
      <c r="F116"/>
      <c r="G116"/>
      <c r="H116"/>
      <c r="I116"/>
      <c r="J116"/>
      <c r="K116"/>
      <c r="L116"/>
      <c r="M116"/>
      <c r="N116"/>
      <c r="O116"/>
      <c r="P116"/>
      <c r="Q116"/>
      <c r="R116"/>
      <c r="S116"/>
      <c r="T116"/>
      <c r="U116"/>
      <c r="V116"/>
      <c r="W116"/>
      <c r="X116"/>
      <c r="Y116" s="96"/>
      <c r="Z116" s="96"/>
      <c r="AA116" s="96"/>
    </row>
    <row r="117" spans="1:48" ht="14.1" customHeight="1">
      <c r="A117"/>
      <c r="B117"/>
      <c r="C117"/>
      <c r="D117"/>
      <c r="E117"/>
      <c r="F117"/>
      <c r="G117"/>
      <c r="H117"/>
      <c r="I117"/>
      <c r="J117"/>
      <c r="K117"/>
      <c r="L117"/>
      <c r="M117"/>
      <c r="N117"/>
      <c r="O117"/>
      <c r="P117"/>
      <c r="Q117"/>
      <c r="R117"/>
      <c r="S117"/>
      <c r="T117"/>
      <c r="U117"/>
      <c r="V117"/>
      <c r="W117"/>
      <c r="X117"/>
      <c r="Y117" s="96"/>
      <c r="Z117" s="96"/>
      <c r="AA117" s="96"/>
    </row>
    <row r="118" spans="1:48" ht="14.1" customHeight="1">
      <c r="A118"/>
      <c r="B118"/>
      <c r="C118"/>
      <c r="D118"/>
      <c r="E118"/>
      <c r="F118"/>
      <c r="G118"/>
      <c r="H118"/>
      <c r="I118"/>
      <c r="J118"/>
      <c r="K118"/>
      <c r="L118"/>
      <c r="M118"/>
      <c r="N118"/>
      <c r="O118"/>
      <c r="P118"/>
      <c r="Q118"/>
      <c r="R118"/>
      <c r="S118"/>
      <c r="T118"/>
      <c r="U118"/>
      <c r="V118"/>
      <c r="W118"/>
      <c r="X118"/>
      <c r="Y118" s="96"/>
      <c r="Z118" s="96"/>
      <c r="AA118" s="96"/>
    </row>
    <row r="119" spans="1:48" ht="14.1" customHeight="1">
      <c r="A119"/>
      <c r="B119"/>
      <c r="C119"/>
      <c r="D119"/>
      <c r="E119"/>
      <c r="F119"/>
      <c r="G119"/>
      <c r="H119"/>
      <c r="I119"/>
      <c r="J119"/>
      <c r="K119"/>
      <c r="L119"/>
      <c r="M119"/>
      <c r="N119"/>
      <c r="O119"/>
      <c r="P119"/>
      <c r="Q119"/>
      <c r="R119"/>
      <c r="S119"/>
      <c r="T119"/>
      <c r="U119"/>
      <c r="V119"/>
      <c r="W119"/>
      <c r="X119"/>
      <c r="Y119" s="96"/>
      <c r="Z119" s="96"/>
      <c r="AA119" s="96"/>
    </row>
    <row r="120" spans="1:48" ht="14.1" customHeight="1">
      <c r="A120"/>
      <c r="B120"/>
      <c r="C120"/>
      <c r="D120"/>
      <c r="E120"/>
      <c r="F120"/>
      <c r="G120"/>
      <c r="H120"/>
      <c r="I120"/>
      <c r="J120"/>
      <c r="K120"/>
      <c r="L120"/>
      <c r="M120"/>
      <c r="N120"/>
      <c r="O120"/>
      <c r="P120"/>
      <c r="Q120"/>
      <c r="R120"/>
      <c r="S120"/>
      <c r="T120"/>
      <c r="U120"/>
      <c r="V120"/>
      <c r="W120"/>
      <c r="X120"/>
      <c r="Y120" s="96"/>
      <c r="Z120" s="96"/>
      <c r="AA120" s="96"/>
    </row>
    <row r="121" spans="1:48" ht="14.1" customHeight="1">
      <c r="A121"/>
      <c r="B121"/>
      <c r="C121"/>
      <c r="D121"/>
      <c r="E121"/>
      <c r="F121"/>
      <c r="G121"/>
      <c r="H121"/>
      <c r="I121"/>
      <c r="J121"/>
      <c r="K121"/>
      <c r="L121"/>
      <c r="M121"/>
      <c r="N121"/>
      <c r="O121"/>
      <c r="P121"/>
      <c r="Q121"/>
      <c r="R121"/>
      <c r="S121"/>
      <c r="T121"/>
      <c r="U121"/>
      <c r="V121"/>
    </row>
    <row r="122" spans="1:48" ht="14.1" customHeight="1">
      <c r="A122"/>
      <c r="B122"/>
      <c r="C122"/>
      <c r="D122"/>
      <c r="E122"/>
      <c r="F122"/>
      <c r="G122"/>
      <c r="H122"/>
      <c r="I122"/>
      <c r="J122"/>
      <c r="K122"/>
      <c r="L122"/>
      <c r="M122"/>
      <c r="N122"/>
      <c r="O122"/>
      <c r="P122"/>
      <c r="Q122"/>
      <c r="R122"/>
      <c r="S122"/>
      <c r="T122"/>
      <c r="U122"/>
      <c r="V122"/>
    </row>
    <row r="123" spans="1:48" ht="14.1" customHeight="1">
      <c r="A123"/>
      <c r="B123"/>
      <c r="C123"/>
      <c r="D123"/>
      <c r="E123"/>
      <c r="F123"/>
      <c r="G123"/>
      <c r="H123"/>
      <c r="I123"/>
      <c r="J123"/>
      <c r="K123"/>
      <c r="L123"/>
      <c r="M123"/>
      <c r="N123"/>
      <c r="O123"/>
      <c r="P123"/>
      <c r="Q123"/>
      <c r="R123"/>
      <c r="S123"/>
      <c r="T123"/>
      <c r="U123"/>
      <c r="V123"/>
    </row>
    <row r="124" spans="1:48" ht="14.1" customHeight="1">
      <c r="A124"/>
      <c r="B124"/>
      <c r="C124"/>
      <c r="D124"/>
      <c r="E124"/>
      <c r="F124"/>
      <c r="G124"/>
      <c r="H124"/>
      <c r="I124"/>
      <c r="J124"/>
      <c r="K124"/>
      <c r="L124"/>
      <c r="M124"/>
      <c r="N124"/>
      <c r="O124"/>
      <c r="P124"/>
      <c r="Q124"/>
      <c r="R124"/>
      <c r="S124"/>
      <c r="T124"/>
      <c r="U124"/>
      <c r="V124"/>
    </row>
    <row r="125" spans="1:48" ht="14.1" customHeight="1">
      <c r="A125"/>
      <c r="B125"/>
      <c r="C125"/>
      <c r="D125"/>
      <c r="E125"/>
      <c r="F125"/>
      <c r="G125"/>
      <c r="H125"/>
      <c r="I125"/>
      <c r="J125"/>
      <c r="K125"/>
      <c r="L125"/>
      <c r="M125"/>
      <c r="N125"/>
      <c r="O125"/>
      <c r="P125"/>
      <c r="Q125"/>
      <c r="R125"/>
      <c r="S125"/>
      <c r="T125"/>
      <c r="U125"/>
      <c r="V125"/>
    </row>
    <row r="126" spans="1:48" ht="14.1" customHeight="1">
      <c r="A126"/>
      <c r="B126"/>
      <c r="C126"/>
      <c r="D126"/>
      <c r="E126"/>
      <c r="F126"/>
      <c r="G126"/>
      <c r="H126"/>
      <c r="I126"/>
      <c r="J126"/>
      <c r="K126"/>
      <c r="L126"/>
      <c r="M126"/>
      <c r="N126"/>
      <c r="O126"/>
      <c r="P126"/>
      <c r="Q126"/>
      <c r="R126"/>
      <c r="S126"/>
      <c r="T126"/>
      <c r="U126"/>
      <c r="V126"/>
    </row>
    <row r="127" spans="1:48" ht="14.1" customHeight="1">
      <c r="A127"/>
      <c r="B127"/>
      <c r="C127"/>
      <c r="D127"/>
      <c r="E127"/>
      <c r="F127"/>
      <c r="G127"/>
      <c r="H127"/>
      <c r="I127"/>
      <c r="J127"/>
      <c r="K127"/>
      <c r="L127"/>
      <c r="M127"/>
      <c r="N127"/>
      <c r="O127"/>
      <c r="P127"/>
      <c r="Q127"/>
      <c r="R127"/>
      <c r="S127"/>
      <c r="T127"/>
      <c r="U127"/>
      <c r="V127"/>
    </row>
    <row r="128" spans="1:48" ht="14.1" customHeight="1">
      <c r="A128"/>
      <c r="B128"/>
      <c r="C128"/>
      <c r="D128"/>
      <c r="E128"/>
      <c r="F128"/>
      <c r="G128"/>
      <c r="H128"/>
      <c r="I128"/>
      <c r="J128"/>
      <c r="K128"/>
      <c r="L128"/>
      <c r="M128"/>
      <c r="N128"/>
      <c r="O128"/>
      <c r="P128"/>
      <c r="Q128"/>
      <c r="R128"/>
      <c r="S128"/>
      <c r="T128"/>
      <c r="U128"/>
      <c r="V128"/>
    </row>
    <row r="129" spans="1:22" ht="14.1" customHeight="1">
      <c r="A129"/>
      <c r="B129"/>
      <c r="C129"/>
      <c r="D129"/>
      <c r="E129"/>
      <c r="F129"/>
      <c r="G129"/>
      <c r="H129"/>
      <c r="I129"/>
      <c r="J129"/>
      <c r="K129"/>
      <c r="L129"/>
      <c r="M129"/>
      <c r="N129"/>
      <c r="O129"/>
      <c r="P129"/>
      <c r="Q129"/>
      <c r="R129"/>
      <c r="S129"/>
      <c r="T129"/>
      <c r="U129"/>
      <c r="V129"/>
    </row>
    <row r="130" spans="1:22" ht="14.1" customHeight="1">
      <c r="A130"/>
      <c r="B130"/>
      <c r="C130"/>
      <c r="D130"/>
      <c r="E130"/>
      <c r="F130"/>
      <c r="G130"/>
      <c r="H130"/>
      <c r="I130"/>
      <c r="J130"/>
      <c r="K130"/>
      <c r="L130"/>
      <c r="M130"/>
      <c r="N130"/>
      <c r="O130"/>
      <c r="P130"/>
      <c r="Q130"/>
      <c r="R130"/>
      <c r="S130"/>
      <c r="T130"/>
      <c r="U130"/>
      <c r="V130"/>
    </row>
    <row r="131" spans="1:22" ht="14.1" customHeight="1">
      <c r="A131"/>
      <c r="B131"/>
      <c r="C131"/>
      <c r="D131"/>
      <c r="E131"/>
      <c r="F131"/>
      <c r="G131"/>
      <c r="H131"/>
      <c r="I131"/>
      <c r="J131"/>
      <c r="K131"/>
      <c r="L131"/>
      <c r="M131"/>
      <c r="N131"/>
      <c r="O131"/>
      <c r="P131"/>
      <c r="Q131"/>
      <c r="R131"/>
      <c r="S131"/>
      <c r="T131"/>
      <c r="U131"/>
      <c r="V131"/>
    </row>
    <row r="132" spans="1:22" ht="14.1" customHeight="1">
      <c r="A132"/>
      <c r="B132"/>
      <c r="C132"/>
      <c r="D132"/>
      <c r="E132"/>
      <c r="F132"/>
      <c r="G132"/>
      <c r="H132"/>
      <c r="I132"/>
      <c r="J132"/>
      <c r="K132"/>
      <c r="L132"/>
      <c r="M132"/>
      <c r="N132"/>
      <c r="O132"/>
      <c r="P132"/>
      <c r="Q132"/>
      <c r="R132"/>
      <c r="S132"/>
      <c r="T132"/>
      <c r="U132"/>
      <c r="V132"/>
    </row>
    <row r="133" spans="1:22" ht="14.1" customHeight="1">
      <c r="A133"/>
      <c r="B133"/>
      <c r="C133"/>
      <c r="D133"/>
      <c r="E133"/>
      <c r="F133"/>
      <c r="G133"/>
      <c r="H133"/>
      <c r="I133"/>
      <c r="J133"/>
      <c r="K133"/>
      <c r="L133"/>
      <c r="M133"/>
      <c r="N133"/>
      <c r="O133"/>
      <c r="P133"/>
      <c r="Q133"/>
      <c r="R133"/>
      <c r="S133"/>
      <c r="T133"/>
      <c r="U133"/>
      <c r="V133"/>
    </row>
    <row r="134" spans="1:22" ht="14.1" customHeight="1">
      <c r="A134"/>
      <c r="B134"/>
      <c r="C134"/>
      <c r="D134"/>
      <c r="E134"/>
      <c r="F134"/>
      <c r="G134"/>
      <c r="H134"/>
      <c r="I134"/>
      <c r="J134"/>
      <c r="K134"/>
      <c r="L134"/>
      <c r="M134"/>
      <c r="N134"/>
      <c r="O134"/>
      <c r="P134"/>
      <c r="Q134"/>
      <c r="R134"/>
      <c r="S134"/>
      <c r="T134"/>
      <c r="U134"/>
      <c r="V134"/>
    </row>
    <row r="135" spans="1:22" ht="14.1" customHeight="1">
      <c r="A135"/>
      <c r="B135"/>
      <c r="C135"/>
      <c r="D135"/>
      <c r="E135"/>
      <c r="F135"/>
      <c r="G135"/>
      <c r="H135"/>
      <c r="I135"/>
      <c r="J135"/>
      <c r="K135"/>
      <c r="L135"/>
      <c r="M135"/>
      <c r="N135"/>
      <c r="O135"/>
      <c r="P135"/>
      <c r="Q135"/>
      <c r="R135"/>
      <c r="S135"/>
      <c r="T135"/>
      <c r="U135"/>
      <c r="V135"/>
    </row>
    <row r="136" spans="1:22" ht="14.1" customHeight="1">
      <c r="A136"/>
      <c r="B136"/>
      <c r="C136"/>
      <c r="D136"/>
      <c r="E136"/>
      <c r="F136"/>
      <c r="G136"/>
      <c r="H136"/>
      <c r="I136"/>
      <c r="J136"/>
      <c r="K136"/>
      <c r="L136"/>
      <c r="M136"/>
      <c r="N136"/>
      <c r="O136"/>
      <c r="P136"/>
      <c r="Q136"/>
      <c r="R136"/>
      <c r="S136"/>
      <c r="T136"/>
      <c r="U136"/>
      <c r="V136"/>
    </row>
    <row r="137" spans="1:22" ht="14.1" customHeight="1">
      <c r="A137"/>
      <c r="B137"/>
      <c r="C137"/>
      <c r="D137"/>
      <c r="E137"/>
      <c r="F137"/>
      <c r="G137"/>
      <c r="H137"/>
      <c r="I137"/>
      <c r="J137"/>
      <c r="K137"/>
      <c r="L137"/>
      <c r="M137"/>
      <c r="N137"/>
      <c r="O137"/>
      <c r="P137"/>
      <c r="Q137"/>
      <c r="R137"/>
      <c r="S137"/>
      <c r="T137"/>
      <c r="U137"/>
      <c r="V137"/>
    </row>
    <row r="138" spans="1:22" ht="14.1" customHeight="1">
      <c r="A138"/>
      <c r="B138"/>
      <c r="C138"/>
      <c r="D138"/>
      <c r="E138"/>
      <c r="F138"/>
      <c r="G138"/>
      <c r="H138"/>
      <c r="I138"/>
      <c r="J138"/>
      <c r="K138"/>
      <c r="L138"/>
      <c r="M138"/>
      <c r="N138"/>
      <c r="O138"/>
      <c r="P138"/>
      <c r="Q138"/>
      <c r="R138"/>
      <c r="S138"/>
      <c r="T138"/>
      <c r="U138"/>
      <c r="V138"/>
    </row>
    <row r="139" spans="1:22" ht="14.1" customHeight="1">
      <c r="A139"/>
      <c r="B139"/>
      <c r="C139"/>
      <c r="D139"/>
      <c r="E139"/>
      <c r="F139"/>
      <c r="G139"/>
      <c r="H139"/>
      <c r="I139"/>
      <c r="J139"/>
      <c r="K139"/>
      <c r="L139"/>
      <c r="M139"/>
      <c r="N139"/>
      <c r="O139"/>
      <c r="P139"/>
      <c r="Q139"/>
      <c r="R139"/>
      <c r="S139"/>
      <c r="T139"/>
      <c r="U139"/>
      <c r="V139"/>
    </row>
    <row r="140" spans="1:22" ht="14.1" customHeight="1">
      <c r="A140"/>
      <c r="B140"/>
      <c r="C140"/>
      <c r="D140"/>
      <c r="E140"/>
      <c r="F140"/>
      <c r="G140"/>
      <c r="H140"/>
      <c r="I140"/>
      <c r="J140"/>
      <c r="K140"/>
      <c r="L140"/>
      <c r="M140"/>
      <c r="N140"/>
      <c r="O140"/>
      <c r="P140"/>
      <c r="Q140"/>
      <c r="R140"/>
      <c r="S140"/>
      <c r="T140"/>
      <c r="U140"/>
      <c r="V140"/>
    </row>
    <row r="141" spans="1:22" ht="14.1" customHeight="1">
      <c r="A141"/>
      <c r="B141"/>
      <c r="C141"/>
      <c r="D141"/>
      <c r="E141"/>
      <c r="F141"/>
      <c r="G141"/>
      <c r="H141"/>
      <c r="I141"/>
      <c r="J141"/>
      <c r="K141"/>
      <c r="L141"/>
      <c r="M141"/>
      <c r="N141"/>
      <c r="O141"/>
      <c r="P141"/>
      <c r="Q141"/>
      <c r="R141"/>
      <c r="S141"/>
      <c r="T141"/>
      <c r="U141"/>
      <c r="V141"/>
    </row>
    <row r="142" spans="1:22" ht="14.1" customHeight="1">
      <c r="A142" s="96"/>
      <c r="Q142" s="96"/>
    </row>
    <row r="143" spans="1:22" ht="14.1" customHeight="1">
      <c r="A143" s="96"/>
      <c r="Q143" s="96"/>
    </row>
  </sheetData>
  <sheetProtection selectLockedCells="1" selectUnlockedCells="1"/>
  <mergeCells count="260">
    <mergeCell ref="Z64:AA64"/>
    <mergeCell ref="T65:U65"/>
    <mergeCell ref="Z65:AA65"/>
    <mergeCell ref="B52:Q52"/>
    <mergeCell ref="AD52:AF52"/>
    <mergeCell ref="B53:Q55"/>
    <mergeCell ref="B56:Q66"/>
    <mergeCell ref="T61:AA61"/>
    <mergeCell ref="T62:U62"/>
    <mergeCell ref="Z62:AA62"/>
    <mergeCell ref="T63:U63"/>
    <mergeCell ref="Z63:AA63"/>
    <mergeCell ref="T64:U64"/>
    <mergeCell ref="AI45:AI46"/>
    <mergeCell ref="B50:D50"/>
    <mergeCell ref="E50:G50"/>
    <mergeCell ref="H50:I50"/>
    <mergeCell ref="AD50:AF50"/>
    <mergeCell ref="B51:D51"/>
    <mergeCell ref="E51:G51"/>
    <mergeCell ref="H51:I51"/>
    <mergeCell ref="AD51:AF51"/>
    <mergeCell ref="B48:D48"/>
    <mergeCell ref="E48:G48"/>
    <mergeCell ref="H48:I48"/>
    <mergeCell ref="V48:W48"/>
    <mergeCell ref="AD48:AF48"/>
    <mergeCell ref="B49:D49"/>
    <mergeCell ref="E49:G49"/>
    <mergeCell ref="H49:I49"/>
    <mergeCell ref="AD49:AF49"/>
    <mergeCell ref="B43:D43"/>
    <mergeCell ref="E43:G43"/>
    <mergeCell ref="H43:I43"/>
    <mergeCell ref="J43:Q51"/>
    <mergeCell ref="AC43:AJ43"/>
    <mergeCell ref="B44:D44"/>
    <mergeCell ref="E44:G44"/>
    <mergeCell ref="H44:I44"/>
    <mergeCell ref="AC44:AC46"/>
    <mergeCell ref="AD44:AF46"/>
    <mergeCell ref="AJ45:AJ46"/>
    <mergeCell ref="B46:D46"/>
    <mergeCell ref="E46:G46"/>
    <mergeCell ref="H46:I46"/>
    <mergeCell ref="B47:D47"/>
    <mergeCell ref="E47:G47"/>
    <mergeCell ref="H47:I47"/>
    <mergeCell ref="T47:AA47"/>
    <mergeCell ref="AD47:AF47"/>
    <mergeCell ref="B45:D45"/>
    <mergeCell ref="E45:G45"/>
    <mergeCell ref="H45:I45"/>
    <mergeCell ref="AG45:AG46"/>
    <mergeCell ref="AH45:AH46"/>
    <mergeCell ref="AC41:AD41"/>
    <mergeCell ref="AE41:AJ41"/>
    <mergeCell ref="B42:D42"/>
    <mergeCell ref="E42:G42"/>
    <mergeCell ref="H42:I42"/>
    <mergeCell ref="J42:Q42"/>
    <mergeCell ref="X42:Z42"/>
    <mergeCell ref="AE39:AJ39"/>
    <mergeCell ref="B40:D40"/>
    <mergeCell ref="E40:G40"/>
    <mergeCell ref="H40:I40"/>
    <mergeCell ref="T40:U40"/>
    <mergeCell ref="AC40:AD40"/>
    <mergeCell ref="AE40:AJ40"/>
    <mergeCell ref="B39:D39"/>
    <mergeCell ref="E39:G39"/>
    <mergeCell ref="H39:I39"/>
    <mergeCell ref="J39:Q41"/>
    <mergeCell ref="T39:U39"/>
    <mergeCell ref="AC39:AD39"/>
    <mergeCell ref="B41:D41"/>
    <mergeCell ref="E41:G41"/>
    <mergeCell ref="H41:I41"/>
    <mergeCell ref="X41:Z41"/>
    <mergeCell ref="T37:U37"/>
    <mergeCell ref="AC37:AD37"/>
    <mergeCell ref="AE37:AJ37"/>
    <mergeCell ref="B38:I38"/>
    <mergeCell ref="J38:Q38"/>
    <mergeCell ref="T38:U38"/>
    <mergeCell ref="AC38:AD38"/>
    <mergeCell ref="AE38:AJ38"/>
    <mergeCell ref="O35:P35"/>
    <mergeCell ref="T35:W36"/>
    <mergeCell ref="X35:AA35"/>
    <mergeCell ref="AC35:AD35"/>
    <mergeCell ref="AE35:AJ35"/>
    <mergeCell ref="O36:P36"/>
    <mergeCell ref="AC36:AD36"/>
    <mergeCell ref="AE36:AJ36"/>
    <mergeCell ref="B35:B36"/>
    <mergeCell ref="C35:C36"/>
    <mergeCell ref="D35:D36"/>
    <mergeCell ref="F35:F36"/>
    <mergeCell ref="G35:G36"/>
    <mergeCell ref="H35:H36"/>
    <mergeCell ref="O33:Q33"/>
    <mergeCell ref="T33:AA34"/>
    <mergeCell ref="AC33:AD33"/>
    <mergeCell ref="AE33:AJ33"/>
    <mergeCell ref="O34:Q34"/>
    <mergeCell ref="AC34:AD34"/>
    <mergeCell ref="AE34:AJ34"/>
    <mergeCell ref="B33:B34"/>
    <mergeCell ref="C33:C34"/>
    <mergeCell ref="D33:D34"/>
    <mergeCell ref="F33:F34"/>
    <mergeCell ref="G33:G34"/>
    <mergeCell ref="H33:H34"/>
    <mergeCell ref="H31:H32"/>
    <mergeCell ref="O31:Q31"/>
    <mergeCell ref="AC31:AD31"/>
    <mergeCell ref="AE31:AJ31"/>
    <mergeCell ref="O32:Q32"/>
    <mergeCell ref="AC32:AD32"/>
    <mergeCell ref="AE32:AJ32"/>
    <mergeCell ref="B30:D30"/>
    <mergeCell ref="F30:H30"/>
    <mergeCell ref="O30:Q30"/>
    <mergeCell ref="AC30:AD30"/>
    <mergeCell ref="AE30:AJ30"/>
    <mergeCell ref="B31:B32"/>
    <mergeCell ref="C31:C32"/>
    <mergeCell ref="D31:D32"/>
    <mergeCell ref="F31:F32"/>
    <mergeCell ref="G31:G32"/>
    <mergeCell ref="O27:Q27"/>
    <mergeCell ref="AC27:AJ27"/>
    <mergeCell ref="O28:Q28"/>
    <mergeCell ref="O29:Q29"/>
    <mergeCell ref="AC29:AD29"/>
    <mergeCell ref="AE29:AJ29"/>
    <mergeCell ref="B25:C26"/>
    <mergeCell ref="D25:D26"/>
    <mergeCell ref="F25:G26"/>
    <mergeCell ref="H25:H26"/>
    <mergeCell ref="B27:C28"/>
    <mergeCell ref="D27:D28"/>
    <mergeCell ref="F27:G28"/>
    <mergeCell ref="H27:H28"/>
    <mergeCell ref="AH22:AJ22"/>
    <mergeCell ref="B23:C24"/>
    <mergeCell ref="D23:D24"/>
    <mergeCell ref="F23:G23"/>
    <mergeCell ref="AC23:AD23"/>
    <mergeCell ref="AE23:AG23"/>
    <mergeCell ref="AH23:AJ23"/>
    <mergeCell ref="B21:C22"/>
    <mergeCell ref="D21:D22"/>
    <mergeCell ref="F21:G21"/>
    <mergeCell ref="AC21:AD21"/>
    <mergeCell ref="AE21:AG21"/>
    <mergeCell ref="AH21:AJ21"/>
    <mergeCell ref="F22:G22"/>
    <mergeCell ref="T22:Y22"/>
    <mergeCell ref="AC22:AD22"/>
    <mergeCell ref="AE22:AG22"/>
    <mergeCell ref="B16:D16"/>
    <mergeCell ref="F16:H16"/>
    <mergeCell ref="B17:C18"/>
    <mergeCell ref="D17:D18"/>
    <mergeCell ref="F17:G17"/>
    <mergeCell ref="AC17:AJ17"/>
    <mergeCell ref="F18:G18"/>
    <mergeCell ref="AC18:AD18"/>
    <mergeCell ref="AE18:AG18"/>
    <mergeCell ref="AH18:AJ18"/>
    <mergeCell ref="AC12:AJ12"/>
    <mergeCell ref="B13:B14"/>
    <mergeCell ref="C13:D14"/>
    <mergeCell ref="E13:E14"/>
    <mergeCell ref="F13:G14"/>
    <mergeCell ref="J13:Q13"/>
    <mergeCell ref="AE13:AF13"/>
    <mergeCell ref="AG13:AH13"/>
    <mergeCell ref="J14:N36"/>
    <mergeCell ref="O14:P14"/>
    <mergeCell ref="AE14:AF14"/>
    <mergeCell ref="AG14:AH14"/>
    <mergeCell ref="AE19:AG19"/>
    <mergeCell ref="AH19:AJ19"/>
    <mergeCell ref="AE20:AG20"/>
    <mergeCell ref="AH20:AJ20"/>
    <mergeCell ref="B19:C20"/>
    <mergeCell ref="D19:D20"/>
    <mergeCell ref="F19:G19"/>
    <mergeCell ref="U19:W20"/>
    <mergeCell ref="X19:Z20"/>
    <mergeCell ref="AC19:AD19"/>
    <mergeCell ref="F20:G20"/>
    <mergeCell ref="AC20:AD20"/>
    <mergeCell ref="B10:B11"/>
    <mergeCell ref="C10:D11"/>
    <mergeCell ref="E10:E11"/>
    <mergeCell ref="F10:G11"/>
    <mergeCell ref="J10:Q10"/>
    <mergeCell ref="J11:K12"/>
    <mergeCell ref="L11:M11"/>
    <mergeCell ref="N11:O11"/>
    <mergeCell ref="P11:Q11"/>
    <mergeCell ref="L12:M12"/>
    <mergeCell ref="N12:O12"/>
    <mergeCell ref="P12:Q12"/>
    <mergeCell ref="AC7:AD7"/>
    <mergeCell ref="AG7:AH7"/>
    <mergeCell ref="K8:L8"/>
    <mergeCell ref="N8:O8"/>
    <mergeCell ref="P8:Q8"/>
    <mergeCell ref="T8:Z8"/>
    <mergeCell ref="AC8:AD8"/>
    <mergeCell ref="AG8:AH8"/>
    <mergeCell ref="AC9:AD9"/>
    <mergeCell ref="AG9:AH9"/>
    <mergeCell ref="B7:C8"/>
    <mergeCell ref="D7:I8"/>
    <mergeCell ref="K7:L7"/>
    <mergeCell ref="N7:O7"/>
    <mergeCell ref="P7:Q7"/>
    <mergeCell ref="T7:U7"/>
    <mergeCell ref="V7:W7"/>
    <mergeCell ref="X7:Y7"/>
    <mergeCell ref="Z7:AA7"/>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T6:U6"/>
    <mergeCell ref="AC6:AD6"/>
    <mergeCell ref="AG6:AH6"/>
    <mergeCell ref="AC3:AE3"/>
    <mergeCell ref="AG3:AI3"/>
    <mergeCell ref="N4:O4"/>
    <mergeCell ref="P4:Q4"/>
    <mergeCell ref="AC4:AD4"/>
    <mergeCell ref="AG4:AH4"/>
    <mergeCell ref="B2:I2"/>
    <mergeCell ref="J2:L2"/>
    <mergeCell ref="N2:Q2"/>
    <mergeCell ref="T2:AA2"/>
    <mergeCell ref="B3:I4"/>
    <mergeCell ref="J3:L4"/>
    <mergeCell ref="N3:O3"/>
    <mergeCell ref="P3:Q3"/>
  </mergeCells>
  <phoneticPr fontId="54"/>
  <dataValidations count="1">
    <dataValidation operator="equal" allowBlank="1" showErrorMessage="1" sqref="V7:W7" xr:uid="{00000000-0002-0000-0100-000000000000}">
      <formula1>能力分類</formula1>
      <formula2>0</formula2>
    </dataValidation>
  </dataValidations>
  <pageMargins left="0.7" right="0.7" top="0.75" bottom="0.75" header="0.51180555555555551" footer="0.51180555555555551"/>
  <pageSetup paperSize="9" firstPageNumber="0" orientation="portrait" horizontalDpi="300" verticalDpi="300"/>
  <headerFooter alignWithMargins="0"/>
  <drawing r:id="rId1"/>
  <extLst>
    <ext xmlns:x14="http://schemas.microsoft.com/office/spreadsheetml/2009/9/main" uri="{CCE6A557-97BC-4b89-ADB6-D9C93CAAB3DF}">
      <x14:dataValidations xmlns:xm="http://schemas.microsoft.com/office/excel/2006/main" count="20">
        <x14:dataValidation operator="equal" xr:uid="{00000000-0002-0000-0100-000001000000}">
          <x14:formula1>
            <xm:f>リスト!$F$2:$F$8</xm:f>
          </x14:formula1>
          <x14:formula2>
            <xm:f>0</xm:f>
          </x14:formula2>
          <xm:sqref>Z7:AA7</xm:sqref>
        </x14:dataValidation>
        <x14:dataValidation type="list" operator="equal" xr:uid="{00000000-0002-0000-0100-000002000000}">
          <x14:formula1>
            <xm:f>リスト!$F$2:$F$8</xm:f>
          </x14:formula1>
          <x14:formula2>
            <xm:f>0</xm:f>
          </x14:formula2>
          <xm:sqref>F10:G10</xm:sqref>
        </x14:dataValidation>
        <x14:dataValidation type="list" operator="equal" allowBlank="1" xr:uid="{00000000-0002-0000-0100-000003000000}">
          <x14:formula1>
            <xm:f>リスト!$T$2:$T$8</xm:f>
          </x14:formula1>
          <x14:formula2>
            <xm:f>0</xm:f>
          </x14:formula2>
          <xm:sqref>H6:I6</xm:sqref>
        </x14:dataValidation>
        <x14:dataValidation type="list" operator="equal" xr:uid="{00000000-0002-0000-0100-000004000000}">
          <x14:formula1>
            <xm:f>リスト!$H$2:$H$6</xm:f>
          </x14:formula1>
          <x14:formula2>
            <xm:f>0</xm:f>
          </x14:formula2>
          <xm:sqref>K8:L8</xm:sqref>
        </x14:dataValidation>
        <x14:dataValidation type="list" operator="equal" xr:uid="{00000000-0002-0000-0100-000005000000}">
          <x14:formula1>
            <xm:f>リスト!$M$2:$M$6</xm:f>
          </x14:formula1>
          <x14:formula2>
            <xm:f>0</xm:f>
          </x14:formula2>
          <xm:sqref>Q3 L7</xm:sqref>
        </x14:dataValidation>
        <x14:dataValidation type="list" operator="equal" allowBlank="1" showErrorMessage="1" xr:uid="{00000000-0002-0000-0100-000006000000}">
          <x14:formula1>
            <xm:f>リスト!$A$2:$A$8</xm:f>
          </x14:formula1>
          <x14:formula2>
            <xm:f>0</xm:f>
          </x14:formula2>
          <xm:sqref>C10:D10</xm:sqref>
        </x14:dataValidation>
        <x14:dataValidation type="list" operator="equal" allowBlank="1" xr:uid="{00000000-0002-0000-0100-000007000000}">
          <x14:formula1>
            <xm:f>リスト!$AN$2:$AN$38</xm:f>
          </x14:formula1>
          <x14:formula2>
            <xm:f>0</xm:f>
          </x14:formula2>
          <xm:sqref>L11:M12 J12</xm:sqref>
        </x14:dataValidation>
        <x14:dataValidation type="list" operator="equal" allowBlank="1" xr:uid="{00000000-0002-0000-0100-000008000000}">
          <x14:formula1>
            <xm:f>リスト!$AP$2:$AP$74</xm:f>
          </x14:formula1>
          <x14:formula2>
            <xm:f>0</xm:f>
          </x14:formula2>
          <xm:sqref>P11:P12</xm:sqref>
        </x14:dataValidation>
        <x14:dataValidation type="list" operator="equal" allowBlank="1" xr:uid="{00000000-0002-0000-0100-00000A000000}">
          <x14:formula1>
            <xm:f>リスト!$C$2:$C$7</xm:f>
          </x14:formula1>
          <x14:formula2>
            <xm:f>0</xm:f>
          </x14:formula2>
          <xm:sqref>F13:G13 G14</xm:sqref>
        </x14:dataValidation>
        <x14:dataValidation type="list" operator="equal" allowBlank="1" xr:uid="{00000000-0002-0000-0100-00000B000000}">
          <x14:formula1>
            <xm:f>リスト!$K$2:$K$33</xm:f>
          </x14:formula1>
          <x14:formula2>
            <xm:f>0</xm:f>
          </x14:formula2>
          <xm:sqref>D13:D14</xm:sqref>
        </x14:dataValidation>
        <x14:dataValidation type="list" operator="equal" allowBlank="1" xr:uid="{00000000-0002-0000-0100-00000C000000}">
          <x14:formula1>
            <xm:f>リスト!$C$22:$C$27</xm:f>
          </x14:formula1>
          <x14:formula2>
            <xm:f>0</xm:f>
          </x14:formula2>
          <xm:sqref>P4:Q5 Q6 Q12</xm:sqref>
        </x14:dataValidation>
        <x14:dataValidation type="list" operator="equal" xr:uid="{00000000-0002-0000-0100-00000D000000}">
          <x14:formula1>
            <xm:f>リスト!$AR$2:$AR$58</xm:f>
          </x14:formula1>
          <x14:formula2>
            <xm:f>0</xm:f>
          </x14:formula2>
          <xm:sqref>J6:L6 Q11</xm:sqref>
        </x14:dataValidation>
        <x14:dataValidation operator="equal" xr:uid="{00000000-0002-0000-0100-00000E000000}">
          <x14:formula1>
            <xm:f>リスト!$H$2:$H$6</xm:f>
          </x14:formula1>
          <x14:formula2>
            <xm:f>0</xm:f>
          </x14:formula2>
          <xm:sqref>D7:I7 E8:I8</xm:sqref>
        </x14:dataValidation>
        <x14:dataValidation type="list" operator="equal" allowBlank="1" xr:uid="{00000000-0002-0000-0100-00000F000000}">
          <x14:formula1>
            <xm:f>リスト!$C$13:$C$19</xm:f>
          </x14:formula1>
          <x14:formula2>
            <xm:f>0</xm:f>
          </x14:formula2>
          <xm:sqref>P3</xm:sqref>
        </x14:dataValidation>
        <x14:dataValidation type="list" operator="equal" allowBlank="1" xr:uid="{00000000-0002-0000-0100-000010000000}">
          <x14:formula1>
            <xm:f>リスト!$AU$2:$AU$8</xm:f>
          </x14:formula1>
          <x14:formula2>
            <xm:f>0</xm:f>
          </x14:formula2>
          <xm:sqref>P6:P8 N7:Q8</xm:sqref>
        </x14:dataValidation>
        <x14:dataValidation operator="equal" allowBlank="1" xr:uid="{00000000-0002-0000-0100-000011000000}">
          <x14:formula1>
            <xm:f>リスト!$AY$2:$AY$26</xm:f>
          </x14:formula1>
          <x14:formula2>
            <xm:f>0</xm:f>
          </x14:formula2>
          <xm:sqref>H40:I51</xm:sqref>
        </x14:dataValidation>
        <x14:dataValidation type="list" operator="equal" allowBlank="1" xr:uid="{00000000-0002-0000-0100-000012000000}">
          <x14:formula1>
            <xm:f>リスト!$K$2:$K$24</xm:f>
          </x14:formula1>
          <x14:formula2>
            <xm:f>0</xm:f>
          </x14:formula2>
          <xm:sqref>C13</xm:sqref>
        </x14:dataValidation>
        <x14:dataValidation type="list" operator="equal" allowBlank="1" xr:uid="{00000000-0002-0000-0100-000013000000}">
          <x14:formula1>
            <xm:f>リスト!$AH$2:$AH$37</xm:f>
          </x14:formula1>
          <x14:formula2>
            <xm:f>0</xm:f>
          </x14:formula2>
          <xm:sqref>B40:D51</xm:sqref>
        </x14:dataValidation>
        <x14:dataValidation type="list" operator="equal" allowBlank="1" xr:uid="{00000000-0002-0000-0100-000014000000}">
          <x14:formula1>
            <xm:f>リスト!$AY$2:$AY$25</xm:f>
          </x14:formula1>
          <x14:formula2>
            <xm:f>0</xm:f>
          </x14:formula2>
          <xm:sqref>E40:G49</xm:sqref>
        </x14:dataValidation>
        <x14:dataValidation type="list" operator="equal" xr:uid="{00000000-0002-0000-0100-000015000000}">
          <x14:formula1>
            <xm:f>リスト!$M$2:$M$9</xm:f>
          </x14:formula1>
          <x14:formula2>
            <xm:f>0</xm:f>
          </x14:formula2>
          <xm:sqref>K7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95"/>
  <sheetViews>
    <sheetView topLeftCell="A6" zoomScale="80" zoomScaleNormal="80" workbookViewId="0">
      <selection activeCell="B9" sqref="B9:G10"/>
    </sheetView>
  </sheetViews>
  <sheetFormatPr defaultColWidth="10.140625" defaultRowHeight="14.1" customHeight="1"/>
  <sheetData>
    <row r="1" spans="1:22" ht="14.1" customHeight="1">
      <c r="A1" s="124"/>
      <c r="B1" s="124"/>
      <c r="C1" s="124"/>
      <c r="D1" s="124"/>
      <c r="E1" s="124"/>
      <c r="F1" s="124"/>
      <c r="G1" s="124"/>
      <c r="H1" s="124"/>
      <c r="I1" s="124"/>
      <c r="J1" s="124"/>
      <c r="K1" s="124"/>
      <c r="L1" s="12"/>
      <c r="M1" s="12"/>
      <c r="N1" s="12"/>
      <c r="O1" s="12"/>
      <c r="P1" s="12"/>
      <c r="Q1" s="12"/>
      <c r="R1" s="12"/>
      <c r="S1" s="12"/>
      <c r="T1" s="12"/>
      <c r="U1" s="12"/>
      <c r="V1" s="12"/>
    </row>
    <row r="2" spans="1:22" ht="14.1" customHeight="1">
      <c r="A2" s="124"/>
      <c r="B2" s="565" t="s">
        <v>906</v>
      </c>
      <c r="C2" s="565"/>
      <c r="D2" s="565"/>
      <c r="E2" s="565"/>
      <c r="F2" s="565"/>
      <c r="G2" s="565"/>
      <c r="H2" s="565"/>
      <c r="I2" s="565"/>
      <c r="J2" s="565"/>
      <c r="K2" s="124"/>
      <c r="L2" s="12"/>
      <c r="M2" s="526" t="s">
        <v>907</v>
      </c>
      <c r="N2" s="526"/>
      <c r="O2" s="526"/>
      <c r="P2" s="526"/>
      <c r="Q2" s="526"/>
      <c r="R2" s="526"/>
      <c r="S2" s="526"/>
      <c r="T2" s="526"/>
      <c r="U2" s="526"/>
      <c r="V2" s="12"/>
    </row>
    <row r="3" spans="1:22" ht="14.1" customHeight="1">
      <c r="A3" s="124"/>
      <c r="B3" s="565"/>
      <c r="C3" s="565"/>
      <c r="D3" s="565"/>
      <c r="E3" s="565"/>
      <c r="F3" s="565"/>
      <c r="G3" s="565"/>
      <c r="H3" s="565"/>
      <c r="I3" s="565"/>
      <c r="J3" s="565"/>
      <c r="K3" s="124"/>
      <c r="L3" s="12"/>
      <c r="M3" s="526"/>
      <c r="N3" s="526"/>
      <c r="O3" s="526"/>
      <c r="P3" s="526"/>
      <c r="Q3" s="526"/>
      <c r="R3" s="526"/>
      <c r="S3" s="526"/>
      <c r="T3" s="526"/>
      <c r="U3" s="526"/>
      <c r="V3" s="12"/>
    </row>
    <row r="4" spans="1:22" ht="14.1" customHeight="1">
      <c r="A4" s="124"/>
      <c r="B4" s="566" t="s">
        <v>801</v>
      </c>
      <c r="C4" s="566"/>
      <c r="D4" s="567">
        <f>キャラシート!H27</f>
        <v>3</v>
      </c>
      <c r="E4" s="568" t="s">
        <v>908</v>
      </c>
      <c r="F4" s="568"/>
      <c r="G4" s="567">
        <f>ROUNDDOWN((キャラシート!H25)/2,0)</f>
        <v>6</v>
      </c>
      <c r="H4" s="568" t="s">
        <v>909</v>
      </c>
      <c r="I4" s="568"/>
      <c r="J4" s="569">
        <f>ROUNDDOWN((キャラシート!H25)/3,0)</f>
        <v>4</v>
      </c>
      <c r="K4" s="124"/>
      <c r="L4" s="12"/>
      <c r="M4" s="526"/>
      <c r="N4" s="526"/>
      <c r="O4" s="526"/>
      <c r="P4" s="526"/>
      <c r="Q4" s="526"/>
      <c r="R4" s="526"/>
      <c r="S4" s="526"/>
      <c r="T4" s="526"/>
      <c r="U4" s="526"/>
      <c r="V4" s="12"/>
    </row>
    <row r="5" spans="1:22" ht="14.1" customHeight="1">
      <c r="A5" s="125"/>
      <c r="B5" s="566"/>
      <c r="C5" s="566"/>
      <c r="D5" s="567"/>
      <c r="E5" s="568"/>
      <c r="F5" s="568"/>
      <c r="G5" s="567"/>
      <c r="H5" s="568"/>
      <c r="I5" s="568"/>
      <c r="J5" s="569"/>
      <c r="K5" s="124"/>
      <c r="L5" s="12"/>
      <c r="M5" s="526"/>
      <c r="N5" s="526"/>
      <c r="O5" s="526"/>
      <c r="P5" s="526"/>
      <c r="Q5" s="526"/>
      <c r="R5" s="526"/>
      <c r="S5" s="526"/>
      <c r="T5" s="526"/>
      <c r="U5" s="526"/>
      <c r="V5" s="12"/>
    </row>
    <row r="6" spans="1:22" ht="14.1" customHeight="1">
      <c r="A6" s="125"/>
      <c r="B6" s="125"/>
      <c r="C6" s="125"/>
      <c r="D6" s="125"/>
      <c r="E6" s="125"/>
      <c r="F6" s="125"/>
      <c r="G6" s="125"/>
      <c r="H6" s="125"/>
      <c r="I6" s="125"/>
      <c r="J6" s="125"/>
      <c r="K6" s="124"/>
      <c r="L6" s="12"/>
      <c r="M6" s="12"/>
      <c r="N6" s="12"/>
      <c r="O6" s="12"/>
      <c r="P6" s="12"/>
      <c r="Q6" s="12"/>
      <c r="R6" s="12"/>
      <c r="S6" s="12"/>
      <c r="T6" s="12"/>
      <c r="U6" s="12"/>
      <c r="V6" s="12"/>
    </row>
    <row r="7" spans="1:22" ht="14.1" customHeight="1">
      <c r="A7" s="124"/>
      <c r="B7" s="124"/>
      <c r="C7" s="124"/>
      <c r="D7" s="124"/>
      <c r="E7" s="124"/>
      <c r="F7" s="124"/>
      <c r="G7" s="124"/>
      <c r="H7" s="124"/>
      <c r="I7" s="124"/>
      <c r="J7" s="124"/>
      <c r="K7" s="124"/>
      <c r="L7" s="12"/>
      <c r="M7" s="12"/>
      <c r="N7" s="12"/>
      <c r="O7" s="12"/>
      <c r="P7" s="12"/>
      <c r="Q7" s="12"/>
      <c r="R7" s="12"/>
      <c r="S7" s="12"/>
      <c r="T7" s="12"/>
      <c r="U7" s="12"/>
      <c r="V7" s="12"/>
    </row>
    <row r="8" spans="1:22" ht="14.1" customHeight="1">
      <c r="A8" s="124"/>
      <c r="B8" s="570" t="s">
        <v>910</v>
      </c>
      <c r="C8" s="570"/>
      <c r="D8" s="570"/>
      <c r="E8" s="570"/>
      <c r="F8" s="570"/>
      <c r="G8" s="570"/>
      <c r="H8" s="126" t="s">
        <v>328</v>
      </c>
      <c r="I8" s="126" t="s">
        <v>911</v>
      </c>
      <c r="J8" s="127" t="s">
        <v>912</v>
      </c>
      <c r="K8" s="125"/>
      <c r="L8" s="12"/>
      <c r="M8" s="570" t="s">
        <v>910</v>
      </c>
      <c r="N8" s="570"/>
      <c r="O8" s="570"/>
      <c r="P8" s="570"/>
      <c r="Q8" s="570"/>
      <c r="R8" s="571" t="s">
        <v>913</v>
      </c>
      <c r="S8" s="571"/>
      <c r="T8" s="571"/>
      <c r="U8" s="128" t="s">
        <v>911</v>
      </c>
      <c r="V8" s="12"/>
    </row>
    <row r="9" spans="1:22" ht="14.1" customHeight="1">
      <c r="A9" s="124"/>
      <c r="B9" s="580" t="s">
        <v>914</v>
      </c>
      <c r="C9" s="580"/>
      <c r="D9" s="580"/>
      <c r="E9" s="580"/>
      <c r="F9" s="580"/>
      <c r="G9" s="580"/>
      <c r="H9" s="581" t="s">
        <v>345</v>
      </c>
      <c r="I9" s="582">
        <v>1</v>
      </c>
      <c r="J9" s="583">
        <v>1</v>
      </c>
      <c r="K9" s="124"/>
      <c r="L9" s="12"/>
      <c r="M9" s="584"/>
      <c r="N9" s="584"/>
      <c r="O9" s="584"/>
      <c r="P9" s="584"/>
      <c r="Q9" s="584"/>
      <c r="R9" s="585" t="s">
        <v>19</v>
      </c>
      <c r="S9" s="585"/>
      <c r="T9" s="585"/>
      <c r="U9" s="572"/>
      <c r="V9" s="12"/>
    </row>
    <row r="10" spans="1:22" ht="14.1" customHeight="1">
      <c r="A10" s="125"/>
      <c r="B10" s="580"/>
      <c r="C10" s="580"/>
      <c r="D10" s="580"/>
      <c r="E10" s="580"/>
      <c r="F10" s="580"/>
      <c r="G10" s="580"/>
      <c r="H10" s="581" t="s">
        <v>345</v>
      </c>
      <c r="I10" s="582"/>
      <c r="J10" s="583"/>
      <c r="K10" s="125"/>
      <c r="L10" s="12"/>
      <c r="M10" s="584"/>
      <c r="N10" s="584"/>
      <c r="O10" s="584"/>
      <c r="P10" s="584"/>
      <c r="Q10" s="584"/>
      <c r="R10" s="585"/>
      <c r="S10" s="585"/>
      <c r="T10" s="585"/>
      <c r="U10" s="572"/>
      <c r="V10" s="12"/>
    </row>
    <row r="11" spans="1:22" ht="14.1" customHeight="1">
      <c r="A11" s="124"/>
      <c r="B11" s="573" t="s">
        <v>9</v>
      </c>
      <c r="C11" s="573"/>
      <c r="D11" s="573"/>
      <c r="E11" s="574" t="s">
        <v>10</v>
      </c>
      <c r="F11" s="574"/>
      <c r="G11" s="574"/>
      <c r="H11" s="575" t="s">
        <v>11</v>
      </c>
      <c r="I11" s="575"/>
      <c r="J11" s="575"/>
      <c r="K11" s="124"/>
      <c r="L11" s="12"/>
      <c r="M11" s="584"/>
      <c r="N11" s="584"/>
      <c r="O11" s="584"/>
      <c r="P11" s="584"/>
      <c r="Q11" s="584"/>
      <c r="R11" s="585"/>
      <c r="S11" s="585"/>
      <c r="T11" s="585"/>
      <c r="U11" s="572"/>
      <c r="V11" s="12"/>
    </row>
    <row r="12" spans="1:22" ht="14.1" customHeight="1">
      <c r="A12" s="125"/>
      <c r="B12" s="576" t="s">
        <v>30</v>
      </c>
      <c r="C12" s="577" t="s">
        <v>19</v>
      </c>
      <c r="D12" s="577" t="s">
        <v>19</v>
      </c>
      <c r="E12" s="130" t="s">
        <v>19</v>
      </c>
      <c r="F12" s="130" t="s">
        <v>19</v>
      </c>
      <c r="G12" s="130" t="s">
        <v>19</v>
      </c>
      <c r="H12" s="130" t="s">
        <v>19</v>
      </c>
      <c r="I12" s="130" t="s">
        <v>19</v>
      </c>
      <c r="J12" s="131" t="s">
        <v>19</v>
      </c>
      <c r="K12" s="125"/>
      <c r="L12" s="12"/>
      <c r="M12" s="578" t="s">
        <v>915</v>
      </c>
      <c r="N12" s="578"/>
      <c r="O12" s="578"/>
      <c r="P12" s="578"/>
      <c r="Q12" s="578"/>
      <c r="R12" s="578"/>
      <c r="S12" s="578"/>
      <c r="T12" s="578"/>
      <c r="U12" s="578"/>
      <c r="V12" s="12"/>
    </row>
    <row r="13" spans="1:22" ht="14.1" customHeight="1">
      <c r="A13" s="124"/>
      <c r="B13" s="576" t="s">
        <v>30</v>
      </c>
      <c r="C13" s="577"/>
      <c r="D13" s="577"/>
      <c r="E13" s="130" t="s">
        <v>19</v>
      </c>
      <c r="F13" s="130" t="s">
        <v>19</v>
      </c>
      <c r="G13" s="130" t="s">
        <v>19</v>
      </c>
      <c r="H13" s="130" t="s">
        <v>19</v>
      </c>
      <c r="I13" s="130" t="s">
        <v>19</v>
      </c>
      <c r="J13" s="131" t="s">
        <v>19</v>
      </c>
      <c r="K13" s="124"/>
      <c r="L13" s="12"/>
      <c r="M13" s="579"/>
      <c r="N13" s="579"/>
      <c r="O13" s="579"/>
      <c r="P13" s="579"/>
      <c r="Q13" s="579"/>
      <c r="R13" s="579"/>
      <c r="S13" s="579"/>
      <c r="T13" s="579"/>
      <c r="U13" s="579"/>
      <c r="V13" s="12"/>
    </row>
    <row r="14" spans="1:22" ht="14.1" customHeight="1">
      <c r="A14" s="125"/>
      <c r="B14" s="578" t="s">
        <v>915</v>
      </c>
      <c r="C14" s="578"/>
      <c r="D14" s="578"/>
      <c r="E14" s="578"/>
      <c r="F14" s="578"/>
      <c r="G14" s="578"/>
      <c r="H14" s="578"/>
      <c r="I14" s="578"/>
      <c r="J14" s="578"/>
      <c r="K14" s="125"/>
      <c r="L14" s="12"/>
      <c r="M14" s="579"/>
      <c r="N14" s="579"/>
      <c r="O14" s="579"/>
      <c r="P14" s="579"/>
      <c r="Q14" s="579"/>
      <c r="R14" s="579"/>
      <c r="S14" s="579"/>
      <c r="T14" s="579"/>
      <c r="U14" s="579"/>
      <c r="V14" s="12"/>
    </row>
    <row r="15" spans="1:22" ht="14.1" customHeight="1">
      <c r="A15" s="124"/>
      <c r="B15" s="579" t="s">
        <v>916</v>
      </c>
      <c r="C15" s="579"/>
      <c r="D15" s="579"/>
      <c r="E15" s="579"/>
      <c r="F15" s="579"/>
      <c r="G15" s="579"/>
      <c r="H15" s="579"/>
      <c r="I15" s="579"/>
      <c r="J15" s="579"/>
      <c r="K15" s="124"/>
      <c r="L15" s="12"/>
      <c r="M15" s="579"/>
      <c r="N15" s="579"/>
      <c r="O15" s="579"/>
      <c r="P15" s="579"/>
      <c r="Q15" s="579"/>
      <c r="R15" s="579"/>
      <c r="S15" s="579"/>
      <c r="T15" s="579"/>
      <c r="U15" s="579"/>
      <c r="V15" s="12"/>
    </row>
    <row r="16" spans="1:22" ht="14.1" customHeight="1">
      <c r="A16" s="125"/>
      <c r="B16" s="579"/>
      <c r="C16" s="579"/>
      <c r="D16" s="579"/>
      <c r="E16" s="579"/>
      <c r="F16" s="579"/>
      <c r="G16" s="579"/>
      <c r="H16" s="579"/>
      <c r="I16" s="579"/>
      <c r="J16" s="579"/>
      <c r="K16" s="125"/>
      <c r="L16" s="12"/>
      <c r="M16" s="579"/>
      <c r="N16" s="579"/>
      <c r="O16" s="579"/>
      <c r="P16" s="579"/>
      <c r="Q16" s="579"/>
      <c r="R16" s="579"/>
      <c r="S16" s="579"/>
      <c r="T16" s="579"/>
      <c r="U16" s="579"/>
      <c r="V16" s="12"/>
    </row>
    <row r="17" spans="1:22" ht="14.1" customHeight="1">
      <c r="A17" s="125"/>
      <c r="B17" s="586" t="s">
        <v>917</v>
      </c>
      <c r="C17" s="586"/>
      <c r="D17" s="586"/>
      <c r="E17" s="586"/>
      <c r="F17" s="586"/>
      <c r="G17" s="586"/>
      <c r="H17" s="586"/>
      <c r="I17" s="586"/>
      <c r="J17" s="586"/>
      <c r="K17" s="124"/>
      <c r="L17" s="12"/>
      <c r="M17" s="586" t="s">
        <v>918</v>
      </c>
      <c r="N17" s="586"/>
      <c r="O17" s="586"/>
      <c r="P17" s="586"/>
      <c r="Q17" s="586"/>
      <c r="R17" s="586"/>
      <c r="S17" s="586"/>
      <c r="T17" s="586"/>
      <c r="U17" s="586"/>
      <c r="V17" s="12"/>
    </row>
    <row r="18" spans="1:22" ht="14.1" customHeight="1">
      <c r="A18" s="124"/>
      <c r="B18" s="124"/>
      <c r="C18" s="124"/>
      <c r="D18" s="124"/>
      <c r="E18" s="124"/>
      <c r="F18" s="124"/>
      <c r="G18" s="124"/>
      <c r="H18" s="124"/>
      <c r="I18" s="124"/>
      <c r="J18" s="124"/>
      <c r="K18" s="125"/>
      <c r="L18" s="12"/>
      <c r="M18" s="12"/>
      <c r="N18" s="12"/>
      <c r="O18" s="12"/>
      <c r="P18" s="12"/>
      <c r="Q18" s="12"/>
      <c r="R18" s="12"/>
      <c r="S18" s="12"/>
      <c r="T18" s="12"/>
      <c r="U18" s="12"/>
      <c r="V18" s="12"/>
    </row>
    <row r="19" spans="1:22" ht="14.1" customHeight="1">
      <c r="A19" s="125"/>
      <c r="B19" s="570" t="s">
        <v>910</v>
      </c>
      <c r="C19" s="570"/>
      <c r="D19" s="570"/>
      <c r="E19" s="570"/>
      <c r="F19" s="570"/>
      <c r="G19" s="570"/>
      <c r="H19" s="126" t="s">
        <v>328</v>
      </c>
      <c r="I19" s="126" t="s">
        <v>911</v>
      </c>
      <c r="J19" s="127" t="s">
        <v>912</v>
      </c>
      <c r="K19" s="125"/>
      <c r="L19" s="12"/>
      <c r="M19" s="570" t="s">
        <v>910</v>
      </c>
      <c r="N19" s="570"/>
      <c r="O19" s="570"/>
      <c r="P19" s="570"/>
      <c r="Q19" s="570"/>
      <c r="R19" s="571" t="s">
        <v>913</v>
      </c>
      <c r="S19" s="571"/>
      <c r="T19" s="571"/>
      <c r="U19" s="128" t="s">
        <v>911</v>
      </c>
      <c r="V19" s="12"/>
    </row>
    <row r="20" spans="1:22" ht="14.1" customHeight="1">
      <c r="A20" s="124"/>
      <c r="B20" s="580" t="s">
        <v>919</v>
      </c>
      <c r="C20" s="580"/>
      <c r="D20" s="580"/>
      <c r="E20" s="580"/>
      <c r="F20" s="580"/>
      <c r="G20" s="580"/>
      <c r="H20" s="581" t="s">
        <v>345</v>
      </c>
      <c r="I20" s="582">
        <v>4</v>
      </c>
      <c r="J20" s="583">
        <v>2</v>
      </c>
      <c r="K20" s="124"/>
      <c r="L20" s="12"/>
      <c r="M20" s="584"/>
      <c r="N20" s="584"/>
      <c r="O20" s="584"/>
      <c r="P20" s="584"/>
      <c r="Q20" s="584"/>
      <c r="R20" s="585" t="s">
        <v>19</v>
      </c>
      <c r="S20" s="585"/>
      <c r="T20" s="585"/>
      <c r="U20" s="572"/>
      <c r="V20" s="12"/>
    </row>
    <row r="21" spans="1:22" ht="14.1" customHeight="1">
      <c r="A21" s="125"/>
      <c r="B21" s="580"/>
      <c r="C21" s="580"/>
      <c r="D21" s="580"/>
      <c r="E21" s="580"/>
      <c r="F21" s="580"/>
      <c r="G21" s="580"/>
      <c r="H21" s="581" t="s">
        <v>363</v>
      </c>
      <c r="I21" s="582"/>
      <c r="J21" s="583"/>
      <c r="K21" s="125"/>
      <c r="L21" s="12"/>
      <c r="M21" s="584"/>
      <c r="N21" s="584"/>
      <c r="O21" s="584"/>
      <c r="P21" s="584"/>
      <c r="Q21" s="584"/>
      <c r="R21" s="585"/>
      <c r="S21" s="585"/>
      <c r="T21" s="585"/>
      <c r="U21" s="572"/>
      <c r="V21" s="12"/>
    </row>
    <row r="22" spans="1:22" ht="14.1" customHeight="1">
      <c r="A22" s="124"/>
      <c r="B22" s="573" t="s">
        <v>9</v>
      </c>
      <c r="C22" s="573"/>
      <c r="D22" s="573"/>
      <c r="E22" s="574" t="s">
        <v>10</v>
      </c>
      <c r="F22" s="574"/>
      <c r="G22" s="574"/>
      <c r="H22" s="575" t="s">
        <v>11</v>
      </c>
      <c r="I22" s="575"/>
      <c r="J22" s="575"/>
      <c r="K22" s="124"/>
      <c r="L22" s="12"/>
      <c r="M22" s="584"/>
      <c r="N22" s="584"/>
      <c r="O22" s="584"/>
      <c r="P22" s="584"/>
      <c r="Q22" s="584"/>
      <c r="R22" s="585"/>
      <c r="S22" s="585"/>
      <c r="T22" s="585"/>
      <c r="U22" s="572"/>
      <c r="V22" s="12"/>
    </row>
    <row r="23" spans="1:22" ht="14.1" customHeight="1">
      <c r="A23" s="125"/>
      <c r="B23" s="576" t="s">
        <v>30</v>
      </c>
      <c r="C23" s="577" t="s">
        <v>19</v>
      </c>
      <c r="D23" s="577" t="s">
        <v>19</v>
      </c>
      <c r="E23" s="130" t="s">
        <v>19</v>
      </c>
      <c r="F23" s="130" t="s">
        <v>19</v>
      </c>
      <c r="G23" s="130" t="s">
        <v>19</v>
      </c>
      <c r="H23" s="130" t="s">
        <v>123</v>
      </c>
      <c r="I23" s="130" t="s">
        <v>19</v>
      </c>
      <c r="J23" s="131" t="s">
        <v>19</v>
      </c>
      <c r="K23" s="125"/>
      <c r="L23" s="12"/>
      <c r="M23" s="578" t="s">
        <v>915</v>
      </c>
      <c r="N23" s="578"/>
      <c r="O23" s="578"/>
      <c r="P23" s="578"/>
      <c r="Q23" s="578"/>
      <c r="R23" s="578"/>
      <c r="S23" s="578"/>
      <c r="T23" s="578"/>
      <c r="U23" s="578"/>
      <c r="V23" s="12"/>
    </row>
    <row r="24" spans="1:22" ht="14.1" customHeight="1">
      <c r="A24" s="124"/>
      <c r="B24" s="576" t="s">
        <v>70</v>
      </c>
      <c r="C24" s="577"/>
      <c r="D24" s="577"/>
      <c r="E24" s="130" t="s">
        <v>19</v>
      </c>
      <c r="F24" s="130" t="s">
        <v>19</v>
      </c>
      <c r="G24" s="130" t="s">
        <v>19</v>
      </c>
      <c r="H24" s="130" t="s">
        <v>19</v>
      </c>
      <c r="I24" s="130" t="s">
        <v>19</v>
      </c>
      <c r="J24" s="131" t="s">
        <v>19</v>
      </c>
      <c r="K24" s="124"/>
      <c r="L24" s="12"/>
      <c r="M24" s="579"/>
      <c r="N24" s="579"/>
      <c r="O24" s="579"/>
      <c r="P24" s="579"/>
      <c r="Q24" s="579"/>
      <c r="R24" s="579"/>
      <c r="S24" s="579"/>
      <c r="T24" s="579"/>
      <c r="U24" s="579"/>
      <c r="V24" s="12"/>
    </row>
    <row r="25" spans="1:22" ht="14.1" customHeight="1">
      <c r="A25" s="125"/>
      <c r="B25" s="578" t="s">
        <v>915</v>
      </c>
      <c r="C25" s="578"/>
      <c r="D25" s="578"/>
      <c r="E25" s="578"/>
      <c r="F25" s="578"/>
      <c r="G25" s="578"/>
      <c r="H25" s="578"/>
      <c r="I25" s="578"/>
      <c r="J25" s="578"/>
      <c r="K25" s="125"/>
      <c r="L25" s="12"/>
      <c r="M25" s="579"/>
      <c r="N25" s="579"/>
      <c r="O25" s="579"/>
      <c r="P25" s="579"/>
      <c r="Q25" s="579"/>
      <c r="R25" s="579"/>
      <c r="S25" s="579"/>
      <c r="T25" s="579"/>
      <c r="U25" s="579"/>
      <c r="V25" s="12"/>
    </row>
    <row r="26" spans="1:22" ht="14.1" customHeight="1">
      <c r="A26" s="124"/>
      <c r="B26" s="579" t="s">
        <v>920</v>
      </c>
      <c r="C26" s="579"/>
      <c r="D26" s="579"/>
      <c r="E26" s="579"/>
      <c r="F26" s="579"/>
      <c r="G26" s="579"/>
      <c r="H26" s="579"/>
      <c r="I26" s="579"/>
      <c r="J26" s="579"/>
      <c r="K26" s="124"/>
      <c r="L26" s="12"/>
      <c r="M26" s="579"/>
      <c r="N26" s="579"/>
      <c r="O26" s="579"/>
      <c r="P26" s="579"/>
      <c r="Q26" s="579"/>
      <c r="R26" s="579"/>
      <c r="S26" s="579"/>
      <c r="T26" s="579"/>
      <c r="U26" s="579"/>
      <c r="V26" s="12"/>
    </row>
    <row r="27" spans="1:22" ht="14.1" customHeight="1">
      <c r="A27" s="125"/>
      <c r="B27" s="579"/>
      <c r="C27" s="579"/>
      <c r="D27" s="579"/>
      <c r="E27" s="579"/>
      <c r="F27" s="579"/>
      <c r="G27" s="579"/>
      <c r="H27" s="579"/>
      <c r="I27" s="579"/>
      <c r="J27" s="579"/>
      <c r="K27" s="125"/>
      <c r="L27" s="12"/>
      <c r="M27" s="579"/>
      <c r="N27" s="579"/>
      <c r="O27" s="579"/>
      <c r="P27" s="579"/>
      <c r="Q27" s="579"/>
      <c r="R27" s="579"/>
      <c r="S27" s="579"/>
      <c r="T27" s="579"/>
      <c r="U27" s="579"/>
      <c r="V27" s="12"/>
    </row>
    <row r="28" spans="1:22" ht="14.1" customHeight="1">
      <c r="A28" s="124"/>
      <c r="B28" s="586" t="s">
        <v>921</v>
      </c>
      <c r="C28" s="586"/>
      <c r="D28" s="586"/>
      <c r="E28" s="586"/>
      <c r="F28" s="586"/>
      <c r="G28" s="586"/>
      <c r="H28" s="586"/>
      <c r="I28" s="586"/>
      <c r="J28" s="586"/>
      <c r="K28" s="124"/>
      <c r="L28" s="12"/>
      <c r="M28" s="586" t="s">
        <v>918</v>
      </c>
      <c r="N28" s="586"/>
      <c r="O28" s="586"/>
      <c r="P28" s="586"/>
      <c r="Q28" s="586"/>
      <c r="R28" s="586"/>
      <c r="S28" s="586"/>
      <c r="T28" s="586"/>
      <c r="U28" s="586"/>
      <c r="V28" s="12"/>
    </row>
    <row r="29" spans="1:22" ht="14.1" customHeight="1">
      <c r="A29" s="125"/>
      <c r="B29" s="125"/>
      <c r="C29" s="125"/>
      <c r="D29" s="125"/>
      <c r="E29" s="125"/>
      <c r="F29" s="125"/>
      <c r="G29" s="125"/>
      <c r="H29" s="125"/>
      <c r="I29" s="125"/>
      <c r="J29" s="125"/>
      <c r="K29" s="124"/>
      <c r="L29" s="12"/>
      <c r="M29" s="12"/>
      <c r="N29" s="12"/>
      <c r="O29" s="12"/>
      <c r="P29" s="12"/>
      <c r="Q29" s="12"/>
      <c r="R29" s="12"/>
      <c r="S29" s="12"/>
      <c r="T29" s="12"/>
      <c r="U29" s="12"/>
      <c r="V29" s="12"/>
    </row>
    <row r="30" spans="1:22" ht="14.1" customHeight="1">
      <c r="A30" s="124"/>
      <c r="B30" s="570" t="s">
        <v>910</v>
      </c>
      <c r="C30" s="570"/>
      <c r="D30" s="570"/>
      <c r="E30" s="570"/>
      <c r="F30" s="570"/>
      <c r="G30" s="570"/>
      <c r="H30" s="126" t="s">
        <v>328</v>
      </c>
      <c r="I30" s="126" t="s">
        <v>911</v>
      </c>
      <c r="J30" s="127" t="s">
        <v>912</v>
      </c>
      <c r="K30" s="125"/>
      <c r="L30" s="12"/>
      <c r="M30" s="570" t="s">
        <v>910</v>
      </c>
      <c r="N30" s="570"/>
      <c r="O30" s="570"/>
      <c r="P30" s="570"/>
      <c r="Q30" s="570"/>
      <c r="R30" s="571" t="s">
        <v>913</v>
      </c>
      <c r="S30" s="571"/>
      <c r="T30" s="571"/>
      <c r="U30" s="128" t="s">
        <v>911</v>
      </c>
      <c r="V30" s="12"/>
    </row>
    <row r="31" spans="1:22" ht="14.1" customHeight="1">
      <c r="A31" s="125"/>
      <c r="B31" s="580" t="s">
        <v>922</v>
      </c>
      <c r="C31" s="580"/>
      <c r="D31" s="580"/>
      <c r="E31" s="580"/>
      <c r="F31" s="580"/>
      <c r="G31" s="580"/>
      <c r="H31" s="581" t="s">
        <v>345</v>
      </c>
      <c r="I31" s="582">
        <v>4</v>
      </c>
      <c r="J31" s="583">
        <v>2</v>
      </c>
      <c r="K31" s="124"/>
      <c r="L31" s="12"/>
      <c r="M31" s="584"/>
      <c r="N31" s="584"/>
      <c r="O31" s="584"/>
      <c r="P31" s="584"/>
      <c r="Q31" s="584"/>
      <c r="R31" s="585" t="s">
        <v>19</v>
      </c>
      <c r="S31" s="585"/>
      <c r="T31" s="585"/>
      <c r="U31" s="572"/>
      <c r="V31" s="12"/>
    </row>
    <row r="32" spans="1:22" ht="14.1" customHeight="1">
      <c r="A32" s="124"/>
      <c r="B32" s="580"/>
      <c r="C32" s="580"/>
      <c r="D32" s="580"/>
      <c r="E32" s="580"/>
      <c r="F32" s="580"/>
      <c r="G32" s="580"/>
      <c r="H32" s="581" t="s">
        <v>345</v>
      </c>
      <c r="I32" s="582"/>
      <c r="J32" s="583"/>
      <c r="K32" s="125"/>
      <c r="L32" s="12"/>
      <c r="M32" s="584"/>
      <c r="N32" s="584"/>
      <c r="O32" s="584"/>
      <c r="P32" s="584"/>
      <c r="Q32" s="584"/>
      <c r="R32" s="585"/>
      <c r="S32" s="585"/>
      <c r="T32" s="585"/>
      <c r="U32" s="572"/>
      <c r="V32" s="12"/>
    </row>
    <row r="33" spans="1:22" ht="14.1" customHeight="1">
      <c r="A33" s="125"/>
      <c r="B33" s="573" t="s">
        <v>9</v>
      </c>
      <c r="C33" s="573"/>
      <c r="D33" s="573"/>
      <c r="E33" s="574" t="s">
        <v>10</v>
      </c>
      <c r="F33" s="574"/>
      <c r="G33" s="574"/>
      <c r="H33" s="575" t="s">
        <v>11</v>
      </c>
      <c r="I33" s="575"/>
      <c r="J33" s="575"/>
      <c r="K33" s="124"/>
      <c r="L33" s="12"/>
      <c r="M33" s="584"/>
      <c r="N33" s="584"/>
      <c r="O33" s="584"/>
      <c r="P33" s="584"/>
      <c r="Q33" s="584"/>
      <c r="R33" s="585"/>
      <c r="S33" s="585"/>
      <c r="T33" s="585"/>
      <c r="U33" s="572"/>
      <c r="V33" s="12"/>
    </row>
    <row r="34" spans="1:22" ht="14.1" customHeight="1">
      <c r="A34" s="124"/>
      <c r="B34" s="576" t="s">
        <v>30</v>
      </c>
      <c r="C34" s="577" t="s">
        <v>19</v>
      </c>
      <c r="D34" s="577" t="s">
        <v>19</v>
      </c>
      <c r="E34" s="130" t="s">
        <v>19</v>
      </c>
      <c r="F34" s="130" t="s">
        <v>19</v>
      </c>
      <c r="G34" s="130" t="s">
        <v>19</v>
      </c>
      <c r="H34" s="130" t="s">
        <v>107</v>
      </c>
      <c r="I34" s="130" t="s">
        <v>19</v>
      </c>
      <c r="J34" s="131" t="s">
        <v>19</v>
      </c>
      <c r="K34" s="125"/>
      <c r="L34" s="12"/>
      <c r="M34" s="578" t="s">
        <v>915</v>
      </c>
      <c r="N34" s="578"/>
      <c r="O34" s="578"/>
      <c r="P34" s="578"/>
      <c r="Q34" s="578"/>
      <c r="R34" s="578"/>
      <c r="S34" s="578"/>
      <c r="T34" s="578"/>
      <c r="U34" s="578"/>
      <c r="V34" s="12"/>
    </row>
    <row r="35" spans="1:22" ht="14.1" customHeight="1">
      <c r="A35" s="125"/>
      <c r="B35" s="576" t="s">
        <v>30</v>
      </c>
      <c r="C35" s="577" t="s">
        <v>89</v>
      </c>
      <c r="D35" s="577"/>
      <c r="E35" s="130" t="s">
        <v>19</v>
      </c>
      <c r="F35" s="130" t="s">
        <v>19</v>
      </c>
      <c r="G35" s="130" t="s">
        <v>19</v>
      </c>
      <c r="H35" s="130" t="s">
        <v>19</v>
      </c>
      <c r="I35" s="130" t="s">
        <v>19</v>
      </c>
      <c r="J35" s="131" t="s">
        <v>19</v>
      </c>
      <c r="K35" s="124"/>
      <c r="L35" s="12"/>
      <c r="M35" s="579"/>
      <c r="N35" s="579"/>
      <c r="O35" s="579"/>
      <c r="P35" s="579"/>
      <c r="Q35" s="579"/>
      <c r="R35" s="579"/>
      <c r="S35" s="579"/>
      <c r="T35" s="579"/>
      <c r="U35" s="579"/>
      <c r="V35" s="12"/>
    </row>
    <row r="36" spans="1:22" ht="14.1" customHeight="1">
      <c r="A36" s="124"/>
      <c r="B36" s="578" t="s">
        <v>915</v>
      </c>
      <c r="C36" s="578"/>
      <c r="D36" s="578"/>
      <c r="E36" s="578"/>
      <c r="F36" s="578"/>
      <c r="G36" s="578"/>
      <c r="H36" s="578"/>
      <c r="I36" s="578"/>
      <c r="J36" s="578"/>
      <c r="K36" s="125"/>
      <c r="L36" s="12"/>
      <c r="M36" s="579"/>
      <c r="N36" s="579"/>
      <c r="O36" s="579"/>
      <c r="P36" s="579"/>
      <c r="Q36" s="579"/>
      <c r="R36" s="579"/>
      <c r="S36" s="579"/>
      <c r="T36" s="579"/>
      <c r="U36" s="579"/>
      <c r="V36" s="12"/>
    </row>
    <row r="37" spans="1:22" ht="14.1" customHeight="1">
      <c r="A37" s="125"/>
      <c r="B37" s="579" t="s">
        <v>923</v>
      </c>
      <c r="C37" s="579"/>
      <c r="D37" s="579"/>
      <c r="E37" s="579"/>
      <c r="F37" s="579"/>
      <c r="G37" s="579"/>
      <c r="H37" s="579"/>
      <c r="I37" s="579"/>
      <c r="J37" s="579"/>
      <c r="K37" s="124"/>
      <c r="L37" s="12"/>
      <c r="M37" s="579"/>
      <c r="N37" s="579"/>
      <c r="O37" s="579"/>
      <c r="P37" s="579"/>
      <c r="Q37" s="579"/>
      <c r="R37" s="579"/>
      <c r="S37" s="579"/>
      <c r="T37" s="579"/>
      <c r="U37" s="579"/>
      <c r="V37" s="12"/>
    </row>
    <row r="38" spans="1:22" ht="14.1" customHeight="1">
      <c r="A38" s="124"/>
      <c r="B38" s="579"/>
      <c r="C38" s="579"/>
      <c r="D38" s="579"/>
      <c r="E38" s="579"/>
      <c r="F38" s="579"/>
      <c r="G38" s="579"/>
      <c r="H38" s="579"/>
      <c r="I38" s="579"/>
      <c r="J38" s="579"/>
      <c r="K38" s="125"/>
      <c r="L38" s="12"/>
      <c r="M38" s="579"/>
      <c r="N38" s="579"/>
      <c r="O38" s="579"/>
      <c r="P38" s="579"/>
      <c r="Q38" s="579"/>
      <c r="R38" s="579"/>
      <c r="S38" s="579"/>
      <c r="T38" s="579"/>
      <c r="U38" s="579"/>
      <c r="V38" s="12"/>
    </row>
    <row r="39" spans="1:22" ht="14.1" customHeight="1">
      <c r="A39" s="125"/>
      <c r="B39" s="586" t="s">
        <v>924</v>
      </c>
      <c r="C39" s="586"/>
      <c r="D39" s="586"/>
      <c r="E39" s="586"/>
      <c r="F39" s="586"/>
      <c r="G39" s="586"/>
      <c r="H39" s="586"/>
      <c r="I39" s="586"/>
      <c r="J39" s="586"/>
      <c r="K39" s="124"/>
      <c r="L39" s="12"/>
      <c r="M39" s="586" t="s">
        <v>918</v>
      </c>
      <c r="N39" s="586"/>
      <c r="O39" s="586"/>
      <c r="P39" s="586"/>
      <c r="Q39" s="586"/>
      <c r="R39" s="586"/>
      <c r="S39" s="586"/>
      <c r="T39" s="586"/>
      <c r="U39" s="586"/>
      <c r="V39" s="12"/>
    </row>
    <row r="40" spans="1:22" ht="14.1" customHeight="1">
      <c r="A40" s="124"/>
      <c r="B40" s="124"/>
      <c r="C40" s="124"/>
      <c r="D40" s="124"/>
      <c r="E40" s="124"/>
      <c r="F40" s="124"/>
      <c r="G40" s="124"/>
      <c r="H40" s="124"/>
      <c r="I40" s="124"/>
      <c r="J40" s="124"/>
      <c r="K40" s="125"/>
      <c r="L40" s="12"/>
      <c r="M40" s="12"/>
      <c r="N40" s="12"/>
      <c r="O40" s="12"/>
      <c r="P40" s="12"/>
      <c r="Q40" s="12"/>
      <c r="R40" s="12"/>
      <c r="S40" s="12"/>
      <c r="T40" s="12"/>
      <c r="U40" s="12"/>
      <c r="V40" s="12"/>
    </row>
    <row r="41" spans="1:22" ht="14.1" customHeight="1">
      <c r="A41" s="125"/>
      <c r="B41" s="570" t="s">
        <v>910</v>
      </c>
      <c r="C41" s="570"/>
      <c r="D41" s="570"/>
      <c r="E41" s="570"/>
      <c r="F41" s="570"/>
      <c r="G41" s="570"/>
      <c r="H41" s="126" t="s">
        <v>328</v>
      </c>
      <c r="I41" s="126" t="s">
        <v>911</v>
      </c>
      <c r="J41" s="127" t="s">
        <v>912</v>
      </c>
      <c r="K41" s="125"/>
      <c r="L41" s="12"/>
      <c r="M41" s="570" t="s">
        <v>910</v>
      </c>
      <c r="N41" s="570"/>
      <c r="O41" s="570"/>
      <c r="P41" s="570"/>
      <c r="Q41" s="570"/>
      <c r="R41" s="571" t="s">
        <v>913</v>
      </c>
      <c r="S41" s="571"/>
      <c r="T41" s="571"/>
      <c r="U41" s="128" t="s">
        <v>911</v>
      </c>
      <c r="V41" s="12"/>
    </row>
    <row r="42" spans="1:22" ht="14.1" customHeight="1">
      <c r="A42" s="124"/>
      <c r="B42" s="580" t="s">
        <v>925</v>
      </c>
      <c r="C42" s="580"/>
      <c r="D42" s="580"/>
      <c r="E42" s="580"/>
      <c r="F42" s="580"/>
      <c r="G42" s="580"/>
      <c r="H42" s="581" t="s">
        <v>372</v>
      </c>
      <c r="I42" s="582">
        <v>1</v>
      </c>
      <c r="J42" s="583">
        <v>2</v>
      </c>
      <c r="K42" s="124"/>
      <c r="L42" s="12"/>
      <c r="M42" s="584"/>
      <c r="N42" s="584"/>
      <c r="O42" s="584"/>
      <c r="P42" s="584"/>
      <c r="Q42" s="584"/>
      <c r="R42" s="585" t="s">
        <v>19</v>
      </c>
      <c r="S42" s="585"/>
      <c r="T42" s="585"/>
      <c r="U42" s="572"/>
      <c r="V42" s="12"/>
    </row>
    <row r="43" spans="1:22" ht="14.1" customHeight="1">
      <c r="A43" s="125"/>
      <c r="B43" s="580"/>
      <c r="C43" s="580"/>
      <c r="D43" s="580"/>
      <c r="E43" s="580"/>
      <c r="F43" s="580"/>
      <c r="G43" s="580"/>
      <c r="H43" s="581" t="s">
        <v>345</v>
      </c>
      <c r="I43" s="582"/>
      <c r="J43" s="583"/>
      <c r="K43" s="125"/>
      <c r="L43" s="12"/>
      <c r="M43" s="584"/>
      <c r="N43" s="584"/>
      <c r="O43" s="584"/>
      <c r="P43" s="584"/>
      <c r="Q43" s="584"/>
      <c r="R43" s="585"/>
      <c r="S43" s="585"/>
      <c r="T43" s="585"/>
      <c r="U43" s="572"/>
      <c r="V43" s="12"/>
    </row>
    <row r="44" spans="1:22" ht="14.1" customHeight="1">
      <c r="A44" s="124"/>
      <c r="B44" s="573" t="s">
        <v>9</v>
      </c>
      <c r="C44" s="573"/>
      <c r="D44" s="573"/>
      <c r="E44" s="574" t="s">
        <v>10</v>
      </c>
      <c r="F44" s="574"/>
      <c r="G44" s="574"/>
      <c r="H44" s="575" t="s">
        <v>11</v>
      </c>
      <c r="I44" s="575"/>
      <c r="J44" s="575"/>
      <c r="K44" s="124"/>
      <c r="L44" s="12"/>
      <c r="M44" s="584"/>
      <c r="N44" s="584"/>
      <c r="O44" s="584"/>
      <c r="P44" s="584"/>
      <c r="Q44" s="584"/>
      <c r="R44" s="585"/>
      <c r="S44" s="585"/>
      <c r="T44" s="585"/>
      <c r="U44" s="572"/>
      <c r="V44" s="12"/>
    </row>
    <row r="45" spans="1:22" ht="14.1" customHeight="1">
      <c r="A45" s="125"/>
      <c r="B45" s="576" t="s">
        <v>89</v>
      </c>
      <c r="C45" s="577" t="s">
        <v>19</v>
      </c>
      <c r="D45" s="577" t="s">
        <v>19</v>
      </c>
      <c r="E45" s="130" t="s">
        <v>221</v>
      </c>
      <c r="F45" s="130" t="s">
        <v>19</v>
      </c>
      <c r="G45" s="130" t="s">
        <v>19</v>
      </c>
      <c r="H45" s="130" t="s">
        <v>19</v>
      </c>
      <c r="I45" s="130" t="s">
        <v>19</v>
      </c>
      <c r="J45" s="131" t="s">
        <v>19</v>
      </c>
      <c r="K45" s="125"/>
      <c r="L45" s="12"/>
      <c r="M45" s="578" t="s">
        <v>915</v>
      </c>
      <c r="N45" s="578"/>
      <c r="O45" s="578"/>
      <c r="P45" s="578"/>
      <c r="Q45" s="578"/>
      <c r="R45" s="578"/>
      <c r="S45" s="578"/>
      <c r="T45" s="578"/>
      <c r="U45" s="578"/>
      <c r="V45" s="12"/>
    </row>
    <row r="46" spans="1:22" ht="14.1" customHeight="1">
      <c r="A46" s="124"/>
      <c r="B46" s="576" t="s">
        <v>30</v>
      </c>
      <c r="C46" s="577"/>
      <c r="D46" s="577"/>
      <c r="E46" s="130" t="s">
        <v>19</v>
      </c>
      <c r="F46" s="130" t="s">
        <v>19</v>
      </c>
      <c r="G46" s="130" t="s">
        <v>19</v>
      </c>
      <c r="H46" s="130" t="s">
        <v>19</v>
      </c>
      <c r="I46" s="130" t="s">
        <v>19</v>
      </c>
      <c r="J46" s="131" t="s">
        <v>19</v>
      </c>
      <c r="K46" s="124"/>
      <c r="L46" s="12"/>
      <c r="M46" s="579"/>
      <c r="N46" s="579"/>
      <c r="O46" s="579"/>
      <c r="P46" s="579"/>
      <c r="Q46" s="579"/>
      <c r="R46" s="579"/>
      <c r="S46" s="579"/>
      <c r="T46" s="579"/>
      <c r="U46" s="579"/>
      <c r="V46" s="12"/>
    </row>
    <row r="47" spans="1:22" ht="14.1" customHeight="1">
      <c r="A47" s="125"/>
      <c r="B47" s="578" t="s">
        <v>915</v>
      </c>
      <c r="C47" s="578"/>
      <c r="D47" s="578"/>
      <c r="E47" s="578"/>
      <c r="F47" s="578"/>
      <c r="G47" s="578"/>
      <c r="H47" s="578"/>
      <c r="I47" s="578"/>
      <c r="J47" s="578"/>
      <c r="K47" s="125"/>
      <c r="L47" s="12"/>
      <c r="M47" s="579"/>
      <c r="N47" s="579"/>
      <c r="O47" s="579"/>
      <c r="P47" s="579"/>
      <c r="Q47" s="579"/>
      <c r="R47" s="579"/>
      <c r="S47" s="579"/>
      <c r="T47" s="579"/>
      <c r="U47" s="579"/>
      <c r="V47" s="12"/>
    </row>
    <row r="48" spans="1:22" ht="14.1" customHeight="1">
      <c r="A48" s="124"/>
      <c r="B48" s="579" t="s">
        <v>926</v>
      </c>
      <c r="C48" s="579"/>
      <c r="D48" s="579"/>
      <c r="E48" s="579"/>
      <c r="F48" s="579"/>
      <c r="G48" s="579"/>
      <c r="H48" s="579"/>
      <c r="I48" s="579"/>
      <c r="J48" s="579"/>
      <c r="K48" s="124"/>
      <c r="L48" s="12"/>
      <c r="M48" s="579"/>
      <c r="N48" s="579"/>
      <c r="O48" s="579"/>
      <c r="P48" s="579"/>
      <c r="Q48" s="579"/>
      <c r="R48" s="579"/>
      <c r="S48" s="579"/>
      <c r="T48" s="579"/>
      <c r="U48" s="579"/>
      <c r="V48" s="12"/>
    </row>
    <row r="49" spans="1:22" ht="14.1" customHeight="1">
      <c r="A49" s="125"/>
      <c r="B49" s="579"/>
      <c r="C49" s="579"/>
      <c r="D49" s="579"/>
      <c r="E49" s="579"/>
      <c r="F49" s="579"/>
      <c r="G49" s="579"/>
      <c r="H49" s="579"/>
      <c r="I49" s="579"/>
      <c r="J49" s="579"/>
      <c r="K49" s="125"/>
      <c r="L49" s="12"/>
      <c r="M49" s="579"/>
      <c r="N49" s="579"/>
      <c r="O49" s="579"/>
      <c r="P49" s="579"/>
      <c r="Q49" s="579"/>
      <c r="R49" s="579"/>
      <c r="S49" s="579"/>
      <c r="T49" s="579"/>
      <c r="U49" s="579"/>
      <c r="V49" s="12"/>
    </row>
    <row r="50" spans="1:22" ht="14.1" customHeight="1">
      <c r="A50" s="124"/>
      <c r="B50" s="586" t="s">
        <v>927</v>
      </c>
      <c r="C50" s="586"/>
      <c r="D50" s="586"/>
      <c r="E50" s="586"/>
      <c r="F50" s="586"/>
      <c r="G50" s="586"/>
      <c r="H50" s="586"/>
      <c r="I50" s="586"/>
      <c r="J50" s="586"/>
      <c r="K50" s="124"/>
      <c r="L50" s="12"/>
      <c r="M50" s="586" t="s">
        <v>918</v>
      </c>
      <c r="N50" s="586"/>
      <c r="O50" s="586"/>
      <c r="P50" s="586"/>
      <c r="Q50" s="586"/>
      <c r="R50" s="586"/>
      <c r="S50" s="586"/>
      <c r="T50" s="586"/>
      <c r="U50" s="586"/>
      <c r="V50" s="12"/>
    </row>
    <row r="51" spans="1:22" ht="14.1" customHeight="1">
      <c r="A51" s="125"/>
      <c r="B51" s="125"/>
      <c r="C51" s="125"/>
      <c r="D51" s="125"/>
      <c r="E51" s="125"/>
      <c r="F51" s="125"/>
      <c r="G51" s="125"/>
      <c r="H51" s="125"/>
      <c r="I51" s="125"/>
      <c r="J51" s="125"/>
      <c r="K51" s="124"/>
      <c r="L51" s="12"/>
      <c r="M51" s="12"/>
      <c r="N51" s="12"/>
      <c r="O51" s="12"/>
      <c r="P51" s="12"/>
      <c r="Q51" s="12"/>
      <c r="R51" s="12"/>
      <c r="S51" s="12"/>
      <c r="T51" s="12"/>
      <c r="U51" s="12"/>
      <c r="V51" s="12"/>
    </row>
    <row r="52" spans="1:22" ht="14.1" customHeight="1">
      <c r="A52" s="124"/>
      <c r="B52" s="570" t="s">
        <v>910</v>
      </c>
      <c r="C52" s="570"/>
      <c r="D52" s="570"/>
      <c r="E52" s="570"/>
      <c r="F52" s="570"/>
      <c r="G52" s="570"/>
      <c r="H52" s="126" t="s">
        <v>328</v>
      </c>
      <c r="I52" s="126" t="s">
        <v>911</v>
      </c>
      <c r="J52" s="127" t="s">
        <v>912</v>
      </c>
      <c r="K52" s="125"/>
      <c r="L52" s="12"/>
      <c r="M52" s="570" t="s">
        <v>910</v>
      </c>
      <c r="N52" s="570"/>
      <c r="O52" s="570"/>
      <c r="P52" s="570"/>
      <c r="Q52" s="570"/>
      <c r="R52" s="571" t="s">
        <v>913</v>
      </c>
      <c r="S52" s="571"/>
      <c r="T52" s="571"/>
      <c r="U52" s="128" t="s">
        <v>911</v>
      </c>
      <c r="V52" s="12"/>
    </row>
    <row r="53" spans="1:22" ht="14.1" customHeight="1">
      <c r="A53" s="125"/>
      <c r="B53" s="580" t="s">
        <v>928</v>
      </c>
      <c r="C53" s="580"/>
      <c r="D53" s="580"/>
      <c r="E53" s="580"/>
      <c r="F53" s="580"/>
      <c r="G53" s="580"/>
      <c r="H53" s="581" t="s">
        <v>363</v>
      </c>
      <c r="I53" s="582">
        <v>1</v>
      </c>
      <c r="J53" s="583">
        <v>1</v>
      </c>
      <c r="K53" s="124"/>
      <c r="L53" s="12"/>
      <c r="M53" s="584"/>
      <c r="N53" s="584"/>
      <c r="O53" s="584"/>
      <c r="P53" s="584"/>
      <c r="Q53" s="584"/>
      <c r="R53" s="585" t="s">
        <v>19</v>
      </c>
      <c r="S53" s="585"/>
      <c r="T53" s="585"/>
      <c r="U53" s="572"/>
      <c r="V53" s="12"/>
    </row>
    <row r="54" spans="1:22" ht="14.1" customHeight="1">
      <c r="A54" s="124"/>
      <c r="B54" s="580"/>
      <c r="C54" s="580"/>
      <c r="D54" s="580"/>
      <c r="E54" s="580"/>
      <c r="F54" s="580"/>
      <c r="G54" s="580"/>
      <c r="H54" s="581" t="s">
        <v>345</v>
      </c>
      <c r="I54" s="582"/>
      <c r="J54" s="583"/>
      <c r="K54" s="125"/>
      <c r="L54" s="12"/>
      <c r="M54" s="584"/>
      <c r="N54" s="584"/>
      <c r="O54" s="584"/>
      <c r="P54" s="584"/>
      <c r="Q54" s="584"/>
      <c r="R54" s="585"/>
      <c r="S54" s="585"/>
      <c r="T54" s="585"/>
      <c r="U54" s="572"/>
      <c r="V54" s="12"/>
    </row>
    <row r="55" spans="1:22" ht="14.1" customHeight="1">
      <c r="A55" s="125"/>
      <c r="B55" s="573" t="s">
        <v>9</v>
      </c>
      <c r="C55" s="573"/>
      <c r="D55" s="573"/>
      <c r="E55" s="574" t="s">
        <v>10</v>
      </c>
      <c r="F55" s="574"/>
      <c r="G55" s="574"/>
      <c r="H55" s="575" t="s">
        <v>11</v>
      </c>
      <c r="I55" s="575"/>
      <c r="J55" s="575"/>
      <c r="K55" s="124"/>
      <c r="L55" s="12"/>
      <c r="M55" s="584"/>
      <c r="N55" s="584"/>
      <c r="O55" s="584"/>
      <c r="P55" s="584"/>
      <c r="Q55" s="584"/>
      <c r="R55" s="585"/>
      <c r="S55" s="585"/>
      <c r="T55" s="585"/>
      <c r="U55" s="572"/>
      <c r="V55" s="12"/>
    </row>
    <row r="56" spans="1:22" ht="14.1" customHeight="1">
      <c r="A56" s="124"/>
      <c r="B56" s="576" t="s">
        <v>70</v>
      </c>
      <c r="C56" s="577" t="s">
        <v>19</v>
      </c>
      <c r="D56" s="577" t="s">
        <v>19</v>
      </c>
      <c r="E56" s="130" t="s">
        <v>19</v>
      </c>
      <c r="F56" s="130" t="s">
        <v>19</v>
      </c>
      <c r="G56" s="130" t="s">
        <v>19</v>
      </c>
      <c r="H56" s="130" t="s">
        <v>19</v>
      </c>
      <c r="I56" s="130" t="s">
        <v>19</v>
      </c>
      <c r="J56" s="131" t="s">
        <v>19</v>
      </c>
      <c r="K56" s="125"/>
      <c r="L56" s="12"/>
      <c r="M56" s="578" t="s">
        <v>915</v>
      </c>
      <c r="N56" s="578"/>
      <c r="O56" s="578"/>
      <c r="P56" s="578"/>
      <c r="Q56" s="578"/>
      <c r="R56" s="578"/>
      <c r="S56" s="578"/>
      <c r="T56" s="578"/>
      <c r="U56" s="578"/>
      <c r="V56" s="12"/>
    </row>
    <row r="57" spans="1:22" ht="14.1" customHeight="1">
      <c r="A57" s="125"/>
      <c r="B57" s="576" t="s">
        <v>30</v>
      </c>
      <c r="C57" s="577" t="s">
        <v>89</v>
      </c>
      <c r="D57" s="577"/>
      <c r="E57" s="130" t="s">
        <v>19</v>
      </c>
      <c r="F57" s="130" t="s">
        <v>19</v>
      </c>
      <c r="G57" s="130" t="s">
        <v>19</v>
      </c>
      <c r="H57" s="130" t="s">
        <v>19</v>
      </c>
      <c r="I57" s="130" t="s">
        <v>19</v>
      </c>
      <c r="J57" s="131" t="s">
        <v>19</v>
      </c>
      <c r="K57" s="124"/>
      <c r="L57" s="12"/>
      <c r="M57" s="579"/>
      <c r="N57" s="579"/>
      <c r="O57" s="579"/>
      <c r="P57" s="579"/>
      <c r="Q57" s="579"/>
      <c r="R57" s="579"/>
      <c r="S57" s="579"/>
      <c r="T57" s="579"/>
      <c r="U57" s="579"/>
      <c r="V57" s="12"/>
    </row>
    <row r="58" spans="1:22" ht="14.1" customHeight="1">
      <c r="A58" s="124"/>
      <c r="B58" s="578" t="s">
        <v>915</v>
      </c>
      <c r="C58" s="578"/>
      <c r="D58" s="578"/>
      <c r="E58" s="578"/>
      <c r="F58" s="578"/>
      <c r="G58" s="578"/>
      <c r="H58" s="578"/>
      <c r="I58" s="578"/>
      <c r="J58" s="578"/>
      <c r="K58" s="125"/>
      <c r="L58" s="12"/>
      <c r="M58" s="579"/>
      <c r="N58" s="579"/>
      <c r="O58" s="579"/>
      <c r="P58" s="579"/>
      <c r="Q58" s="579"/>
      <c r="R58" s="579"/>
      <c r="S58" s="579"/>
      <c r="T58" s="579"/>
      <c r="U58" s="579"/>
      <c r="V58" s="12"/>
    </row>
    <row r="59" spans="1:22" ht="14.1" customHeight="1">
      <c r="A59" s="125"/>
      <c r="B59" s="579" t="s">
        <v>929</v>
      </c>
      <c r="C59" s="579"/>
      <c r="D59" s="579"/>
      <c r="E59" s="579"/>
      <c r="F59" s="579"/>
      <c r="G59" s="579"/>
      <c r="H59" s="579"/>
      <c r="I59" s="579"/>
      <c r="J59" s="579"/>
      <c r="K59" s="124"/>
      <c r="L59" s="12"/>
      <c r="M59" s="579"/>
      <c r="N59" s="579"/>
      <c r="O59" s="579"/>
      <c r="P59" s="579"/>
      <c r="Q59" s="579"/>
      <c r="R59" s="579"/>
      <c r="S59" s="579"/>
      <c r="T59" s="579"/>
      <c r="U59" s="579"/>
      <c r="V59" s="12"/>
    </row>
    <row r="60" spans="1:22" ht="14.1" customHeight="1">
      <c r="A60" s="124"/>
      <c r="B60" s="579"/>
      <c r="C60" s="579"/>
      <c r="D60" s="579"/>
      <c r="E60" s="579"/>
      <c r="F60" s="579"/>
      <c r="G60" s="579"/>
      <c r="H60" s="579"/>
      <c r="I60" s="579"/>
      <c r="J60" s="579"/>
      <c r="K60" s="125"/>
      <c r="L60" s="12"/>
      <c r="M60" s="579"/>
      <c r="N60" s="579"/>
      <c r="O60" s="579"/>
      <c r="P60" s="579"/>
      <c r="Q60" s="579"/>
      <c r="R60" s="579"/>
      <c r="S60" s="579"/>
      <c r="T60" s="579"/>
      <c r="U60" s="579"/>
      <c r="V60" s="12"/>
    </row>
    <row r="61" spans="1:22" ht="14.1" customHeight="1">
      <c r="A61" s="125"/>
      <c r="B61" s="586" t="s">
        <v>930</v>
      </c>
      <c r="C61" s="586"/>
      <c r="D61" s="586"/>
      <c r="E61" s="586"/>
      <c r="F61" s="586"/>
      <c r="G61" s="586"/>
      <c r="H61" s="586"/>
      <c r="I61" s="586"/>
      <c r="J61" s="586"/>
      <c r="K61" s="124"/>
      <c r="L61" s="12"/>
      <c r="M61" s="586" t="s">
        <v>918</v>
      </c>
      <c r="N61" s="586"/>
      <c r="O61" s="586"/>
      <c r="P61" s="586"/>
      <c r="Q61" s="586"/>
      <c r="R61" s="586"/>
      <c r="S61" s="586"/>
      <c r="T61" s="586"/>
      <c r="U61" s="586"/>
      <c r="V61" s="12"/>
    </row>
    <row r="62" spans="1:22" ht="14.1" customHeight="1">
      <c r="A62" s="124"/>
      <c r="B62" s="124"/>
      <c r="C62" s="124"/>
      <c r="D62" s="124"/>
      <c r="E62" s="124"/>
      <c r="F62" s="124"/>
      <c r="G62" s="124"/>
      <c r="H62" s="124"/>
      <c r="I62" s="124"/>
      <c r="J62" s="124"/>
      <c r="K62" s="125"/>
      <c r="L62" s="12"/>
      <c r="M62" s="12"/>
      <c r="N62" s="12"/>
      <c r="O62" s="12"/>
      <c r="P62" s="12"/>
      <c r="Q62" s="12"/>
      <c r="R62" s="12"/>
      <c r="S62" s="12"/>
      <c r="T62" s="12"/>
      <c r="U62" s="12"/>
      <c r="V62" s="12"/>
    </row>
    <row r="63" spans="1:22" ht="14.1" customHeight="1">
      <c r="A63" s="125"/>
      <c r="B63" s="570" t="s">
        <v>910</v>
      </c>
      <c r="C63" s="570"/>
      <c r="D63" s="570"/>
      <c r="E63" s="570"/>
      <c r="F63" s="570"/>
      <c r="G63" s="570"/>
      <c r="H63" s="126" t="s">
        <v>328</v>
      </c>
      <c r="I63" s="126" t="s">
        <v>911</v>
      </c>
      <c r="J63" s="127" t="s">
        <v>912</v>
      </c>
      <c r="K63" s="125"/>
      <c r="L63" s="12"/>
      <c r="M63" s="570" t="s">
        <v>910</v>
      </c>
      <c r="N63" s="570"/>
      <c r="O63" s="570"/>
      <c r="P63" s="570"/>
      <c r="Q63" s="570"/>
      <c r="R63" s="571" t="s">
        <v>913</v>
      </c>
      <c r="S63" s="571"/>
      <c r="T63" s="571"/>
      <c r="U63" s="128" t="s">
        <v>911</v>
      </c>
      <c r="V63" s="12"/>
    </row>
    <row r="64" spans="1:22" ht="14.1" customHeight="1">
      <c r="A64" s="124"/>
      <c r="B64" s="580"/>
      <c r="C64" s="580"/>
      <c r="D64" s="580"/>
      <c r="E64" s="580"/>
      <c r="F64" s="580"/>
      <c r="G64" s="580"/>
      <c r="H64" s="581" t="s">
        <v>19</v>
      </c>
      <c r="I64" s="582"/>
      <c r="J64" s="583"/>
      <c r="K64" s="124"/>
      <c r="L64" s="12"/>
      <c r="M64" s="584"/>
      <c r="N64" s="584"/>
      <c r="O64" s="584"/>
      <c r="P64" s="584"/>
      <c r="Q64" s="584"/>
      <c r="R64" s="585" t="s">
        <v>19</v>
      </c>
      <c r="S64" s="585"/>
      <c r="T64" s="585"/>
      <c r="U64" s="572"/>
      <c r="V64" s="12"/>
    </row>
    <row r="65" spans="1:22" ht="14.1" customHeight="1">
      <c r="A65" s="125"/>
      <c r="B65" s="580"/>
      <c r="C65" s="580"/>
      <c r="D65" s="580"/>
      <c r="E65" s="580"/>
      <c r="F65" s="580"/>
      <c r="G65" s="580"/>
      <c r="H65" s="581"/>
      <c r="I65" s="582"/>
      <c r="J65" s="583"/>
      <c r="K65" s="125"/>
      <c r="L65" s="12"/>
      <c r="M65" s="584"/>
      <c r="N65" s="584"/>
      <c r="O65" s="584"/>
      <c r="P65" s="584"/>
      <c r="Q65" s="584"/>
      <c r="R65" s="585"/>
      <c r="S65" s="585"/>
      <c r="T65" s="585"/>
      <c r="U65" s="572"/>
      <c r="V65" s="12"/>
    </row>
    <row r="66" spans="1:22" ht="14.1" customHeight="1">
      <c r="A66" s="124"/>
      <c r="B66" s="573" t="s">
        <v>9</v>
      </c>
      <c r="C66" s="573"/>
      <c r="D66" s="573"/>
      <c r="E66" s="574" t="s">
        <v>10</v>
      </c>
      <c r="F66" s="574"/>
      <c r="G66" s="574"/>
      <c r="H66" s="575" t="s">
        <v>11</v>
      </c>
      <c r="I66" s="575"/>
      <c r="J66" s="575"/>
      <c r="K66" s="124"/>
      <c r="L66" s="12"/>
      <c r="M66" s="584"/>
      <c r="N66" s="584"/>
      <c r="O66" s="584"/>
      <c r="P66" s="584"/>
      <c r="Q66" s="584"/>
      <c r="R66" s="585"/>
      <c r="S66" s="585"/>
      <c r="T66" s="585"/>
      <c r="U66" s="572"/>
      <c r="V66" s="12"/>
    </row>
    <row r="67" spans="1:22" ht="14.1" customHeight="1">
      <c r="A67" s="125"/>
      <c r="B67" s="576" t="s">
        <v>19</v>
      </c>
      <c r="C67" s="577" t="s">
        <v>19</v>
      </c>
      <c r="D67" s="577" t="s">
        <v>19</v>
      </c>
      <c r="E67" s="130" t="s">
        <v>19</v>
      </c>
      <c r="F67" s="130" t="s">
        <v>19</v>
      </c>
      <c r="G67" s="130" t="s">
        <v>19</v>
      </c>
      <c r="H67" s="130" t="s">
        <v>19</v>
      </c>
      <c r="I67" s="130" t="s">
        <v>19</v>
      </c>
      <c r="J67" s="131" t="s">
        <v>19</v>
      </c>
      <c r="K67" s="125"/>
      <c r="L67" s="12"/>
      <c r="M67" s="578" t="s">
        <v>915</v>
      </c>
      <c r="N67" s="578"/>
      <c r="O67" s="578"/>
      <c r="P67" s="578"/>
      <c r="Q67" s="578"/>
      <c r="R67" s="578"/>
      <c r="S67" s="578"/>
      <c r="T67" s="578"/>
      <c r="U67" s="578"/>
      <c r="V67" s="12"/>
    </row>
    <row r="68" spans="1:22" ht="14.1" customHeight="1">
      <c r="A68" s="124"/>
      <c r="B68" s="576"/>
      <c r="C68" s="577"/>
      <c r="D68" s="577"/>
      <c r="E68" s="130" t="s">
        <v>19</v>
      </c>
      <c r="F68" s="130" t="s">
        <v>19</v>
      </c>
      <c r="G68" s="130" t="s">
        <v>19</v>
      </c>
      <c r="H68" s="130" t="s">
        <v>19</v>
      </c>
      <c r="I68" s="130" t="s">
        <v>19</v>
      </c>
      <c r="J68" s="131" t="s">
        <v>19</v>
      </c>
      <c r="K68" s="124"/>
      <c r="L68" s="12"/>
      <c r="M68" s="579"/>
      <c r="N68" s="579"/>
      <c r="O68" s="579"/>
      <c r="P68" s="579"/>
      <c r="Q68" s="579"/>
      <c r="R68" s="579"/>
      <c r="S68" s="579"/>
      <c r="T68" s="579"/>
      <c r="U68" s="579"/>
      <c r="V68" s="12"/>
    </row>
    <row r="69" spans="1:22" ht="14.1" customHeight="1">
      <c r="A69" s="125"/>
      <c r="B69" s="578" t="s">
        <v>915</v>
      </c>
      <c r="C69" s="578"/>
      <c r="D69" s="578"/>
      <c r="E69" s="578"/>
      <c r="F69" s="578"/>
      <c r="G69" s="578"/>
      <c r="H69" s="578"/>
      <c r="I69" s="578"/>
      <c r="J69" s="578"/>
      <c r="K69" s="125"/>
      <c r="L69" s="12"/>
      <c r="M69" s="579"/>
      <c r="N69" s="579"/>
      <c r="O69" s="579"/>
      <c r="P69" s="579"/>
      <c r="Q69" s="579"/>
      <c r="R69" s="579"/>
      <c r="S69" s="579"/>
      <c r="T69" s="579"/>
      <c r="U69" s="579"/>
      <c r="V69" s="12"/>
    </row>
    <row r="70" spans="1:22" ht="14.1" customHeight="1">
      <c r="A70" s="124"/>
      <c r="B70" s="579"/>
      <c r="C70" s="579"/>
      <c r="D70" s="579"/>
      <c r="E70" s="579"/>
      <c r="F70" s="579"/>
      <c r="G70" s="579"/>
      <c r="H70" s="579"/>
      <c r="I70" s="579"/>
      <c r="J70" s="579"/>
      <c r="K70" s="124"/>
      <c r="L70" s="12"/>
      <c r="M70" s="579"/>
      <c r="N70" s="579"/>
      <c r="O70" s="579"/>
      <c r="P70" s="579"/>
      <c r="Q70" s="579"/>
      <c r="R70" s="579"/>
      <c r="S70" s="579"/>
      <c r="T70" s="579"/>
      <c r="U70" s="579"/>
      <c r="V70" s="12"/>
    </row>
    <row r="71" spans="1:22" ht="14.1" customHeight="1">
      <c r="A71" s="125"/>
      <c r="B71" s="579"/>
      <c r="C71" s="579"/>
      <c r="D71" s="579"/>
      <c r="E71" s="579"/>
      <c r="F71" s="579"/>
      <c r="G71" s="579"/>
      <c r="H71" s="579"/>
      <c r="I71" s="579"/>
      <c r="J71" s="579"/>
      <c r="K71" s="125"/>
      <c r="L71" s="12"/>
      <c r="M71" s="579"/>
      <c r="N71" s="579"/>
      <c r="O71" s="579"/>
      <c r="P71" s="579"/>
      <c r="Q71" s="579"/>
      <c r="R71" s="579"/>
      <c r="S71" s="579"/>
      <c r="T71" s="579"/>
      <c r="U71" s="579"/>
      <c r="V71" s="12"/>
    </row>
    <row r="72" spans="1:22" ht="14.1" customHeight="1">
      <c r="A72" s="124"/>
      <c r="B72" s="586" t="s">
        <v>931</v>
      </c>
      <c r="C72" s="586"/>
      <c r="D72" s="586"/>
      <c r="E72" s="586"/>
      <c r="F72" s="586"/>
      <c r="G72" s="586"/>
      <c r="H72" s="586"/>
      <c r="I72" s="586"/>
      <c r="J72" s="586"/>
      <c r="K72" s="124"/>
      <c r="L72" s="12"/>
      <c r="M72" s="586" t="s">
        <v>918</v>
      </c>
      <c r="N72" s="586"/>
      <c r="O72" s="586"/>
      <c r="P72" s="586"/>
      <c r="Q72" s="586"/>
      <c r="R72" s="586"/>
      <c r="S72" s="586"/>
      <c r="T72" s="586"/>
      <c r="U72" s="586"/>
      <c r="V72" s="12"/>
    </row>
    <row r="73" spans="1:22" ht="14.1" customHeight="1">
      <c r="A73" s="125"/>
      <c r="B73" s="125"/>
      <c r="C73" s="125"/>
      <c r="D73" s="125"/>
      <c r="E73" s="125"/>
      <c r="F73" s="125"/>
      <c r="G73" s="125"/>
      <c r="H73" s="125"/>
      <c r="I73" s="125"/>
      <c r="J73" s="125"/>
      <c r="K73" s="124"/>
      <c r="L73" s="12"/>
      <c r="M73" s="12"/>
      <c r="N73" s="12"/>
      <c r="O73" s="12"/>
      <c r="P73" s="12"/>
      <c r="Q73" s="12"/>
      <c r="R73" s="12"/>
      <c r="S73" s="12"/>
      <c r="T73" s="12"/>
      <c r="U73" s="12"/>
      <c r="V73" s="12"/>
    </row>
    <row r="74" spans="1:22" ht="14.1" customHeight="1">
      <c r="A74" s="124"/>
      <c r="B74" s="570" t="s">
        <v>910</v>
      </c>
      <c r="C74" s="570"/>
      <c r="D74" s="570"/>
      <c r="E74" s="570"/>
      <c r="F74" s="570"/>
      <c r="G74" s="570"/>
      <c r="H74" s="126" t="s">
        <v>328</v>
      </c>
      <c r="I74" s="126" t="s">
        <v>911</v>
      </c>
      <c r="J74" s="127" t="s">
        <v>912</v>
      </c>
      <c r="K74" s="125"/>
      <c r="L74" s="12"/>
      <c r="M74" s="570" t="s">
        <v>910</v>
      </c>
      <c r="N74" s="570"/>
      <c r="O74" s="570"/>
      <c r="P74" s="570"/>
      <c r="Q74" s="570"/>
      <c r="R74" s="571" t="s">
        <v>913</v>
      </c>
      <c r="S74" s="571"/>
      <c r="T74" s="571"/>
      <c r="U74" s="128" t="s">
        <v>911</v>
      </c>
      <c r="V74" s="12"/>
    </row>
    <row r="75" spans="1:22" ht="14.1" customHeight="1">
      <c r="A75" s="125"/>
      <c r="B75" s="580"/>
      <c r="C75" s="580"/>
      <c r="D75" s="580"/>
      <c r="E75" s="580"/>
      <c r="F75" s="580"/>
      <c r="G75" s="580"/>
      <c r="H75" s="581" t="s">
        <v>19</v>
      </c>
      <c r="I75" s="582"/>
      <c r="J75" s="583"/>
      <c r="K75" s="124"/>
      <c r="L75" s="12"/>
      <c r="M75" s="584"/>
      <c r="N75" s="584"/>
      <c r="O75" s="584"/>
      <c r="P75" s="584"/>
      <c r="Q75" s="584"/>
      <c r="R75" s="585" t="s">
        <v>19</v>
      </c>
      <c r="S75" s="585"/>
      <c r="T75" s="585"/>
      <c r="U75" s="572"/>
      <c r="V75" s="12"/>
    </row>
    <row r="76" spans="1:22" ht="14.1" customHeight="1">
      <c r="A76" s="124"/>
      <c r="B76" s="580"/>
      <c r="C76" s="580"/>
      <c r="D76" s="580"/>
      <c r="E76" s="580"/>
      <c r="F76" s="580"/>
      <c r="G76" s="580"/>
      <c r="H76" s="581"/>
      <c r="I76" s="582"/>
      <c r="J76" s="583"/>
      <c r="K76" s="125"/>
      <c r="L76" s="12"/>
      <c r="M76" s="584"/>
      <c r="N76" s="584"/>
      <c r="O76" s="584"/>
      <c r="P76" s="584"/>
      <c r="Q76" s="584"/>
      <c r="R76" s="585"/>
      <c r="S76" s="585"/>
      <c r="T76" s="585"/>
      <c r="U76" s="572"/>
      <c r="V76" s="12"/>
    </row>
    <row r="77" spans="1:22" ht="14.1" customHeight="1">
      <c r="A77" s="125"/>
      <c r="B77" s="573" t="s">
        <v>9</v>
      </c>
      <c r="C77" s="573"/>
      <c r="D77" s="573"/>
      <c r="E77" s="574" t="s">
        <v>10</v>
      </c>
      <c r="F77" s="574"/>
      <c r="G77" s="574"/>
      <c r="H77" s="575" t="s">
        <v>11</v>
      </c>
      <c r="I77" s="575"/>
      <c r="J77" s="575"/>
      <c r="K77" s="124"/>
      <c r="L77" s="12"/>
      <c r="M77" s="584"/>
      <c r="N77" s="584"/>
      <c r="O77" s="584"/>
      <c r="P77" s="584"/>
      <c r="Q77" s="584"/>
      <c r="R77" s="585"/>
      <c r="S77" s="585"/>
      <c r="T77" s="585"/>
      <c r="U77" s="572"/>
      <c r="V77" s="12"/>
    </row>
    <row r="78" spans="1:22" ht="14.1" customHeight="1">
      <c r="A78" s="124"/>
      <c r="B78" s="576" t="s">
        <v>19</v>
      </c>
      <c r="C78" s="577" t="s">
        <v>19</v>
      </c>
      <c r="D78" s="577" t="s">
        <v>19</v>
      </c>
      <c r="E78" s="130" t="s">
        <v>19</v>
      </c>
      <c r="F78" s="130" t="s">
        <v>19</v>
      </c>
      <c r="G78" s="130" t="s">
        <v>19</v>
      </c>
      <c r="H78" s="130" t="s">
        <v>19</v>
      </c>
      <c r="I78" s="130" t="s">
        <v>19</v>
      </c>
      <c r="J78" s="131" t="s">
        <v>19</v>
      </c>
      <c r="K78" s="125"/>
      <c r="L78" s="12"/>
      <c r="M78" s="578" t="s">
        <v>915</v>
      </c>
      <c r="N78" s="578"/>
      <c r="O78" s="578"/>
      <c r="P78" s="578"/>
      <c r="Q78" s="578"/>
      <c r="R78" s="578"/>
      <c r="S78" s="578"/>
      <c r="T78" s="578"/>
      <c r="U78" s="578"/>
      <c r="V78" s="12"/>
    </row>
    <row r="79" spans="1:22" ht="14.1" customHeight="1">
      <c r="A79" s="125"/>
      <c r="B79" s="576"/>
      <c r="C79" s="577"/>
      <c r="D79" s="577"/>
      <c r="E79" s="130" t="s">
        <v>19</v>
      </c>
      <c r="F79" s="130" t="s">
        <v>19</v>
      </c>
      <c r="G79" s="130" t="s">
        <v>19</v>
      </c>
      <c r="H79" s="130" t="s">
        <v>19</v>
      </c>
      <c r="I79" s="130" t="s">
        <v>19</v>
      </c>
      <c r="J79" s="131" t="s">
        <v>19</v>
      </c>
      <c r="K79" s="124"/>
      <c r="L79" s="12"/>
      <c r="M79" s="579"/>
      <c r="N79" s="579"/>
      <c r="O79" s="579"/>
      <c r="P79" s="579"/>
      <c r="Q79" s="579"/>
      <c r="R79" s="579"/>
      <c r="S79" s="579"/>
      <c r="T79" s="579"/>
      <c r="U79" s="579"/>
      <c r="V79" s="12"/>
    </row>
    <row r="80" spans="1:22" ht="14.1" customHeight="1">
      <c r="A80" s="124"/>
      <c r="B80" s="578" t="s">
        <v>915</v>
      </c>
      <c r="C80" s="578"/>
      <c r="D80" s="578"/>
      <c r="E80" s="578"/>
      <c r="F80" s="578"/>
      <c r="G80" s="578"/>
      <c r="H80" s="578"/>
      <c r="I80" s="578"/>
      <c r="J80" s="578"/>
      <c r="K80" s="125"/>
      <c r="L80" s="12"/>
      <c r="M80" s="579"/>
      <c r="N80" s="579"/>
      <c r="O80" s="579"/>
      <c r="P80" s="579"/>
      <c r="Q80" s="579"/>
      <c r="R80" s="579"/>
      <c r="S80" s="579"/>
      <c r="T80" s="579"/>
      <c r="U80" s="579"/>
      <c r="V80" s="12"/>
    </row>
    <row r="81" spans="1:22" ht="14.1" customHeight="1">
      <c r="A81" s="125"/>
      <c r="B81" s="579"/>
      <c r="C81" s="579"/>
      <c r="D81" s="579"/>
      <c r="E81" s="579"/>
      <c r="F81" s="579"/>
      <c r="G81" s="579"/>
      <c r="H81" s="579"/>
      <c r="I81" s="579"/>
      <c r="J81" s="579"/>
      <c r="K81" s="124"/>
      <c r="L81" s="12"/>
      <c r="M81" s="579"/>
      <c r="N81" s="579"/>
      <c r="O81" s="579"/>
      <c r="P81" s="579"/>
      <c r="Q81" s="579"/>
      <c r="R81" s="579"/>
      <c r="S81" s="579"/>
      <c r="T81" s="579"/>
      <c r="U81" s="579"/>
      <c r="V81" s="12"/>
    </row>
    <row r="82" spans="1:22" ht="14.1" customHeight="1">
      <c r="A82" s="124"/>
      <c r="B82" s="579"/>
      <c r="C82" s="579"/>
      <c r="D82" s="579"/>
      <c r="E82" s="579"/>
      <c r="F82" s="579"/>
      <c r="G82" s="579"/>
      <c r="H82" s="579"/>
      <c r="I82" s="579"/>
      <c r="J82" s="579"/>
      <c r="K82" s="125"/>
      <c r="L82" s="12"/>
      <c r="M82" s="579"/>
      <c r="N82" s="579"/>
      <c r="O82" s="579"/>
      <c r="P82" s="579"/>
      <c r="Q82" s="579"/>
      <c r="R82" s="579"/>
      <c r="S82" s="579"/>
      <c r="T82" s="579"/>
      <c r="U82" s="579"/>
      <c r="V82" s="12"/>
    </row>
    <row r="83" spans="1:22" ht="14.1" customHeight="1">
      <c r="A83" s="125"/>
      <c r="B83" s="586" t="s">
        <v>931</v>
      </c>
      <c r="C83" s="586"/>
      <c r="D83" s="586"/>
      <c r="E83" s="586"/>
      <c r="F83" s="586"/>
      <c r="G83" s="586"/>
      <c r="H83" s="586"/>
      <c r="I83" s="586"/>
      <c r="J83" s="586"/>
      <c r="K83" s="124"/>
      <c r="L83" s="12"/>
      <c r="M83" s="586" t="s">
        <v>918</v>
      </c>
      <c r="N83" s="586"/>
      <c r="O83" s="586"/>
      <c r="P83" s="586"/>
      <c r="Q83" s="586"/>
      <c r="R83" s="586"/>
      <c r="S83" s="586"/>
      <c r="T83" s="586"/>
      <c r="U83" s="586"/>
      <c r="V83" s="12"/>
    </row>
    <row r="84" spans="1:22" ht="14.1" customHeight="1">
      <c r="A84" s="124"/>
      <c r="B84" s="124"/>
      <c r="C84" s="124"/>
      <c r="D84" s="124"/>
      <c r="E84" s="124"/>
      <c r="F84" s="124"/>
      <c r="G84" s="124"/>
      <c r="H84" s="124"/>
      <c r="I84" s="124"/>
      <c r="J84" s="124"/>
      <c r="K84" s="125"/>
      <c r="L84" s="12"/>
      <c r="M84" s="12"/>
      <c r="N84" s="12"/>
      <c r="O84" s="12"/>
      <c r="P84" s="12"/>
      <c r="Q84" s="12"/>
      <c r="R84" s="12"/>
      <c r="S84" s="12"/>
      <c r="T84" s="12"/>
      <c r="U84" s="12"/>
      <c r="V84" s="12"/>
    </row>
    <row r="85" spans="1:22" ht="14.1" customHeight="1">
      <c r="A85" s="125"/>
      <c r="B85" s="570" t="s">
        <v>910</v>
      </c>
      <c r="C85" s="570"/>
      <c r="D85" s="570"/>
      <c r="E85" s="570"/>
      <c r="F85" s="570"/>
      <c r="G85" s="570"/>
      <c r="H85" s="126" t="s">
        <v>328</v>
      </c>
      <c r="I85" s="126" t="s">
        <v>911</v>
      </c>
      <c r="J85" s="127" t="s">
        <v>912</v>
      </c>
      <c r="K85" s="125"/>
      <c r="L85" s="12"/>
      <c r="M85" s="570" t="s">
        <v>910</v>
      </c>
      <c r="N85" s="570"/>
      <c r="O85" s="570"/>
      <c r="P85" s="570"/>
      <c r="Q85" s="570"/>
      <c r="R85" s="571" t="s">
        <v>913</v>
      </c>
      <c r="S85" s="571"/>
      <c r="T85" s="571"/>
      <c r="U85" s="128" t="s">
        <v>911</v>
      </c>
      <c r="V85" s="12"/>
    </row>
    <row r="86" spans="1:22" ht="14.1" customHeight="1">
      <c r="A86" s="124"/>
      <c r="B86" s="580"/>
      <c r="C86" s="580"/>
      <c r="D86" s="580"/>
      <c r="E86" s="580"/>
      <c r="F86" s="580"/>
      <c r="G86" s="580"/>
      <c r="H86" s="581" t="s">
        <v>19</v>
      </c>
      <c r="I86" s="582"/>
      <c r="J86" s="583"/>
      <c r="K86" s="124"/>
      <c r="L86" s="12"/>
      <c r="M86" s="584"/>
      <c r="N86" s="584"/>
      <c r="O86" s="584"/>
      <c r="P86" s="584"/>
      <c r="Q86" s="584"/>
      <c r="R86" s="585" t="s">
        <v>19</v>
      </c>
      <c r="S86" s="585"/>
      <c r="T86" s="585"/>
      <c r="U86" s="572"/>
      <c r="V86" s="12"/>
    </row>
    <row r="87" spans="1:22" ht="14.1" customHeight="1">
      <c r="A87" s="125"/>
      <c r="B87" s="580"/>
      <c r="C87" s="580"/>
      <c r="D87" s="580"/>
      <c r="E87" s="580"/>
      <c r="F87" s="580"/>
      <c r="G87" s="580"/>
      <c r="H87" s="581"/>
      <c r="I87" s="582"/>
      <c r="J87" s="583"/>
      <c r="K87" s="125"/>
      <c r="L87" s="12"/>
      <c r="M87" s="584"/>
      <c r="N87" s="584"/>
      <c r="O87" s="584"/>
      <c r="P87" s="584"/>
      <c r="Q87" s="584"/>
      <c r="R87" s="585"/>
      <c r="S87" s="585"/>
      <c r="T87" s="585"/>
      <c r="U87" s="572"/>
      <c r="V87" s="12"/>
    </row>
    <row r="88" spans="1:22" ht="14.1" customHeight="1">
      <c r="A88" s="124"/>
      <c r="B88" s="573" t="s">
        <v>9</v>
      </c>
      <c r="C88" s="573"/>
      <c r="D88" s="573"/>
      <c r="E88" s="574" t="s">
        <v>10</v>
      </c>
      <c r="F88" s="574"/>
      <c r="G88" s="574"/>
      <c r="H88" s="575" t="s">
        <v>11</v>
      </c>
      <c r="I88" s="575"/>
      <c r="J88" s="575"/>
      <c r="K88" s="124"/>
      <c r="L88" s="12"/>
      <c r="M88" s="584"/>
      <c r="N88" s="584"/>
      <c r="O88" s="584"/>
      <c r="P88" s="584"/>
      <c r="Q88" s="584"/>
      <c r="R88" s="585"/>
      <c r="S88" s="585"/>
      <c r="T88" s="585"/>
      <c r="U88" s="572"/>
      <c r="V88" s="12"/>
    </row>
    <row r="89" spans="1:22" ht="14.1" customHeight="1">
      <c r="A89" s="125"/>
      <c r="B89" s="576" t="s">
        <v>19</v>
      </c>
      <c r="C89" s="577" t="s">
        <v>19</v>
      </c>
      <c r="D89" s="577" t="s">
        <v>19</v>
      </c>
      <c r="E89" s="130" t="s">
        <v>19</v>
      </c>
      <c r="F89" s="130" t="s">
        <v>19</v>
      </c>
      <c r="G89" s="130" t="s">
        <v>19</v>
      </c>
      <c r="H89" s="130" t="s">
        <v>19</v>
      </c>
      <c r="I89" s="130" t="s">
        <v>19</v>
      </c>
      <c r="J89" s="131" t="s">
        <v>19</v>
      </c>
      <c r="K89" s="125"/>
      <c r="L89" s="12"/>
      <c r="M89" s="578" t="s">
        <v>915</v>
      </c>
      <c r="N89" s="578"/>
      <c r="O89" s="578"/>
      <c r="P89" s="578"/>
      <c r="Q89" s="578"/>
      <c r="R89" s="578"/>
      <c r="S89" s="578"/>
      <c r="T89" s="578"/>
      <c r="U89" s="578"/>
      <c r="V89" s="12"/>
    </row>
    <row r="90" spans="1:22" ht="14.1" customHeight="1">
      <c r="A90" s="124"/>
      <c r="B90" s="576"/>
      <c r="C90" s="577"/>
      <c r="D90" s="577"/>
      <c r="E90" s="130" t="s">
        <v>19</v>
      </c>
      <c r="F90" s="130" t="s">
        <v>19</v>
      </c>
      <c r="G90" s="130" t="s">
        <v>19</v>
      </c>
      <c r="H90" s="130" t="s">
        <v>19</v>
      </c>
      <c r="I90" s="130" t="s">
        <v>19</v>
      </c>
      <c r="J90" s="131" t="s">
        <v>19</v>
      </c>
      <c r="K90" s="124"/>
      <c r="L90" s="12"/>
      <c r="M90" s="579"/>
      <c r="N90" s="579"/>
      <c r="O90" s="579"/>
      <c r="P90" s="579"/>
      <c r="Q90" s="579"/>
      <c r="R90" s="579"/>
      <c r="S90" s="579"/>
      <c r="T90" s="579"/>
      <c r="U90" s="579"/>
      <c r="V90" s="12"/>
    </row>
    <row r="91" spans="1:22" ht="14.1" customHeight="1">
      <c r="A91" s="125"/>
      <c r="B91" s="578" t="s">
        <v>915</v>
      </c>
      <c r="C91" s="578"/>
      <c r="D91" s="578"/>
      <c r="E91" s="578"/>
      <c r="F91" s="578"/>
      <c r="G91" s="578"/>
      <c r="H91" s="578"/>
      <c r="I91" s="578"/>
      <c r="J91" s="578"/>
      <c r="K91" s="125"/>
      <c r="L91" s="12"/>
      <c r="M91" s="579"/>
      <c r="N91" s="579"/>
      <c r="O91" s="579"/>
      <c r="P91" s="579"/>
      <c r="Q91" s="579"/>
      <c r="R91" s="579"/>
      <c r="S91" s="579"/>
      <c r="T91" s="579"/>
      <c r="U91" s="579"/>
      <c r="V91" s="12"/>
    </row>
    <row r="92" spans="1:22" ht="14.1" customHeight="1">
      <c r="A92" s="124"/>
      <c r="B92" s="579"/>
      <c r="C92" s="579"/>
      <c r="D92" s="579"/>
      <c r="E92" s="579"/>
      <c r="F92" s="579"/>
      <c r="G92" s="579"/>
      <c r="H92" s="579"/>
      <c r="I92" s="579"/>
      <c r="J92" s="579"/>
      <c r="K92" s="124"/>
      <c r="L92" s="12"/>
      <c r="M92" s="579"/>
      <c r="N92" s="579"/>
      <c r="O92" s="579"/>
      <c r="P92" s="579"/>
      <c r="Q92" s="579"/>
      <c r="R92" s="579"/>
      <c r="S92" s="579"/>
      <c r="T92" s="579"/>
      <c r="U92" s="579"/>
      <c r="V92" s="12"/>
    </row>
    <row r="93" spans="1:22" ht="14.1" customHeight="1">
      <c r="A93" s="125"/>
      <c r="B93" s="579"/>
      <c r="C93" s="579"/>
      <c r="D93" s="579"/>
      <c r="E93" s="579"/>
      <c r="F93" s="579"/>
      <c r="G93" s="579"/>
      <c r="H93" s="579"/>
      <c r="I93" s="579"/>
      <c r="J93" s="579"/>
      <c r="K93" s="125"/>
      <c r="L93" s="12"/>
      <c r="M93" s="579"/>
      <c r="N93" s="579"/>
      <c r="O93" s="579"/>
      <c r="P93" s="579"/>
      <c r="Q93" s="579"/>
      <c r="R93" s="579"/>
      <c r="S93" s="579"/>
      <c r="T93" s="579"/>
      <c r="U93" s="579"/>
      <c r="V93" s="12"/>
    </row>
    <row r="94" spans="1:22" ht="14.1" customHeight="1">
      <c r="A94" s="124"/>
      <c r="B94" s="586" t="s">
        <v>931</v>
      </c>
      <c r="C94" s="586"/>
      <c r="D94" s="586"/>
      <c r="E94" s="586"/>
      <c r="F94" s="586"/>
      <c r="G94" s="586"/>
      <c r="H94" s="586"/>
      <c r="I94" s="586"/>
      <c r="J94" s="586"/>
      <c r="K94" s="124"/>
      <c r="L94" s="12"/>
      <c r="M94" s="586" t="s">
        <v>918</v>
      </c>
      <c r="N94" s="586"/>
      <c r="O94" s="586"/>
      <c r="P94" s="586"/>
      <c r="Q94" s="586"/>
      <c r="R94" s="586"/>
      <c r="S94" s="586"/>
      <c r="T94" s="586"/>
      <c r="U94" s="586"/>
      <c r="V94" s="12"/>
    </row>
    <row r="95" spans="1:22" ht="14.1" customHeight="1">
      <c r="A95" s="125"/>
      <c r="B95" s="125"/>
      <c r="C95" s="125"/>
      <c r="D95" s="125"/>
      <c r="E95" s="125"/>
      <c r="F95" s="125"/>
      <c r="G95" s="125"/>
      <c r="H95" s="125"/>
      <c r="I95" s="125"/>
      <c r="J95" s="125"/>
      <c r="K95" s="124"/>
      <c r="L95" s="12"/>
      <c r="M95" s="12"/>
      <c r="N95" s="12"/>
      <c r="O95" s="12"/>
      <c r="P95" s="12"/>
      <c r="Q95" s="12"/>
      <c r="R95" s="12"/>
      <c r="S95" s="12"/>
      <c r="T95" s="12"/>
      <c r="U95" s="12"/>
      <c r="V95" s="12"/>
    </row>
  </sheetData>
  <sheetProtection selectLockedCells="1" selectUnlockedCells="1"/>
  <mergeCells count="184">
    <mergeCell ref="B92:J93"/>
    <mergeCell ref="B94:J94"/>
    <mergeCell ref="M94:U94"/>
    <mergeCell ref="U86:U88"/>
    <mergeCell ref="B88:D88"/>
    <mergeCell ref="E88:G88"/>
    <mergeCell ref="H88:J88"/>
    <mergeCell ref="B89:B90"/>
    <mergeCell ref="C89:C90"/>
    <mergeCell ref="D89:D90"/>
    <mergeCell ref="M89:U89"/>
    <mergeCell ref="M90:U93"/>
    <mergeCell ref="B91:J91"/>
    <mergeCell ref="B86:G87"/>
    <mergeCell ref="H86:H87"/>
    <mergeCell ref="I86:I87"/>
    <mergeCell ref="J86:J87"/>
    <mergeCell ref="M86:Q88"/>
    <mergeCell ref="R86:T88"/>
    <mergeCell ref="B81:J82"/>
    <mergeCell ref="B83:J83"/>
    <mergeCell ref="M83:U83"/>
    <mergeCell ref="B85:G85"/>
    <mergeCell ref="M85:Q85"/>
    <mergeCell ref="R85:T85"/>
    <mergeCell ref="U75:U77"/>
    <mergeCell ref="B77:D77"/>
    <mergeCell ref="E77:G77"/>
    <mergeCell ref="H77:J77"/>
    <mergeCell ref="B78:B79"/>
    <mergeCell ref="C78:C79"/>
    <mergeCell ref="D78:D79"/>
    <mergeCell ref="M78:U78"/>
    <mergeCell ref="M79:U82"/>
    <mergeCell ref="B80:J80"/>
    <mergeCell ref="B75:G76"/>
    <mergeCell ref="H75:H76"/>
    <mergeCell ref="I75:I76"/>
    <mergeCell ref="J75:J76"/>
    <mergeCell ref="M75:Q77"/>
    <mergeCell ref="R75:T77"/>
    <mergeCell ref="B70:J71"/>
    <mergeCell ref="B72:J72"/>
    <mergeCell ref="M72:U72"/>
    <mergeCell ref="B74:G74"/>
    <mergeCell ref="M74:Q74"/>
    <mergeCell ref="R74:T74"/>
    <mergeCell ref="U64:U66"/>
    <mergeCell ref="B66:D66"/>
    <mergeCell ref="E66:G66"/>
    <mergeCell ref="H66:J66"/>
    <mergeCell ref="B67:B68"/>
    <mergeCell ref="C67:C68"/>
    <mergeCell ref="D67:D68"/>
    <mergeCell ref="M67:U67"/>
    <mergeCell ref="M68:U71"/>
    <mergeCell ref="B69:J69"/>
    <mergeCell ref="B64:G65"/>
    <mergeCell ref="H64:H65"/>
    <mergeCell ref="I64:I65"/>
    <mergeCell ref="J64:J65"/>
    <mergeCell ref="M64:Q66"/>
    <mergeCell ref="R64:T66"/>
    <mergeCell ref="B59:J60"/>
    <mergeCell ref="B61:J61"/>
    <mergeCell ref="M61:U61"/>
    <mergeCell ref="B63:G63"/>
    <mergeCell ref="M63:Q63"/>
    <mergeCell ref="R63:T63"/>
    <mergeCell ref="U53:U55"/>
    <mergeCell ref="B55:D55"/>
    <mergeCell ref="E55:G55"/>
    <mergeCell ref="H55:J55"/>
    <mergeCell ref="B56:B57"/>
    <mergeCell ref="C56:C57"/>
    <mergeCell ref="D56:D57"/>
    <mergeCell ref="M56:U56"/>
    <mergeCell ref="M57:U60"/>
    <mergeCell ref="B58:J58"/>
    <mergeCell ref="B53:G54"/>
    <mergeCell ref="H53:H54"/>
    <mergeCell ref="I53:I54"/>
    <mergeCell ref="J53:J54"/>
    <mergeCell ref="M53:Q55"/>
    <mergeCell ref="R53:T55"/>
    <mergeCell ref="B48:J49"/>
    <mergeCell ref="B50:J50"/>
    <mergeCell ref="M50:U50"/>
    <mergeCell ref="B52:G52"/>
    <mergeCell ref="M52:Q52"/>
    <mergeCell ref="R52:T52"/>
    <mergeCell ref="U42:U44"/>
    <mergeCell ref="B44:D44"/>
    <mergeCell ref="E44:G44"/>
    <mergeCell ref="H44:J44"/>
    <mergeCell ref="B45:B46"/>
    <mergeCell ref="C45:C46"/>
    <mergeCell ref="D45:D46"/>
    <mergeCell ref="M45:U45"/>
    <mergeCell ref="M46:U49"/>
    <mergeCell ref="B47:J47"/>
    <mergeCell ref="B42:G43"/>
    <mergeCell ref="H42:H43"/>
    <mergeCell ref="I42:I43"/>
    <mergeCell ref="J42:J43"/>
    <mergeCell ref="M42:Q44"/>
    <mergeCell ref="R42:T44"/>
    <mergeCell ref="B37:J38"/>
    <mergeCell ref="B39:J39"/>
    <mergeCell ref="M39:U39"/>
    <mergeCell ref="B41:G41"/>
    <mergeCell ref="M41:Q41"/>
    <mergeCell ref="R41:T41"/>
    <mergeCell ref="U31:U33"/>
    <mergeCell ref="B33:D33"/>
    <mergeCell ref="E33:G33"/>
    <mergeCell ref="H33:J33"/>
    <mergeCell ref="B34:B35"/>
    <mergeCell ref="C34:C35"/>
    <mergeCell ref="D34:D35"/>
    <mergeCell ref="M34:U34"/>
    <mergeCell ref="M35:U38"/>
    <mergeCell ref="B36:J36"/>
    <mergeCell ref="B31:G32"/>
    <mergeCell ref="H31:H32"/>
    <mergeCell ref="I31:I32"/>
    <mergeCell ref="J31:J32"/>
    <mergeCell ref="M31:Q33"/>
    <mergeCell ref="R31:T33"/>
    <mergeCell ref="B26:J27"/>
    <mergeCell ref="B28:J28"/>
    <mergeCell ref="M28:U28"/>
    <mergeCell ref="B30:G30"/>
    <mergeCell ref="M30:Q30"/>
    <mergeCell ref="R30:T30"/>
    <mergeCell ref="U20:U22"/>
    <mergeCell ref="B22:D22"/>
    <mergeCell ref="E22:G22"/>
    <mergeCell ref="H22:J22"/>
    <mergeCell ref="B23:B24"/>
    <mergeCell ref="C23:C24"/>
    <mergeCell ref="D23:D24"/>
    <mergeCell ref="M23:U23"/>
    <mergeCell ref="M24:U27"/>
    <mergeCell ref="B25:J25"/>
    <mergeCell ref="B20:G21"/>
    <mergeCell ref="H20:H21"/>
    <mergeCell ref="I20:I21"/>
    <mergeCell ref="J20:J21"/>
    <mergeCell ref="M20:Q22"/>
    <mergeCell ref="R20:T22"/>
    <mergeCell ref="B19:G19"/>
    <mergeCell ref="M19:Q19"/>
    <mergeCell ref="R19:T19"/>
    <mergeCell ref="U9:U11"/>
    <mergeCell ref="B11:D11"/>
    <mergeCell ref="E11:G11"/>
    <mergeCell ref="H11:J11"/>
    <mergeCell ref="B12:B13"/>
    <mergeCell ref="C12:C13"/>
    <mergeCell ref="D12:D13"/>
    <mergeCell ref="M12:U12"/>
    <mergeCell ref="M13:U16"/>
    <mergeCell ref="B14:J14"/>
    <mergeCell ref="B9:G10"/>
    <mergeCell ref="H9:H10"/>
    <mergeCell ref="I9:I10"/>
    <mergeCell ref="J9:J10"/>
    <mergeCell ref="M9:Q11"/>
    <mergeCell ref="R9:T11"/>
    <mergeCell ref="B15:J16"/>
    <mergeCell ref="B17:J17"/>
    <mergeCell ref="M17:U17"/>
    <mergeCell ref="B2:J3"/>
    <mergeCell ref="M2:U5"/>
    <mergeCell ref="B4:C5"/>
    <mergeCell ref="D4:D5"/>
    <mergeCell ref="E4:F5"/>
    <mergeCell ref="G4:G5"/>
    <mergeCell ref="H4:I5"/>
    <mergeCell ref="J4:J5"/>
    <mergeCell ref="B8:G8"/>
    <mergeCell ref="M8:Q8"/>
    <mergeCell ref="R8:T8"/>
  </mergeCells>
  <phoneticPr fontId="54"/>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operator="equal" allowBlank="1" xr:uid="{00000000-0002-0000-0200-000000000000}">
          <x14:formula1>
            <xm:f>リスト!$Z$2:$Z$16</xm:f>
          </x14:formula1>
          <x14:formula2>
            <xm:f>0</xm:f>
          </x14:formula2>
          <xm:sqref>H12:J13 H23:J24 H34:J35 H45:J46 H56:J57 H67:J68 H78:J79 H89:J90</xm:sqref>
        </x14:dataValidation>
        <x14:dataValidation type="list" operator="equal" allowBlank="1" xr:uid="{00000000-0002-0000-0200-000002000000}">
          <x14:formula1>
            <xm:f>リスト!$V$2:$V$8</xm:f>
          </x14:formula1>
          <x14:formula2>
            <xm:f>0</xm:f>
          </x14:formula2>
          <xm:sqref>B12:D12 B23:D23 B34:D34 B45:D45 B56:D56 B67:D67 B78:D78 B89:D89</xm:sqref>
        </x14:dataValidation>
        <x14:dataValidation type="list" operator="equal" allowBlank="1" xr:uid="{00000000-0002-0000-0200-000003000000}">
          <x14:formula1>
            <xm:f>リスト!$T$26:$T$33</xm:f>
          </x14:formula1>
          <x14:formula2>
            <xm:f>0</xm:f>
          </x14:formula2>
          <xm:sqref>H9 H20 H31 H42 H53 H64 H75 H86</xm:sqref>
        </x14:dataValidation>
        <x14:dataValidation type="list" operator="equal" allowBlank="1" xr:uid="{00000000-0002-0000-0200-000004000000}">
          <x14:formula1>
            <xm:f>リスト!$X$2:$X$46</xm:f>
          </x14:formula1>
          <x14:formula2>
            <xm:f>0</xm:f>
          </x14:formula2>
          <xm:sqref>E12:G13 E23:G24 E34:G35 E45:G46 E56:G57 E67:G68 E78:G79 E89:G90</xm:sqref>
        </x14:dataValidation>
        <x14:dataValidation type="list" operator="equal" allowBlank="1" xr:uid="{00000000-0002-0000-0200-000005000000}">
          <x14:formula1>
            <xm:f>リスト!$BC$2:$BC$153</xm:f>
          </x14:formula1>
          <x14:formula2>
            <xm:f>0</xm:f>
          </x14:formula2>
          <xm:sqref>S9:T11 S20:T22 S31:T33 S42:T44 S53:T55 S64:T66 S75:T77 S86:T88</xm:sqref>
        </x14:dataValidation>
        <x14:dataValidation type="list" operator="equal" allowBlank="1" xr:uid="{00000000-0002-0000-0200-000006000000}">
          <x14:formula1>
            <xm:f>リスト!$BC$2:$BC$156</xm:f>
          </x14:formula1>
          <x14:formula2>
            <xm:f>0</xm:f>
          </x14:formula2>
          <xm:sqref>R9 R20 R31 R42 R53 R64 R75 R86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16"/>
  <sheetViews>
    <sheetView zoomScale="80" zoomScaleNormal="80" workbookViewId="0">
      <selection activeCell="K2" sqref="K2:M3"/>
    </sheetView>
  </sheetViews>
  <sheetFormatPr defaultColWidth="10.140625" defaultRowHeight="14.1" customHeight="1"/>
  <cols>
    <col min="1" max="16384" width="10.140625" style="132"/>
  </cols>
  <sheetData>
    <row r="1" spans="1:30" ht="14.1" customHeight="1">
      <c r="A1" s="133"/>
      <c r="B1" s="134"/>
      <c r="C1" s="134"/>
      <c r="D1" s="134"/>
      <c r="E1" s="134"/>
      <c r="F1" s="134"/>
      <c r="G1" s="134"/>
      <c r="H1" s="134"/>
      <c r="I1" s="134"/>
      <c r="J1" s="134"/>
      <c r="K1" s="134"/>
      <c r="L1" s="134"/>
      <c r="M1" s="134"/>
      <c r="N1" s="135"/>
      <c r="O1" s="124"/>
      <c r="P1" s="124"/>
      <c r="Q1" s="124"/>
      <c r="R1" s="124"/>
      <c r="S1" s="124"/>
      <c r="T1" s="124"/>
      <c r="U1" s="124"/>
      <c r="V1" s="124"/>
      <c r="W1" s="124"/>
      <c r="X1" s="124"/>
      <c r="Y1" s="124"/>
      <c r="Z1"/>
      <c r="AA1"/>
      <c r="AB1"/>
      <c r="AC1"/>
      <c r="AD1"/>
    </row>
    <row r="2" spans="1:30" ht="14.1" customHeight="1">
      <c r="A2" s="134"/>
      <c r="B2" s="587" t="s">
        <v>932</v>
      </c>
      <c r="C2" s="587"/>
      <c r="D2" s="588"/>
      <c r="E2" s="588"/>
      <c r="F2" s="588"/>
      <c r="G2" s="588"/>
      <c r="H2" s="588"/>
      <c r="I2" s="589" t="s">
        <v>933</v>
      </c>
      <c r="J2" s="589"/>
      <c r="K2" s="590" t="s">
        <v>19</v>
      </c>
      <c r="L2" s="590"/>
      <c r="M2" s="590"/>
      <c r="N2" s="135"/>
      <c r="O2" s="124"/>
      <c r="P2" s="565" t="s">
        <v>906</v>
      </c>
      <c r="Q2" s="565"/>
      <c r="R2" s="565"/>
      <c r="S2" s="565"/>
      <c r="T2" s="565"/>
      <c r="U2" s="565"/>
      <c r="V2" s="565"/>
      <c r="W2" s="565"/>
      <c r="X2" s="565"/>
      <c r="Y2" s="124"/>
      <c r="Z2"/>
      <c r="AA2"/>
      <c r="AB2"/>
      <c r="AC2"/>
      <c r="AD2"/>
    </row>
    <row r="3" spans="1:30" ht="14.1" customHeight="1">
      <c r="A3" s="134"/>
      <c r="B3" s="587"/>
      <c r="C3" s="587"/>
      <c r="D3" s="588"/>
      <c r="E3" s="588"/>
      <c r="F3" s="588"/>
      <c r="G3" s="588"/>
      <c r="H3" s="588"/>
      <c r="I3" s="589"/>
      <c r="J3" s="589"/>
      <c r="K3" s="590"/>
      <c r="L3" s="590"/>
      <c r="M3" s="590"/>
      <c r="N3" s="135"/>
      <c r="O3" s="124"/>
      <c r="P3" s="565"/>
      <c r="Q3" s="565"/>
      <c r="R3" s="565"/>
      <c r="S3" s="565"/>
      <c r="T3" s="565"/>
      <c r="U3" s="565"/>
      <c r="V3" s="565"/>
      <c r="W3" s="565"/>
      <c r="X3" s="565"/>
      <c r="Y3" s="124"/>
      <c r="Z3"/>
      <c r="AA3"/>
      <c r="AB3"/>
      <c r="AC3"/>
      <c r="AD3"/>
    </row>
    <row r="4" spans="1:30" ht="14.1" customHeight="1">
      <c r="A4" s="134"/>
      <c r="B4" s="134"/>
      <c r="C4" s="134"/>
      <c r="D4" s="134"/>
      <c r="E4" s="134"/>
      <c r="F4" s="134"/>
      <c r="G4" s="134"/>
      <c r="H4" s="134"/>
      <c r="I4" s="134"/>
      <c r="J4" s="134"/>
      <c r="K4" s="134"/>
      <c r="L4" s="134"/>
      <c r="M4" s="134"/>
      <c r="N4" s="135"/>
      <c r="O4" s="124"/>
      <c r="P4" s="566" t="s">
        <v>801</v>
      </c>
      <c r="Q4" s="566"/>
      <c r="R4" s="567">
        <f>F23</f>
        <v>3</v>
      </c>
      <c r="S4" s="568" t="s">
        <v>908</v>
      </c>
      <c r="T4" s="568"/>
      <c r="U4" s="567">
        <f>ROUNDDOWN((C23)/2,0)</f>
        <v>6</v>
      </c>
      <c r="V4" s="568" t="s">
        <v>909</v>
      </c>
      <c r="W4" s="568"/>
      <c r="X4" s="569">
        <f>ROUNDDOWN((C23)/3,0)</f>
        <v>4</v>
      </c>
      <c r="Y4" s="124"/>
      <c r="Z4"/>
      <c r="AA4"/>
      <c r="AB4"/>
      <c r="AC4"/>
      <c r="AD4"/>
    </row>
    <row r="5" spans="1:30" ht="14.1" customHeight="1">
      <c r="A5" s="134"/>
      <c r="B5" s="587" t="s">
        <v>934</v>
      </c>
      <c r="C5" s="587"/>
      <c r="D5" s="591">
        <v>0</v>
      </c>
      <c r="E5" s="135"/>
      <c r="F5" s="587" t="s">
        <v>935</v>
      </c>
      <c r="G5" s="587"/>
      <c r="H5" s="592">
        <f>C23</f>
        <v>12</v>
      </c>
      <c r="I5" s="592">
        <f>IF(L2="探索型",ROUNDDOWN(D23/3,0)+D23,D23)</f>
        <v>0</v>
      </c>
      <c r="J5" s="589" t="s">
        <v>936</v>
      </c>
      <c r="K5" s="589"/>
      <c r="L5" s="593" t="s">
        <v>19</v>
      </c>
      <c r="M5" s="593"/>
      <c r="N5" s="135"/>
      <c r="O5" s="125"/>
      <c r="P5" s="566"/>
      <c r="Q5" s="566"/>
      <c r="R5" s="567"/>
      <c r="S5" s="568"/>
      <c r="T5" s="568"/>
      <c r="U5" s="567"/>
      <c r="V5" s="568"/>
      <c r="W5" s="568"/>
      <c r="X5" s="569"/>
      <c r="Y5" s="124"/>
      <c r="Z5"/>
      <c r="AA5"/>
      <c r="AB5"/>
      <c r="AC5"/>
      <c r="AD5"/>
    </row>
    <row r="6" spans="1:30" ht="14.1" customHeight="1">
      <c r="A6" s="134"/>
      <c r="B6" s="587"/>
      <c r="C6" s="587"/>
      <c r="D6" s="591"/>
      <c r="E6" s="135"/>
      <c r="F6" s="587"/>
      <c r="G6" s="587"/>
      <c r="H6" s="592"/>
      <c r="I6" s="592"/>
      <c r="J6" s="589"/>
      <c r="K6" s="589"/>
      <c r="L6" s="593"/>
      <c r="M6" s="593"/>
      <c r="N6" s="135"/>
      <c r="O6" s="125"/>
      <c r="P6" s="125"/>
      <c r="Q6" s="125"/>
      <c r="R6" s="125"/>
      <c r="S6" s="125"/>
      <c r="T6" s="125"/>
      <c r="U6" s="125"/>
      <c r="V6" s="125"/>
      <c r="W6" s="125"/>
      <c r="X6" s="125"/>
      <c r="Y6" s="124"/>
      <c r="Z6"/>
      <c r="AA6"/>
      <c r="AB6"/>
      <c r="AC6"/>
      <c r="AD6"/>
    </row>
    <row r="7" spans="1:30" ht="14.1" customHeight="1">
      <c r="A7" s="134"/>
      <c r="B7" s="134"/>
      <c r="C7" s="134"/>
      <c r="D7" s="134"/>
      <c r="E7" s="134"/>
      <c r="F7" s="134"/>
      <c r="G7" s="134"/>
      <c r="H7" s="135"/>
      <c r="I7" s="134"/>
      <c r="J7" s="134"/>
      <c r="K7" s="134"/>
      <c r="L7" s="134"/>
      <c r="M7" s="134"/>
      <c r="N7" s="135"/>
      <c r="O7" s="124"/>
      <c r="P7" s="124"/>
      <c r="Q7" s="124"/>
      <c r="R7" s="124"/>
      <c r="S7" s="124"/>
      <c r="T7" s="124"/>
      <c r="U7" s="124"/>
      <c r="V7" s="124"/>
      <c r="W7" s="124"/>
      <c r="X7" s="124"/>
      <c r="Y7" s="124"/>
      <c r="Z7"/>
      <c r="AA7"/>
      <c r="AB7"/>
      <c r="AC7"/>
      <c r="AD7"/>
    </row>
    <row r="8" spans="1:30" ht="14.1" customHeight="1">
      <c r="A8" s="134"/>
      <c r="B8" s="594" t="s">
        <v>768</v>
      </c>
      <c r="C8" s="594"/>
      <c r="D8" s="594"/>
      <c r="E8" s="134"/>
      <c r="F8" s="595" t="s">
        <v>937</v>
      </c>
      <c r="G8" s="595"/>
      <c r="H8" s="135"/>
      <c r="I8" s="596" t="s">
        <v>938</v>
      </c>
      <c r="J8" s="596"/>
      <c r="K8" s="596"/>
      <c r="L8" s="596"/>
      <c r="M8" s="596"/>
      <c r="N8" s="135"/>
      <c r="O8" s="124"/>
      <c r="P8" s="570" t="s">
        <v>910</v>
      </c>
      <c r="Q8" s="570"/>
      <c r="R8" s="570"/>
      <c r="S8" s="570"/>
      <c r="T8" s="570"/>
      <c r="U8" s="570"/>
      <c r="V8" s="126" t="s">
        <v>328</v>
      </c>
      <c r="W8" s="126" t="s">
        <v>911</v>
      </c>
      <c r="X8" s="127" t="s">
        <v>912</v>
      </c>
      <c r="Y8" s="125"/>
      <c r="Z8"/>
      <c r="AA8"/>
      <c r="AB8"/>
      <c r="AC8"/>
      <c r="AD8"/>
    </row>
    <row r="9" spans="1:30" ht="14.1" customHeight="1">
      <c r="A9" s="134"/>
      <c r="B9" s="136"/>
      <c r="C9" s="137"/>
      <c r="D9" s="138" t="s">
        <v>939</v>
      </c>
      <c r="E9" s="134"/>
      <c r="F9" s="595"/>
      <c r="G9" s="595"/>
      <c r="H9" s="135"/>
      <c r="I9" s="597"/>
      <c r="J9" s="597"/>
      <c r="K9" s="597"/>
      <c r="L9" s="597"/>
      <c r="M9" s="597"/>
      <c r="N9" s="135"/>
      <c r="O9" s="124"/>
      <c r="P9" s="580"/>
      <c r="Q9" s="580"/>
      <c r="R9" s="580"/>
      <c r="S9" s="580"/>
      <c r="T9" s="580"/>
      <c r="U9" s="580"/>
      <c r="V9" s="581" t="s">
        <v>19</v>
      </c>
      <c r="W9" s="582"/>
      <c r="X9" s="583"/>
      <c r="Y9" s="124"/>
      <c r="Z9"/>
      <c r="AA9"/>
      <c r="AB9"/>
      <c r="AC9"/>
      <c r="AD9"/>
    </row>
    <row r="10" spans="1:30" ht="14.1" customHeight="1">
      <c r="A10" s="134"/>
      <c r="B10" s="70" t="s">
        <v>771</v>
      </c>
      <c r="C10" s="139">
        <f>D5</f>
        <v>0</v>
      </c>
      <c r="D10" s="140"/>
      <c r="E10" s="134"/>
      <c r="F10" s="70" t="s">
        <v>940</v>
      </c>
      <c r="G10" s="141">
        <f>F23</f>
        <v>3</v>
      </c>
      <c r="H10" s="135"/>
      <c r="I10" s="597"/>
      <c r="J10" s="597"/>
      <c r="K10" s="597"/>
      <c r="L10" s="597"/>
      <c r="M10" s="597"/>
      <c r="N10" s="135"/>
      <c r="O10" s="125"/>
      <c r="P10" s="580"/>
      <c r="Q10" s="580"/>
      <c r="R10" s="580"/>
      <c r="S10" s="580"/>
      <c r="T10" s="580"/>
      <c r="U10" s="580"/>
      <c r="V10" s="581"/>
      <c r="W10" s="582"/>
      <c r="X10" s="583"/>
      <c r="Y10" s="125"/>
      <c r="Z10"/>
      <c r="AA10"/>
      <c r="AB10"/>
      <c r="AC10"/>
      <c r="AD10"/>
    </row>
    <row r="11" spans="1:30" ht="14.1" customHeight="1">
      <c r="A11" s="134"/>
      <c r="B11" s="70" t="s">
        <v>894</v>
      </c>
      <c r="C11" s="139">
        <f>D5</f>
        <v>0</v>
      </c>
      <c r="D11" s="140"/>
      <c r="E11" s="134"/>
      <c r="F11" s="129"/>
      <c r="G11" s="131"/>
      <c r="H11" s="135"/>
      <c r="I11" s="597"/>
      <c r="J11" s="597"/>
      <c r="K11" s="597"/>
      <c r="L11" s="597"/>
      <c r="M11" s="597"/>
      <c r="N11" s="135"/>
      <c r="O11" s="124"/>
      <c r="P11" s="573" t="s">
        <v>9</v>
      </c>
      <c r="Q11" s="573"/>
      <c r="R11" s="573"/>
      <c r="S11" s="574" t="s">
        <v>10</v>
      </c>
      <c r="T11" s="574"/>
      <c r="U11" s="574"/>
      <c r="V11" s="575" t="s">
        <v>11</v>
      </c>
      <c r="W11" s="575"/>
      <c r="X11" s="575"/>
      <c r="Y11" s="124"/>
      <c r="Z11"/>
      <c r="AA11"/>
      <c r="AB11"/>
      <c r="AC11"/>
      <c r="AD11"/>
    </row>
    <row r="12" spans="1:30" ht="14.1" customHeight="1">
      <c r="A12" s="134"/>
      <c r="B12" s="70" t="s">
        <v>813</v>
      </c>
      <c r="C12" s="139">
        <f>D5</f>
        <v>0</v>
      </c>
      <c r="D12" s="140"/>
      <c r="E12" s="134"/>
      <c r="F12" s="129"/>
      <c r="G12" s="131"/>
      <c r="H12" s="135"/>
      <c r="I12" s="597"/>
      <c r="J12" s="597"/>
      <c r="K12" s="597"/>
      <c r="L12" s="597"/>
      <c r="M12" s="597"/>
      <c r="N12" s="135"/>
      <c r="O12" s="125"/>
      <c r="P12" s="576" t="s">
        <v>19</v>
      </c>
      <c r="Q12" s="577" t="s">
        <v>19</v>
      </c>
      <c r="R12" s="577" t="s">
        <v>19</v>
      </c>
      <c r="S12" s="130" t="s">
        <v>19</v>
      </c>
      <c r="T12" s="130" t="s">
        <v>19</v>
      </c>
      <c r="U12" s="130" t="s">
        <v>19</v>
      </c>
      <c r="V12" s="130" t="s">
        <v>19</v>
      </c>
      <c r="W12" s="130" t="s">
        <v>19</v>
      </c>
      <c r="X12" s="131" t="s">
        <v>19</v>
      </c>
      <c r="Y12" s="125"/>
      <c r="Z12"/>
      <c r="AA12"/>
      <c r="AB12"/>
      <c r="AC12"/>
      <c r="AD12"/>
    </row>
    <row r="13" spans="1:30" ht="14.1" customHeight="1">
      <c r="A13" s="134"/>
      <c r="B13" s="70" t="s">
        <v>819</v>
      </c>
      <c r="C13" s="139">
        <f>D5</f>
        <v>0</v>
      </c>
      <c r="D13" s="140"/>
      <c r="E13" s="134"/>
      <c r="F13" s="129"/>
      <c r="G13" s="131"/>
      <c r="H13" s="135"/>
      <c r="I13" s="597"/>
      <c r="J13" s="597"/>
      <c r="K13" s="597"/>
      <c r="L13" s="597"/>
      <c r="M13" s="597"/>
      <c r="N13" s="135"/>
      <c r="O13" s="124"/>
      <c r="P13" s="576"/>
      <c r="Q13" s="577"/>
      <c r="R13" s="577"/>
      <c r="S13" s="130" t="s">
        <v>19</v>
      </c>
      <c r="T13" s="130" t="s">
        <v>19</v>
      </c>
      <c r="U13" s="130" t="s">
        <v>19</v>
      </c>
      <c r="V13" s="130" t="s">
        <v>19</v>
      </c>
      <c r="W13" s="130" t="s">
        <v>19</v>
      </c>
      <c r="X13" s="131" t="s">
        <v>19</v>
      </c>
      <c r="Y13" s="124"/>
      <c r="Z13"/>
      <c r="AA13"/>
      <c r="AB13"/>
      <c r="AC13"/>
      <c r="AD13"/>
    </row>
    <row r="14" spans="1:30" ht="14.1" customHeight="1">
      <c r="A14" s="134"/>
      <c r="B14" s="70" t="s">
        <v>790</v>
      </c>
      <c r="C14" s="139">
        <f>IF(K2="攻撃型",ROUNDDOWN(C23/3,0),0)</f>
        <v>0</v>
      </c>
      <c r="D14" s="140"/>
      <c r="E14" s="134"/>
      <c r="F14" s="129"/>
      <c r="G14" s="131"/>
      <c r="H14" s="135"/>
      <c r="I14" s="597"/>
      <c r="J14" s="597"/>
      <c r="K14" s="597"/>
      <c r="L14" s="597"/>
      <c r="M14" s="597"/>
      <c r="N14" s="135"/>
      <c r="O14" s="125"/>
      <c r="P14" s="578" t="s">
        <v>915</v>
      </c>
      <c r="Q14" s="578"/>
      <c r="R14" s="578"/>
      <c r="S14" s="578"/>
      <c r="T14" s="578"/>
      <c r="U14" s="578"/>
      <c r="V14" s="578"/>
      <c r="W14" s="578"/>
      <c r="X14" s="578"/>
      <c r="Y14" s="125"/>
      <c r="Z14"/>
      <c r="AA14"/>
      <c r="AB14"/>
      <c r="AC14"/>
      <c r="AD14"/>
    </row>
    <row r="15" spans="1:30" ht="14.1" customHeight="1">
      <c r="A15" s="134"/>
      <c r="B15" s="70" t="s">
        <v>798</v>
      </c>
      <c r="C15" s="139">
        <f>IF(K2="攻撃型",ROUNDDOWN(C23/3,0),0)</f>
        <v>0</v>
      </c>
      <c r="D15" s="140"/>
      <c r="E15" s="134"/>
      <c r="F15" s="129"/>
      <c r="G15" s="131"/>
      <c r="H15" s="135"/>
      <c r="I15" s="597"/>
      <c r="J15" s="597"/>
      <c r="K15" s="597"/>
      <c r="L15" s="597"/>
      <c r="M15" s="597"/>
      <c r="N15" s="135"/>
      <c r="O15" s="124"/>
      <c r="P15" s="579"/>
      <c r="Q15" s="579"/>
      <c r="R15" s="579"/>
      <c r="S15" s="579"/>
      <c r="T15" s="579"/>
      <c r="U15" s="579"/>
      <c r="V15" s="579"/>
      <c r="W15" s="579"/>
      <c r="X15" s="579"/>
      <c r="Y15" s="124"/>
      <c r="Z15"/>
      <c r="AA15"/>
      <c r="AB15"/>
      <c r="AC15"/>
      <c r="AD15"/>
    </row>
    <row r="16" spans="1:30" ht="14.1" customHeight="1">
      <c r="A16" s="134"/>
      <c r="B16" s="72" t="s">
        <v>800</v>
      </c>
      <c r="C16" s="142">
        <f>D5</f>
        <v>0</v>
      </c>
      <c r="D16" s="143"/>
      <c r="E16" s="134"/>
      <c r="F16" s="144"/>
      <c r="G16" s="145"/>
      <c r="H16" s="135"/>
      <c r="I16" s="597"/>
      <c r="J16" s="597"/>
      <c r="K16" s="597"/>
      <c r="L16" s="597"/>
      <c r="M16" s="597"/>
      <c r="N16" s="135"/>
      <c r="O16" s="125"/>
      <c r="P16" s="579"/>
      <c r="Q16" s="579"/>
      <c r="R16" s="579"/>
      <c r="S16" s="579"/>
      <c r="T16" s="579"/>
      <c r="U16" s="579"/>
      <c r="V16" s="579"/>
      <c r="W16" s="579"/>
      <c r="X16" s="579"/>
      <c r="Y16" s="125"/>
      <c r="Z16"/>
      <c r="AA16"/>
      <c r="AB16"/>
      <c r="AC16"/>
      <c r="AD16"/>
    </row>
    <row r="17" spans="1:30" ht="14.1" customHeight="1">
      <c r="A17" s="134"/>
      <c r="B17" s="134"/>
      <c r="C17" s="134"/>
      <c r="D17" s="134"/>
      <c r="E17" s="146"/>
      <c r="F17" s="146"/>
      <c r="G17" s="146"/>
      <c r="H17" s="134"/>
      <c r="I17" s="597"/>
      <c r="J17" s="597"/>
      <c r="K17" s="597"/>
      <c r="L17" s="597"/>
      <c r="M17" s="597"/>
      <c r="N17" s="135"/>
      <c r="O17" s="125"/>
      <c r="P17" s="586" t="s">
        <v>931</v>
      </c>
      <c r="Q17" s="586"/>
      <c r="R17" s="586"/>
      <c r="S17" s="586"/>
      <c r="T17" s="586"/>
      <c r="U17" s="586"/>
      <c r="V17" s="586"/>
      <c r="W17" s="586"/>
      <c r="X17" s="586"/>
      <c r="Y17" s="124"/>
      <c r="Z17"/>
      <c r="AA17"/>
      <c r="AB17"/>
      <c r="AC17"/>
      <c r="AD17"/>
    </row>
    <row r="18" spans="1:30" ht="14.1" customHeight="1">
      <c r="A18" s="134"/>
      <c r="B18" s="598" t="s">
        <v>806</v>
      </c>
      <c r="C18" s="598"/>
      <c r="D18" s="148" t="s">
        <v>941</v>
      </c>
      <c r="E18" s="134"/>
      <c r="F18" s="147" t="s">
        <v>942</v>
      </c>
      <c r="G18" s="149" t="s">
        <v>943</v>
      </c>
      <c r="H18" s="135"/>
      <c r="I18" s="597"/>
      <c r="J18" s="597"/>
      <c r="K18" s="597"/>
      <c r="L18" s="597"/>
      <c r="M18" s="597"/>
      <c r="N18" s="135"/>
      <c r="O18" s="124"/>
      <c r="P18" s="124"/>
      <c r="Q18" s="124"/>
      <c r="R18" s="124"/>
      <c r="S18" s="124"/>
      <c r="T18" s="124"/>
      <c r="U18" s="124"/>
      <c r="V18" s="124"/>
      <c r="W18" s="124"/>
      <c r="X18" s="124"/>
      <c r="Y18" s="125"/>
      <c r="Z18"/>
      <c r="AA18"/>
      <c r="AB18"/>
      <c r="AC18"/>
      <c r="AD18"/>
    </row>
    <row r="19" spans="1:30" ht="14.1" customHeight="1">
      <c r="A19" s="134"/>
      <c r="B19" s="150">
        <f>キャラシート!G35</f>
        <v>5</v>
      </c>
      <c r="C19" s="151">
        <f>キャラシート!H35</f>
        <v>0</v>
      </c>
      <c r="D19" s="152">
        <f>IF(K2="攻撃型",ROUNDDOWN(C23/3,0),0)</f>
        <v>0</v>
      </c>
      <c r="E19" s="146"/>
      <c r="F19" s="153" t="str">
        <f>IF(K2="速度型","2D6","1D6")</f>
        <v>1D6</v>
      </c>
      <c r="G19" s="154" t="str">
        <f>IF(K2="探索型","2D6","1D6")</f>
        <v>1D6</v>
      </c>
      <c r="H19" s="135"/>
      <c r="I19" s="597"/>
      <c r="J19" s="597"/>
      <c r="K19" s="597"/>
      <c r="L19" s="597"/>
      <c r="M19" s="597"/>
      <c r="N19" s="135"/>
      <c r="O19" s="125"/>
      <c r="P19" s="570" t="s">
        <v>910</v>
      </c>
      <c r="Q19" s="570"/>
      <c r="R19" s="570"/>
      <c r="S19" s="570"/>
      <c r="T19" s="570"/>
      <c r="U19" s="570"/>
      <c r="V19" s="126" t="s">
        <v>328</v>
      </c>
      <c r="W19" s="126" t="s">
        <v>911</v>
      </c>
      <c r="X19" s="127" t="s">
        <v>912</v>
      </c>
      <c r="Y19" s="124"/>
      <c r="Z19"/>
      <c r="AA19"/>
      <c r="AB19"/>
      <c r="AC19"/>
      <c r="AD19"/>
    </row>
    <row r="20" spans="1:30" ht="14.1" customHeight="1">
      <c r="A20" s="146"/>
      <c r="B20" s="146"/>
      <c r="C20" s="146"/>
      <c r="D20" s="146"/>
      <c r="E20" s="146"/>
      <c r="F20" s="146"/>
      <c r="G20" s="134"/>
      <c r="H20" s="135"/>
      <c r="I20" s="597"/>
      <c r="J20" s="597"/>
      <c r="K20" s="597"/>
      <c r="L20" s="597"/>
      <c r="M20" s="597"/>
      <c r="N20" s="135"/>
      <c r="O20" s="124"/>
      <c r="P20" s="580"/>
      <c r="Q20" s="580"/>
      <c r="R20" s="580"/>
      <c r="S20" s="580"/>
      <c r="T20" s="580"/>
      <c r="U20" s="580"/>
      <c r="V20" s="581" t="s">
        <v>19</v>
      </c>
      <c r="W20" s="582"/>
      <c r="X20" s="583"/>
      <c r="Y20" s="125"/>
      <c r="Z20"/>
      <c r="AA20"/>
      <c r="AB20"/>
      <c r="AC20"/>
      <c r="AD20"/>
    </row>
    <row r="21" spans="1:30" ht="14.1" customHeight="1">
      <c r="A21" s="146"/>
      <c r="B21" s="599" t="s">
        <v>835</v>
      </c>
      <c r="C21" s="600"/>
      <c r="D21" s="600"/>
      <c r="E21" s="600"/>
      <c r="F21" s="600"/>
      <c r="G21" s="600"/>
      <c r="H21" s="135"/>
      <c r="I21" s="597"/>
      <c r="J21" s="597"/>
      <c r="K21" s="597"/>
      <c r="L21" s="597"/>
      <c r="M21" s="597"/>
      <c r="N21" s="135"/>
      <c r="O21" s="125"/>
      <c r="P21" s="580"/>
      <c r="Q21" s="580"/>
      <c r="R21" s="580"/>
      <c r="S21" s="580"/>
      <c r="T21" s="580"/>
      <c r="U21" s="580"/>
      <c r="V21" s="581"/>
      <c r="W21" s="582"/>
      <c r="X21" s="583"/>
      <c r="Y21" s="124"/>
      <c r="Z21"/>
      <c r="AA21"/>
      <c r="AB21"/>
      <c r="AC21"/>
      <c r="AD21"/>
    </row>
    <row r="22" spans="1:30" ht="14.1" customHeight="1">
      <c r="A22" s="146"/>
      <c r="B22" s="599"/>
      <c r="C22" s="600"/>
      <c r="D22" s="600"/>
      <c r="E22" s="600"/>
      <c r="F22" s="600"/>
      <c r="G22" s="600"/>
      <c r="H22" s="135"/>
      <c r="I22" s="597"/>
      <c r="J22" s="597"/>
      <c r="K22" s="597"/>
      <c r="L22" s="597"/>
      <c r="M22" s="597"/>
      <c r="N22" s="135"/>
      <c r="O22" s="124"/>
      <c r="P22" s="573" t="s">
        <v>9</v>
      </c>
      <c r="Q22" s="573"/>
      <c r="R22" s="573"/>
      <c r="S22" s="574" t="s">
        <v>10</v>
      </c>
      <c r="T22" s="574"/>
      <c r="U22" s="574"/>
      <c r="V22" s="575" t="s">
        <v>11</v>
      </c>
      <c r="W22" s="575"/>
      <c r="X22" s="575"/>
      <c r="Y22" s="125"/>
      <c r="Z22"/>
      <c r="AA22"/>
      <c r="AB22"/>
      <c r="AC22"/>
      <c r="AD22"/>
    </row>
    <row r="23" spans="1:30" ht="14.1" customHeight="1">
      <c r="A23" s="146"/>
      <c r="B23" s="14" t="s">
        <v>799</v>
      </c>
      <c r="C23" s="601">
        <f>キャラシート!H25</f>
        <v>12</v>
      </c>
      <c r="D23" s="601"/>
      <c r="E23" s="155" t="s">
        <v>801</v>
      </c>
      <c r="F23" s="602">
        <f>キャラシート!H27</f>
        <v>3</v>
      </c>
      <c r="G23" s="602"/>
      <c r="H23" s="135"/>
      <c r="I23" s="597"/>
      <c r="J23" s="597"/>
      <c r="K23" s="597"/>
      <c r="L23" s="597"/>
      <c r="M23" s="597"/>
      <c r="N23" s="135"/>
      <c r="O23" s="125"/>
      <c r="P23" s="576" t="s">
        <v>19</v>
      </c>
      <c r="Q23" s="577" t="s">
        <v>19</v>
      </c>
      <c r="R23" s="577" t="s">
        <v>19</v>
      </c>
      <c r="S23" s="130" t="s">
        <v>19</v>
      </c>
      <c r="T23" s="130" t="s">
        <v>19</v>
      </c>
      <c r="U23" s="130" t="s">
        <v>19</v>
      </c>
      <c r="V23" s="130" t="s">
        <v>19</v>
      </c>
      <c r="W23" s="130" t="s">
        <v>19</v>
      </c>
      <c r="X23" s="131" t="s">
        <v>19</v>
      </c>
      <c r="Y23" s="124"/>
      <c r="Z23"/>
      <c r="AA23"/>
      <c r="AB23"/>
      <c r="AC23"/>
      <c r="AD23"/>
    </row>
    <row r="24" spans="1:30" ht="14.1" customHeight="1">
      <c r="A24" s="146"/>
      <c r="B24" s="603" t="s">
        <v>848</v>
      </c>
      <c r="C24" s="603"/>
      <c r="D24" s="603"/>
      <c r="E24" s="603"/>
      <c r="F24" s="603"/>
      <c r="G24" s="603"/>
      <c r="H24" s="135"/>
      <c r="I24" s="597"/>
      <c r="J24" s="597"/>
      <c r="K24" s="597"/>
      <c r="L24" s="597"/>
      <c r="M24" s="597"/>
      <c r="N24" s="135"/>
      <c r="O24" s="124"/>
      <c r="P24" s="576"/>
      <c r="Q24" s="577"/>
      <c r="R24" s="577"/>
      <c r="S24" s="130" t="s">
        <v>19</v>
      </c>
      <c r="T24" s="130" t="s">
        <v>19</v>
      </c>
      <c r="U24" s="130" t="s">
        <v>19</v>
      </c>
      <c r="V24" s="130" t="s">
        <v>19</v>
      </c>
      <c r="W24" s="130" t="s">
        <v>19</v>
      </c>
      <c r="X24" s="131" t="s">
        <v>19</v>
      </c>
      <c r="Y24" s="125"/>
      <c r="Z24"/>
      <c r="AA24"/>
      <c r="AB24"/>
      <c r="AC24"/>
      <c r="AD24"/>
    </row>
    <row r="25" spans="1:30" ht="14.1" customHeight="1">
      <c r="A25" s="146"/>
      <c r="B25" s="606"/>
      <c r="C25" s="606"/>
      <c r="D25" s="606"/>
      <c r="E25" s="606"/>
      <c r="F25" s="606"/>
      <c r="G25" s="606"/>
      <c r="H25" s="135"/>
      <c r="I25" s="597"/>
      <c r="J25" s="597"/>
      <c r="K25" s="597"/>
      <c r="L25" s="597"/>
      <c r="M25" s="597"/>
      <c r="N25" s="135"/>
      <c r="O25" s="125"/>
      <c r="P25" s="578" t="s">
        <v>915</v>
      </c>
      <c r="Q25" s="578"/>
      <c r="R25" s="578"/>
      <c r="S25" s="578"/>
      <c r="T25" s="578"/>
      <c r="U25" s="578"/>
      <c r="V25" s="578"/>
      <c r="W25" s="578"/>
      <c r="X25" s="578"/>
      <c r="Y25" s="124"/>
      <c r="Z25"/>
      <c r="AA25"/>
      <c r="AB25"/>
      <c r="AC25"/>
      <c r="AD25"/>
    </row>
    <row r="26" spans="1:30" ht="14.1" customHeight="1">
      <c r="A26" s="146"/>
      <c r="B26" s="606"/>
      <c r="C26" s="606"/>
      <c r="D26" s="606"/>
      <c r="E26" s="606"/>
      <c r="F26" s="606"/>
      <c r="G26" s="606"/>
      <c r="H26" s="135"/>
      <c r="I26" s="597"/>
      <c r="J26" s="597"/>
      <c r="K26" s="597"/>
      <c r="L26" s="597"/>
      <c r="M26" s="597"/>
      <c r="N26" s="135"/>
      <c r="O26" s="124"/>
      <c r="P26" s="579"/>
      <c r="Q26" s="579"/>
      <c r="R26" s="579"/>
      <c r="S26" s="579"/>
      <c r="T26" s="579"/>
      <c r="U26" s="579"/>
      <c r="V26" s="579"/>
      <c r="W26" s="579"/>
      <c r="X26" s="579"/>
      <c r="Y26" s="125"/>
      <c r="Z26"/>
      <c r="AA26"/>
      <c r="AB26"/>
      <c r="AC26"/>
      <c r="AD26"/>
    </row>
    <row r="27" spans="1:30" ht="14.1" customHeight="1">
      <c r="A27" s="146"/>
      <c r="B27" s="606"/>
      <c r="C27" s="606"/>
      <c r="D27" s="606"/>
      <c r="E27" s="606"/>
      <c r="F27" s="606"/>
      <c r="G27" s="606"/>
      <c r="H27" s="135"/>
      <c r="I27" s="597"/>
      <c r="J27" s="597"/>
      <c r="K27" s="597"/>
      <c r="L27" s="597"/>
      <c r="M27" s="597"/>
      <c r="N27" s="135"/>
      <c r="O27" s="125"/>
      <c r="P27" s="579"/>
      <c r="Q27" s="579"/>
      <c r="R27" s="579"/>
      <c r="S27" s="579"/>
      <c r="T27" s="579"/>
      <c r="U27" s="579"/>
      <c r="V27" s="579"/>
      <c r="W27" s="579"/>
      <c r="X27" s="579"/>
      <c r="Y27" s="124"/>
      <c r="Z27"/>
      <c r="AA27"/>
      <c r="AB27"/>
      <c r="AC27"/>
      <c r="AD27"/>
    </row>
    <row r="28" spans="1:30" ht="14.1" customHeight="1">
      <c r="A28" s="146"/>
      <c r="B28" s="606"/>
      <c r="C28" s="606"/>
      <c r="D28" s="606"/>
      <c r="E28" s="606"/>
      <c r="F28" s="606"/>
      <c r="G28" s="606"/>
      <c r="H28" s="135"/>
      <c r="I28" s="597"/>
      <c r="J28" s="597"/>
      <c r="K28" s="597"/>
      <c r="L28" s="597"/>
      <c r="M28" s="597"/>
      <c r="N28" s="135"/>
      <c r="O28" s="124"/>
      <c r="P28" s="586" t="s">
        <v>931</v>
      </c>
      <c r="Q28" s="586"/>
      <c r="R28" s="586"/>
      <c r="S28" s="586"/>
      <c r="T28" s="586"/>
      <c r="U28" s="586"/>
      <c r="V28" s="586"/>
      <c r="W28" s="586"/>
      <c r="X28" s="586"/>
      <c r="Y28" s="125"/>
      <c r="Z28"/>
      <c r="AA28"/>
      <c r="AB28"/>
      <c r="AC28"/>
      <c r="AD28"/>
    </row>
    <row r="29" spans="1:30" ht="14.1" customHeight="1">
      <c r="A29" s="146"/>
      <c r="B29" s="606"/>
      <c r="C29" s="606"/>
      <c r="D29" s="606"/>
      <c r="E29" s="606"/>
      <c r="F29" s="606"/>
      <c r="G29" s="606"/>
      <c r="H29" s="135"/>
      <c r="I29" s="597"/>
      <c r="J29" s="597"/>
      <c r="K29" s="597"/>
      <c r="L29" s="597"/>
      <c r="M29" s="597"/>
      <c r="N29" s="135"/>
      <c r="O29" s="125"/>
      <c r="P29" s="125"/>
      <c r="Q29" s="125"/>
      <c r="R29" s="125"/>
      <c r="S29" s="125"/>
      <c r="T29" s="125"/>
      <c r="U29" s="125"/>
      <c r="V29" s="125"/>
      <c r="W29" s="125"/>
      <c r="X29" s="125"/>
      <c r="Y29" s="124"/>
      <c r="Z29"/>
      <c r="AA29"/>
      <c r="AB29"/>
      <c r="AC29"/>
      <c r="AD29"/>
    </row>
    <row r="30" spans="1:30" ht="14.1" customHeight="1">
      <c r="A30" s="146"/>
      <c r="B30" s="146"/>
      <c r="C30" s="146"/>
      <c r="D30" s="146"/>
      <c r="E30" s="146"/>
      <c r="F30" s="146"/>
      <c r="G30" s="146"/>
      <c r="H30" s="146"/>
      <c r="I30" s="146"/>
      <c r="J30" s="134"/>
      <c r="K30" s="146"/>
      <c r="L30" s="146"/>
      <c r="M30" s="134"/>
      <c r="N30" s="146"/>
      <c r="O30" s="124"/>
      <c r="P30" s="570" t="s">
        <v>910</v>
      </c>
      <c r="Q30" s="570"/>
      <c r="R30" s="570"/>
      <c r="S30" s="570"/>
      <c r="T30" s="570"/>
      <c r="U30" s="570"/>
      <c r="V30" s="126" t="s">
        <v>328</v>
      </c>
      <c r="W30" s="126" t="s">
        <v>911</v>
      </c>
      <c r="X30" s="127" t="s">
        <v>912</v>
      </c>
      <c r="Y30" s="125"/>
      <c r="Z30"/>
      <c r="AA30"/>
      <c r="AB30"/>
      <c r="AC30"/>
      <c r="AD30"/>
    </row>
    <row r="31" spans="1:30" ht="14.1" customHeight="1">
      <c r="A31" s="146"/>
      <c r="B31" s="604" t="s">
        <v>944</v>
      </c>
      <c r="C31" s="604"/>
      <c r="D31" s="604"/>
      <c r="E31" s="604"/>
      <c r="F31" s="604"/>
      <c r="G31" s="604"/>
      <c r="H31" s="604"/>
      <c r="I31" s="604"/>
      <c r="J31" s="604"/>
      <c r="K31" s="604"/>
      <c r="L31" s="604"/>
      <c r="M31" s="604"/>
      <c r="N31" s="135"/>
      <c r="O31" s="125"/>
      <c r="P31" s="580"/>
      <c r="Q31" s="580"/>
      <c r="R31" s="580"/>
      <c r="S31" s="580"/>
      <c r="T31" s="580"/>
      <c r="U31" s="580"/>
      <c r="V31" s="581" t="s">
        <v>19</v>
      </c>
      <c r="W31" s="582"/>
      <c r="X31" s="583"/>
      <c r="Y31" s="124"/>
      <c r="Z31"/>
      <c r="AA31"/>
      <c r="AB31"/>
      <c r="AC31"/>
      <c r="AD31"/>
    </row>
    <row r="32" spans="1:30" ht="14.1" customHeight="1">
      <c r="A32" s="146"/>
      <c r="B32" s="605"/>
      <c r="C32" s="605"/>
      <c r="D32" s="605"/>
      <c r="E32" s="605"/>
      <c r="F32" s="605"/>
      <c r="G32" s="605"/>
      <c r="H32" s="605"/>
      <c r="I32" s="605"/>
      <c r="J32" s="605"/>
      <c r="K32" s="605"/>
      <c r="L32" s="605"/>
      <c r="M32" s="605"/>
      <c r="N32" s="135"/>
      <c r="O32" s="124"/>
      <c r="P32" s="580"/>
      <c r="Q32" s="580"/>
      <c r="R32" s="580"/>
      <c r="S32" s="580"/>
      <c r="T32" s="580"/>
      <c r="U32" s="580"/>
      <c r="V32" s="581"/>
      <c r="W32" s="582"/>
      <c r="X32" s="583"/>
      <c r="Y32" s="125"/>
      <c r="Z32"/>
      <c r="AA32"/>
      <c r="AB32"/>
      <c r="AC32"/>
      <c r="AD32"/>
    </row>
    <row r="33" spans="1:30" ht="14.1" customHeight="1">
      <c r="A33" s="146"/>
      <c r="B33" s="605"/>
      <c r="C33" s="605"/>
      <c r="D33" s="605"/>
      <c r="E33" s="605"/>
      <c r="F33" s="605"/>
      <c r="G33" s="605"/>
      <c r="H33" s="605"/>
      <c r="I33" s="605"/>
      <c r="J33" s="605"/>
      <c r="K33" s="605"/>
      <c r="L33" s="605"/>
      <c r="M33" s="605"/>
      <c r="N33" s="135"/>
      <c r="O33" s="125"/>
      <c r="P33" s="573" t="s">
        <v>9</v>
      </c>
      <c r="Q33" s="573"/>
      <c r="R33" s="573"/>
      <c r="S33" s="574" t="s">
        <v>10</v>
      </c>
      <c r="T33" s="574"/>
      <c r="U33" s="574"/>
      <c r="V33" s="575" t="s">
        <v>11</v>
      </c>
      <c r="W33" s="575"/>
      <c r="X33" s="575"/>
      <c r="Y33" s="124"/>
      <c r="Z33"/>
      <c r="AA33"/>
      <c r="AB33"/>
      <c r="AC33"/>
      <c r="AD33"/>
    </row>
    <row r="34" spans="1:30" ht="14.1" customHeight="1">
      <c r="A34" s="146"/>
      <c r="B34" s="605"/>
      <c r="C34" s="605"/>
      <c r="D34" s="605"/>
      <c r="E34" s="605"/>
      <c r="F34" s="605"/>
      <c r="G34" s="605"/>
      <c r="H34" s="605"/>
      <c r="I34" s="605"/>
      <c r="J34" s="605"/>
      <c r="K34" s="605"/>
      <c r="L34" s="605"/>
      <c r="M34" s="605"/>
      <c r="N34" s="135"/>
      <c r="O34" s="124"/>
      <c r="P34" s="576" t="s">
        <v>19</v>
      </c>
      <c r="Q34" s="577" t="s">
        <v>19</v>
      </c>
      <c r="R34" s="577" t="s">
        <v>19</v>
      </c>
      <c r="S34" s="130" t="s">
        <v>19</v>
      </c>
      <c r="T34" s="130" t="s">
        <v>19</v>
      </c>
      <c r="U34" s="130" t="s">
        <v>19</v>
      </c>
      <c r="V34" s="130" t="s">
        <v>19</v>
      </c>
      <c r="W34" s="130" t="s">
        <v>19</v>
      </c>
      <c r="X34" s="131" t="s">
        <v>19</v>
      </c>
      <c r="Y34" s="125"/>
      <c r="Z34"/>
      <c r="AA34"/>
      <c r="AB34"/>
      <c r="AC34"/>
      <c r="AD34"/>
    </row>
    <row r="35" spans="1:30" ht="14.1" customHeight="1">
      <c r="A35" s="146"/>
      <c r="B35" s="605"/>
      <c r="C35" s="605"/>
      <c r="D35" s="605"/>
      <c r="E35" s="605"/>
      <c r="F35" s="605"/>
      <c r="G35" s="605"/>
      <c r="H35" s="605"/>
      <c r="I35" s="605"/>
      <c r="J35" s="605"/>
      <c r="K35" s="605"/>
      <c r="L35" s="605"/>
      <c r="M35" s="605"/>
      <c r="N35" s="146"/>
      <c r="O35" s="125"/>
      <c r="P35" s="576"/>
      <c r="Q35" s="577"/>
      <c r="R35" s="577"/>
      <c r="S35" s="130" t="s">
        <v>19</v>
      </c>
      <c r="T35" s="130" t="s">
        <v>19</v>
      </c>
      <c r="U35" s="130" t="s">
        <v>19</v>
      </c>
      <c r="V35" s="130" t="s">
        <v>19</v>
      </c>
      <c r="W35" s="130" t="s">
        <v>19</v>
      </c>
      <c r="X35" s="131" t="s">
        <v>19</v>
      </c>
      <c r="Y35" s="124"/>
      <c r="Z35" s="11"/>
      <c r="AA35" s="11"/>
      <c r="AB35" s="11"/>
      <c r="AC35" s="11"/>
      <c r="AD35" s="11"/>
    </row>
    <row r="36" spans="1:30" ht="14.1" customHeight="1">
      <c r="A36" s="146"/>
      <c r="B36" s="146"/>
      <c r="C36" s="146"/>
      <c r="D36" s="146"/>
      <c r="E36" s="146"/>
      <c r="F36" s="146"/>
      <c r="G36" s="146"/>
      <c r="H36" s="146"/>
      <c r="I36" s="146"/>
      <c r="J36" s="134"/>
      <c r="K36" s="146"/>
      <c r="L36" s="146"/>
      <c r="M36" s="134"/>
      <c r="N36" s="146"/>
      <c r="O36" s="124"/>
      <c r="P36" s="578" t="s">
        <v>915</v>
      </c>
      <c r="Q36" s="578"/>
      <c r="R36" s="578"/>
      <c r="S36" s="578"/>
      <c r="T36" s="578"/>
      <c r="U36" s="578"/>
      <c r="V36" s="578"/>
      <c r="W36" s="578"/>
      <c r="X36" s="578"/>
      <c r="Y36" s="125"/>
      <c r="Z36" s="11"/>
      <c r="AA36" s="11"/>
      <c r="AB36" s="11"/>
      <c r="AC36" s="11"/>
      <c r="AD36" s="11"/>
    </row>
    <row r="37" spans="1:30" ht="14.1" customHeight="1">
      <c r="A37"/>
      <c r="B37"/>
      <c r="C37"/>
      <c r="D37"/>
      <c r="E37"/>
      <c r="F37"/>
      <c r="G37"/>
      <c r="H37"/>
      <c r="I37"/>
      <c r="J37"/>
      <c r="K37"/>
      <c r="L37"/>
      <c r="M37"/>
      <c r="N37"/>
      <c r="O37" s="125"/>
      <c r="P37" s="579"/>
      <c r="Q37" s="579"/>
      <c r="R37" s="579"/>
      <c r="S37" s="579"/>
      <c r="T37" s="579"/>
      <c r="U37" s="579"/>
      <c r="V37" s="579"/>
      <c r="W37" s="579"/>
      <c r="X37" s="579"/>
      <c r="Y37" s="124"/>
      <c r="Z37" s="11"/>
      <c r="AA37" s="11"/>
      <c r="AB37" s="11"/>
      <c r="AC37" s="11"/>
      <c r="AD37" s="11"/>
    </row>
    <row r="38" spans="1:30" ht="14.1" customHeight="1">
      <c r="A38"/>
      <c r="B38"/>
      <c r="C38"/>
      <c r="D38"/>
      <c r="E38"/>
      <c r="F38"/>
      <c r="G38"/>
      <c r="H38"/>
      <c r="I38"/>
      <c r="J38"/>
      <c r="K38"/>
      <c r="L38"/>
      <c r="M38"/>
      <c r="N38"/>
      <c r="O38" s="124"/>
      <c r="P38" s="579"/>
      <c r="Q38" s="579"/>
      <c r="R38" s="579"/>
      <c r="S38" s="579"/>
      <c r="T38" s="579"/>
      <c r="U38" s="579"/>
      <c r="V38" s="579"/>
      <c r="W38" s="579"/>
      <c r="X38" s="579"/>
      <c r="Y38" s="125"/>
      <c r="Z38" s="11"/>
      <c r="AA38" s="11"/>
      <c r="AB38" s="11"/>
      <c r="AC38" s="11"/>
      <c r="AD38" s="11"/>
    </row>
    <row r="39" spans="1:30" ht="14.1" customHeight="1">
      <c r="A39"/>
      <c r="B39"/>
      <c r="C39"/>
      <c r="D39"/>
      <c r="E39"/>
      <c r="F39"/>
      <c r="G39"/>
      <c r="H39"/>
      <c r="I39"/>
      <c r="J39"/>
      <c r="K39"/>
      <c r="L39"/>
      <c r="M39"/>
      <c r="N39"/>
      <c r="O39" s="125"/>
      <c r="P39" s="586" t="s">
        <v>931</v>
      </c>
      <c r="Q39" s="586"/>
      <c r="R39" s="586"/>
      <c r="S39" s="586"/>
      <c r="T39" s="586"/>
      <c r="U39" s="586"/>
      <c r="V39" s="586"/>
      <c r="W39" s="586"/>
      <c r="X39" s="586"/>
      <c r="Y39" s="124"/>
      <c r="Z39" s="11"/>
      <c r="AA39" s="11"/>
      <c r="AB39" s="11"/>
      <c r="AC39" s="11"/>
      <c r="AD39" s="11"/>
    </row>
    <row r="40" spans="1:30" ht="14.1" customHeight="1">
      <c r="A40"/>
      <c r="B40"/>
      <c r="C40"/>
      <c r="D40"/>
      <c r="E40"/>
      <c r="F40"/>
      <c r="G40"/>
      <c r="H40"/>
      <c r="I40"/>
      <c r="J40"/>
      <c r="K40"/>
      <c r="L40"/>
      <c r="M40"/>
      <c r="N40"/>
      <c r="O40" s="124"/>
      <c r="P40" s="124"/>
      <c r="Q40" s="124"/>
      <c r="R40" s="124"/>
      <c r="S40" s="124"/>
      <c r="T40" s="124"/>
      <c r="U40" s="124"/>
      <c r="V40" s="124"/>
      <c r="W40" s="124"/>
      <c r="X40" s="124"/>
      <c r="Y40" s="125"/>
      <c r="Z40" s="11"/>
      <c r="AA40" s="11"/>
      <c r="AB40" s="11"/>
      <c r="AC40" s="11"/>
      <c r="AD40" s="11"/>
    </row>
    <row r="41" spans="1:30" ht="14.1" customHeight="1">
      <c r="A41"/>
      <c r="B41"/>
      <c r="C41"/>
      <c r="D41"/>
      <c r="E41"/>
      <c r="F41"/>
      <c r="G41"/>
      <c r="H41"/>
      <c r="I41"/>
      <c r="J41"/>
      <c r="K41"/>
      <c r="L41"/>
      <c r="M41"/>
      <c r="N41"/>
      <c r="O41" s="125"/>
      <c r="P41" s="570" t="s">
        <v>910</v>
      </c>
      <c r="Q41" s="570"/>
      <c r="R41" s="570"/>
      <c r="S41" s="570"/>
      <c r="T41" s="570"/>
      <c r="U41" s="570"/>
      <c r="V41" s="126" t="s">
        <v>328</v>
      </c>
      <c r="W41" s="126" t="s">
        <v>911</v>
      </c>
      <c r="X41" s="127" t="s">
        <v>912</v>
      </c>
      <c r="Y41" s="124"/>
      <c r="Z41" s="11"/>
      <c r="AA41" s="11"/>
      <c r="AB41" s="11"/>
      <c r="AC41" s="11"/>
      <c r="AD41" s="11"/>
    </row>
    <row r="42" spans="1:30" ht="14.1" customHeight="1">
      <c r="A42"/>
      <c r="B42"/>
      <c r="C42"/>
      <c r="D42"/>
      <c r="E42"/>
      <c r="F42"/>
      <c r="G42"/>
      <c r="H42"/>
      <c r="I42"/>
      <c r="J42"/>
      <c r="K42"/>
      <c r="L42"/>
      <c r="M42"/>
      <c r="N42"/>
      <c r="O42" s="124"/>
      <c r="P42" s="580"/>
      <c r="Q42" s="580"/>
      <c r="R42" s="580"/>
      <c r="S42" s="580"/>
      <c r="T42" s="580"/>
      <c r="U42" s="580"/>
      <c r="V42" s="581" t="s">
        <v>19</v>
      </c>
      <c r="W42" s="582"/>
      <c r="X42" s="583"/>
      <c r="Y42" s="125"/>
      <c r="Z42" s="11"/>
      <c r="AA42" s="11"/>
      <c r="AB42" s="11"/>
      <c r="AC42" s="11"/>
      <c r="AD42" s="11"/>
    </row>
    <row r="43" spans="1:30" ht="14.1" customHeight="1">
      <c r="A43"/>
      <c r="B43"/>
      <c r="C43"/>
      <c r="D43"/>
      <c r="E43"/>
      <c r="F43"/>
      <c r="G43"/>
      <c r="H43"/>
      <c r="I43"/>
      <c r="J43"/>
      <c r="K43"/>
      <c r="L43"/>
      <c r="M43"/>
      <c r="N43"/>
      <c r="O43" s="125"/>
      <c r="P43" s="580"/>
      <c r="Q43" s="580"/>
      <c r="R43" s="580"/>
      <c r="S43" s="580"/>
      <c r="T43" s="580"/>
      <c r="U43" s="580"/>
      <c r="V43" s="581"/>
      <c r="W43" s="582"/>
      <c r="X43" s="583"/>
      <c r="Y43" s="124"/>
      <c r="Z43" s="11"/>
      <c r="AA43" s="11"/>
      <c r="AB43" s="11"/>
      <c r="AC43" s="11"/>
      <c r="AD43" s="11"/>
    </row>
    <row r="44" spans="1:30" ht="14.1" customHeight="1">
      <c r="A44"/>
      <c r="B44"/>
      <c r="C44"/>
      <c r="D44"/>
      <c r="E44"/>
      <c r="F44"/>
      <c r="G44"/>
      <c r="H44"/>
      <c r="I44"/>
      <c r="J44"/>
      <c r="K44"/>
      <c r="L44"/>
      <c r="M44"/>
      <c r="N44"/>
      <c r="O44" s="124"/>
      <c r="P44" s="573" t="s">
        <v>9</v>
      </c>
      <c r="Q44" s="573"/>
      <c r="R44" s="573"/>
      <c r="S44" s="574" t="s">
        <v>10</v>
      </c>
      <c r="T44" s="574"/>
      <c r="U44" s="574"/>
      <c r="V44" s="575" t="s">
        <v>11</v>
      </c>
      <c r="W44" s="575"/>
      <c r="X44" s="575"/>
      <c r="Y44" s="125"/>
      <c r="Z44" s="11"/>
      <c r="AA44" s="11"/>
      <c r="AB44" s="11"/>
      <c r="AC44" s="11"/>
      <c r="AD44" s="11"/>
    </row>
    <row r="45" spans="1:30" ht="14.1" customHeight="1">
      <c r="A45"/>
      <c r="B45"/>
      <c r="C45"/>
      <c r="D45"/>
      <c r="E45"/>
      <c r="F45"/>
      <c r="G45"/>
      <c r="H45"/>
      <c r="I45"/>
      <c r="J45"/>
      <c r="K45"/>
      <c r="L45"/>
      <c r="M45"/>
      <c r="N45"/>
      <c r="O45" s="125"/>
      <c r="P45" s="576" t="s">
        <v>19</v>
      </c>
      <c r="Q45" s="577" t="s">
        <v>19</v>
      </c>
      <c r="R45" s="577" t="s">
        <v>19</v>
      </c>
      <c r="S45" s="130" t="s">
        <v>19</v>
      </c>
      <c r="T45" s="130" t="s">
        <v>19</v>
      </c>
      <c r="U45" s="130" t="s">
        <v>19</v>
      </c>
      <c r="V45" s="130" t="s">
        <v>19</v>
      </c>
      <c r="W45" s="130" t="s">
        <v>19</v>
      </c>
      <c r="X45" s="131" t="s">
        <v>19</v>
      </c>
      <c r="Y45" s="124"/>
      <c r="Z45" s="11"/>
      <c r="AA45" s="11"/>
      <c r="AB45" s="11"/>
      <c r="AC45" s="11"/>
      <c r="AD45" s="11"/>
    </row>
    <row r="46" spans="1:30" ht="14.1" customHeight="1">
      <c r="A46"/>
      <c r="B46"/>
      <c r="C46"/>
      <c r="D46"/>
      <c r="E46"/>
      <c r="F46"/>
      <c r="G46"/>
      <c r="H46"/>
      <c r="I46"/>
      <c r="J46"/>
      <c r="K46"/>
      <c r="L46"/>
      <c r="M46"/>
      <c r="N46"/>
      <c r="O46" s="124"/>
      <c r="P46" s="576"/>
      <c r="Q46" s="577"/>
      <c r="R46" s="577"/>
      <c r="S46" s="130" t="s">
        <v>19</v>
      </c>
      <c r="T46" s="130" t="s">
        <v>19</v>
      </c>
      <c r="U46" s="130" t="s">
        <v>19</v>
      </c>
      <c r="V46" s="130" t="s">
        <v>19</v>
      </c>
      <c r="W46" s="130" t="s">
        <v>19</v>
      </c>
      <c r="X46" s="131" t="s">
        <v>19</v>
      </c>
      <c r="Y46" s="125"/>
      <c r="Z46" s="11"/>
      <c r="AA46" s="11"/>
      <c r="AB46" s="11"/>
      <c r="AC46" s="11"/>
      <c r="AD46" s="11"/>
    </row>
    <row r="47" spans="1:30" ht="14.1" customHeight="1">
      <c r="A47"/>
      <c r="B47"/>
      <c r="C47"/>
      <c r="D47"/>
      <c r="E47"/>
      <c r="F47"/>
      <c r="G47"/>
      <c r="H47"/>
      <c r="I47"/>
      <c r="J47"/>
      <c r="K47"/>
      <c r="L47"/>
      <c r="M47"/>
      <c r="N47"/>
      <c r="O47" s="125"/>
      <c r="P47" s="578" t="s">
        <v>915</v>
      </c>
      <c r="Q47" s="578"/>
      <c r="R47" s="578"/>
      <c r="S47" s="578"/>
      <c r="T47" s="578"/>
      <c r="U47" s="578"/>
      <c r="V47" s="578"/>
      <c r="W47" s="578"/>
      <c r="X47" s="578"/>
      <c r="Y47" s="124"/>
      <c r="Z47" s="11"/>
      <c r="AA47" s="11"/>
      <c r="AB47" s="11"/>
      <c r="AC47" s="11"/>
      <c r="AD47" s="11"/>
    </row>
    <row r="48" spans="1:30" ht="14.1" customHeight="1">
      <c r="A48"/>
      <c r="B48"/>
      <c r="C48"/>
      <c r="D48"/>
      <c r="E48"/>
      <c r="F48"/>
      <c r="G48"/>
      <c r="H48"/>
      <c r="I48"/>
      <c r="J48"/>
      <c r="K48"/>
      <c r="L48"/>
      <c r="M48"/>
      <c r="N48"/>
      <c r="O48" s="124"/>
      <c r="P48" s="579"/>
      <c r="Q48" s="579"/>
      <c r="R48" s="579"/>
      <c r="S48" s="579"/>
      <c r="T48" s="579"/>
      <c r="U48" s="579"/>
      <c r="V48" s="579"/>
      <c r="W48" s="579"/>
      <c r="X48" s="579"/>
      <c r="Y48" s="125"/>
      <c r="Z48" s="11"/>
      <c r="AA48" s="11"/>
      <c r="AB48" s="11"/>
      <c r="AC48" s="11"/>
      <c r="AD48" s="11"/>
    </row>
    <row r="49" spans="1:30" ht="14.1" customHeight="1">
      <c r="A49"/>
      <c r="B49"/>
      <c r="C49"/>
      <c r="D49"/>
      <c r="E49"/>
      <c r="F49"/>
      <c r="G49"/>
      <c r="H49"/>
      <c r="I49"/>
      <c r="J49"/>
      <c r="K49"/>
      <c r="L49"/>
      <c r="M49"/>
      <c r="N49"/>
      <c r="O49" s="125"/>
      <c r="P49" s="579"/>
      <c r="Q49" s="579"/>
      <c r="R49" s="579"/>
      <c r="S49" s="579"/>
      <c r="T49" s="579"/>
      <c r="U49" s="579"/>
      <c r="V49" s="579"/>
      <c r="W49" s="579"/>
      <c r="X49" s="579"/>
      <c r="Y49" s="124"/>
      <c r="Z49" s="11"/>
      <c r="AA49" s="11"/>
      <c r="AB49" s="11"/>
      <c r="AC49" s="11"/>
      <c r="AD49" s="11"/>
    </row>
    <row r="50" spans="1:30" ht="14.1" customHeight="1">
      <c r="A50"/>
      <c r="B50"/>
      <c r="C50"/>
      <c r="D50"/>
      <c r="E50"/>
      <c r="F50"/>
      <c r="G50"/>
      <c r="H50"/>
      <c r="I50"/>
      <c r="J50"/>
      <c r="K50"/>
      <c r="L50"/>
      <c r="M50"/>
      <c r="N50"/>
      <c r="O50" s="124"/>
      <c r="P50" s="586" t="s">
        <v>931</v>
      </c>
      <c r="Q50" s="586"/>
      <c r="R50" s="586"/>
      <c r="S50" s="586"/>
      <c r="T50" s="586"/>
      <c r="U50" s="586"/>
      <c r="V50" s="586"/>
      <c r="W50" s="586"/>
      <c r="X50" s="586"/>
      <c r="Y50" s="125"/>
      <c r="Z50" s="11"/>
      <c r="AA50" s="11"/>
      <c r="AB50" s="11"/>
      <c r="AC50" s="11"/>
      <c r="AD50" s="11"/>
    </row>
    <row r="51" spans="1:30" ht="14.1" customHeight="1">
      <c r="A51"/>
      <c r="B51"/>
      <c r="C51"/>
      <c r="D51"/>
      <c r="E51"/>
      <c r="F51"/>
      <c r="G51"/>
      <c r="H51"/>
      <c r="I51"/>
      <c r="J51"/>
      <c r="K51"/>
      <c r="L51"/>
      <c r="M51"/>
      <c r="N51"/>
      <c r="O51" s="125"/>
      <c r="P51" s="125"/>
      <c r="Q51" s="125"/>
      <c r="R51" s="125"/>
      <c r="S51" s="125"/>
      <c r="T51" s="125"/>
      <c r="U51" s="125"/>
      <c r="V51" s="125"/>
      <c r="W51" s="125"/>
      <c r="X51" s="125"/>
      <c r="Y51" s="124"/>
      <c r="Z51" s="11"/>
      <c r="AA51" s="11"/>
      <c r="AB51" s="11"/>
      <c r="AC51" s="11"/>
      <c r="AD51" s="11"/>
    </row>
    <row r="52" spans="1:30" ht="14.1" customHeight="1">
      <c r="A52"/>
      <c r="B52"/>
      <c r="C52"/>
      <c r="D52"/>
      <c r="E52"/>
      <c r="F52"/>
      <c r="G52"/>
      <c r="H52"/>
      <c r="I52"/>
      <c r="J52"/>
      <c r="K52"/>
      <c r="L52"/>
      <c r="M52"/>
      <c r="N52"/>
      <c r="O52" s="124"/>
      <c r="P52" s="570" t="s">
        <v>910</v>
      </c>
      <c r="Q52" s="570"/>
      <c r="R52" s="570"/>
      <c r="S52" s="570"/>
      <c r="T52" s="570"/>
      <c r="U52" s="570"/>
      <c r="V52" s="126" t="s">
        <v>328</v>
      </c>
      <c r="W52" s="126" t="s">
        <v>911</v>
      </c>
      <c r="X52" s="127" t="s">
        <v>912</v>
      </c>
      <c r="Y52" s="125"/>
      <c r="Z52" s="11"/>
      <c r="AA52" s="11"/>
    </row>
    <row r="53" spans="1:30" ht="14.1" customHeight="1">
      <c r="A53"/>
      <c r="B53"/>
      <c r="C53"/>
      <c r="D53"/>
      <c r="E53"/>
      <c r="F53"/>
      <c r="G53"/>
      <c r="H53"/>
      <c r="I53"/>
      <c r="J53"/>
      <c r="K53"/>
      <c r="L53"/>
      <c r="M53"/>
      <c r="N53"/>
      <c r="O53" s="125"/>
      <c r="P53" s="580"/>
      <c r="Q53" s="580"/>
      <c r="R53" s="580"/>
      <c r="S53" s="580"/>
      <c r="T53" s="580"/>
      <c r="U53" s="580"/>
      <c r="V53" s="581" t="s">
        <v>19</v>
      </c>
      <c r="W53" s="582"/>
      <c r="X53" s="583"/>
      <c r="Y53" s="124"/>
      <c r="Z53" s="11"/>
      <c r="AA53" s="11"/>
    </row>
    <row r="54" spans="1:30" ht="14.1" customHeight="1">
      <c r="A54"/>
      <c r="B54"/>
      <c r="C54"/>
      <c r="D54"/>
      <c r="E54"/>
      <c r="F54"/>
      <c r="G54"/>
      <c r="H54"/>
      <c r="I54"/>
      <c r="J54"/>
      <c r="K54"/>
      <c r="L54"/>
      <c r="M54"/>
      <c r="N54"/>
      <c r="O54" s="124"/>
      <c r="P54" s="580"/>
      <c r="Q54" s="580"/>
      <c r="R54" s="580"/>
      <c r="S54" s="580"/>
      <c r="T54" s="580"/>
      <c r="U54" s="580"/>
      <c r="V54" s="581"/>
      <c r="W54" s="582"/>
      <c r="X54" s="583"/>
      <c r="Y54" s="125"/>
      <c r="Z54" s="11"/>
      <c r="AA54" s="11"/>
    </row>
    <row r="55" spans="1:30" ht="14.1" customHeight="1">
      <c r="A55"/>
      <c r="B55"/>
      <c r="C55"/>
      <c r="D55"/>
      <c r="E55"/>
      <c r="F55"/>
      <c r="G55"/>
      <c r="H55"/>
      <c r="I55"/>
      <c r="J55"/>
      <c r="K55"/>
      <c r="L55"/>
      <c r="M55"/>
      <c r="N55"/>
      <c r="O55" s="125"/>
      <c r="P55" s="573" t="s">
        <v>9</v>
      </c>
      <c r="Q55" s="573"/>
      <c r="R55" s="573"/>
      <c r="S55" s="574" t="s">
        <v>10</v>
      </c>
      <c r="T55" s="574"/>
      <c r="U55" s="574"/>
      <c r="V55" s="575" t="s">
        <v>11</v>
      </c>
      <c r="W55" s="575"/>
      <c r="X55" s="575"/>
      <c r="Y55" s="124"/>
      <c r="Z55" s="11"/>
      <c r="AA55" s="11"/>
    </row>
    <row r="56" spans="1:30" ht="14.1" customHeight="1">
      <c r="A56"/>
      <c r="B56"/>
      <c r="C56"/>
      <c r="D56"/>
      <c r="E56"/>
      <c r="F56"/>
      <c r="G56"/>
      <c r="H56"/>
      <c r="I56"/>
      <c r="J56"/>
      <c r="K56"/>
      <c r="L56"/>
      <c r="M56"/>
      <c r="N56"/>
      <c r="O56" s="124"/>
      <c r="P56" s="576" t="s">
        <v>19</v>
      </c>
      <c r="Q56" s="577" t="s">
        <v>19</v>
      </c>
      <c r="R56" s="577" t="s">
        <v>19</v>
      </c>
      <c r="S56" s="130" t="s">
        <v>19</v>
      </c>
      <c r="T56" s="130" t="s">
        <v>19</v>
      </c>
      <c r="U56" s="130" t="s">
        <v>19</v>
      </c>
      <c r="V56" s="130" t="s">
        <v>19</v>
      </c>
      <c r="W56" s="130" t="s">
        <v>19</v>
      </c>
      <c r="X56" s="131" t="s">
        <v>19</v>
      </c>
      <c r="Y56" s="125"/>
      <c r="Z56" s="11"/>
      <c r="AA56" s="11"/>
    </row>
    <row r="57" spans="1:30" ht="14.1" customHeight="1">
      <c r="A57"/>
      <c r="B57"/>
      <c r="C57"/>
      <c r="D57"/>
      <c r="E57"/>
      <c r="F57"/>
      <c r="G57"/>
      <c r="H57"/>
      <c r="I57"/>
      <c r="J57"/>
      <c r="K57"/>
      <c r="L57"/>
      <c r="M57"/>
      <c r="N57"/>
      <c r="O57" s="125"/>
      <c r="P57" s="576"/>
      <c r="Q57" s="577"/>
      <c r="R57" s="577"/>
      <c r="S57" s="130" t="s">
        <v>19</v>
      </c>
      <c r="T57" s="130" t="s">
        <v>19</v>
      </c>
      <c r="U57" s="130" t="s">
        <v>19</v>
      </c>
      <c r="V57" s="130" t="s">
        <v>19</v>
      </c>
      <c r="W57" s="130" t="s">
        <v>19</v>
      </c>
      <c r="X57" s="131" t="s">
        <v>19</v>
      </c>
      <c r="Y57" s="124"/>
      <c r="Z57" s="11"/>
      <c r="AA57" s="11"/>
    </row>
    <row r="58" spans="1:30" ht="14.1" customHeight="1">
      <c r="A58"/>
      <c r="B58"/>
      <c r="C58"/>
      <c r="D58"/>
      <c r="E58"/>
      <c r="F58"/>
      <c r="G58"/>
      <c r="H58"/>
      <c r="I58"/>
      <c r="J58"/>
      <c r="K58"/>
      <c r="L58"/>
      <c r="M58"/>
      <c r="N58"/>
      <c r="O58" s="124"/>
      <c r="P58" s="578" t="s">
        <v>915</v>
      </c>
      <c r="Q58" s="578"/>
      <c r="R58" s="578"/>
      <c r="S58" s="578"/>
      <c r="T58" s="578"/>
      <c r="U58" s="578"/>
      <c r="V58" s="578"/>
      <c r="W58" s="578"/>
      <c r="X58" s="578"/>
      <c r="Y58" s="125"/>
      <c r="Z58" s="11"/>
      <c r="AA58" s="11"/>
    </row>
    <row r="59" spans="1:30" ht="14.1" customHeight="1">
      <c r="A59"/>
      <c r="B59"/>
      <c r="C59"/>
      <c r="D59"/>
      <c r="E59"/>
      <c r="F59"/>
      <c r="G59"/>
      <c r="H59"/>
      <c r="I59"/>
      <c r="J59"/>
      <c r="K59"/>
      <c r="L59"/>
      <c r="M59"/>
      <c r="N59"/>
      <c r="O59" s="125"/>
      <c r="P59" s="579"/>
      <c r="Q59" s="579"/>
      <c r="R59" s="579"/>
      <c r="S59" s="579"/>
      <c r="T59" s="579"/>
      <c r="U59" s="579"/>
      <c r="V59" s="579"/>
      <c r="W59" s="579"/>
      <c r="X59" s="579"/>
      <c r="Y59" s="124"/>
      <c r="Z59" s="11"/>
      <c r="AA59" s="11"/>
    </row>
    <row r="60" spans="1:30" ht="14.1" customHeight="1">
      <c r="A60"/>
      <c r="B60"/>
      <c r="C60"/>
      <c r="D60"/>
      <c r="E60"/>
      <c r="F60"/>
      <c r="G60"/>
      <c r="H60"/>
      <c r="I60"/>
      <c r="J60"/>
      <c r="K60"/>
      <c r="L60"/>
      <c r="M60"/>
      <c r="N60"/>
      <c r="O60" s="124"/>
      <c r="P60" s="579"/>
      <c r="Q60" s="579"/>
      <c r="R60" s="579"/>
      <c r="S60" s="579"/>
      <c r="T60" s="579"/>
      <c r="U60" s="579"/>
      <c r="V60" s="579"/>
      <c r="W60" s="579"/>
      <c r="X60" s="579"/>
      <c r="Y60" s="125"/>
      <c r="Z60" s="11"/>
      <c r="AA60" s="11"/>
    </row>
    <row r="61" spans="1:30" ht="14.1" customHeight="1">
      <c r="A61"/>
      <c r="B61"/>
      <c r="C61"/>
      <c r="D61"/>
      <c r="E61"/>
      <c r="F61"/>
      <c r="G61"/>
      <c r="H61"/>
      <c r="I61"/>
      <c r="J61"/>
      <c r="K61"/>
      <c r="L61"/>
      <c r="M61"/>
      <c r="N61"/>
      <c r="O61" s="125"/>
      <c r="P61" s="586" t="s">
        <v>931</v>
      </c>
      <c r="Q61" s="586"/>
      <c r="R61" s="586"/>
      <c r="S61" s="586"/>
      <c r="T61" s="586"/>
      <c r="U61" s="586"/>
      <c r="V61" s="586"/>
      <c r="W61" s="586"/>
      <c r="X61" s="586"/>
      <c r="Y61" s="124"/>
      <c r="Z61" s="11"/>
      <c r="AA61" s="11"/>
    </row>
    <row r="62" spans="1:30" ht="14.1" customHeight="1">
      <c r="A62"/>
      <c r="B62"/>
      <c r="C62"/>
      <c r="D62"/>
      <c r="E62"/>
      <c r="F62"/>
      <c r="G62"/>
      <c r="H62"/>
      <c r="I62"/>
      <c r="J62"/>
      <c r="K62"/>
      <c r="L62"/>
      <c r="M62"/>
      <c r="N62"/>
      <c r="O62" s="124"/>
      <c r="P62" s="124"/>
      <c r="Q62" s="124"/>
      <c r="R62" s="124"/>
      <c r="S62" s="124"/>
      <c r="T62" s="124"/>
      <c r="U62" s="124"/>
      <c r="V62" s="124"/>
      <c r="W62" s="124"/>
      <c r="X62" s="124"/>
      <c r="Y62" s="125"/>
      <c r="Z62" s="11"/>
      <c r="AA62" s="11"/>
    </row>
    <row r="63" spans="1:30" ht="14.1" customHeight="1">
      <c r="A63"/>
      <c r="B63"/>
      <c r="C63"/>
      <c r="D63"/>
      <c r="E63"/>
      <c r="F63"/>
      <c r="G63"/>
      <c r="H63"/>
      <c r="I63"/>
      <c r="J63"/>
      <c r="K63"/>
      <c r="L63"/>
      <c r="M63"/>
      <c r="N63"/>
      <c r="O63"/>
      <c r="P63"/>
      <c r="Q63"/>
      <c r="R63" s="11"/>
      <c r="S63" s="11"/>
      <c r="T63" s="11"/>
      <c r="U63" s="11"/>
      <c r="V63" s="11"/>
      <c r="W63" s="11"/>
      <c r="X63" s="11"/>
      <c r="Y63" s="11"/>
      <c r="Z63" s="11"/>
      <c r="AA63" s="11"/>
    </row>
    <row r="64" spans="1:30" ht="14.1" customHeight="1">
      <c r="A64"/>
      <c r="B64"/>
      <c r="C64"/>
      <c r="D64"/>
      <c r="E64"/>
      <c r="F64"/>
      <c r="G64"/>
      <c r="H64"/>
      <c r="I64"/>
      <c r="J64"/>
      <c r="K64"/>
      <c r="L64"/>
      <c r="M64"/>
      <c r="N64"/>
      <c r="O64"/>
      <c r="P64"/>
      <c r="Q64"/>
      <c r="R64" s="11"/>
      <c r="S64" s="11"/>
      <c r="T64" s="11"/>
      <c r="U64" s="11"/>
      <c r="V64" s="11"/>
      <c r="W64" s="11"/>
      <c r="X64" s="11"/>
      <c r="Y64" s="11"/>
      <c r="Z64" s="11"/>
      <c r="AA64" s="11"/>
    </row>
    <row r="65" spans="1:27" ht="14.1" customHeight="1">
      <c r="A65"/>
      <c r="B65"/>
      <c r="C65"/>
      <c r="D65"/>
      <c r="E65"/>
      <c r="F65"/>
      <c r="G65"/>
      <c r="H65"/>
      <c r="I65"/>
      <c r="J65"/>
      <c r="K65"/>
      <c r="L65"/>
      <c r="M65"/>
      <c r="N65"/>
      <c r="O65"/>
      <c r="P65"/>
      <c r="Q65"/>
      <c r="R65" s="11"/>
      <c r="S65" s="11"/>
      <c r="T65" s="11"/>
      <c r="U65" s="11"/>
      <c r="V65" s="11"/>
      <c r="W65" s="11"/>
      <c r="X65" s="11"/>
      <c r="Y65" s="11"/>
      <c r="Z65" s="11"/>
      <c r="AA65" s="11"/>
    </row>
    <row r="66" spans="1:27" ht="14.1" customHeight="1">
      <c r="A66"/>
      <c r="B66"/>
      <c r="C66"/>
      <c r="D66"/>
      <c r="E66"/>
      <c r="F66"/>
      <c r="G66"/>
      <c r="H66"/>
      <c r="I66"/>
      <c r="J66"/>
      <c r="K66"/>
      <c r="L66"/>
      <c r="M66"/>
      <c r="N66"/>
      <c r="O66"/>
      <c r="P66"/>
      <c r="Q66"/>
      <c r="R66" s="11"/>
      <c r="S66" s="11"/>
      <c r="T66" s="11"/>
      <c r="U66" s="11"/>
      <c r="V66" s="11"/>
      <c r="W66" s="11"/>
      <c r="X66" s="11"/>
      <c r="Y66" s="11"/>
      <c r="Z66" s="11"/>
      <c r="AA66" s="11"/>
    </row>
    <row r="67" spans="1:27" ht="14.1" customHeight="1">
      <c r="A67"/>
      <c r="B67"/>
      <c r="C67"/>
      <c r="D67"/>
      <c r="E67"/>
      <c r="F67"/>
      <c r="G67"/>
      <c r="H67"/>
      <c r="I67"/>
      <c r="J67"/>
      <c r="K67"/>
      <c r="L67"/>
      <c r="M67"/>
      <c r="N67"/>
      <c r="O67"/>
      <c r="P67"/>
      <c r="Q67"/>
      <c r="R67" s="11"/>
      <c r="S67" s="11"/>
      <c r="T67" s="11"/>
      <c r="U67" s="11"/>
      <c r="V67" s="11"/>
      <c r="W67" s="11"/>
      <c r="X67" s="11"/>
      <c r="Y67" s="11"/>
      <c r="Z67" s="11"/>
      <c r="AA67" s="11"/>
    </row>
    <row r="68" spans="1:27" ht="14.1" customHeight="1">
      <c r="A68"/>
      <c r="B68"/>
      <c r="C68"/>
      <c r="D68"/>
      <c r="E68"/>
      <c r="F68"/>
      <c r="G68"/>
      <c r="H68"/>
      <c r="I68"/>
      <c r="J68"/>
      <c r="K68"/>
      <c r="L68"/>
      <c r="M68"/>
      <c r="N68"/>
      <c r="O68"/>
      <c r="P68"/>
      <c r="Q68"/>
      <c r="R68" s="11"/>
      <c r="S68" s="11"/>
      <c r="T68" s="11"/>
      <c r="U68" s="11"/>
      <c r="V68" s="11"/>
      <c r="W68" s="11"/>
      <c r="X68" s="11"/>
      <c r="Y68" s="11"/>
      <c r="Z68" s="11"/>
      <c r="AA68" s="11"/>
    </row>
    <row r="69" spans="1:27" ht="14.1" customHeight="1">
      <c r="A69"/>
      <c r="B69"/>
      <c r="C69"/>
      <c r="D69"/>
      <c r="E69"/>
      <c r="F69"/>
      <c r="G69"/>
      <c r="H69"/>
      <c r="I69"/>
      <c r="J69"/>
      <c r="K69"/>
      <c r="L69"/>
      <c r="M69"/>
      <c r="N69"/>
      <c r="O69"/>
      <c r="P69"/>
      <c r="Q69"/>
      <c r="R69" s="11"/>
      <c r="S69" s="11"/>
      <c r="T69" s="11"/>
      <c r="U69" s="11"/>
      <c r="V69" s="11"/>
      <c r="W69" s="11"/>
      <c r="X69" s="11"/>
      <c r="Y69" s="11"/>
      <c r="Z69" s="11"/>
      <c r="AA69" s="11"/>
    </row>
    <row r="70" spans="1:27" ht="14.1" customHeight="1">
      <c r="A70"/>
      <c r="B70"/>
      <c r="C70"/>
      <c r="D70"/>
      <c r="E70"/>
      <c r="F70"/>
      <c r="G70"/>
      <c r="H70"/>
      <c r="I70"/>
      <c r="J70"/>
      <c r="K70"/>
      <c r="L70"/>
      <c r="M70"/>
      <c r="N70"/>
      <c r="O70"/>
      <c r="P70"/>
      <c r="Q70"/>
      <c r="R70" s="11"/>
      <c r="S70" s="11"/>
      <c r="T70" s="11"/>
      <c r="U70" s="11"/>
      <c r="V70" s="11"/>
      <c r="W70" s="11"/>
      <c r="X70" s="11"/>
      <c r="Y70" s="11"/>
      <c r="Z70" s="11"/>
      <c r="AA70" s="11"/>
    </row>
    <row r="71" spans="1:27" ht="14.1" customHeight="1">
      <c r="A71"/>
      <c r="B71"/>
      <c r="C71"/>
      <c r="D71"/>
      <c r="E71"/>
      <c r="F71"/>
      <c r="G71"/>
      <c r="H71"/>
      <c r="I71"/>
      <c r="J71"/>
      <c r="K71"/>
      <c r="L71"/>
      <c r="M71"/>
      <c r="N71"/>
      <c r="O71"/>
      <c r="P71"/>
      <c r="Q71"/>
      <c r="R71" s="11"/>
      <c r="S71" s="11"/>
      <c r="T71" s="11"/>
      <c r="U71" s="11"/>
      <c r="V71" s="11"/>
      <c r="W71" s="11"/>
      <c r="X71" s="11"/>
      <c r="Y71" s="11"/>
      <c r="Z71" s="11"/>
      <c r="AA71" s="11"/>
    </row>
    <row r="72" spans="1:27" ht="14.1" customHeight="1">
      <c r="A72"/>
      <c r="B72"/>
      <c r="C72"/>
      <c r="D72"/>
      <c r="E72"/>
      <c r="F72"/>
      <c r="G72"/>
      <c r="H72"/>
      <c r="I72"/>
      <c r="J72"/>
      <c r="K72"/>
      <c r="L72"/>
      <c r="M72"/>
      <c r="N72"/>
      <c r="O72"/>
      <c r="P72"/>
      <c r="Q72"/>
      <c r="R72" s="11"/>
      <c r="S72" s="11"/>
      <c r="T72" s="11"/>
      <c r="U72" s="11"/>
      <c r="V72" s="11"/>
      <c r="W72" s="11"/>
      <c r="X72" s="11"/>
      <c r="Y72" s="11"/>
      <c r="Z72" s="11"/>
      <c r="AA72" s="11"/>
    </row>
    <row r="73" spans="1:27" ht="14.1" customHeight="1">
      <c r="A73"/>
      <c r="B73"/>
      <c r="C73"/>
      <c r="D73"/>
      <c r="E73"/>
      <c r="F73"/>
      <c r="G73"/>
      <c r="H73"/>
      <c r="I73"/>
      <c r="J73"/>
      <c r="K73"/>
      <c r="L73"/>
      <c r="M73"/>
      <c r="N73"/>
      <c r="O73"/>
      <c r="P73"/>
      <c r="Q73"/>
    </row>
    <row r="74" spans="1:27" ht="14.1" customHeight="1">
      <c r="A74"/>
      <c r="B74"/>
      <c r="C74"/>
      <c r="D74"/>
      <c r="E74"/>
      <c r="F74"/>
      <c r="G74"/>
      <c r="H74"/>
      <c r="I74"/>
      <c r="J74"/>
      <c r="K74"/>
      <c r="L74"/>
      <c r="M74"/>
      <c r="N74"/>
      <c r="O74"/>
      <c r="P74"/>
      <c r="Q74"/>
    </row>
    <row r="75" spans="1:27" ht="14.1" customHeight="1">
      <c r="A75"/>
      <c r="B75"/>
      <c r="C75"/>
      <c r="D75"/>
      <c r="E75"/>
      <c r="F75"/>
      <c r="G75"/>
      <c r="H75"/>
      <c r="I75"/>
      <c r="J75"/>
      <c r="K75"/>
      <c r="L75"/>
      <c r="M75"/>
      <c r="N75"/>
      <c r="O75"/>
      <c r="P75"/>
      <c r="Q75"/>
    </row>
    <row r="76" spans="1:27" ht="14.1" customHeight="1">
      <c r="A76"/>
      <c r="B76"/>
      <c r="C76"/>
      <c r="D76"/>
      <c r="E76"/>
      <c r="F76"/>
      <c r="G76"/>
      <c r="H76"/>
      <c r="I76"/>
      <c r="J76"/>
      <c r="K76"/>
      <c r="L76"/>
      <c r="M76"/>
      <c r="N76"/>
      <c r="O76"/>
      <c r="P76"/>
      <c r="Q76"/>
    </row>
    <row r="77" spans="1:27" ht="14.1" customHeight="1">
      <c r="A77"/>
      <c r="B77"/>
      <c r="C77"/>
      <c r="D77"/>
      <c r="E77"/>
      <c r="F77"/>
      <c r="G77"/>
      <c r="H77"/>
      <c r="I77"/>
      <c r="J77"/>
      <c r="K77"/>
      <c r="L77"/>
      <c r="M77"/>
      <c r="N77"/>
      <c r="O77"/>
      <c r="P77"/>
      <c r="Q77"/>
    </row>
    <row r="78" spans="1:27" ht="14.1" customHeight="1">
      <c r="A78"/>
      <c r="B78"/>
      <c r="C78"/>
      <c r="D78"/>
      <c r="E78"/>
      <c r="F78"/>
      <c r="G78"/>
      <c r="H78"/>
      <c r="I78"/>
      <c r="J78"/>
      <c r="K78"/>
      <c r="L78"/>
      <c r="M78"/>
      <c r="N78"/>
      <c r="O78"/>
      <c r="P78"/>
      <c r="Q78"/>
    </row>
    <row r="79" spans="1:27" ht="14.1" customHeight="1">
      <c r="A79"/>
      <c r="B79"/>
      <c r="C79"/>
      <c r="D79"/>
      <c r="E79"/>
      <c r="F79"/>
      <c r="G79"/>
      <c r="H79"/>
      <c r="I79"/>
      <c r="J79"/>
      <c r="K79"/>
      <c r="L79"/>
      <c r="M79"/>
      <c r="N79"/>
      <c r="O79"/>
      <c r="P79"/>
      <c r="Q79"/>
    </row>
    <row r="80" spans="1:27" ht="14.1" customHeight="1">
      <c r="A80"/>
      <c r="B80"/>
      <c r="C80"/>
      <c r="D80"/>
      <c r="E80"/>
      <c r="F80"/>
      <c r="G80"/>
      <c r="H80"/>
      <c r="I80"/>
      <c r="J80"/>
      <c r="K80"/>
      <c r="L80"/>
      <c r="M80"/>
      <c r="N80"/>
      <c r="O80"/>
      <c r="P80"/>
      <c r="Q80"/>
    </row>
    <row r="81" spans="1:17" ht="14.1" customHeight="1">
      <c r="A81"/>
      <c r="B81"/>
      <c r="C81"/>
      <c r="D81"/>
      <c r="E81"/>
      <c r="F81"/>
      <c r="G81"/>
      <c r="H81"/>
      <c r="I81"/>
      <c r="J81"/>
      <c r="K81"/>
      <c r="L81"/>
      <c r="M81"/>
      <c r="N81"/>
      <c r="O81"/>
      <c r="P81"/>
      <c r="Q81"/>
    </row>
    <row r="82" spans="1:17" ht="14.1" customHeight="1">
      <c r="A82"/>
      <c r="B82"/>
      <c r="C82"/>
      <c r="D82"/>
      <c r="E82"/>
      <c r="F82"/>
      <c r="G82"/>
      <c r="H82"/>
      <c r="I82"/>
      <c r="J82"/>
      <c r="K82"/>
      <c r="L82"/>
      <c r="M82"/>
      <c r="N82"/>
      <c r="O82"/>
      <c r="P82"/>
      <c r="Q82"/>
    </row>
    <row r="83" spans="1:17" ht="14.1" customHeight="1">
      <c r="A83"/>
      <c r="B83"/>
      <c r="C83"/>
      <c r="D83"/>
      <c r="E83"/>
      <c r="F83"/>
      <c r="G83"/>
      <c r="H83"/>
      <c r="I83"/>
      <c r="J83"/>
      <c r="K83"/>
      <c r="L83"/>
      <c r="M83"/>
      <c r="N83"/>
      <c r="O83"/>
      <c r="P83"/>
      <c r="Q83"/>
    </row>
    <row r="84" spans="1:17" ht="14.1" customHeight="1">
      <c r="A84"/>
      <c r="B84"/>
      <c r="C84"/>
      <c r="D84"/>
      <c r="E84"/>
      <c r="F84"/>
      <c r="G84"/>
      <c r="H84"/>
      <c r="I84"/>
      <c r="J84"/>
      <c r="K84"/>
      <c r="L84"/>
      <c r="M84"/>
      <c r="N84"/>
      <c r="O84"/>
      <c r="P84"/>
      <c r="Q84"/>
    </row>
    <row r="85" spans="1:17" ht="14.1" customHeight="1">
      <c r="A85"/>
      <c r="B85"/>
      <c r="C85"/>
      <c r="D85"/>
      <c r="E85"/>
      <c r="F85"/>
      <c r="G85"/>
      <c r="H85"/>
      <c r="I85"/>
      <c r="J85"/>
      <c r="K85"/>
      <c r="L85"/>
      <c r="M85"/>
      <c r="N85"/>
      <c r="O85"/>
      <c r="P85"/>
      <c r="Q85"/>
    </row>
    <row r="86" spans="1:17" ht="14.1" customHeight="1">
      <c r="A86"/>
      <c r="B86"/>
      <c r="C86"/>
      <c r="D86"/>
      <c r="E86"/>
      <c r="F86"/>
      <c r="G86"/>
      <c r="H86"/>
      <c r="I86"/>
      <c r="J86"/>
      <c r="K86"/>
      <c r="L86"/>
      <c r="M86"/>
      <c r="N86"/>
      <c r="O86"/>
      <c r="P86"/>
      <c r="Q86"/>
    </row>
    <row r="87" spans="1:17" ht="14.1" customHeight="1">
      <c r="A87"/>
      <c r="B87"/>
      <c r="C87"/>
      <c r="D87"/>
      <c r="E87"/>
      <c r="F87"/>
      <c r="G87"/>
      <c r="H87"/>
      <c r="I87"/>
      <c r="J87"/>
      <c r="K87"/>
      <c r="L87"/>
      <c r="M87"/>
      <c r="N87"/>
      <c r="O87"/>
      <c r="P87"/>
      <c r="Q87"/>
    </row>
    <row r="88" spans="1:17" ht="14.1" customHeight="1">
      <c r="A88"/>
      <c r="B88"/>
      <c r="C88"/>
      <c r="D88"/>
      <c r="E88"/>
      <c r="F88"/>
      <c r="G88"/>
      <c r="H88"/>
      <c r="I88"/>
      <c r="J88"/>
      <c r="K88"/>
      <c r="L88"/>
      <c r="M88"/>
      <c r="N88"/>
      <c r="O88"/>
      <c r="P88"/>
      <c r="Q88"/>
    </row>
    <row r="89" spans="1:17" ht="14.1" customHeight="1">
      <c r="A89"/>
      <c r="B89"/>
      <c r="C89"/>
      <c r="D89"/>
      <c r="E89"/>
      <c r="F89"/>
      <c r="G89"/>
      <c r="H89"/>
      <c r="I89"/>
      <c r="J89"/>
      <c r="K89"/>
      <c r="L89"/>
      <c r="M89"/>
      <c r="N89"/>
      <c r="O89"/>
      <c r="P89"/>
      <c r="Q89"/>
    </row>
    <row r="90" spans="1:17" ht="14.1" customHeight="1">
      <c r="A90"/>
      <c r="B90"/>
      <c r="C90"/>
      <c r="D90"/>
      <c r="E90"/>
      <c r="F90"/>
      <c r="G90"/>
      <c r="H90"/>
      <c r="I90"/>
      <c r="J90"/>
      <c r="K90"/>
      <c r="L90"/>
      <c r="M90"/>
      <c r="N90"/>
      <c r="O90"/>
      <c r="P90"/>
      <c r="Q90"/>
    </row>
    <row r="91" spans="1:17" ht="14.1" customHeight="1">
      <c r="A91"/>
      <c r="B91"/>
      <c r="C91"/>
      <c r="D91"/>
      <c r="E91"/>
      <c r="F91"/>
      <c r="G91"/>
      <c r="H91"/>
      <c r="I91"/>
      <c r="J91"/>
      <c r="K91"/>
      <c r="L91"/>
      <c r="M91"/>
      <c r="N91"/>
      <c r="O91"/>
      <c r="P91"/>
      <c r="Q91"/>
    </row>
    <row r="92" spans="1:17" ht="14.1" customHeight="1">
      <c r="A92"/>
      <c r="B92"/>
      <c r="C92"/>
      <c r="D92"/>
      <c r="E92"/>
      <c r="F92"/>
      <c r="G92"/>
      <c r="H92"/>
      <c r="I92"/>
      <c r="J92"/>
      <c r="K92"/>
      <c r="L92"/>
      <c r="M92"/>
      <c r="N92"/>
      <c r="O92"/>
      <c r="P92"/>
      <c r="Q92"/>
    </row>
    <row r="93" spans="1:17" ht="14.1" customHeight="1">
      <c r="A93"/>
      <c r="B93"/>
      <c r="C93"/>
      <c r="D93"/>
      <c r="E93"/>
      <c r="F93"/>
      <c r="G93"/>
      <c r="H93"/>
      <c r="I93"/>
      <c r="J93"/>
      <c r="K93"/>
      <c r="L93"/>
      <c r="M93"/>
      <c r="N93"/>
      <c r="O93"/>
      <c r="P93"/>
      <c r="Q93"/>
    </row>
    <row r="94" spans="1:17" ht="14.1" customHeight="1">
      <c r="A94"/>
      <c r="B94"/>
      <c r="C94"/>
      <c r="D94"/>
      <c r="E94"/>
      <c r="F94"/>
      <c r="G94"/>
      <c r="H94"/>
      <c r="I94"/>
      <c r="J94"/>
      <c r="K94"/>
      <c r="L94"/>
      <c r="M94"/>
      <c r="N94"/>
      <c r="O94"/>
      <c r="P94"/>
      <c r="Q94"/>
    </row>
    <row r="95" spans="1:17" ht="14.1" customHeight="1">
      <c r="A95"/>
      <c r="B95"/>
      <c r="C95"/>
      <c r="D95"/>
      <c r="E95"/>
      <c r="F95"/>
      <c r="G95"/>
      <c r="H95"/>
      <c r="I95"/>
      <c r="J95"/>
      <c r="K95"/>
      <c r="L95"/>
      <c r="M95"/>
      <c r="N95"/>
      <c r="O95"/>
      <c r="P95"/>
      <c r="Q95"/>
    </row>
    <row r="96" spans="1:17" ht="14.1" customHeight="1">
      <c r="A96"/>
      <c r="B96"/>
      <c r="C96"/>
      <c r="D96"/>
      <c r="E96"/>
      <c r="F96"/>
      <c r="G96"/>
      <c r="H96"/>
      <c r="I96"/>
      <c r="J96"/>
      <c r="K96"/>
      <c r="L96"/>
      <c r="M96"/>
      <c r="N96"/>
      <c r="O96"/>
      <c r="P96"/>
      <c r="Q96"/>
    </row>
    <row r="97" spans="1:17" ht="14.1" customHeight="1">
      <c r="A97"/>
      <c r="B97"/>
      <c r="C97"/>
      <c r="D97"/>
      <c r="E97"/>
      <c r="F97"/>
      <c r="G97"/>
      <c r="H97"/>
      <c r="I97"/>
      <c r="J97"/>
      <c r="K97"/>
      <c r="L97"/>
      <c r="M97"/>
      <c r="N97"/>
      <c r="O97"/>
      <c r="P97"/>
      <c r="Q97"/>
    </row>
    <row r="98" spans="1:17" ht="14.1" customHeight="1">
      <c r="A98"/>
      <c r="B98"/>
      <c r="C98"/>
      <c r="D98"/>
      <c r="E98"/>
      <c r="F98"/>
      <c r="G98"/>
      <c r="H98"/>
      <c r="I98"/>
      <c r="J98"/>
      <c r="K98"/>
      <c r="L98"/>
      <c r="M98"/>
      <c r="N98"/>
      <c r="O98"/>
      <c r="P98"/>
      <c r="Q98"/>
    </row>
    <row r="99" spans="1:17" ht="14.1" customHeight="1">
      <c r="A99"/>
      <c r="B99"/>
      <c r="C99"/>
      <c r="D99"/>
      <c r="E99"/>
      <c r="F99"/>
      <c r="G99"/>
      <c r="H99"/>
      <c r="I99"/>
      <c r="J99"/>
      <c r="K99"/>
      <c r="L99"/>
      <c r="M99"/>
      <c r="N99"/>
      <c r="O99"/>
      <c r="P99"/>
      <c r="Q99"/>
    </row>
    <row r="100" spans="1:17" ht="14.1" customHeight="1">
      <c r="A100"/>
      <c r="B100"/>
      <c r="C100"/>
      <c r="D100"/>
      <c r="E100"/>
      <c r="F100"/>
      <c r="G100"/>
      <c r="H100"/>
      <c r="I100"/>
      <c r="J100"/>
      <c r="K100"/>
      <c r="L100"/>
      <c r="M100"/>
      <c r="N100"/>
      <c r="O100"/>
      <c r="P100"/>
      <c r="Q100"/>
    </row>
    <row r="101" spans="1:17" ht="14.1" customHeight="1">
      <c r="A101"/>
      <c r="B101"/>
      <c r="C101"/>
      <c r="D101"/>
      <c r="E101"/>
      <c r="F101"/>
      <c r="G101"/>
      <c r="H101"/>
      <c r="I101"/>
      <c r="J101"/>
      <c r="K101"/>
      <c r="L101"/>
      <c r="M101"/>
      <c r="N101"/>
      <c r="O101"/>
      <c r="P101"/>
      <c r="Q101"/>
    </row>
    <row r="102" spans="1:17" ht="14.1" customHeight="1">
      <c r="A102"/>
      <c r="B102"/>
      <c r="C102"/>
      <c r="D102"/>
      <c r="E102"/>
      <c r="F102"/>
      <c r="G102"/>
      <c r="H102"/>
      <c r="I102"/>
      <c r="J102"/>
      <c r="K102"/>
      <c r="L102"/>
      <c r="M102"/>
      <c r="N102"/>
      <c r="O102"/>
      <c r="P102"/>
      <c r="Q102"/>
    </row>
    <row r="103" spans="1:17" ht="14.1" customHeight="1">
      <c r="A103"/>
      <c r="B103"/>
      <c r="C103"/>
      <c r="D103"/>
      <c r="E103"/>
      <c r="F103"/>
      <c r="G103"/>
      <c r="H103"/>
      <c r="I103"/>
      <c r="J103"/>
      <c r="K103"/>
      <c r="L103"/>
      <c r="M103"/>
      <c r="N103"/>
      <c r="O103"/>
      <c r="P103"/>
      <c r="Q103"/>
    </row>
    <row r="104" spans="1:17" ht="14.1" customHeight="1">
      <c r="A104"/>
      <c r="B104"/>
      <c r="C104"/>
      <c r="D104"/>
      <c r="E104"/>
      <c r="F104"/>
      <c r="G104"/>
      <c r="H104"/>
      <c r="I104"/>
      <c r="J104"/>
      <c r="K104"/>
      <c r="L104"/>
      <c r="M104"/>
      <c r="N104"/>
      <c r="O104"/>
      <c r="P104"/>
      <c r="Q104"/>
    </row>
    <row r="105" spans="1:17" ht="14.1" customHeight="1">
      <c r="A105"/>
      <c r="B105"/>
      <c r="C105"/>
      <c r="D105"/>
      <c r="E105"/>
      <c r="F105"/>
      <c r="G105"/>
      <c r="H105"/>
      <c r="I105"/>
      <c r="J105"/>
      <c r="K105"/>
      <c r="L105"/>
      <c r="M105"/>
      <c r="N105"/>
      <c r="O105"/>
      <c r="P105"/>
      <c r="Q105"/>
    </row>
    <row r="106" spans="1:17" ht="14.1" customHeight="1">
      <c r="A106"/>
      <c r="B106"/>
      <c r="C106"/>
      <c r="D106"/>
      <c r="E106"/>
      <c r="F106"/>
      <c r="G106"/>
      <c r="H106"/>
      <c r="I106"/>
      <c r="J106"/>
      <c r="K106"/>
      <c r="L106"/>
      <c r="M106"/>
      <c r="N106"/>
      <c r="O106"/>
      <c r="P106"/>
      <c r="Q106"/>
    </row>
    <row r="107" spans="1:17" ht="14.1" customHeight="1">
      <c r="A107"/>
      <c r="B107"/>
      <c r="C107"/>
      <c r="D107"/>
      <c r="E107"/>
      <c r="F107"/>
      <c r="G107"/>
      <c r="H107"/>
      <c r="I107"/>
      <c r="J107"/>
      <c r="K107"/>
      <c r="L107"/>
      <c r="M107"/>
      <c r="N107"/>
      <c r="O107"/>
      <c r="P107"/>
      <c r="Q107"/>
    </row>
    <row r="108" spans="1:17" ht="14.1" customHeight="1">
      <c r="A108"/>
      <c r="B108"/>
      <c r="C108"/>
      <c r="D108"/>
      <c r="E108"/>
      <c r="F108"/>
      <c r="G108"/>
      <c r="H108"/>
      <c r="I108"/>
      <c r="J108"/>
      <c r="K108"/>
      <c r="L108"/>
      <c r="M108"/>
      <c r="N108"/>
      <c r="O108"/>
      <c r="P108"/>
      <c r="Q108"/>
    </row>
    <row r="109" spans="1:17" ht="14.1" customHeight="1">
      <c r="A109"/>
      <c r="B109"/>
      <c r="C109"/>
      <c r="D109"/>
      <c r="E109"/>
      <c r="F109"/>
      <c r="G109"/>
      <c r="H109"/>
      <c r="I109"/>
      <c r="J109"/>
      <c r="K109"/>
      <c r="L109"/>
      <c r="M109"/>
      <c r="N109"/>
      <c r="O109"/>
      <c r="P109"/>
      <c r="Q109"/>
    </row>
    <row r="110" spans="1:17" ht="14.1" customHeight="1">
      <c r="A110"/>
      <c r="B110"/>
      <c r="C110"/>
      <c r="D110"/>
      <c r="E110"/>
      <c r="F110"/>
      <c r="G110"/>
      <c r="H110"/>
      <c r="I110"/>
      <c r="J110"/>
      <c r="K110"/>
      <c r="L110"/>
      <c r="M110"/>
      <c r="N110"/>
      <c r="O110"/>
      <c r="P110"/>
      <c r="Q110"/>
    </row>
    <row r="111" spans="1:17" ht="14.1" customHeight="1">
      <c r="A111"/>
      <c r="B111"/>
      <c r="C111"/>
      <c r="D111"/>
      <c r="E111"/>
      <c r="F111"/>
      <c r="G111"/>
      <c r="H111"/>
      <c r="I111"/>
      <c r="J111"/>
      <c r="K111"/>
      <c r="L111"/>
      <c r="M111"/>
      <c r="N111"/>
      <c r="O111"/>
      <c r="P111"/>
      <c r="Q111"/>
    </row>
    <row r="112" spans="1:17" ht="14.1" customHeight="1">
      <c r="A112"/>
      <c r="B112"/>
      <c r="C112"/>
      <c r="D112"/>
      <c r="E112"/>
      <c r="F112"/>
      <c r="G112"/>
      <c r="H112"/>
      <c r="I112"/>
      <c r="J112"/>
      <c r="K112"/>
      <c r="L112"/>
      <c r="M112"/>
      <c r="N112"/>
      <c r="O112"/>
      <c r="P112"/>
      <c r="Q112"/>
    </row>
    <row r="113" spans="1:17" ht="14.1" customHeight="1">
      <c r="A113"/>
      <c r="B113"/>
      <c r="C113"/>
      <c r="D113"/>
      <c r="E113"/>
      <c r="F113"/>
      <c r="G113"/>
      <c r="H113"/>
      <c r="I113"/>
      <c r="J113"/>
      <c r="K113"/>
      <c r="L113"/>
      <c r="M113"/>
      <c r="N113"/>
      <c r="O113"/>
      <c r="P113"/>
      <c r="Q113"/>
    </row>
    <row r="114" spans="1:17" ht="14.1" customHeight="1">
      <c r="A114"/>
      <c r="B114"/>
      <c r="C114"/>
      <c r="D114"/>
      <c r="E114"/>
      <c r="F114"/>
      <c r="G114"/>
      <c r="H114"/>
      <c r="I114"/>
      <c r="J114"/>
      <c r="K114"/>
      <c r="L114"/>
      <c r="M114"/>
      <c r="N114"/>
      <c r="O114"/>
      <c r="P114"/>
      <c r="Q114"/>
    </row>
    <row r="115" spans="1:17" ht="14.1" customHeight="1">
      <c r="A115"/>
      <c r="B115"/>
      <c r="C115"/>
      <c r="D115"/>
      <c r="E115"/>
      <c r="F115"/>
      <c r="G115"/>
      <c r="H115"/>
      <c r="I115"/>
      <c r="J115"/>
      <c r="K115"/>
      <c r="L115"/>
      <c r="M115"/>
      <c r="N115"/>
      <c r="O115"/>
      <c r="P115"/>
      <c r="Q115"/>
    </row>
    <row r="116" spans="1:17" ht="14.1" customHeight="1">
      <c r="A116"/>
      <c r="B116"/>
      <c r="C116"/>
      <c r="D116"/>
      <c r="E116"/>
      <c r="F116"/>
      <c r="G116"/>
      <c r="H116"/>
      <c r="I116"/>
      <c r="J116"/>
      <c r="K116"/>
      <c r="L116"/>
      <c r="M116"/>
      <c r="N116"/>
      <c r="O116"/>
      <c r="P116"/>
      <c r="Q116"/>
    </row>
  </sheetData>
  <sheetProtection selectLockedCells="1" selectUnlockedCells="1"/>
  <mergeCells count="100">
    <mergeCell ref="P58:X58"/>
    <mergeCell ref="P59:X60"/>
    <mergeCell ref="P61:X61"/>
    <mergeCell ref="P55:R55"/>
    <mergeCell ref="S55:U55"/>
    <mergeCell ref="V55:X55"/>
    <mergeCell ref="P56:P57"/>
    <mergeCell ref="Q56:Q57"/>
    <mergeCell ref="R56:R57"/>
    <mergeCell ref="P47:X47"/>
    <mergeCell ref="P48:X49"/>
    <mergeCell ref="P50:X50"/>
    <mergeCell ref="P52:U52"/>
    <mergeCell ref="P53:U54"/>
    <mergeCell ref="V53:V54"/>
    <mergeCell ref="W53:W54"/>
    <mergeCell ref="X53:X54"/>
    <mergeCell ref="P44:R44"/>
    <mergeCell ref="S44:U44"/>
    <mergeCell ref="V44:X44"/>
    <mergeCell ref="P45:P46"/>
    <mergeCell ref="Q45:Q46"/>
    <mergeCell ref="R45:R46"/>
    <mergeCell ref="P36:X36"/>
    <mergeCell ref="P37:X38"/>
    <mergeCell ref="P39:X39"/>
    <mergeCell ref="P41:U41"/>
    <mergeCell ref="P42:U43"/>
    <mergeCell ref="V42:V43"/>
    <mergeCell ref="W42:W43"/>
    <mergeCell ref="X42:X43"/>
    <mergeCell ref="B25:G29"/>
    <mergeCell ref="P25:X25"/>
    <mergeCell ref="P26:X27"/>
    <mergeCell ref="P28:X28"/>
    <mergeCell ref="P30:U30"/>
    <mergeCell ref="B31:M31"/>
    <mergeCell ref="P31:U32"/>
    <mergeCell ref="V31:V32"/>
    <mergeCell ref="W31:W32"/>
    <mergeCell ref="X31:X32"/>
    <mergeCell ref="B32:M35"/>
    <mergeCell ref="P33:R33"/>
    <mergeCell ref="S33:U33"/>
    <mergeCell ref="V33:X33"/>
    <mergeCell ref="P34:P35"/>
    <mergeCell ref="Q34:Q35"/>
    <mergeCell ref="R34:R35"/>
    <mergeCell ref="C23:D23"/>
    <mergeCell ref="F23:G23"/>
    <mergeCell ref="P23:P24"/>
    <mergeCell ref="Q23:Q24"/>
    <mergeCell ref="R23:R24"/>
    <mergeCell ref="B24:G24"/>
    <mergeCell ref="P15:X16"/>
    <mergeCell ref="P17:X17"/>
    <mergeCell ref="B18:C18"/>
    <mergeCell ref="P19:U19"/>
    <mergeCell ref="P20:U21"/>
    <mergeCell ref="V20:V21"/>
    <mergeCell ref="W20:W21"/>
    <mergeCell ref="X20:X21"/>
    <mergeCell ref="B21:B22"/>
    <mergeCell ref="C21:G22"/>
    <mergeCell ref="P22:R22"/>
    <mergeCell ref="S22:U22"/>
    <mergeCell ref="V22:X22"/>
    <mergeCell ref="B8:D8"/>
    <mergeCell ref="F8:G9"/>
    <mergeCell ref="I8:M8"/>
    <mergeCell ref="P8:U8"/>
    <mergeCell ref="I9:M29"/>
    <mergeCell ref="P9:U10"/>
    <mergeCell ref="P12:P13"/>
    <mergeCell ref="Q12:Q13"/>
    <mergeCell ref="R12:R13"/>
    <mergeCell ref="P14:X14"/>
    <mergeCell ref="V9:V10"/>
    <mergeCell ref="W9:W10"/>
    <mergeCell ref="X9:X10"/>
    <mergeCell ref="P11:R11"/>
    <mergeCell ref="S11:U11"/>
    <mergeCell ref="V11:X11"/>
    <mergeCell ref="X4:X5"/>
    <mergeCell ref="B5:C6"/>
    <mergeCell ref="D5:D6"/>
    <mergeCell ref="F5:G6"/>
    <mergeCell ref="H5:I6"/>
    <mergeCell ref="J5:K6"/>
    <mergeCell ref="L5:M6"/>
    <mergeCell ref="P4:Q5"/>
    <mergeCell ref="R4:R5"/>
    <mergeCell ref="S4:T5"/>
    <mergeCell ref="U4:U5"/>
    <mergeCell ref="V4:W5"/>
    <mergeCell ref="B2:C3"/>
    <mergeCell ref="D2:H3"/>
    <mergeCell ref="I2:J3"/>
    <mergeCell ref="K2:M3"/>
    <mergeCell ref="P2:X3"/>
  </mergeCells>
  <phoneticPr fontId="54"/>
  <dataValidations count="4">
    <dataValidation type="list" operator="equal" allowBlank="1" sqref="M2:M3" xr:uid="{00000000-0002-0000-0300-000000000000}">
      <formula1>$AD$2:$AD$12</formula1>
      <formula2>0</formula2>
    </dataValidation>
    <dataValidation operator="equal" allowBlank="1" sqref="F11:G16" xr:uid="{00000000-0002-0000-0300-000001000000}">
      <formula1>$AF$35:$AF$36</formula1>
      <formula2>0</formula2>
    </dataValidation>
    <dataValidation type="list" operator="equal" allowBlank="1" sqref="L2" xr:uid="{00000000-0002-0000-0300-000002000000}">
      <formula1>$AB$3:$AB$6</formula1>
      <formula2>0</formula2>
    </dataValidation>
    <dataValidation type="list" operator="equal" allowBlank="1" showErrorMessage="1" sqref="M5:M6" xr:uid="{00000000-0002-0000-0300-000003000000}">
      <formula1>$A$2:$A$8</formula1>
      <formula2>0</formula2>
    </dataValidation>
  </dataValidation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4097" r:id="rId3" name="察知">
              <controlPr defaultSize="0" autoFill="0" autoLine="0" autoPict="0" altText="察知">
                <anchor moveWithCells="1" sizeWithCells="1">
                  <from>
                    <xdr:col>6</xdr:col>
                    <xdr:colOff>76200</xdr:colOff>
                    <xdr:row>11</xdr:row>
                    <xdr:rowOff>0</xdr:rowOff>
                  </from>
                  <to>
                    <xdr:col>7</xdr:col>
                    <xdr:colOff>47625</xdr:colOff>
                    <xdr:row>11</xdr:row>
                    <xdr:rowOff>161925</xdr:rowOff>
                  </to>
                </anchor>
              </controlPr>
            </control>
          </mc:Choice>
        </mc:AlternateContent>
        <mc:AlternateContent xmlns:mc="http://schemas.openxmlformats.org/markup-compatibility/2006">
          <mc:Choice Requires="x14">
            <control shapeId="4098" r:id="rId4" name="技術">
              <controlPr defaultSize="0" autoFill="0" autoLine="0" autoPict="0" altText="技術">
                <anchor moveWithCells="1" sizeWithCells="1">
                  <from>
                    <xdr:col>6</xdr:col>
                    <xdr:colOff>76200</xdr:colOff>
                    <xdr:row>12</xdr:row>
                    <xdr:rowOff>0</xdr:rowOff>
                  </from>
                  <to>
                    <xdr:col>7</xdr:col>
                    <xdr:colOff>47625</xdr:colOff>
                    <xdr:row>12</xdr:row>
                    <xdr:rowOff>161925</xdr:rowOff>
                  </to>
                </anchor>
              </controlPr>
            </control>
          </mc:Choice>
        </mc:AlternateContent>
        <mc:AlternateContent xmlns:mc="http://schemas.openxmlformats.org/markup-compatibility/2006">
          <mc:Choice Requires="x14">
            <control shapeId="4099" r:id="rId5" name="俊敏">
              <controlPr defaultSize="0" autoFill="0" autoLine="0" autoPict="0" altText="俊敏">
                <anchor moveWithCells="1" sizeWithCells="1">
                  <from>
                    <xdr:col>6</xdr:col>
                    <xdr:colOff>76200</xdr:colOff>
                    <xdr:row>13</xdr:row>
                    <xdr:rowOff>0</xdr:rowOff>
                  </from>
                  <to>
                    <xdr:col>7</xdr:col>
                    <xdr:colOff>47625</xdr:colOff>
                    <xdr:row>13</xdr:row>
                    <xdr:rowOff>161925</xdr:rowOff>
                  </to>
                </anchor>
              </controlPr>
            </control>
          </mc:Choice>
        </mc:AlternateContent>
        <mc:AlternateContent xmlns:mc="http://schemas.openxmlformats.org/markup-compatibility/2006">
          <mc:Choice Requires="x14">
            <control shapeId="4100" r:id="rId6" name="読心">
              <controlPr defaultSize="0" autoFill="0" autoLine="0" autoPict="0" altText="読心">
                <anchor moveWithCells="1" sizeWithCells="1">
                  <from>
                    <xdr:col>6</xdr:col>
                    <xdr:colOff>76200</xdr:colOff>
                    <xdr:row>14</xdr:row>
                    <xdr:rowOff>0</xdr:rowOff>
                  </from>
                  <to>
                    <xdr:col>7</xdr:col>
                    <xdr:colOff>47625</xdr:colOff>
                    <xdr:row>14</xdr:row>
                    <xdr:rowOff>161925</xdr:rowOff>
                  </to>
                </anchor>
              </controlPr>
            </control>
          </mc:Choice>
        </mc:AlternateContent>
        <mc:AlternateContent xmlns:mc="http://schemas.openxmlformats.org/markup-compatibility/2006">
          <mc:Choice Requires="x14">
            <control shapeId="4101" r:id="rId7" name="幸運">
              <controlPr defaultSize="0" autoFill="0" autoLine="0" autoPict="0" altText="幸運">
                <anchor moveWithCells="1" sizeWithCells="1">
                  <from>
                    <xdr:col>6</xdr:col>
                    <xdr:colOff>76200</xdr:colOff>
                    <xdr:row>15</xdr:row>
                    <xdr:rowOff>0</xdr:rowOff>
                  </from>
                  <to>
                    <xdr:col>7</xdr:col>
                    <xdr:colOff>47625</xdr:colOff>
                    <xdr:row>15</xdr:row>
                    <xdr:rowOff>161925</xdr:rowOff>
                  </to>
                </anchor>
              </controlPr>
            </control>
          </mc:Choice>
        </mc:AlternateContent>
        <mc:AlternateContent xmlns:mc="http://schemas.openxmlformats.org/markup-compatibility/2006">
          <mc:Choice Requires="x14">
            <control shapeId="4102" r:id="rId8" name="閃き">
              <controlPr defaultSize="0" autoFill="0" autoLine="0" autoPict="0" altText="閃き">
                <anchor moveWithCells="1" sizeWithCells="1">
                  <from>
                    <xdr:col>5</xdr:col>
                    <xdr:colOff>76200</xdr:colOff>
                    <xdr:row>15</xdr:row>
                    <xdr:rowOff>0</xdr:rowOff>
                  </from>
                  <to>
                    <xdr:col>6</xdr:col>
                    <xdr:colOff>38100</xdr:colOff>
                    <xdr:row>15</xdr:row>
                    <xdr:rowOff>161925</xdr:rowOff>
                  </to>
                </anchor>
              </controlPr>
            </control>
          </mc:Choice>
        </mc:AlternateContent>
        <mc:AlternateContent xmlns:mc="http://schemas.openxmlformats.org/markup-compatibility/2006">
          <mc:Choice Requires="x14">
            <control shapeId="4103" r:id="rId9" name="話術">
              <controlPr defaultSize="0" autoFill="0" autoLine="0" autoPict="0" altText="話術">
                <anchor moveWithCells="1" sizeWithCells="1">
                  <from>
                    <xdr:col>5</xdr:col>
                    <xdr:colOff>76200</xdr:colOff>
                    <xdr:row>14</xdr:row>
                    <xdr:rowOff>0</xdr:rowOff>
                  </from>
                  <to>
                    <xdr:col>6</xdr:col>
                    <xdr:colOff>38100</xdr:colOff>
                    <xdr:row>14</xdr:row>
                    <xdr:rowOff>161925</xdr:rowOff>
                  </to>
                </anchor>
              </controlPr>
            </control>
          </mc:Choice>
        </mc:AlternateContent>
        <mc:AlternateContent xmlns:mc="http://schemas.openxmlformats.org/markup-compatibility/2006">
          <mc:Choice Requires="x14">
            <control shapeId="4104" r:id="rId10" name="隠密">
              <controlPr defaultSize="0" autoFill="0" autoLine="0" autoPict="0" altText="隠密">
                <anchor moveWithCells="1" sizeWithCells="1">
                  <from>
                    <xdr:col>5</xdr:col>
                    <xdr:colOff>76200</xdr:colOff>
                    <xdr:row>13</xdr:row>
                    <xdr:rowOff>0</xdr:rowOff>
                  </from>
                  <to>
                    <xdr:col>6</xdr:col>
                    <xdr:colOff>38100</xdr:colOff>
                    <xdr:row>13</xdr:row>
                    <xdr:rowOff>161925</xdr:rowOff>
                  </to>
                </anchor>
              </controlPr>
            </control>
          </mc:Choice>
        </mc:AlternateContent>
        <mc:AlternateContent xmlns:mc="http://schemas.openxmlformats.org/markup-compatibility/2006">
          <mc:Choice Requires="x14">
            <control shapeId="4105" r:id="rId11" name="知識">
              <controlPr defaultSize="0" autoFill="0" autoLine="0" autoPict="0" altText="知識">
                <anchor moveWithCells="1" sizeWithCells="1">
                  <from>
                    <xdr:col>5</xdr:col>
                    <xdr:colOff>76200</xdr:colOff>
                    <xdr:row>12</xdr:row>
                    <xdr:rowOff>0</xdr:rowOff>
                  </from>
                  <to>
                    <xdr:col>6</xdr:col>
                    <xdr:colOff>38100</xdr:colOff>
                    <xdr:row>12</xdr:row>
                    <xdr:rowOff>161925</xdr:rowOff>
                  </to>
                </anchor>
              </controlPr>
            </control>
          </mc:Choice>
        </mc:AlternateContent>
        <mc:AlternateContent xmlns:mc="http://schemas.openxmlformats.org/markup-compatibility/2006">
          <mc:Choice Requires="x14">
            <control shapeId="4106" r:id="rId12" name="観察眼">
              <controlPr defaultSize="0" autoFill="0" autoLine="0" autoPict="0" altText="観察眼">
                <anchor moveWithCells="1" sizeWithCells="1">
                  <from>
                    <xdr:col>5</xdr:col>
                    <xdr:colOff>76200</xdr:colOff>
                    <xdr:row>11</xdr:row>
                    <xdr:rowOff>0</xdr:rowOff>
                  </from>
                  <to>
                    <xdr:col>6</xdr:col>
                    <xdr:colOff>38100</xdr:colOff>
                    <xdr:row>11</xdr:row>
                    <xdr:rowOff>161925</xdr:rowOff>
                  </to>
                </anchor>
              </controlPr>
            </control>
          </mc:Choice>
        </mc:AlternateContent>
        <mc:AlternateContent xmlns:mc="http://schemas.openxmlformats.org/markup-compatibility/2006">
          <mc:Choice Requires="x14">
            <control shapeId="4107" r:id="rId13" name="力技">
              <controlPr defaultSize="0" autoFill="0" autoLine="0" autoPict="0" altText="力技">
                <anchor moveWithCells="1" sizeWithCells="1">
                  <from>
                    <xdr:col>5</xdr:col>
                    <xdr:colOff>76200</xdr:colOff>
                    <xdr:row>10</xdr:row>
                    <xdr:rowOff>0</xdr:rowOff>
                  </from>
                  <to>
                    <xdr:col>6</xdr:col>
                    <xdr:colOff>38100</xdr:colOff>
                    <xdr:row>10</xdr:row>
                    <xdr:rowOff>161925</xdr:rowOff>
                  </to>
                </anchor>
              </controlPr>
            </control>
          </mc:Choice>
        </mc:AlternateContent>
        <mc:AlternateContent xmlns:mc="http://schemas.openxmlformats.org/markup-compatibility/2006">
          <mc:Choice Requires="x14">
            <control shapeId="4108" r:id="rId14" name="威圧">
              <controlPr defaultSize="0" autoFill="0" autoLine="0" autoPict="0" altText="威圧">
                <anchor moveWithCells="1" sizeWithCells="1">
                  <from>
                    <xdr:col>6</xdr:col>
                    <xdr:colOff>76200</xdr:colOff>
                    <xdr:row>10</xdr:row>
                    <xdr:rowOff>0</xdr:rowOff>
                  </from>
                  <to>
                    <xdr:col>7</xdr:col>
                    <xdr:colOff>47625</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xr:uid="{00000000-0002-0000-0300-000004000000}">
          <x14:formula1>
            <xm:f>リスト!$Z$2:$Z$16</xm:f>
          </x14:formula1>
          <x14:formula2>
            <xm:f>0</xm:f>
          </x14:formula2>
          <xm:sqref>V12:X13 V23:X24 V34:X35 V45:X46 V56:X57</xm:sqref>
        </x14:dataValidation>
        <x14:dataValidation type="list" operator="equal" allowBlank="1" xr:uid="{00000000-0002-0000-0300-000006000000}">
          <x14:formula1>
            <xm:f>リスト!$V$2:$V$8</xm:f>
          </x14:formula1>
          <x14:formula2>
            <xm:f>0</xm:f>
          </x14:formula2>
          <xm:sqref>P12:R12 P23:R23 P34:R34 P45:R45 P56:R56</xm:sqref>
        </x14:dataValidation>
        <x14:dataValidation type="list" operator="equal" allowBlank="1" xr:uid="{00000000-0002-0000-0300-000007000000}">
          <x14:formula1>
            <xm:f>リスト!$T$26:$T$33</xm:f>
          </x14:formula1>
          <x14:formula2>
            <xm:f>0</xm:f>
          </x14:formula2>
          <xm:sqref>V9 V20 V31 V42 V53</xm:sqref>
        </x14:dataValidation>
        <x14:dataValidation type="list" operator="equal" allowBlank="1" xr:uid="{00000000-0002-0000-0300-000008000000}">
          <x14:formula1>
            <xm:f>リスト!$X$2:$X$46</xm:f>
          </x14:formula1>
          <x14:formula2>
            <xm:f>0</xm:f>
          </x14:formula2>
          <xm:sqref>S12:U13 S23:U24 S34:U35 S45:U46 S56:U57</xm:sqref>
        </x14:dataValidation>
        <x14:dataValidation type="list" operator="equal" allowBlank="1" showErrorMessage="1" xr:uid="{00000000-0002-0000-0300-000009000000}">
          <x14:formula1>
            <xm:f>リスト!$A$2:$A$8</xm:f>
          </x14:formula1>
          <x14:formula2>
            <xm:f>0</xm:f>
          </x14:formula2>
          <xm:sqref>L5</xm:sqref>
        </x14:dataValidation>
        <x14:dataValidation type="list" operator="equal" allowBlank="1" xr:uid="{00000000-0002-0000-0300-00000A000000}">
          <x14:formula1>
            <xm:f>リスト!$AD$2:$AD$12</xm:f>
          </x14:formula1>
          <x14:formula2>
            <xm:f>0</xm:f>
          </x14:formula2>
          <xm:sqref>D5</xm:sqref>
        </x14:dataValidation>
        <x14:dataValidation type="list" operator="equal" allowBlank="1" xr:uid="{00000000-0002-0000-0300-00000B000000}">
          <x14:formula1>
            <xm:f>リスト!$AB$2:$AB$5</xm:f>
          </x14:formula1>
          <x14:formula2>
            <xm:f>0</xm:f>
          </x14:formula2>
          <xm:sqref>K2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CD7D2-F425-4AA6-9816-E1DADC3D95D2}">
  <dimension ref="A1:AD116"/>
  <sheetViews>
    <sheetView zoomScale="80" zoomScaleNormal="80" workbookViewId="0">
      <selection activeCell="K2" sqref="K2:M3"/>
    </sheetView>
  </sheetViews>
  <sheetFormatPr defaultColWidth="10.140625" defaultRowHeight="14.1" customHeight="1"/>
  <cols>
    <col min="1" max="16384" width="10.140625" style="132"/>
  </cols>
  <sheetData>
    <row r="1" spans="1:30" ht="14.1" customHeight="1" thickBot="1">
      <c r="A1" s="133"/>
      <c r="B1" s="134"/>
      <c r="C1" s="134"/>
      <c r="D1" s="134"/>
      <c r="E1" s="134"/>
      <c r="F1" s="134"/>
      <c r="G1" s="134"/>
      <c r="H1" s="134"/>
      <c r="I1" s="134"/>
      <c r="J1" s="134"/>
      <c r="K1" s="134"/>
      <c r="L1" s="134"/>
      <c r="M1" s="134"/>
      <c r="N1" s="135"/>
      <c r="O1" s="124"/>
      <c r="P1" s="124"/>
      <c r="Q1" s="124"/>
      <c r="R1" s="124"/>
      <c r="S1" s="124"/>
      <c r="T1" s="124"/>
      <c r="U1" s="124"/>
      <c r="V1" s="124"/>
      <c r="W1" s="124"/>
      <c r="X1" s="124"/>
      <c r="Y1" s="124"/>
      <c r="Z1"/>
      <c r="AA1"/>
      <c r="AB1"/>
      <c r="AC1"/>
      <c r="AD1"/>
    </row>
    <row r="2" spans="1:30" ht="14.1" customHeight="1" thickBot="1">
      <c r="A2" s="134"/>
      <c r="B2" s="587" t="s">
        <v>932</v>
      </c>
      <c r="C2" s="587"/>
      <c r="D2" s="588"/>
      <c r="E2" s="588"/>
      <c r="F2" s="588"/>
      <c r="G2" s="588"/>
      <c r="H2" s="588"/>
      <c r="I2" s="589" t="s">
        <v>933</v>
      </c>
      <c r="J2" s="589"/>
      <c r="K2" s="590" t="s">
        <v>19</v>
      </c>
      <c r="L2" s="590"/>
      <c r="M2" s="590"/>
      <c r="N2" s="135"/>
      <c r="O2" s="124"/>
      <c r="P2" s="565" t="s">
        <v>906</v>
      </c>
      <c r="Q2" s="565"/>
      <c r="R2" s="565"/>
      <c r="S2" s="565"/>
      <c r="T2" s="565"/>
      <c r="U2" s="565"/>
      <c r="V2" s="565"/>
      <c r="W2" s="565"/>
      <c r="X2" s="565"/>
      <c r="Y2" s="124"/>
      <c r="Z2"/>
      <c r="AA2"/>
      <c r="AB2"/>
      <c r="AC2"/>
      <c r="AD2"/>
    </row>
    <row r="3" spans="1:30" ht="14.1" customHeight="1" thickBot="1">
      <c r="A3" s="134"/>
      <c r="B3" s="587"/>
      <c r="C3" s="587"/>
      <c r="D3" s="588"/>
      <c r="E3" s="588"/>
      <c r="F3" s="588"/>
      <c r="G3" s="588"/>
      <c r="H3" s="588"/>
      <c r="I3" s="589"/>
      <c r="J3" s="589"/>
      <c r="K3" s="590"/>
      <c r="L3" s="590"/>
      <c r="M3" s="590"/>
      <c r="N3" s="135"/>
      <c r="O3" s="124"/>
      <c r="P3" s="565"/>
      <c r="Q3" s="565"/>
      <c r="R3" s="565"/>
      <c r="S3" s="565"/>
      <c r="T3" s="565"/>
      <c r="U3" s="565"/>
      <c r="V3" s="565"/>
      <c r="W3" s="565"/>
      <c r="X3" s="565"/>
      <c r="Y3" s="124"/>
      <c r="Z3"/>
      <c r="AA3"/>
      <c r="AB3"/>
      <c r="AC3"/>
      <c r="AD3"/>
    </row>
    <row r="4" spans="1:30" ht="14.1" customHeight="1" thickBot="1">
      <c r="A4" s="134"/>
      <c r="B4" s="134"/>
      <c r="C4" s="134"/>
      <c r="D4" s="134"/>
      <c r="E4" s="134"/>
      <c r="F4" s="134"/>
      <c r="G4" s="134"/>
      <c r="H4" s="134"/>
      <c r="I4" s="134"/>
      <c r="J4" s="134"/>
      <c r="K4" s="134"/>
      <c r="L4" s="134"/>
      <c r="M4" s="134"/>
      <c r="N4" s="135"/>
      <c r="O4" s="124"/>
      <c r="P4" s="566" t="s">
        <v>801</v>
      </c>
      <c r="Q4" s="566"/>
      <c r="R4" s="567">
        <f>F23</f>
        <v>3</v>
      </c>
      <c r="S4" s="568" t="s">
        <v>908</v>
      </c>
      <c r="T4" s="568"/>
      <c r="U4" s="567">
        <f>ROUNDDOWN((C23)/2,0)</f>
        <v>6</v>
      </c>
      <c r="V4" s="568" t="s">
        <v>909</v>
      </c>
      <c r="W4" s="568"/>
      <c r="X4" s="569">
        <f>ROUNDDOWN((C23)/3,0)</f>
        <v>4</v>
      </c>
      <c r="Y4" s="124"/>
      <c r="Z4"/>
      <c r="AA4"/>
      <c r="AB4"/>
      <c r="AC4"/>
      <c r="AD4"/>
    </row>
    <row r="5" spans="1:30" ht="14.1" customHeight="1" thickBot="1">
      <c r="A5" s="134"/>
      <c r="B5" s="587" t="s">
        <v>934</v>
      </c>
      <c r="C5" s="587"/>
      <c r="D5" s="591">
        <v>0</v>
      </c>
      <c r="E5" s="135"/>
      <c r="F5" s="587" t="s">
        <v>935</v>
      </c>
      <c r="G5" s="587"/>
      <c r="H5" s="592">
        <f>C23</f>
        <v>12</v>
      </c>
      <c r="I5" s="592">
        <f>IF(L2="探索型",ROUNDDOWN(D23/3,0)+D23,D23)</f>
        <v>0</v>
      </c>
      <c r="J5" s="589" t="s">
        <v>936</v>
      </c>
      <c r="K5" s="589"/>
      <c r="L5" s="593" t="s">
        <v>19</v>
      </c>
      <c r="M5" s="593"/>
      <c r="N5" s="135"/>
      <c r="O5" s="125"/>
      <c r="P5" s="566"/>
      <c r="Q5" s="566"/>
      <c r="R5" s="567"/>
      <c r="S5" s="568"/>
      <c r="T5" s="568"/>
      <c r="U5" s="567"/>
      <c r="V5" s="568"/>
      <c r="W5" s="568"/>
      <c r="X5" s="569"/>
      <c r="Y5" s="124"/>
      <c r="Z5"/>
      <c r="AA5"/>
      <c r="AB5"/>
      <c r="AC5"/>
      <c r="AD5"/>
    </row>
    <row r="6" spans="1:30" ht="14.1" customHeight="1" thickBot="1">
      <c r="A6" s="134"/>
      <c r="B6" s="587"/>
      <c r="C6" s="587"/>
      <c r="D6" s="591"/>
      <c r="E6" s="135"/>
      <c r="F6" s="587"/>
      <c r="G6" s="587"/>
      <c r="H6" s="592"/>
      <c r="I6" s="592"/>
      <c r="J6" s="589"/>
      <c r="K6" s="589"/>
      <c r="L6" s="593"/>
      <c r="M6" s="593"/>
      <c r="N6" s="135"/>
      <c r="O6" s="125"/>
      <c r="P6" s="125"/>
      <c r="Q6" s="125"/>
      <c r="R6" s="125"/>
      <c r="S6" s="125"/>
      <c r="T6" s="125"/>
      <c r="U6" s="125"/>
      <c r="V6" s="125"/>
      <c r="W6" s="125"/>
      <c r="X6" s="125"/>
      <c r="Y6" s="124"/>
      <c r="Z6"/>
      <c r="AA6"/>
      <c r="AB6"/>
      <c r="AC6"/>
      <c r="AD6"/>
    </row>
    <row r="7" spans="1:30" ht="14.1" customHeight="1" thickBot="1">
      <c r="A7" s="134"/>
      <c r="B7" s="134"/>
      <c r="C7" s="134"/>
      <c r="D7" s="134"/>
      <c r="E7" s="134"/>
      <c r="F7" s="134"/>
      <c r="G7" s="134"/>
      <c r="H7" s="135"/>
      <c r="I7" s="134"/>
      <c r="J7" s="134"/>
      <c r="K7" s="134"/>
      <c r="L7" s="134"/>
      <c r="M7" s="134"/>
      <c r="N7" s="135"/>
      <c r="O7" s="124"/>
      <c r="P7" s="124"/>
      <c r="Q7" s="124"/>
      <c r="R7" s="124"/>
      <c r="S7" s="124"/>
      <c r="T7" s="124"/>
      <c r="U7" s="124"/>
      <c r="V7" s="124"/>
      <c r="W7" s="124"/>
      <c r="X7" s="124"/>
      <c r="Y7" s="124"/>
      <c r="Z7"/>
      <c r="AA7"/>
      <c r="AB7"/>
      <c r="AC7"/>
      <c r="AD7"/>
    </row>
    <row r="8" spans="1:30" ht="14.1" customHeight="1" thickBot="1">
      <c r="A8" s="134"/>
      <c r="B8" s="594" t="s">
        <v>768</v>
      </c>
      <c r="C8" s="594"/>
      <c r="D8" s="594"/>
      <c r="E8" s="134"/>
      <c r="F8" s="595" t="s">
        <v>937</v>
      </c>
      <c r="G8" s="595"/>
      <c r="H8" s="135"/>
      <c r="I8" s="596" t="s">
        <v>938</v>
      </c>
      <c r="J8" s="596"/>
      <c r="K8" s="596"/>
      <c r="L8" s="596"/>
      <c r="M8" s="596"/>
      <c r="N8" s="135"/>
      <c r="O8" s="124"/>
      <c r="P8" s="570" t="s">
        <v>910</v>
      </c>
      <c r="Q8" s="570"/>
      <c r="R8" s="570"/>
      <c r="S8" s="570"/>
      <c r="T8" s="570"/>
      <c r="U8" s="570"/>
      <c r="V8" s="126" t="s">
        <v>328</v>
      </c>
      <c r="W8" s="126" t="s">
        <v>911</v>
      </c>
      <c r="X8" s="127" t="s">
        <v>912</v>
      </c>
      <c r="Y8" s="125"/>
      <c r="Z8"/>
      <c r="AA8"/>
      <c r="AB8"/>
      <c r="AC8"/>
      <c r="AD8"/>
    </row>
    <row r="9" spans="1:30" ht="14.1" customHeight="1" thickBot="1">
      <c r="A9" s="134"/>
      <c r="B9" s="136"/>
      <c r="C9" s="137"/>
      <c r="D9" s="138" t="s">
        <v>939</v>
      </c>
      <c r="E9" s="134"/>
      <c r="F9" s="595"/>
      <c r="G9" s="595"/>
      <c r="H9" s="135"/>
      <c r="I9" s="597"/>
      <c r="J9" s="597"/>
      <c r="K9" s="597"/>
      <c r="L9" s="597"/>
      <c r="M9" s="597"/>
      <c r="N9" s="135"/>
      <c r="O9" s="124"/>
      <c r="P9" s="580"/>
      <c r="Q9" s="580"/>
      <c r="R9" s="580"/>
      <c r="S9" s="580"/>
      <c r="T9" s="580"/>
      <c r="U9" s="580"/>
      <c r="V9" s="581" t="s">
        <v>19</v>
      </c>
      <c r="W9" s="582"/>
      <c r="X9" s="583"/>
      <c r="Y9" s="124"/>
      <c r="Z9"/>
      <c r="AA9"/>
      <c r="AB9"/>
      <c r="AC9"/>
      <c r="AD9"/>
    </row>
    <row r="10" spans="1:30" ht="14.1" customHeight="1" thickBot="1">
      <c r="A10" s="134"/>
      <c r="B10" s="70" t="s">
        <v>771</v>
      </c>
      <c r="C10" s="139">
        <f>D5</f>
        <v>0</v>
      </c>
      <c r="D10" s="140"/>
      <c r="E10" s="134"/>
      <c r="F10" s="70" t="s">
        <v>940</v>
      </c>
      <c r="G10" s="141">
        <f>F23</f>
        <v>3</v>
      </c>
      <c r="H10" s="135"/>
      <c r="I10" s="597"/>
      <c r="J10" s="597"/>
      <c r="K10" s="597"/>
      <c r="L10" s="597"/>
      <c r="M10" s="597"/>
      <c r="N10" s="135"/>
      <c r="O10" s="125"/>
      <c r="P10" s="580"/>
      <c r="Q10" s="580"/>
      <c r="R10" s="580"/>
      <c r="S10" s="580"/>
      <c r="T10" s="580"/>
      <c r="U10" s="580"/>
      <c r="V10" s="581"/>
      <c r="W10" s="582"/>
      <c r="X10" s="583"/>
      <c r="Y10" s="125"/>
      <c r="Z10"/>
      <c r="AA10"/>
      <c r="AB10"/>
      <c r="AC10"/>
      <c r="AD10"/>
    </row>
    <row r="11" spans="1:30" ht="14.1" customHeight="1" thickBot="1">
      <c r="A11" s="134"/>
      <c r="B11" s="70" t="s">
        <v>894</v>
      </c>
      <c r="C11" s="139">
        <f>D5</f>
        <v>0</v>
      </c>
      <c r="D11" s="140"/>
      <c r="E11" s="134"/>
      <c r="F11" s="129"/>
      <c r="G11" s="131"/>
      <c r="H11" s="135"/>
      <c r="I11" s="597"/>
      <c r="J11" s="597"/>
      <c r="K11" s="597"/>
      <c r="L11" s="597"/>
      <c r="M11" s="597"/>
      <c r="N11" s="135"/>
      <c r="O11" s="124"/>
      <c r="P11" s="573" t="s">
        <v>9</v>
      </c>
      <c r="Q11" s="573"/>
      <c r="R11" s="573"/>
      <c r="S11" s="574" t="s">
        <v>10</v>
      </c>
      <c r="T11" s="574"/>
      <c r="U11" s="574"/>
      <c r="V11" s="575" t="s">
        <v>11</v>
      </c>
      <c r="W11" s="575"/>
      <c r="X11" s="575"/>
      <c r="Y11" s="124"/>
      <c r="Z11"/>
      <c r="AA11"/>
      <c r="AB11"/>
      <c r="AC11"/>
      <c r="AD11"/>
    </row>
    <row r="12" spans="1:30" ht="14.1" customHeight="1" thickBot="1">
      <c r="A12" s="134"/>
      <c r="B12" s="70" t="s">
        <v>813</v>
      </c>
      <c r="C12" s="139">
        <f>D5</f>
        <v>0</v>
      </c>
      <c r="D12" s="140"/>
      <c r="E12" s="134"/>
      <c r="F12" s="129"/>
      <c r="G12" s="131"/>
      <c r="H12" s="135"/>
      <c r="I12" s="597"/>
      <c r="J12" s="597"/>
      <c r="K12" s="597"/>
      <c r="L12" s="597"/>
      <c r="M12" s="597"/>
      <c r="N12" s="135"/>
      <c r="O12" s="125"/>
      <c r="P12" s="576" t="s">
        <v>19</v>
      </c>
      <c r="Q12" s="577" t="s">
        <v>19</v>
      </c>
      <c r="R12" s="577" t="s">
        <v>19</v>
      </c>
      <c r="S12" s="130" t="s">
        <v>19</v>
      </c>
      <c r="T12" s="130" t="s">
        <v>19</v>
      </c>
      <c r="U12" s="130" t="s">
        <v>19</v>
      </c>
      <c r="V12" s="130" t="s">
        <v>19</v>
      </c>
      <c r="W12" s="130" t="s">
        <v>19</v>
      </c>
      <c r="X12" s="131" t="s">
        <v>19</v>
      </c>
      <c r="Y12" s="125"/>
      <c r="Z12"/>
      <c r="AA12"/>
      <c r="AB12"/>
      <c r="AC12"/>
      <c r="AD12"/>
    </row>
    <row r="13" spans="1:30" ht="14.1" customHeight="1" thickBot="1">
      <c r="A13" s="134"/>
      <c r="B13" s="70" t="s">
        <v>819</v>
      </c>
      <c r="C13" s="139">
        <f>D5</f>
        <v>0</v>
      </c>
      <c r="D13" s="140"/>
      <c r="E13" s="134"/>
      <c r="F13" s="129"/>
      <c r="G13" s="131"/>
      <c r="H13" s="135"/>
      <c r="I13" s="597"/>
      <c r="J13" s="597"/>
      <c r="K13" s="597"/>
      <c r="L13" s="597"/>
      <c r="M13" s="597"/>
      <c r="N13" s="135"/>
      <c r="O13" s="124"/>
      <c r="P13" s="576"/>
      <c r="Q13" s="577"/>
      <c r="R13" s="577"/>
      <c r="S13" s="130" t="s">
        <v>19</v>
      </c>
      <c r="T13" s="130" t="s">
        <v>19</v>
      </c>
      <c r="U13" s="130" t="s">
        <v>19</v>
      </c>
      <c r="V13" s="130" t="s">
        <v>19</v>
      </c>
      <c r="W13" s="130" t="s">
        <v>19</v>
      </c>
      <c r="X13" s="131" t="s">
        <v>19</v>
      </c>
      <c r="Y13" s="124"/>
      <c r="Z13"/>
      <c r="AA13"/>
      <c r="AB13"/>
      <c r="AC13"/>
      <c r="AD13"/>
    </row>
    <row r="14" spans="1:30" ht="14.1" customHeight="1" thickBot="1">
      <c r="A14" s="134"/>
      <c r="B14" s="70" t="s">
        <v>790</v>
      </c>
      <c r="C14" s="139">
        <f>IF(K2="攻撃型",ROUNDDOWN(C23/3,0),0)</f>
        <v>0</v>
      </c>
      <c r="D14" s="140"/>
      <c r="E14" s="134"/>
      <c r="F14" s="129"/>
      <c r="G14" s="131"/>
      <c r="H14" s="135"/>
      <c r="I14" s="597"/>
      <c r="J14" s="597"/>
      <c r="K14" s="597"/>
      <c r="L14" s="597"/>
      <c r="M14" s="597"/>
      <c r="N14" s="135"/>
      <c r="O14" s="125"/>
      <c r="P14" s="578" t="s">
        <v>915</v>
      </c>
      <c r="Q14" s="578"/>
      <c r="R14" s="578"/>
      <c r="S14" s="578"/>
      <c r="T14" s="578"/>
      <c r="U14" s="578"/>
      <c r="V14" s="578"/>
      <c r="W14" s="578"/>
      <c r="X14" s="578"/>
      <c r="Y14" s="125"/>
      <c r="Z14"/>
      <c r="AA14"/>
      <c r="AB14"/>
      <c r="AC14"/>
      <c r="AD14"/>
    </row>
    <row r="15" spans="1:30" ht="14.1" customHeight="1" thickBot="1">
      <c r="A15" s="134"/>
      <c r="B15" s="70" t="s">
        <v>798</v>
      </c>
      <c r="C15" s="139">
        <f>IF(K2="攻撃型",ROUNDDOWN(C23/3,0),0)</f>
        <v>0</v>
      </c>
      <c r="D15" s="140"/>
      <c r="E15" s="134"/>
      <c r="F15" s="129"/>
      <c r="G15" s="131"/>
      <c r="H15" s="135"/>
      <c r="I15" s="597"/>
      <c r="J15" s="597"/>
      <c r="K15" s="597"/>
      <c r="L15" s="597"/>
      <c r="M15" s="597"/>
      <c r="N15" s="135"/>
      <c r="O15" s="124"/>
      <c r="P15" s="579"/>
      <c r="Q15" s="579"/>
      <c r="R15" s="579"/>
      <c r="S15" s="579"/>
      <c r="T15" s="579"/>
      <c r="U15" s="579"/>
      <c r="V15" s="579"/>
      <c r="W15" s="579"/>
      <c r="X15" s="579"/>
      <c r="Y15" s="124"/>
      <c r="Z15"/>
      <c r="AA15"/>
      <c r="AB15"/>
      <c r="AC15"/>
      <c r="AD15"/>
    </row>
    <row r="16" spans="1:30" ht="14.1" customHeight="1" thickBot="1">
      <c r="A16" s="134"/>
      <c r="B16" s="72" t="s">
        <v>800</v>
      </c>
      <c r="C16" s="142">
        <f>D5</f>
        <v>0</v>
      </c>
      <c r="D16" s="143"/>
      <c r="E16" s="134"/>
      <c r="F16" s="144"/>
      <c r="G16" s="145"/>
      <c r="H16" s="135"/>
      <c r="I16" s="597"/>
      <c r="J16" s="597"/>
      <c r="K16" s="597"/>
      <c r="L16" s="597"/>
      <c r="M16" s="597"/>
      <c r="N16" s="135"/>
      <c r="O16" s="125"/>
      <c r="P16" s="579"/>
      <c r="Q16" s="579"/>
      <c r="R16" s="579"/>
      <c r="S16" s="579"/>
      <c r="T16" s="579"/>
      <c r="U16" s="579"/>
      <c r="V16" s="579"/>
      <c r="W16" s="579"/>
      <c r="X16" s="579"/>
      <c r="Y16" s="125"/>
      <c r="Z16"/>
      <c r="AA16"/>
      <c r="AB16"/>
      <c r="AC16"/>
      <c r="AD16"/>
    </row>
    <row r="17" spans="1:30" ht="14.1" customHeight="1" thickBot="1">
      <c r="A17" s="134"/>
      <c r="B17" s="134"/>
      <c r="C17" s="134"/>
      <c r="D17" s="134"/>
      <c r="E17" s="146"/>
      <c r="F17" s="146"/>
      <c r="G17" s="146"/>
      <c r="H17" s="134"/>
      <c r="I17" s="597"/>
      <c r="J17" s="597"/>
      <c r="K17" s="597"/>
      <c r="L17" s="597"/>
      <c r="M17" s="597"/>
      <c r="N17" s="135"/>
      <c r="O17" s="125"/>
      <c r="P17" s="586" t="s">
        <v>931</v>
      </c>
      <c r="Q17" s="586"/>
      <c r="R17" s="586"/>
      <c r="S17" s="586"/>
      <c r="T17" s="586"/>
      <c r="U17" s="586"/>
      <c r="V17" s="586"/>
      <c r="W17" s="586"/>
      <c r="X17" s="586"/>
      <c r="Y17" s="124"/>
      <c r="Z17"/>
      <c r="AA17"/>
      <c r="AB17"/>
      <c r="AC17"/>
      <c r="AD17"/>
    </row>
    <row r="18" spans="1:30" ht="14.1" customHeight="1" thickBot="1">
      <c r="A18" s="134"/>
      <c r="B18" s="598" t="s">
        <v>806</v>
      </c>
      <c r="C18" s="598"/>
      <c r="D18" s="148" t="s">
        <v>941</v>
      </c>
      <c r="E18" s="134"/>
      <c r="F18" s="147" t="s">
        <v>942</v>
      </c>
      <c r="G18" s="149" t="s">
        <v>943</v>
      </c>
      <c r="H18" s="135"/>
      <c r="I18" s="597"/>
      <c r="J18" s="597"/>
      <c r="K18" s="597"/>
      <c r="L18" s="597"/>
      <c r="M18" s="597"/>
      <c r="N18" s="135"/>
      <c r="O18" s="124"/>
      <c r="P18" s="124"/>
      <c r="Q18" s="124"/>
      <c r="R18" s="124"/>
      <c r="S18" s="124"/>
      <c r="T18" s="124"/>
      <c r="U18" s="124"/>
      <c r="V18" s="124"/>
      <c r="W18" s="124"/>
      <c r="X18" s="124"/>
      <c r="Y18" s="125"/>
      <c r="Z18"/>
      <c r="AA18"/>
      <c r="AB18"/>
      <c r="AC18"/>
      <c r="AD18"/>
    </row>
    <row r="19" spans="1:30" ht="14.1" customHeight="1" thickBot="1">
      <c r="A19" s="134"/>
      <c r="B19" s="150">
        <f>キャラシート!G35</f>
        <v>5</v>
      </c>
      <c r="C19" s="151">
        <f>キャラシート!H35</f>
        <v>0</v>
      </c>
      <c r="D19" s="152">
        <f>IF(K2="攻撃型",ROUNDDOWN(C23/3,0),0)</f>
        <v>0</v>
      </c>
      <c r="E19" s="146"/>
      <c r="F19" s="153" t="str">
        <f>IF(K2="速度型","2D6","1D6")</f>
        <v>1D6</v>
      </c>
      <c r="G19" s="154" t="str">
        <f>IF(K2="探索型","2D6","1D6")</f>
        <v>1D6</v>
      </c>
      <c r="H19" s="135"/>
      <c r="I19" s="597"/>
      <c r="J19" s="597"/>
      <c r="K19" s="597"/>
      <c r="L19" s="597"/>
      <c r="M19" s="597"/>
      <c r="N19" s="135"/>
      <c r="O19" s="125"/>
      <c r="P19" s="570" t="s">
        <v>910</v>
      </c>
      <c r="Q19" s="570"/>
      <c r="R19" s="570"/>
      <c r="S19" s="570"/>
      <c r="T19" s="570"/>
      <c r="U19" s="570"/>
      <c r="V19" s="126" t="s">
        <v>328</v>
      </c>
      <c r="W19" s="126" t="s">
        <v>911</v>
      </c>
      <c r="X19" s="127" t="s">
        <v>912</v>
      </c>
      <c r="Y19" s="124"/>
      <c r="Z19"/>
      <c r="AA19"/>
      <c r="AB19"/>
      <c r="AC19"/>
      <c r="AD19"/>
    </row>
    <row r="20" spans="1:30" ht="14.1" customHeight="1" thickBot="1">
      <c r="A20" s="146"/>
      <c r="B20" s="146"/>
      <c r="C20" s="146"/>
      <c r="D20" s="146"/>
      <c r="E20" s="146"/>
      <c r="F20" s="146"/>
      <c r="G20" s="134"/>
      <c r="H20" s="135"/>
      <c r="I20" s="597"/>
      <c r="J20" s="597"/>
      <c r="K20" s="597"/>
      <c r="L20" s="597"/>
      <c r="M20" s="597"/>
      <c r="N20" s="135"/>
      <c r="O20" s="124"/>
      <c r="P20" s="580"/>
      <c r="Q20" s="580"/>
      <c r="R20" s="580"/>
      <c r="S20" s="580"/>
      <c r="T20" s="580"/>
      <c r="U20" s="580"/>
      <c r="V20" s="581" t="s">
        <v>19</v>
      </c>
      <c r="W20" s="582"/>
      <c r="X20" s="583"/>
      <c r="Y20" s="125"/>
      <c r="Z20"/>
      <c r="AA20"/>
      <c r="AB20"/>
      <c r="AC20"/>
      <c r="AD20"/>
    </row>
    <row r="21" spans="1:30" ht="14.1" customHeight="1" thickBot="1">
      <c r="A21" s="146"/>
      <c r="B21" s="599" t="s">
        <v>835</v>
      </c>
      <c r="C21" s="600"/>
      <c r="D21" s="600"/>
      <c r="E21" s="600"/>
      <c r="F21" s="600"/>
      <c r="G21" s="600"/>
      <c r="H21" s="135"/>
      <c r="I21" s="597"/>
      <c r="J21" s="597"/>
      <c r="K21" s="597"/>
      <c r="L21" s="597"/>
      <c r="M21" s="597"/>
      <c r="N21" s="135"/>
      <c r="O21" s="125"/>
      <c r="P21" s="580"/>
      <c r="Q21" s="580"/>
      <c r="R21" s="580"/>
      <c r="S21" s="580"/>
      <c r="T21" s="580"/>
      <c r="U21" s="580"/>
      <c r="V21" s="581"/>
      <c r="W21" s="582"/>
      <c r="X21" s="583"/>
      <c r="Y21" s="124"/>
      <c r="Z21"/>
      <c r="AA21"/>
      <c r="AB21"/>
      <c r="AC21"/>
      <c r="AD21"/>
    </row>
    <row r="22" spans="1:30" ht="14.1" customHeight="1" thickBot="1">
      <c r="A22" s="146"/>
      <c r="B22" s="599"/>
      <c r="C22" s="600"/>
      <c r="D22" s="600"/>
      <c r="E22" s="600"/>
      <c r="F22" s="600"/>
      <c r="G22" s="600"/>
      <c r="H22" s="135"/>
      <c r="I22" s="597"/>
      <c r="J22" s="597"/>
      <c r="K22" s="597"/>
      <c r="L22" s="597"/>
      <c r="M22" s="597"/>
      <c r="N22" s="135"/>
      <c r="O22" s="124"/>
      <c r="P22" s="573" t="s">
        <v>9</v>
      </c>
      <c r="Q22" s="573"/>
      <c r="R22" s="573"/>
      <c r="S22" s="574" t="s">
        <v>10</v>
      </c>
      <c r="T22" s="574"/>
      <c r="U22" s="574"/>
      <c r="V22" s="575" t="s">
        <v>11</v>
      </c>
      <c r="W22" s="575"/>
      <c r="X22" s="575"/>
      <c r="Y22" s="125"/>
      <c r="Z22"/>
      <c r="AA22"/>
      <c r="AB22"/>
      <c r="AC22"/>
      <c r="AD22"/>
    </row>
    <row r="23" spans="1:30" ht="14.1" customHeight="1" thickBot="1">
      <c r="A23" s="146"/>
      <c r="B23" s="14" t="s">
        <v>799</v>
      </c>
      <c r="C23" s="601">
        <f>キャラシート!H25</f>
        <v>12</v>
      </c>
      <c r="D23" s="601"/>
      <c r="E23" s="155" t="s">
        <v>801</v>
      </c>
      <c r="F23" s="602">
        <f>キャラシート!H27</f>
        <v>3</v>
      </c>
      <c r="G23" s="602"/>
      <c r="H23" s="135"/>
      <c r="I23" s="597"/>
      <c r="J23" s="597"/>
      <c r="K23" s="597"/>
      <c r="L23" s="597"/>
      <c r="M23" s="597"/>
      <c r="N23" s="135"/>
      <c r="O23" s="125"/>
      <c r="P23" s="576" t="s">
        <v>19</v>
      </c>
      <c r="Q23" s="577" t="s">
        <v>19</v>
      </c>
      <c r="R23" s="577" t="s">
        <v>19</v>
      </c>
      <c r="S23" s="130" t="s">
        <v>19</v>
      </c>
      <c r="T23" s="130" t="s">
        <v>19</v>
      </c>
      <c r="U23" s="130" t="s">
        <v>19</v>
      </c>
      <c r="V23" s="130" t="s">
        <v>19</v>
      </c>
      <c r="W23" s="130" t="s">
        <v>19</v>
      </c>
      <c r="X23" s="131" t="s">
        <v>19</v>
      </c>
      <c r="Y23" s="124"/>
      <c r="Z23"/>
      <c r="AA23"/>
      <c r="AB23"/>
      <c r="AC23"/>
      <c r="AD23"/>
    </row>
    <row r="24" spans="1:30" ht="14.1" customHeight="1" thickBot="1">
      <c r="A24" s="146"/>
      <c r="B24" s="603" t="s">
        <v>848</v>
      </c>
      <c r="C24" s="603"/>
      <c r="D24" s="603"/>
      <c r="E24" s="603"/>
      <c r="F24" s="603"/>
      <c r="G24" s="603"/>
      <c r="H24" s="135"/>
      <c r="I24" s="597"/>
      <c r="J24" s="597"/>
      <c r="K24" s="597"/>
      <c r="L24" s="597"/>
      <c r="M24" s="597"/>
      <c r="N24" s="135"/>
      <c r="O24" s="124"/>
      <c r="P24" s="576"/>
      <c r="Q24" s="577"/>
      <c r="R24" s="577"/>
      <c r="S24" s="130" t="s">
        <v>19</v>
      </c>
      <c r="T24" s="130" t="s">
        <v>19</v>
      </c>
      <c r="U24" s="130" t="s">
        <v>19</v>
      </c>
      <c r="V24" s="130" t="s">
        <v>19</v>
      </c>
      <c r="W24" s="130" t="s">
        <v>19</v>
      </c>
      <c r="X24" s="131" t="s">
        <v>19</v>
      </c>
      <c r="Y24" s="125"/>
      <c r="Z24"/>
      <c r="AA24"/>
      <c r="AB24"/>
      <c r="AC24"/>
      <c r="AD24"/>
    </row>
    <row r="25" spans="1:30" ht="14.1" customHeight="1" thickBot="1">
      <c r="A25" s="146"/>
      <c r="B25" s="606"/>
      <c r="C25" s="606"/>
      <c r="D25" s="606"/>
      <c r="E25" s="606"/>
      <c r="F25" s="606"/>
      <c r="G25" s="606"/>
      <c r="H25" s="135"/>
      <c r="I25" s="597"/>
      <c r="J25" s="597"/>
      <c r="K25" s="597"/>
      <c r="L25" s="597"/>
      <c r="M25" s="597"/>
      <c r="N25" s="135"/>
      <c r="O25" s="125"/>
      <c r="P25" s="578" t="s">
        <v>915</v>
      </c>
      <c r="Q25" s="578"/>
      <c r="R25" s="578"/>
      <c r="S25" s="578"/>
      <c r="T25" s="578"/>
      <c r="U25" s="578"/>
      <c r="V25" s="578"/>
      <c r="W25" s="578"/>
      <c r="X25" s="578"/>
      <c r="Y25" s="124"/>
      <c r="Z25"/>
      <c r="AA25"/>
      <c r="AB25"/>
      <c r="AC25"/>
      <c r="AD25"/>
    </row>
    <row r="26" spans="1:30" ht="14.1" customHeight="1" thickBot="1">
      <c r="A26" s="146"/>
      <c r="B26" s="606"/>
      <c r="C26" s="606"/>
      <c r="D26" s="606"/>
      <c r="E26" s="606"/>
      <c r="F26" s="606"/>
      <c r="G26" s="606"/>
      <c r="H26" s="135"/>
      <c r="I26" s="597"/>
      <c r="J26" s="597"/>
      <c r="K26" s="597"/>
      <c r="L26" s="597"/>
      <c r="M26" s="597"/>
      <c r="N26" s="135"/>
      <c r="O26" s="124"/>
      <c r="P26" s="579"/>
      <c r="Q26" s="579"/>
      <c r="R26" s="579"/>
      <c r="S26" s="579"/>
      <c r="T26" s="579"/>
      <c r="U26" s="579"/>
      <c r="V26" s="579"/>
      <c r="W26" s="579"/>
      <c r="X26" s="579"/>
      <c r="Y26" s="125"/>
      <c r="Z26"/>
      <c r="AA26"/>
      <c r="AB26"/>
      <c r="AC26"/>
      <c r="AD26"/>
    </row>
    <row r="27" spans="1:30" ht="14.1" customHeight="1" thickBot="1">
      <c r="A27" s="146"/>
      <c r="B27" s="606"/>
      <c r="C27" s="606"/>
      <c r="D27" s="606"/>
      <c r="E27" s="606"/>
      <c r="F27" s="606"/>
      <c r="G27" s="606"/>
      <c r="H27" s="135"/>
      <c r="I27" s="597"/>
      <c r="J27" s="597"/>
      <c r="K27" s="597"/>
      <c r="L27" s="597"/>
      <c r="M27" s="597"/>
      <c r="N27" s="135"/>
      <c r="O27" s="125"/>
      <c r="P27" s="579"/>
      <c r="Q27" s="579"/>
      <c r="R27" s="579"/>
      <c r="S27" s="579"/>
      <c r="T27" s="579"/>
      <c r="U27" s="579"/>
      <c r="V27" s="579"/>
      <c r="W27" s="579"/>
      <c r="X27" s="579"/>
      <c r="Y27" s="124"/>
      <c r="Z27"/>
      <c r="AA27"/>
      <c r="AB27"/>
      <c r="AC27"/>
      <c r="AD27"/>
    </row>
    <row r="28" spans="1:30" ht="14.1" customHeight="1" thickBot="1">
      <c r="A28" s="146"/>
      <c r="B28" s="606"/>
      <c r="C28" s="606"/>
      <c r="D28" s="606"/>
      <c r="E28" s="606"/>
      <c r="F28" s="606"/>
      <c r="G28" s="606"/>
      <c r="H28" s="135"/>
      <c r="I28" s="597"/>
      <c r="J28" s="597"/>
      <c r="K28" s="597"/>
      <c r="L28" s="597"/>
      <c r="M28" s="597"/>
      <c r="N28" s="135"/>
      <c r="O28" s="124"/>
      <c r="P28" s="586" t="s">
        <v>931</v>
      </c>
      <c r="Q28" s="586"/>
      <c r="R28" s="586"/>
      <c r="S28" s="586"/>
      <c r="T28" s="586"/>
      <c r="U28" s="586"/>
      <c r="V28" s="586"/>
      <c r="W28" s="586"/>
      <c r="X28" s="586"/>
      <c r="Y28" s="125"/>
      <c r="Z28"/>
      <c r="AA28"/>
      <c r="AB28"/>
      <c r="AC28"/>
      <c r="AD28"/>
    </row>
    <row r="29" spans="1:30" ht="14.1" customHeight="1" thickBot="1">
      <c r="A29" s="146"/>
      <c r="B29" s="606"/>
      <c r="C29" s="606"/>
      <c r="D29" s="606"/>
      <c r="E29" s="606"/>
      <c r="F29" s="606"/>
      <c r="G29" s="606"/>
      <c r="H29" s="135"/>
      <c r="I29" s="597"/>
      <c r="J29" s="597"/>
      <c r="K29" s="597"/>
      <c r="L29" s="597"/>
      <c r="M29" s="597"/>
      <c r="N29" s="135"/>
      <c r="O29" s="125"/>
      <c r="P29" s="125"/>
      <c r="Q29" s="125"/>
      <c r="R29" s="125"/>
      <c r="S29" s="125"/>
      <c r="T29" s="125"/>
      <c r="U29" s="125"/>
      <c r="V29" s="125"/>
      <c r="W29" s="125"/>
      <c r="X29" s="125"/>
      <c r="Y29" s="124"/>
      <c r="Z29"/>
      <c r="AA29"/>
      <c r="AB29"/>
      <c r="AC29"/>
      <c r="AD29"/>
    </row>
    <row r="30" spans="1:30" ht="14.1" customHeight="1" thickBot="1">
      <c r="A30" s="146"/>
      <c r="B30" s="146"/>
      <c r="C30" s="146"/>
      <c r="D30" s="146"/>
      <c r="E30" s="146"/>
      <c r="F30" s="146"/>
      <c r="G30" s="146"/>
      <c r="H30" s="146"/>
      <c r="I30" s="146"/>
      <c r="J30" s="134"/>
      <c r="K30" s="146"/>
      <c r="L30" s="146"/>
      <c r="M30" s="134"/>
      <c r="N30" s="146"/>
      <c r="O30" s="124"/>
      <c r="P30" s="570" t="s">
        <v>910</v>
      </c>
      <c r="Q30" s="570"/>
      <c r="R30" s="570"/>
      <c r="S30" s="570"/>
      <c r="T30" s="570"/>
      <c r="U30" s="570"/>
      <c r="V30" s="126" t="s">
        <v>328</v>
      </c>
      <c r="W30" s="126" t="s">
        <v>911</v>
      </c>
      <c r="X30" s="127" t="s">
        <v>912</v>
      </c>
      <c r="Y30" s="125"/>
      <c r="Z30"/>
      <c r="AA30"/>
      <c r="AB30"/>
      <c r="AC30"/>
      <c r="AD30"/>
    </row>
    <row r="31" spans="1:30" ht="14.1" customHeight="1">
      <c r="A31" s="146"/>
      <c r="B31" s="604" t="s">
        <v>944</v>
      </c>
      <c r="C31" s="604"/>
      <c r="D31" s="604"/>
      <c r="E31" s="604"/>
      <c r="F31" s="604"/>
      <c r="G31" s="604"/>
      <c r="H31" s="604"/>
      <c r="I31" s="604"/>
      <c r="J31" s="604"/>
      <c r="K31" s="604"/>
      <c r="L31" s="604"/>
      <c r="M31" s="604"/>
      <c r="N31" s="135"/>
      <c r="O31" s="125"/>
      <c r="P31" s="580"/>
      <c r="Q31" s="580"/>
      <c r="R31" s="580"/>
      <c r="S31" s="580"/>
      <c r="T31" s="580"/>
      <c r="U31" s="580"/>
      <c r="V31" s="581" t="s">
        <v>19</v>
      </c>
      <c r="W31" s="582"/>
      <c r="X31" s="583"/>
      <c r="Y31" s="124"/>
      <c r="Z31"/>
      <c r="AA31"/>
      <c r="AB31"/>
      <c r="AC31"/>
      <c r="AD31"/>
    </row>
    <row r="32" spans="1:30" ht="14.1" customHeight="1" thickBot="1">
      <c r="A32" s="146"/>
      <c r="B32" s="605"/>
      <c r="C32" s="605"/>
      <c r="D32" s="605"/>
      <c r="E32" s="605"/>
      <c r="F32" s="605"/>
      <c r="G32" s="605"/>
      <c r="H32" s="605"/>
      <c r="I32" s="605"/>
      <c r="J32" s="605"/>
      <c r="K32" s="605"/>
      <c r="L32" s="605"/>
      <c r="M32" s="605"/>
      <c r="N32" s="135"/>
      <c r="O32" s="124"/>
      <c r="P32" s="580"/>
      <c r="Q32" s="580"/>
      <c r="R32" s="580"/>
      <c r="S32" s="580"/>
      <c r="T32" s="580"/>
      <c r="U32" s="580"/>
      <c r="V32" s="581"/>
      <c r="W32" s="582"/>
      <c r="X32" s="583"/>
      <c r="Y32" s="125"/>
      <c r="Z32"/>
      <c r="AA32"/>
      <c r="AB32"/>
      <c r="AC32"/>
      <c r="AD32"/>
    </row>
    <row r="33" spans="1:30" ht="14.1" customHeight="1" thickBot="1">
      <c r="A33" s="146"/>
      <c r="B33" s="605"/>
      <c r="C33" s="605"/>
      <c r="D33" s="605"/>
      <c r="E33" s="605"/>
      <c r="F33" s="605"/>
      <c r="G33" s="605"/>
      <c r="H33" s="605"/>
      <c r="I33" s="605"/>
      <c r="J33" s="605"/>
      <c r="K33" s="605"/>
      <c r="L33" s="605"/>
      <c r="M33" s="605"/>
      <c r="N33" s="135"/>
      <c r="O33" s="125"/>
      <c r="P33" s="573" t="s">
        <v>9</v>
      </c>
      <c r="Q33" s="573"/>
      <c r="R33" s="573"/>
      <c r="S33" s="574" t="s">
        <v>10</v>
      </c>
      <c r="T33" s="574"/>
      <c r="U33" s="574"/>
      <c r="V33" s="575" t="s">
        <v>11</v>
      </c>
      <c r="W33" s="575"/>
      <c r="X33" s="575"/>
      <c r="Y33" s="124"/>
      <c r="Z33"/>
      <c r="AA33"/>
      <c r="AB33"/>
      <c r="AC33"/>
      <c r="AD33"/>
    </row>
    <row r="34" spans="1:30" ht="14.1" customHeight="1" thickBot="1">
      <c r="A34" s="146"/>
      <c r="B34" s="605"/>
      <c r="C34" s="605"/>
      <c r="D34" s="605"/>
      <c r="E34" s="605"/>
      <c r="F34" s="605"/>
      <c r="G34" s="605"/>
      <c r="H34" s="605"/>
      <c r="I34" s="605"/>
      <c r="J34" s="605"/>
      <c r="K34" s="605"/>
      <c r="L34" s="605"/>
      <c r="M34" s="605"/>
      <c r="N34" s="135"/>
      <c r="O34" s="124"/>
      <c r="P34" s="576" t="s">
        <v>19</v>
      </c>
      <c r="Q34" s="577" t="s">
        <v>19</v>
      </c>
      <c r="R34" s="577" t="s">
        <v>19</v>
      </c>
      <c r="S34" s="130" t="s">
        <v>19</v>
      </c>
      <c r="T34" s="130" t="s">
        <v>19</v>
      </c>
      <c r="U34" s="130" t="s">
        <v>19</v>
      </c>
      <c r="V34" s="130" t="s">
        <v>19</v>
      </c>
      <c r="W34" s="130" t="s">
        <v>19</v>
      </c>
      <c r="X34" s="131" t="s">
        <v>19</v>
      </c>
      <c r="Y34" s="125"/>
      <c r="Z34"/>
      <c r="AA34"/>
      <c r="AB34"/>
      <c r="AC34"/>
      <c r="AD34"/>
    </row>
    <row r="35" spans="1:30" ht="14.1" customHeight="1" thickBot="1">
      <c r="A35" s="146"/>
      <c r="B35" s="605"/>
      <c r="C35" s="605"/>
      <c r="D35" s="605"/>
      <c r="E35" s="605"/>
      <c r="F35" s="605"/>
      <c r="G35" s="605"/>
      <c r="H35" s="605"/>
      <c r="I35" s="605"/>
      <c r="J35" s="605"/>
      <c r="K35" s="605"/>
      <c r="L35" s="605"/>
      <c r="M35" s="605"/>
      <c r="N35" s="146"/>
      <c r="O35" s="125"/>
      <c r="P35" s="576"/>
      <c r="Q35" s="577"/>
      <c r="R35" s="577"/>
      <c r="S35" s="130" t="s">
        <v>19</v>
      </c>
      <c r="T35" s="130" t="s">
        <v>19</v>
      </c>
      <c r="U35" s="130" t="s">
        <v>19</v>
      </c>
      <c r="V35" s="130" t="s">
        <v>19</v>
      </c>
      <c r="W35" s="130" t="s">
        <v>19</v>
      </c>
      <c r="X35" s="131" t="s">
        <v>19</v>
      </c>
      <c r="Y35" s="124"/>
      <c r="Z35" s="11"/>
      <c r="AA35" s="11"/>
      <c r="AB35" s="11"/>
      <c r="AC35" s="11"/>
      <c r="AD35" s="11"/>
    </row>
    <row r="36" spans="1:30" ht="14.1" customHeight="1">
      <c r="A36" s="146"/>
      <c r="B36" s="146"/>
      <c r="C36" s="146"/>
      <c r="D36" s="146"/>
      <c r="E36" s="146"/>
      <c r="F36" s="146"/>
      <c r="G36" s="146"/>
      <c r="H36" s="146"/>
      <c r="I36" s="146"/>
      <c r="J36" s="134"/>
      <c r="K36" s="146"/>
      <c r="L36" s="146"/>
      <c r="M36" s="134"/>
      <c r="N36" s="146"/>
      <c r="O36" s="124"/>
      <c r="P36" s="578" t="s">
        <v>915</v>
      </c>
      <c r="Q36" s="578"/>
      <c r="R36" s="578"/>
      <c r="S36" s="578"/>
      <c r="T36" s="578"/>
      <c r="U36" s="578"/>
      <c r="V36" s="578"/>
      <c r="W36" s="578"/>
      <c r="X36" s="578"/>
      <c r="Y36" s="125"/>
      <c r="Z36" s="11"/>
      <c r="AA36" s="11"/>
      <c r="AB36" s="11"/>
      <c r="AC36" s="11"/>
      <c r="AD36" s="11"/>
    </row>
    <row r="37" spans="1:30" ht="14.1" customHeight="1">
      <c r="A37"/>
      <c r="B37"/>
      <c r="C37"/>
      <c r="D37"/>
      <c r="E37"/>
      <c r="F37"/>
      <c r="G37"/>
      <c r="H37"/>
      <c r="I37"/>
      <c r="J37"/>
      <c r="K37"/>
      <c r="L37"/>
      <c r="M37"/>
      <c r="N37"/>
      <c r="O37" s="125"/>
      <c r="P37" s="579"/>
      <c r="Q37" s="579"/>
      <c r="R37" s="579"/>
      <c r="S37" s="579"/>
      <c r="T37" s="579"/>
      <c r="U37" s="579"/>
      <c r="V37" s="579"/>
      <c r="W37" s="579"/>
      <c r="X37" s="579"/>
      <c r="Y37" s="124"/>
      <c r="Z37" s="11"/>
      <c r="AA37" s="11"/>
      <c r="AB37" s="11"/>
      <c r="AC37" s="11"/>
      <c r="AD37" s="11"/>
    </row>
    <row r="38" spans="1:30" ht="14.1" customHeight="1">
      <c r="A38"/>
      <c r="B38"/>
      <c r="C38"/>
      <c r="D38"/>
      <c r="E38"/>
      <c r="F38"/>
      <c r="G38"/>
      <c r="H38"/>
      <c r="I38"/>
      <c r="J38"/>
      <c r="K38"/>
      <c r="L38"/>
      <c r="M38"/>
      <c r="N38"/>
      <c r="O38" s="124"/>
      <c r="P38" s="579"/>
      <c r="Q38" s="579"/>
      <c r="R38" s="579"/>
      <c r="S38" s="579"/>
      <c r="T38" s="579"/>
      <c r="U38" s="579"/>
      <c r="V38" s="579"/>
      <c r="W38" s="579"/>
      <c r="X38" s="579"/>
      <c r="Y38" s="125"/>
      <c r="Z38" s="11"/>
      <c r="AA38" s="11"/>
      <c r="AB38" s="11"/>
      <c r="AC38" s="11"/>
      <c r="AD38" s="11"/>
    </row>
    <row r="39" spans="1:30" ht="14.1" customHeight="1" thickBot="1">
      <c r="A39"/>
      <c r="B39"/>
      <c r="C39"/>
      <c r="D39"/>
      <c r="E39"/>
      <c r="F39"/>
      <c r="G39"/>
      <c r="H39"/>
      <c r="I39"/>
      <c r="J39"/>
      <c r="K39"/>
      <c r="L39"/>
      <c r="M39"/>
      <c r="N39"/>
      <c r="O39" s="125"/>
      <c r="P39" s="586" t="s">
        <v>931</v>
      </c>
      <c r="Q39" s="586"/>
      <c r="R39" s="586"/>
      <c r="S39" s="586"/>
      <c r="T39" s="586"/>
      <c r="U39" s="586"/>
      <c r="V39" s="586"/>
      <c r="W39" s="586"/>
      <c r="X39" s="586"/>
      <c r="Y39" s="124"/>
      <c r="Z39" s="11"/>
      <c r="AA39" s="11"/>
      <c r="AB39" s="11"/>
      <c r="AC39" s="11"/>
      <c r="AD39" s="11"/>
    </row>
    <row r="40" spans="1:30" ht="14.1" customHeight="1" thickBot="1">
      <c r="A40"/>
      <c r="B40"/>
      <c r="C40"/>
      <c r="D40"/>
      <c r="E40"/>
      <c r="F40"/>
      <c r="G40"/>
      <c r="H40"/>
      <c r="I40"/>
      <c r="J40"/>
      <c r="K40"/>
      <c r="L40"/>
      <c r="M40"/>
      <c r="N40"/>
      <c r="O40" s="124"/>
      <c r="P40" s="124"/>
      <c r="Q40" s="124"/>
      <c r="R40" s="124"/>
      <c r="S40" s="124"/>
      <c r="T40" s="124"/>
      <c r="U40" s="124"/>
      <c r="V40" s="124"/>
      <c r="W40" s="124"/>
      <c r="X40" s="124"/>
      <c r="Y40" s="125"/>
      <c r="Z40" s="11"/>
      <c r="AA40" s="11"/>
      <c r="AB40" s="11"/>
      <c r="AC40" s="11"/>
      <c r="AD40" s="11"/>
    </row>
    <row r="41" spans="1:30" ht="14.1" customHeight="1">
      <c r="A41"/>
      <c r="B41"/>
      <c r="C41"/>
      <c r="D41"/>
      <c r="E41"/>
      <c r="F41"/>
      <c r="G41"/>
      <c r="H41"/>
      <c r="I41"/>
      <c r="J41"/>
      <c r="K41"/>
      <c r="L41"/>
      <c r="M41"/>
      <c r="N41"/>
      <c r="O41" s="125"/>
      <c r="P41" s="570" t="s">
        <v>910</v>
      </c>
      <c r="Q41" s="570"/>
      <c r="R41" s="570"/>
      <c r="S41" s="570"/>
      <c r="T41" s="570"/>
      <c r="U41" s="570"/>
      <c r="V41" s="126" t="s">
        <v>328</v>
      </c>
      <c r="W41" s="126" t="s">
        <v>911</v>
      </c>
      <c r="X41" s="127" t="s">
        <v>912</v>
      </c>
      <c r="Y41" s="124"/>
      <c r="Z41" s="11"/>
      <c r="AA41" s="11"/>
      <c r="AB41" s="11"/>
      <c r="AC41" s="11"/>
      <c r="AD41" s="11"/>
    </row>
    <row r="42" spans="1:30" ht="14.1" customHeight="1">
      <c r="A42"/>
      <c r="B42"/>
      <c r="C42"/>
      <c r="D42"/>
      <c r="E42"/>
      <c r="F42"/>
      <c r="G42"/>
      <c r="H42"/>
      <c r="I42"/>
      <c r="J42"/>
      <c r="K42"/>
      <c r="L42"/>
      <c r="M42"/>
      <c r="N42"/>
      <c r="O42" s="124"/>
      <c r="P42" s="580"/>
      <c r="Q42" s="580"/>
      <c r="R42" s="580"/>
      <c r="S42" s="580"/>
      <c r="T42" s="580"/>
      <c r="U42" s="580"/>
      <c r="V42" s="581" t="s">
        <v>19</v>
      </c>
      <c r="W42" s="582"/>
      <c r="X42" s="583"/>
      <c r="Y42" s="125"/>
      <c r="Z42" s="11"/>
      <c r="AA42" s="11"/>
      <c r="AB42" s="11"/>
      <c r="AC42" s="11"/>
      <c r="AD42" s="11"/>
    </row>
    <row r="43" spans="1:30" ht="14.1" customHeight="1">
      <c r="A43"/>
      <c r="B43"/>
      <c r="C43"/>
      <c r="D43"/>
      <c r="E43"/>
      <c r="F43"/>
      <c r="G43"/>
      <c r="H43"/>
      <c r="I43"/>
      <c r="J43"/>
      <c r="K43"/>
      <c r="L43"/>
      <c r="M43"/>
      <c r="N43"/>
      <c r="O43" s="125"/>
      <c r="P43" s="580"/>
      <c r="Q43" s="580"/>
      <c r="R43" s="580"/>
      <c r="S43" s="580"/>
      <c r="T43" s="580"/>
      <c r="U43" s="580"/>
      <c r="V43" s="581"/>
      <c r="W43" s="582"/>
      <c r="X43" s="583"/>
      <c r="Y43" s="124"/>
      <c r="Z43" s="11"/>
      <c r="AA43" s="11"/>
      <c r="AB43" s="11"/>
      <c r="AC43" s="11"/>
      <c r="AD43" s="11"/>
    </row>
    <row r="44" spans="1:30" ht="14.1" customHeight="1">
      <c r="A44"/>
      <c r="B44"/>
      <c r="C44"/>
      <c r="D44"/>
      <c r="E44"/>
      <c r="F44"/>
      <c r="G44"/>
      <c r="H44"/>
      <c r="I44"/>
      <c r="J44"/>
      <c r="K44"/>
      <c r="L44"/>
      <c r="M44"/>
      <c r="N44"/>
      <c r="O44" s="124"/>
      <c r="P44" s="573" t="s">
        <v>9</v>
      </c>
      <c r="Q44" s="573"/>
      <c r="R44" s="573"/>
      <c r="S44" s="574" t="s">
        <v>10</v>
      </c>
      <c r="T44" s="574"/>
      <c r="U44" s="574"/>
      <c r="V44" s="575" t="s">
        <v>11</v>
      </c>
      <c r="W44" s="575"/>
      <c r="X44" s="575"/>
      <c r="Y44" s="125"/>
      <c r="Z44" s="11"/>
      <c r="AA44" s="11"/>
      <c r="AB44" s="11"/>
      <c r="AC44" s="11"/>
      <c r="AD44" s="11"/>
    </row>
    <row r="45" spans="1:30" ht="14.1" customHeight="1">
      <c r="A45"/>
      <c r="B45"/>
      <c r="C45"/>
      <c r="D45"/>
      <c r="E45"/>
      <c r="F45"/>
      <c r="G45"/>
      <c r="H45"/>
      <c r="I45"/>
      <c r="J45"/>
      <c r="K45"/>
      <c r="L45"/>
      <c r="M45"/>
      <c r="N45"/>
      <c r="O45" s="125"/>
      <c r="P45" s="576" t="s">
        <v>19</v>
      </c>
      <c r="Q45" s="577" t="s">
        <v>19</v>
      </c>
      <c r="R45" s="577" t="s">
        <v>19</v>
      </c>
      <c r="S45" s="130" t="s">
        <v>19</v>
      </c>
      <c r="T45" s="130" t="s">
        <v>19</v>
      </c>
      <c r="U45" s="130" t="s">
        <v>19</v>
      </c>
      <c r="V45" s="130" t="s">
        <v>19</v>
      </c>
      <c r="W45" s="130" t="s">
        <v>19</v>
      </c>
      <c r="X45" s="131" t="s">
        <v>19</v>
      </c>
      <c r="Y45" s="124"/>
      <c r="Z45" s="11"/>
      <c r="AA45" s="11"/>
      <c r="AB45" s="11"/>
      <c r="AC45" s="11"/>
      <c r="AD45" s="11"/>
    </row>
    <row r="46" spans="1:30" ht="14.1" customHeight="1">
      <c r="A46"/>
      <c r="B46"/>
      <c r="C46"/>
      <c r="D46"/>
      <c r="E46"/>
      <c r="F46"/>
      <c r="G46"/>
      <c r="H46"/>
      <c r="I46"/>
      <c r="J46"/>
      <c r="K46"/>
      <c r="L46"/>
      <c r="M46"/>
      <c r="N46"/>
      <c r="O46" s="124"/>
      <c r="P46" s="576"/>
      <c r="Q46" s="577"/>
      <c r="R46" s="577"/>
      <c r="S46" s="130" t="s">
        <v>19</v>
      </c>
      <c r="T46" s="130" t="s">
        <v>19</v>
      </c>
      <c r="U46" s="130" t="s">
        <v>19</v>
      </c>
      <c r="V46" s="130" t="s">
        <v>19</v>
      </c>
      <c r="W46" s="130" t="s">
        <v>19</v>
      </c>
      <c r="X46" s="131" t="s">
        <v>19</v>
      </c>
      <c r="Y46" s="125"/>
      <c r="Z46" s="11"/>
      <c r="AA46" s="11"/>
      <c r="AB46" s="11"/>
      <c r="AC46" s="11"/>
      <c r="AD46" s="11"/>
    </row>
    <row r="47" spans="1:30" ht="14.1" customHeight="1">
      <c r="A47"/>
      <c r="B47"/>
      <c r="C47"/>
      <c r="D47"/>
      <c r="E47"/>
      <c r="F47"/>
      <c r="G47"/>
      <c r="H47"/>
      <c r="I47"/>
      <c r="J47"/>
      <c r="K47"/>
      <c r="L47"/>
      <c r="M47"/>
      <c r="N47"/>
      <c r="O47" s="125"/>
      <c r="P47" s="578" t="s">
        <v>915</v>
      </c>
      <c r="Q47" s="578"/>
      <c r="R47" s="578"/>
      <c r="S47" s="578"/>
      <c r="T47" s="578"/>
      <c r="U47" s="578"/>
      <c r="V47" s="578"/>
      <c r="W47" s="578"/>
      <c r="X47" s="578"/>
      <c r="Y47" s="124"/>
      <c r="Z47" s="11"/>
      <c r="AA47" s="11"/>
      <c r="AB47" s="11"/>
      <c r="AC47" s="11"/>
      <c r="AD47" s="11"/>
    </row>
    <row r="48" spans="1:30" ht="14.1" customHeight="1">
      <c r="A48"/>
      <c r="B48"/>
      <c r="C48"/>
      <c r="D48"/>
      <c r="E48"/>
      <c r="F48"/>
      <c r="G48"/>
      <c r="H48"/>
      <c r="I48"/>
      <c r="J48"/>
      <c r="K48"/>
      <c r="L48"/>
      <c r="M48"/>
      <c r="N48"/>
      <c r="O48" s="124"/>
      <c r="P48" s="579"/>
      <c r="Q48" s="579"/>
      <c r="R48" s="579"/>
      <c r="S48" s="579"/>
      <c r="T48" s="579"/>
      <c r="U48" s="579"/>
      <c r="V48" s="579"/>
      <c r="W48" s="579"/>
      <c r="X48" s="579"/>
      <c r="Y48" s="125"/>
      <c r="Z48" s="11"/>
      <c r="AA48" s="11"/>
      <c r="AB48" s="11"/>
      <c r="AC48" s="11"/>
      <c r="AD48" s="11"/>
    </row>
    <row r="49" spans="1:30" ht="14.1" customHeight="1">
      <c r="A49"/>
      <c r="B49"/>
      <c r="C49"/>
      <c r="D49"/>
      <c r="E49"/>
      <c r="F49"/>
      <c r="G49"/>
      <c r="H49"/>
      <c r="I49"/>
      <c r="J49"/>
      <c r="K49"/>
      <c r="L49"/>
      <c r="M49"/>
      <c r="N49"/>
      <c r="O49" s="125"/>
      <c r="P49" s="579"/>
      <c r="Q49" s="579"/>
      <c r="R49" s="579"/>
      <c r="S49" s="579"/>
      <c r="T49" s="579"/>
      <c r="U49" s="579"/>
      <c r="V49" s="579"/>
      <c r="W49" s="579"/>
      <c r="X49" s="579"/>
      <c r="Y49" s="124"/>
      <c r="Z49" s="11"/>
      <c r="AA49" s="11"/>
      <c r="AB49" s="11"/>
      <c r="AC49" s="11"/>
      <c r="AD49" s="11"/>
    </row>
    <row r="50" spans="1:30" ht="14.1" customHeight="1" thickBot="1">
      <c r="A50"/>
      <c r="B50"/>
      <c r="C50"/>
      <c r="D50"/>
      <c r="E50"/>
      <c r="F50"/>
      <c r="G50"/>
      <c r="H50"/>
      <c r="I50"/>
      <c r="J50"/>
      <c r="K50"/>
      <c r="L50"/>
      <c r="M50"/>
      <c r="N50"/>
      <c r="O50" s="124"/>
      <c r="P50" s="586" t="s">
        <v>931</v>
      </c>
      <c r="Q50" s="586"/>
      <c r="R50" s="586"/>
      <c r="S50" s="586"/>
      <c r="T50" s="586"/>
      <c r="U50" s="586"/>
      <c r="V50" s="586"/>
      <c r="W50" s="586"/>
      <c r="X50" s="586"/>
      <c r="Y50" s="125"/>
      <c r="Z50" s="11"/>
      <c r="AA50" s="11"/>
      <c r="AB50" s="11"/>
      <c r="AC50" s="11"/>
      <c r="AD50" s="11"/>
    </row>
    <row r="51" spans="1:30" ht="14.1" customHeight="1" thickBot="1">
      <c r="A51"/>
      <c r="B51"/>
      <c r="C51"/>
      <c r="D51"/>
      <c r="E51"/>
      <c r="F51"/>
      <c r="G51"/>
      <c r="H51"/>
      <c r="I51"/>
      <c r="J51"/>
      <c r="K51"/>
      <c r="L51"/>
      <c r="M51"/>
      <c r="N51"/>
      <c r="O51" s="125"/>
      <c r="P51" s="125"/>
      <c r="Q51" s="125"/>
      <c r="R51" s="125"/>
      <c r="S51" s="125"/>
      <c r="T51" s="125"/>
      <c r="U51" s="125"/>
      <c r="V51" s="125"/>
      <c r="W51" s="125"/>
      <c r="X51" s="125"/>
      <c r="Y51" s="124"/>
      <c r="Z51" s="11"/>
      <c r="AA51" s="11"/>
      <c r="AB51" s="11"/>
      <c r="AC51" s="11"/>
      <c r="AD51" s="11"/>
    </row>
    <row r="52" spans="1:30" ht="14.1" customHeight="1">
      <c r="A52"/>
      <c r="B52"/>
      <c r="C52"/>
      <c r="D52"/>
      <c r="E52"/>
      <c r="F52"/>
      <c r="G52"/>
      <c r="H52"/>
      <c r="I52"/>
      <c r="J52"/>
      <c r="K52"/>
      <c r="L52"/>
      <c r="M52"/>
      <c r="N52"/>
      <c r="O52" s="124"/>
      <c r="P52" s="570" t="s">
        <v>910</v>
      </c>
      <c r="Q52" s="570"/>
      <c r="R52" s="570"/>
      <c r="S52" s="570"/>
      <c r="T52" s="570"/>
      <c r="U52" s="570"/>
      <c r="V52" s="126" t="s">
        <v>328</v>
      </c>
      <c r="W52" s="126" t="s">
        <v>911</v>
      </c>
      <c r="X52" s="127" t="s">
        <v>912</v>
      </c>
      <c r="Y52" s="125"/>
      <c r="Z52" s="11"/>
      <c r="AA52" s="11"/>
    </row>
    <row r="53" spans="1:30" ht="14.1" customHeight="1">
      <c r="A53"/>
      <c r="B53"/>
      <c r="C53"/>
      <c r="D53"/>
      <c r="E53"/>
      <c r="F53"/>
      <c r="G53"/>
      <c r="H53"/>
      <c r="I53"/>
      <c r="J53"/>
      <c r="K53"/>
      <c r="L53"/>
      <c r="M53"/>
      <c r="N53"/>
      <c r="O53" s="125"/>
      <c r="P53" s="580"/>
      <c r="Q53" s="580"/>
      <c r="R53" s="580"/>
      <c r="S53" s="580"/>
      <c r="T53" s="580"/>
      <c r="U53" s="580"/>
      <c r="V53" s="581" t="s">
        <v>19</v>
      </c>
      <c r="W53" s="582"/>
      <c r="X53" s="583"/>
      <c r="Y53" s="124"/>
      <c r="Z53" s="11"/>
      <c r="AA53" s="11"/>
    </row>
    <row r="54" spans="1:30" ht="14.1" customHeight="1">
      <c r="A54"/>
      <c r="B54"/>
      <c r="C54"/>
      <c r="D54"/>
      <c r="E54"/>
      <c r="F54"/>
      <c r="G54"/>
      <c r="H54"/>
      <c r="I54"/>
      <c r="J54"/>
      <c r="K54"/>
      <c r="L54"/>
      <c r="M54"/>
      <c r="N54"/>
      <c r="O54" s="124"/>
      <c r="P54" s="580"/>
      <c r="Q54" s="580"/>
      <c r="R54" s="580"/>
      <c r="S54" s="580"/>
      <c r="T54" s="580"/>
      <c r="U54" s="580"/>
      <c r="V54" s="581"/>
      <c r="W54" s="582"/>
      <c r="X54" s="583"/>
      <c r="Y54" s="125"/>
      <c r="Z54" s="11"/>
      <c r="AA54" s="11"/>
    </row>
    <row r="55" spans="1:30" ht="14.1" customHeight="1">
      <c r="A55"/>
      <c r="B55"/>
      <c r="C55"/>
      <c r="D55"/>
      <c r="E55"/>
      <c r="F55"/>
      <c r="G55"/>
      <c r="H55"/>
      <c r="I55"/>
      <c r="J55"/>
      <c r="K55"/>
      <c r="L55"/>
      <c r="M55"/>
      <c r="N55"/>
      <c r="O55" s="125"/>
      <c r="P55" s="573" t="s">
        <v>9</v>
      </c>
      <c r="Q55" s="573"/>
      <c r="R55" s="573"/>
      <c r="S55" s="574" t="s">
        <v>10</v>
      </c>
      <c r="T55" s="574"/>
      <c r="U55" s="574"/>
      <c r="V55" s="575" t="s">
        <v>11</v>
      </c>
      <c r="W55" s="575"/>
      <c r="X55" s="575"/>
      <c r="Y55" s="124"/>
      <c r="Z55" s="11"/>
      <c r="AA55" s="11"/>
    </row>
    <row r="56" spans="1:30" ht="14.1" customHeight="1">
      <c r="A56"/>
      <c r="B56"/>
      <c r="C56"/>
      <c r="D56"/>
      <c r="E56"/>
      <c r="F56"/>
      <c r="G56"/>
      <c r="H56"/>
      <c r="I56"/>
      <c r="J56"/>
      <c r="K56"/>
      <c r="L56"/>
      <c r="M56"/>
      <c r="N56"/>
      <c r="O56" s="124"/>
      <c r="P56" s="576" t="s">
        <v>19</v>
      </c>
      <c r="Q56" s="577" t="s">
        <v>19</v>
      </c>
      <c r="R56" s="577" t="s">
        <v>19</v>
      </c>
      <c r="S56" s="130" t="s">
        <v>19</v>
      </c>
      <c r="T56" s="130" t="s">
        <v>19</v>
      </c>
      <c r="U56" s="130" t="s">
        <v>19</v>
      </c>
      <c r="V56" s="130" t="s">
        <v>19</v>
      </c>
      <c r="W56" s="130" t="s">
        <v>19</v>
      </c>
      <c r="X56" s="131" t="s">
        <v>19</v>
      </c>
      <c r="Y56" s="125"/>
      <c r="Z56" s="11"/>
      <c r="AA56" s="11"/>
    </row>
    <row r="57" spans="1:30" ht="14.1" customHeight="1">
      <c r="A57"/>
      <c r="B57"/>
      <c r="C57"/>
      <c r="D57"/>
      <c r="E57"/>
      <c r="F57"/>
      <c r="G57"/>
      <c r="H57"/>
      <c r="I57"/>
      <c r="J57"/>
      <c r="K57"/>
      <c r="L57"/>
      <c r="M57"/>
      <c r="N57"/>
      <c r="O57" s="125"/>
      <c r="P57" s="576"/>
      <c r="Q57" s="577"/>
      <c r="R57" s="577"/>
      <c r="S57" s="130" t="s">
        <v>19</v>
      </c>
      <c r="T57" s="130" t="s">
        <v>19</v>
      </c>
      <c r="U57" s="130" t="s">
        <v>19</v>
      </c>
      <c r="V57" s="130" t="s">
        <v>19</v>
      </c>
      <c r="W57" s="130" t="s">
        <v>19</v>
      </c>
      <c r="X57" s="131" t="s">
        <v>19</v>
      </c>
      <c r="Y57" s="124"/>
      <c r="Z57" s="11"/>
      <c r="AA57" s="11"/>
    </row>
    <row r="58" spans="1:30" ht="14.1" customHeight="1">
      <c r="A58"/>
      <c r="B58"/>
      <c r="C58"/>
      <c r="D58"/>
      <c r="E58"/>
      <c r="F58"/>
      <c r="G58"/>
      <c r="H58"/>
      <c r="I58"/>
      <c r="J58"/>
      <c r="K58"/>
      <c r="L58"/>
      <c r="M58"/>
      <c r="N58"/>
      <c r="O58" s="124"/>
      <c r="P58" s="578" t="s">
        <v>915</v>
      </c>
      <c r="Q58" s="578"/>
      <c r="R58" s="578"/>
      <c r="S58" s="578"/>
      <c r="T58" s="578"/>
      <c r="U58" s="578"/>
      <c r="V58" s="578"/>
      <c r="W58" s="578"/>
      <c r="X58" s="578"/>
      <c r="Y58" s="125"/>
      <c r="Z58" s="11"/>
      <c r="AA58" s="11"/>
    </row>
    <row r="59" spans="1:30" ht="14.1" customHeight="1">
      <c r="A59"/>
      <c r="B59"/>
      <c r="C59"/>
      <c r="D59"/>
      <c r="E59"/>
      <c r="F59"/>
      <c r="G59"/>
      <c r="H59"/>
      <c r="I59"/>
      <c r="J59"/>
      <c r="K59"/>
      <c r="L59"/>
      <c r="M59"/>
      <c r="N59"/>
      <c r="O59" s="125"/>
      <c r="P59" s="579"/>
      <c r="Q59" s="579"/>
      <c r="R59" s="579"/>
      <c r="S59" s="579"/>
      <c r="T59" s="579"/>
      <c r="U59" s="579"/>
      <c r="V59" s="579"/>
      <c r="W59" s="579"/>
      <c r="X59" s="579"/>
      <c r="Y59" s="124"/>
      <c r="Z59" s="11"/>
      <c r="AA59" s="11"/>
    </row>
    <row r="60" spans="1:30" ht="14.1" customHeight="1">
      <c r="A60"/>
      <c r="B60"/>
      <c r="C60"/>
      <c r="D60"/>
      <c r="E60"/>
      <c r="F60"/>
      <c r="G60"/>
      <c r="H60"/>
      <c r="I60"/>
      <c r="J60"/>
      <c r="K60"/>
      <c r="L60"/>
      <c r="M60"/>
      <c r="N60"/>
      <c r="O60" s="124"/>
      <c r="P60" s="579"/>
      <c r="Q60" s="579"/>
      <c r="R60" s="579"/>
      <c r="S60" s="579"/>
      <c r="T60" s="579"/>
      <c r="U60" s="579"/>
      <c r="V60" s="579"/>
      <c r="W60" s="579"/>
      <c r="X60" s="579"/>
      <c r="Y60" s="125"/>
      <c r="Z60" s="11"/>
      <c r="AA60" s="11"/>
    </row>
    <row r="61" spans="1:30" ht="14.1" customHeight="1" thickBot="1">
      <c r="A61"/>
      <c r="B61"/>
      <c r="C61"/>
      <c r="D61"/>
      <c r="E61"/>
      <c r="F61"/>
      <c r="G61"/>
      <c r="H61"/>
      <c r="I61"/>
      <c r="J61"/>
      <c r="K61"/>
      <c r="L61"/>
      <c r="M61"/>
      <c r="N61"/>
      <c r="O61" s="125"/>
      <c r="P61" s="586" t="s">
        <v>931</v>
      </c>
      <c r="Q61" s="586"/>
      <c r="R61" s="586"/>
      <c r="S61" s="586"/>
      <c r="T61" s="586"/>
      <c r="U61" s="586"/>
      <c r="V61" s="586"/>
      <c r="W61" s="586"/>
      <c r="X61" s="586"/>
      <c r="Y61" s="124"/>
      <c r="Z61" s="11"/>
      <c r="AA61" s="11"/>
    </row>
    <row r="62" spans="1:30" ht="14.1" customHeight="1">
      <c r="A62"/>
      <c r="B62"/>
      <c r="C62"/>
      <c r="D62"/>
      <c r="E62"/>
      <c r="F62"/>
      <c r="G62"/>
      <c r="H62"/>
      <c r="I62"/>
      <c r="J62"/>
      <c r="K62"/>
      <c r="L62"/>
      <c r="M62"/>
      <c r="N62"/>
      <c r="O62" s="124"/>
      <c r="P62" s="124"/>
      <c r="Q62" s="124"/>
      <c r="R62" s="124"/>
      <c r="S62" s="124"/>
      <c r="T62" s="124"/>
      <c r="U62" s="124"/>
      <c r="V62" s="124"/>
      <c r="W62" s="124"/>
      <c r="X62" s="124"/>
      <c r="Y62" s="125"/>
      <c r="Z62" s="11"/>
      <c r="AA62" s="11"/>
    </row>
    <row r="63" spans="1:30" ht="14.1" customHeight="1">
      <c r="A63"/>
      <c r="B63"/>
      <c r="C63"/>
      <c r="D63"/>
      <c r="E63"/>
      <c r="F63"/>
      <c r="G63"/>
      <c r="H63"/>
      <c r="I63"/>
      <c r="J63"/>
      <c r="K63"/>
      <c r="L63"/>
      <c r="M63"/>
      <c r="N63"/>
      <c r="O63"/>
      <c r="P63"/>
      <c r="Q63"/>
      <c r="R63" s="11"/>
      <c r="S63" s="11"/>
      <c r="T63" s="11"/>
      <c r="U63" s="11"/>
      <c r="V63" s="11"/>
      <c r="W63" s="11"/>
      <c r="X63" s="11"/>
      <c r="Y63" s="11"/>
      <c r="Z63" s="11"/>
      <c r="AA63" s="11"/>
    </row>
    <row r="64" spans="1:30" ht="14.1" customHeight="1">
      <c r="A64"/>
      <c r="B64"/>
      <c r="C64"/>
      <c r="D64"/>
      <c r="E64"/>
      <c r="F64"/>
      <c r="G64"/>
      <c r="H64"/>
      <c r="I64"/>
      <c r="J64"/>
      <c r="K64"/>
      <c r="L64"/>
      <c r="M64"/>
      <c r="N64"/>
      <c r="O64"/>
      <c r="P64"/>
      <c r="Q64"/>
      <c r="R64" s="11"/>
      <c r="S64" s="11"/>
      <c r="T64" s="11"/>
      <c r="U64" s="11"/>
      <c r="V64" s="11"/>
      <c r="W64" s="11"/>
      <c r="X64" s="11"/>
      <c r="Y64" s="11"/>
      <c r="Z64" s="11"/>
      <c r="AA64" s="11"/>
    </row>
    <row r="65" spans="1:27" ht="14.1" customHeight="1">
      <c r="A65"/>
      <c r="B65"/>
      <c r="C65"/>
      <c r="D65"/>
      <c r="E65"/>
      <c r="F65"/>
      <c r="G65"/>
      <c r="H65"/>
      <c r="I65"/>
      <c r="J65"/>
      <c r="K65"/>
      <c r="L65"/>
      <c r="M65"/>
      <c r="N65"/>
      <c r="O65"/>
      <c r="P65"/>
      <c r="Q65"/>
      <c r="R65" s="11"/>
      <c r="S65" s="11"/>
      <c r="T65" s="11"/>
      <c r="U65" s="11"/>
      <c r="V65" s="11"/>
      <c r="W65" s="11"/>
      <c r="X65" s="11"/>
      <c r="Y65" s="11"/>
      <c r="Z65" s="11"/>
      <c r="AA65" s="11"/>
    </row>
    <row r="66" spans="1:27" ht="14.1" customHeight="1">
      <c r="A66"/>
      <c r="B66"/>
      <c r="C66"/>
      <c r="D66"/>
      <c r="E66"/>
      <c r="F66"/>
      <c r="G66"/>
      <c r="H66"/>
      <c r="I66"/>
      <c r="J66"/>
      <c r="K66"/>
      <c r="L66"/>
      <c r="M66"/>
      <c r="N66"/>
      <c r="O66"/>
      <c r="P66"/>
      <c r="Q66"/>
      <c r="R66" s="11"/>
      <c r="S66" s="11"/>
      <c r="T66" s="11"/>
      <c r="U66" s="11"/>
      <c r="V66" s="11"/>
      <c r="W66" s="11"/>
      <c r="X66" s="11"/>
      <c r="Y66" s="11"/>
      <c r="Z66" s="11"/>
      <c r="AA66" s="11"/>
    </row>
    <row r="67" spans="1:27" ht="14.1" customHeight="1">
      <c r="A67"/>
      <c r="B67"/>
      <c r="C67"/>
      <c r="D67"/>
      <c r="E67"/>
      <c r="F67"/>
      <c r="G67"/>
      <c r="H67"/>
      <c r="I67"/>
      <c r="J67"/>
      <c r="K67"/>
      <c r="L67"/>
      <c r="M67"/>
      <c r="N67"/>
      <c r="O67"/>
      <c r="P67"/>
      <c r="Q67"/>
      <c r="R67" s="11"/>
      <c r="S67" s="11"/>
      <c r="T67" s="11"/>
      <c r="U67" s="11"/>
      <c r="V67" s="11"/>
      <c r="W67" s="11"/>
      <c r="X67" s="11"/>
      <c r="Y67" s="11"/>
      <c r="Z67" s="11"/>
      <c r="AA67" s="11"/>
    </row>
    <row r="68" spans="1:27" ht="14.1" customHeight="1">
      <c r="A68"/>
      <c r="B68"/>
      <c r="C68"/>
      <c r="D68"/>
      <c r="E68"/>
      <c r="F68"/>
      <c r="G68"/>
      <c r="H68"/>
      <c r="I68"/>
      <c r="J68"/>
      <c r="K68"/>
      <c r="L68"/>
      <c r="M68"/>
      <c r="N68"/>
      <c r="O68"/>
      <c r="P68"/>
      <c r="Q68"/>
      <c r="R68" s="11"/>
      <c r="S68" s="11"/>
      <c r="T68" s="11"/>
      <c r="U68" s="11"/>
      <c r="V68" s="11"/>
      <c r="W68" s="11"/>
      <c r="X68" s="11"/>
      <c r="Y68" s="11"/>
      <c r="Z68" s="11"/>
      <c r="AA68" s="11"/>
    </row>
    <row r="69" spans="1:27" ht="14.1" customHeight="1">
      <c r="A69"/>
      <c r="B69"/>
      <c r="C69"/>
      <c r="D69"/>
      <c r="E69"/>
      <c r="F69"/>
      <c r="G69"/>
      <c r="H69"/>
      <c r="I69"/>
      <c r="J69"/>
      <c r="K69"/>
      <c r="L69"/>
      <c r="M69"/>
      <c r="N69"/>
      <c r="O69"/>
      <c r="P69"/>
      <c r="Q69"/>
      <c r="R69" s="11"/>
      <c r="S69" s="11"/>
      <c r="T69" s="11"/>
      <c r="U69" s="11"/>
      <c r="V69" s="11"/>
      <c r="W69" s="11"/>
      <c r="X69" s="11"/>
      <c r="Y69" s="11"/>
      <c r="Z69" s="11"/>
      <c r="AA69" s="11"/>
    </row>
    <row r="70" spans="1:27" ht="14.1" customHeight="1">
      <c r="A70"/>
      <c r="B70"/>
      <c r="C70"/>
      <c r="D70"/>
      <c r="E70"/>
      <c r="F70"/>
      <c r="G70"/>
      <c r="H70"/>
      <c r="I70"/>
      <c r="J70"/>
      <c r="K70"/>
      <c r="L70"/>
      <c r="M70"/>
      <c r="N70"/>
      <c r="O70"/>
      <c r="P70"/>
      <c r="Q70"/>
      <c r="R70" s="11"/>
      <c r="S70" s="11"/>
      <c r="T70" s="11"/>
      <c r="U70" s="11"/>
      <c r="V70" s="11"/>
      <c r="W70" s="11"/>
      <c r="X70" s="11"/>
      <c r="Y70" s="11"/>
      <c r="Z70" s="11"/>
      <c r="AA70" s="11"/>
    </row>
    <row r="71" spans="1:27" ht="14.1" customHeight="1">
      <c r="A71"/>
      <c r="B71"/>
      <c r="C71"/>
      <c r="D71"/>
      <c r="E71"/>
      <c r="F71"/>
      <c r="G71"/>
      <c r="H71"/>
      <c r="I71"/>
      <c r="J71"/>
      <c r="K71"/>
      <c r="L71"/>
      <c r="M71"/>
      <c r="N71"/>
      <c r="O71"/>
      <c r="P71"/>
      <c r="Q71"/>
      <c r="R71" s="11"/>
      <c r="S71" s="11"/>
      <c r="T71" s="11"/>
      <c r="U71" s="11"/>
      <c r="V71" s="11"/>
      <c r="W71" s="11"/>
      <c r="X71" s="11"/>
      <c r="Y71" s="11"/>
      <c r="Z71" s="11"/>
      <c r="AA71" s="11"/>
    </row>
    <row r="72" spans="1:27" ht="14.1" customHeight="1">
      <c r="A72"/>
      <c r="B72"/>
      <c r="C72"/>
      <c r="D72"/>
      <c r="E72"/>
      <c r="F72"/>
      <c r="G72"/>
      <c r="H72"/>
      <c r="I72"/>
      <c r="J72"/>
      <c r="K72"/>
      <c r="L72"/>
      <c r="M72"/>
      <c r="N72"/>
      <c r="O72"/>
      <c r="P72"/>
      <c r="Q72"/>
      <c r="R72" s="11"/>
      <c r="S72" s="11"/>
      <c r="T72" s="11"/>
      <c r="U72" s="11"/>
      <c r="V72" s="11"/>
      <c r="W72" s="11"/>
      <c r="X72" s="11"/>
      <c r="Y72" s="11"/>
      <c r="Z72" s="11"/>
      <c r="AA72" s="11"/>
    </row>
    <row r="73" spans="1:27" ht="14.1" customHeight="1">
      <c r="A73"/>
      <c r="B73"/>
      <c r="C73"/>
      <c r="D73"/>
      <c r="E73"/>
      <c r="F73"/>
      <c r="G73"/>
      <c r="H73"/>
      <c r="I73"/>
      <c r="J73"/>
      <c r="K73"/>
      <c r="L73"/>
      <c r="M73"/>
      <c r="N73"/>
      <c r="O73"/>
      <c r="P73"/>
      <c r="Q73"/>
    </row>
    <row r="74" spans="1:27" ht="14.1" customHeight="1">
      <c r="A74"/>
      <c r="B74"/>
      <c r="C74"/>
      <c r="D74"/>
      <c r="E74"/>
      <c r="F74"/>
      <c r="G74"/>
      <c r="H74"/>
      <c r="I74"/>
      <c r="J74"/>
      <c r="K74"/>
      <c r="L74"/>
      <c r="M74"/>
      <c r="N74"/>
      <c r="O74"/>
      <c r="P74"/>
      <c r="Q74"/>
    </row>
    <row r="75" spans="1:27" ht="14.1" customHeight="1">
      <c r="A75"/>
      <c r="B75"/>
      <c r="C75"/>
      <c r="D75"/>
      <c r="E75"/>
      <c r="F75"/>
      <c r="G75"/>
      <c r="H75"/>
      <c r="I75"/>
      <c r="J75"/>
      <c r="K75"/>
      <c r="L75"/>
      <c r="M75"/>
      <c r="N75"/>
      <c r="O75"/>
      <c r="P75"/>
      <c r="Q75"/>
    </row>
    <row r="76" spans="1:27" ht="14.1" customHeight="1">
      <c r="A76"/>
      <c r="B76"/>
      <c r="C76"/>
      <c r="D76"/>
      <c r="E76"/>
      <c r="F76"/>
      <c r="G76"/>
      <c r="H76"/>
      <c r="I76"/>
      <c r="J76"/>
      <c r="K76"/>
      <c r="L76"/>
      <c r="M76"/>
      <c r="N76"/>
      <c r="O76"/>
      <c r="P76"/>
      <c r="Q76"/>
    </row>
    <row r="77" spans="1:27" ht="14.1" customHeight="1">
      <c r="A77"/>
      <c r="B77"/>
      <c r="C77"/>
      <c r="D77"/>
      <c r="E77"/>
      <c r="F77"/>
      <c r="G77"/>
      <c r="H77"/>
      <c r="I77"/>
      <c r="J77"/>
      <c r="K77"/>
      <c r="L77"/>
      <c r="M77"/>
      <c r="N77"/>
      <c r="O77"/>
      <c r="P77"/>
      <c r="Q77"/>
    </row>
    <row r="78" spans="1:27" ht="14.1" customHeight="1">
      <c r="A78"/>
      <c r="B78"/>
      <c r="C78"/>
      <c r="D78"/>
      <c r="E78"/>
      <c r="F78"/>
      <c r="G78"/>
      <c r="H78"/>
      <c r="I78"/>
      <c r="J78"/>
      <c r="K78"/>
      <c r="L78"/>
      <c r="M78"/>
      <c r="N78"/>
      <c r="O78"/>
      <c r="P78"/>
      <c r="Q78"/>
    </row>
    <row r="79" spans="1:27" ht="14.1" customHeight="1">
      <c r="A79"/>
      <c r="B79"/>
      <c r="C79"/>
      <c r="D79"/>
      <c r="E79"/>
      <c r="F79"/>
      <c r="G79"/>
      <c r="H79"/>
      <c r="I79"/>
      <c r="J79"/>
      <c r="K79"/>
      <c r="L79"/>
      <c r="M79"/>
      <c r="N79"/>
      <c r="O79"/>
      <c r="P79"/>
      <c r="Q79"/>
    </row>
    <row r="80" spans="1:27" ht="14.1" customHeight="1">
      <c r="A80"/>
      <c r="B80"/>
      <c r="C80"/>
      <c r="D80"/>
      <c r="E80"/>
      <c r="F80"/>
      <c r="G80"/>
      <c r="H80"/>
      <c r="I80"/>
      <c r="J80"/>
      <c r="K80"/>
      <c r="L80"/>
      <c r="M80"/>
      <c r="N80"/>
      <c r="O80"/>
      <c r="P80"/>
      <c r="Q80"/>
    </row>
    <row r="81" spans="1:17" ht="14.1" customHeight="1">
      <c r="A81"/>
      <c r="B81"/>
      <c r="C81"/>
      <c r="D81"/>
      <c r="E81"/>
      <c r="F81"/>
      <c r="G81"/>
      <c r="H81"/>
      <c r="I81"/>
      <c r="J81"/>
      <c r="K81"/>
      <c r="L81"/>
      <c r="M81"/>
      <c r="N81"/>
      <c r="O81"/>
      <c r="P81"/>
      <c r="Q81"/>
    </row>
    <row r="82" spans="1:17" ht="14.1" customHeight="1">
      <c r="A82"/>
      <c r="B82"/>
      <c r="C82"/>
      <c r="D82"/>
      <c r="E82"/>
      <c r="F82"/>
      <c r="G82"/>
      <c r="H82"/>
      <c r="I82"/>
      <c r="J82"/>
      <c r="K82"/>
      <c r="L82"/>
      <c r="M82"/>
      <c r="N82"/>
      <c r="O82"/>
      <c r="P82"/>
      <c r="Q82"/>
    </row>
    <row r="83" spans="1:17" ht="14.1" customHeight="1">
      <c r="A83"/>
      <c r="B83"/>
      <c r="C83"/>
      <c r="D83"/>
      <c r="E83"/>
      <c r="F83"/>
      <c r="G83"/>
      <c r="H83"/>
      <c r="I83"/>
      <c r="J83"/>
      <c r="K83"/>
      <c r="L83"/>
      <c r="M83"/>
      <c r="N83"/>
      <c r="O83"/>
      <c r="P83"/>
      <c r="Q83"/>
    </row>
    <row r="84" spans="1:17" ht="14.1" customHeight="1">
      <c r="A84"/>
      <c r="B84"/>
      <c r="C84"/>
      <c r="D84"/>
      <c r="E84"/>
      <c r="F84"/>
      <c r="G84"/>
      <c r="H84"/>
      <c r="I84"/>
      <c r="J84"/>
      <c r="K84"/>
      <c r="L84"/>
      <c r="M84"/>
      <c r="N84"/>
      <c r="O84"/>
      <c r="P84"/>
      <c r="Q84"/>
    </row>
    <row r="85" spans="1:17" ht="14.1" customHeight="1">
      <c r="A85"/>
      <c r="B85"/>
      <c r="C85"/>
      <c r="D85"/>
      <c r="E85"/>
      <c r="F85"/>
      <c r="G85"/>
      <c r="H85"/>
      <c r="I85"/>
      <c r="J85"/>
      <c r="K85"/>
      <c r="L85"/>
      <c r="M85"/>
      <c r="N85"/>
      <c r="O85"/>
      <c r="P85"/>
      <c r="Q85"/>
    </row>
    <row r="86" spans="1:17" ht="14.1" customHeight="1">
      <c r="A86"/>
      <c r="B86"/>
      <c r="C86"/>
      <c r="D86"/>
      <c r="E86"/>
      <c r="F86"/>
      <c r="G86"/>
      <c r="H86"/>
      <c r="I86"/>
      <c r="J86"/>
      <c r="K86"/>
      <c r="L86"/>
      <c r="M86"/>
      <c r="N86"/>
      <c r="O86"/>
      <c r="P86"/>
      <c r="Q86"/>
    </row>
    <row r="87" spans="1:17" ht="14.1" customHeight="1">
      <c r="A87"/>
      <c r="B87"/>
      <c r="C87"/>
      <c r="D87"/>
      <c r="E87"/>
      <c r="F87"/>
      <c r="G87"/>
      <c r="H87"/>
      <c r="I87"/>
      <c r="J87"/>
      <c r="K87"/>
      <c r="L87"/>
      <c r="M87"/>
      <c r="N87"/>
      <c r="O87"/>
      <c r="P87"/>
      <c r="Q87"/>
    </row>
    <row r="88" spans="1:17" ht="14.1" customHeight="1">
      <c r="A88"/>
      <c r="B88"/>
      <c r="C88"/>
      <c r="D88"/>
      <c r="E88"/>
      <c r="F88"/>
      <c r="G88"/>
      <c r="H88"/>
      <c r="I88"/>
      <c r="J88"/>
      <c r="K88"/>
      <c r="L88"/>
      <c r="M88"/>
      <c r="N88"/>
      <c r="O88"/>
      <c r="P88"/>
      <c r="Q88"/>
    </row>
    <row r="89" spans="1:17" ht="14.1" customHeight="1">
      <c r="A89"/>
      <c r="B89"/>
      <c r="C89"/>
      <c r="D89"/>
      <c r="E89"/>
      <c r="F89"/>
      <c r="G89"/>
      <c r="H89"/>
      <c r="I89"/>
      <c r="J89"/>
      <c r="K89"/>
      <c r="L89"/>
      <c r="M89"/>
      <c r="N89"/>
      <c r="O89"/>
      <c r="P89"/>
      <c r="Q89"/>
    </row>
    <row r="90" spans="1:17" ht="14.1" customHeight="1">
      <c r="A90"/>
      <c r="B90"/>
      <c r="C90"/>
      <c r="D90"/>
      <c r="E90"/>
      <c r="F90"/>
      <c r="G90"/>
      <c r="H90"/>
      <c r="I90"/>
      <c r="J90"/>
      <c r="K90"/>
      <c r="L90"/>
      <c r="M90"/>
      <c r="N90"/>
      <c r="O90"/>
      <c r="P90"/>
      <c r="Q90"/>
    </row>
    <row r="91" spans="1:17" ht="14.1" customHeight="1">
      <c r="A91"/>
      <c r="B91"/>
      <c r="C91"/>
      <c r="D91"/>
      <c r="E91"/>
      <c r="F91"/>
      <c r="G91"/>
      <c r="H91"/>
      <c r="I91"/>
      <c r="J91"/>
      <c r="K91"/>
      <c r="L91"/>
      <c r="M91"/>
      <c r="N91"/>
      <c r="O91"/>
      <c r="P91"/>
      <c r="Q91"/>
    </row>
    <row r="92" spans="1:17" ht="14.1" customHeight="1">
      <c r="A92"/>
      <c r="B92"/>
      <c r="C92"/>
      <c r="D92"/>
      <c r="E92"/>
      <c r="F92"/>
      <c r="G92"/>
      <c r="H92"/>
      <c r="I92"/>
      <c r="J92"/>
      <c r="K92"/>
      <c r="L92"/>
      <c r="M92"/>
      <c r="N92"/>
      <c r="O92"/>
      <c r="P92"/>
      <c r="Q92"/>
    </row>
    <row r="93" spans="1:17" ht="14.1" customHeight="1">
      <c r="A93"/>
      <c r="B93"/>
      <c r="C93"/>
      <c r="D93"/>
      <c r="E93"/>
      <c r="F93"/>
      <c r="G93"/>
      <c r="H93"/>
      <c r="I93"/>
      <c r="J93"/>
      <c r="K93"/>
      <c r="L93"/>
      <c r="M93"/>
      <c r="N93"/>
      <c r="O93"/>
      <c r="P93"/>
      <c r="Q93"/>
    </row>
    <row r="94" spans="1:17" ht="14.1" customHeight="1">
      <c r="A94"/>
      <c r="B94"/>
      <c r="C94"/>
      <c r="D94"/>
      <c r="E94"/>
      <c r="F94"/>
      <c r="G94"/>
      <c r="H94"/>
      <c r="I94"/>
      <c r="J94"/>
      <c r="K94"/>
      <c r="L94"/>
      <c r="M94"/>
      <c r="N94"/>
      <c r="O94"/>
      <c r="P94"/>
      <c r="Q94"/>
    </row>
    <row r="95" spans="1:17" ht="14.1" customHeight="1">
      <c r="A95"/>
      <c r="B95"/>
      <c r="C95"/>
      <c r="D95"/>
      <c r="E95"/>
      <c r="F95"/>
      <c r="G95"/>
      <c r="H95"/>
      <c r="I95"/>
      <c r="J95"/>
      <c r="K95"/>
      <c r="L95"/>
      <c r="M95"/>
      <c r="N95"/>
      <c r="O95"/>
      <c r="P95"/>
      <c r="Q95"/>
    </row>
    <row r="96" spans="1:17" ht="14.1" customHeight="1">
      <c r="A96"/>
      <c r="B96"/>
      <c r="C96"/>
      <c r="D96"/>
      <c r="E96"/>
      <c r="F96"/>
      <c r="G96"/>
      <c r="H96"/>
      <c r="I96"/>
      <c r="J96"/>
      <c r="K96"/>
      <c r="L96"/>
      <c r="M96"/>
      <c r="N96"/>
      <c r="O96"/>
      <c r="P96"/>
      <c r="Q96"/>
    </row>
    <row r="97" spans="1:17" ht="14.1" customHeight="1">
      <c r="A97"/>
      <c r="B97"/>
      <c r="C97"/>
      <c r="D97"/>
      <c r="E97"/>
      <c r="F97"/>
      <c r="G97"/>
      <c r="H97"/>
      <c r="I97"/>
      <c r="J97"/>
      <c r="K97"/>
      <c r="L97"/>
      <c r="M97"/>
      <c r="N97"/>
      <c r="O97"/>
      <c r="P97"/>
      <c r="Q97"/>
    </row>
    <row r="98" spans="1:17" ht="14.1" customHeight="1">
      <c r="A98"/>
      <c r="B98"/>
      <c r="C98"/>
      <c r="D98"/>
      <c r="E98"/>
      <c r="F98"/>
      <c r="G98"/>
      <c r="H98"/>
      <c r="I98"/>
      <c r="J98"/>
      <c r="K98"/>
      <c r="L98"/>
      <c r="M98"/>
      <c r="N98"/>
      <c r="O98"/>
      <c r="P98"/>
      <c r="Q98"/>
    </row>
    <row r="99" spans="1:17" ht="14.1" customHeight="1">
      <c r="A99"/>
      <c r="B99"/>
      <c r="C99"/>
      <c r="D99"/>
      <c r="E99"/>
      <c r="F99"/>
      <c r="G99"/>
      <c r="H99"/>
      <c r="I99"/>
      <c r="J99"/>
      <c r="K99"/>
      <c r="L99"/>
      <c r="M99"/>
      <c r="N99"/>
      <c r="O99"/>
      <c r="P99"/>
      <c r="Q99"/>
    </row>
    <row r="100" spans="1:17" ht="14.1" customHeight="1">
      <c r="A100"/>
      <c r="B100"/>
      <c r="C100"/>
      <c r="D100"/>
      <c r="E100"/>
      <c r="F100"/>
      <c r="G100"/>
      <c r="H100"/>
      <c r="I100"/>
      <c r="J100"/>
      <c r="K100"/>
      <c r="L100"/>
      <c r="M100"/>
      <c r="N100"/>
      <c r="O100"/>
      <c r="P100"/>
      <c r="Q100"/>
    </row>
    <row r="101" spans="1:17" ht="14.1" customHeight="1">
      <c r="A101"/>
      <c r="B101"/>
      <c r="C101"/>
      <c r="D101"/>
      <c r="E101"/>
      <c r="F101"/>
      <c r="G101"/>
      <c r="H101"/>
      <c r="I101"/>
      <c r="J101"/>
      <c r="K101"/>
      <c r="L101"/>
      <c r="M101"/>
      <c r="N101"/>
      <c r="O101"/>
      <c r="P101"/>
      <c r="Q101"/>
    </row>
    <row r="102" spans="1:17" ht="14.1" customHeight="1">
      <c r="A102"/>
      <c r="B102"/>
      <c r="C102"/>
      <c r="D102"/>
      <c r="E102"/>
      <c r="F102"/>
      <c r="G102"/>
      <c r="H102"/>
      <c r="I102"/>
      <c r="J102"/>
      <c r="K102"/>
      <c r="L102"/>
      <c r="M102"/>
      <c r="N102"/>
      <c r="O102"/>
      <c r="P102"/>
      <c r="Q102"/>
    </row>
    <row r="103" spans="1:17" ht="14.1" customHeight="1">
      <c r="A103"/>
      <c r="B103"/>
      <c r="C103"/>
      <c r="D103"/>
      <c r="E103"/>
      <c r="F103"/>
      <c r="G103"/>
      <c r="H103"/>
      <c r="I103"/>
      <c r="J103"/>
      <c r="K103"/>
      <c r="L103"/>
      <c r="M103"/>
      <c r="N103"/>
      <c r="O103"/>
      <c r="P103"/>
      <c r="Q103"/>
    </row>
    <row r="104" spans="1:17" ht="14.1" customHeight="1">
      <c r="A104"/>
      <c r="B104"/>
      <c r="C104"/>
      <c r="D104"/>
      <c r="E104"/>
      <c r="F104"/>
      <c r="G104"/>
      <c r="H104"/>
      <c r="I104"/>
      <c r="J104"/>
      <c r="K104"/>
      <c r="L104"/>
      <c r="M104"/>
      <c r="N104"/>
      <c r="O104"/>
      <c r="P104"/>
      <c r="Q104"/>
    </row>
    <row r="105" spans="1:17" ht="14.1" customHeight="1">
      <c r="A105"/>
      <c r="B105"/>
      <c r="C105"/>
      <c r="D105"/>
      <c r="E105"/>
      <c r="F105"/>
      <c r="G105"/>
      <c r="H105"/>
      <c r="I105"/>
      <c r="J105"/>
      <c r="K105"/>
      <c r="L105"/>
      <c r="M105"/>
      <c r="N105"/>
      <c r="O105"/>
      <c r="P105"/>
      <c r="Q105"/>
    </row>
    <row r="106" spans="1:17" ht="14.1" customHeight="1">
      <c r="A106"/>
      <c r="B106"/>
      <c r="C106"/>
      <c r="D106"/>
      <c r="E106"/>
      <c r="F106"/>
      <c r="G106"/>
      <c r="H106"/>
      <c r="I106"/>
      <c r="J106"/>
      <c r="K106"/>
      <c r="L106"/>
      <c r="M106"/>
      <c r="N106"/>
      <c r="O106"/>
      <c r="P106"/>
      <c r="Q106"/>
    </row>
    <row r="107" spans="1:17" ht="14.1" customHeight="1">
      <c r="A107"/>
      <c r="B107"/>
      <c r="C107"/>
      <c r="D107"/>
      <c r="E107"/>
      <c r="F107"/>
      <c r="G107"/>
      <c r="H107"/>
      <c r="I107"/>
      <c r="J107"/>
      <c r="K107"/>
      <c r="L107"/>
      <c r="M107"/>
      <c r="N107"/>
      <c r="O107"/>
      <c r="P107"/>
      <c r="Q107"/>
    </row>
    <row r="108" spans="1:17" ht="14.1" customHeight="1">
      <c r="A108"/>
      <c r="B108"/>
      <c r="C108"/>
      <c r="D108"/>
      <c r="E108"/>
      <c r="F108"/>
      <c r="G108"/>
      <c r="H108"/>
      <c r="I108"/>
      <c r="J108"/>
      <c r="K108"/>
      <c r="L108"/>
      <c r="M108"/>
      <c r="N108"/>
      <c r="O108"/>
      <c r="P108"/>
      <c r="Q108"/>
    </row>
    <row r="109" spans="1:17" ht="14.1" customHeight="1">
      <c r="A109"/>
      <c r="B109"/>
      <c r="C109"/>
      <c r="D109"/>
      <c r="E109"/>
      <c r="F109"/>
      <c r="G109"/>
      <c r="H109"/>
      <c r="I109"/>
      <c r="J109"/>
      <c r="K109"/>
      <c r="L109"/>
      <c r="M109"/>
      <c r="N109"/>
      <c r="O109"/>
      <c r="P109"/>
      <c r="Q109"/>
    </row>
    <row r="110" spans="1:17" ht="14.1" customHeight="1">
      <c r="A110"/>
      <c r="B110"/>
      <c r="C110"/>
      <c r="D110"/>
      <c r="E110"/>
      <c r="F110"/>
      <c r="G110"/>
      <c r="H110"/>
      <c r="I110"/>
      <c r="J110"/>
      <c r="K110"/>
      <c r="L110"/>
      <c r="M110"/>
      <c r="N110"/>
      <c r="O110"/>
      <c r="P110"/>
      <c r="Q110"/>
    </row>
    <row r="111" spans="1:17" ht="14.1" customHeight="1">
      <c r="A111"/>
      <c r="B111"/>
      <c r="C111"/>
      <c r="D111"/>
      <c r="E111"/>
      <c r="F111"/>
      <c r="G111"/>
      <c r="H111"/>
      <c r="I111"/>
      <c r="J111"/>
      <c r="K111"/>
      <c r="L111"/>
      <c r="M111"/>
      <c r="N111"/>
      <c r="O111"/>
      <c r="P111"/>
      <c r="Q111"/>
    </row>
    <row r="112" spans="1:17" ht="14.1" customHeight="1">
      <c r="A112"/>
      <c r="B112"/>
      <c r="C112"/>
      <c r="D112"/>
      <c r="E112"/>
      <c r="F112"/>
      <c r="G112"/>
      <c r="H112"/>
      <c r="I112"/>
      <c r="J112"/>
      <c r="K112"/>
      <c r="L112"/>
      <c r="M112"/>
      <c r="N112"/>
      <c r="O112"/>
      <c r="P112"/>
      <c r="Q112"/>
    </row>
    <row r="113" spans="1:17" ht="14.1" customHeight="1">
      <c r="A113"/>
      <c r="B113"/>
      <c r="C113"/>
      <c r="D113"/>
      <c r="E113"/>
      <c r="F113"/>
      <c r="G113"/>
      <c r="H113"/>
      <c r="I113"/>
      <c r="J113"/>
      <c r="K113"/>
      <c r="L113"/>
      <c r="M113"/>
      <c r="N113"/>
      <c r="O113"/>
      <c r="P113"/>
      <c r="Q113"/>
    </row>
    <row r="114" spans="1:17" ht="14.1" customHeight="1">
      <c r="A114"/>
      <c r="B114"/>
      <c r="C114"/>
      <c r="D114"/>
      <c r="E114"/>
      <c r="F114"/>
      <c r="G114"/>
      <c r="H114"/>
      <c r="I114"/>
      <c r="J114"/>
      <c r="K114"/>
      <c r="L114"/>
      <c r="M114"/>
      <c r="N114"/>
      <c r="O114"/>
      <c r="P114"/>
      <c r="Q114"/>
    </row>
    <row r="115" spans="1:17" ht="14.1" customHeight="1">
      <c r="A115"/>
      <c r="B115"/>
      <c r="C115"/>
      <c r="D115"/>
      <c r="E115"/>
      <c r="F115"/>
      <c r="G115"/>
      <c r="H115"/>
      <c r="I115"/>
      <c r="J115"/>
      <c r="K115"/>
      <c r="L115"/>
      <c r="M115"/>
      <c r="N115"/>
      <c r="O115"/>
      <c r="P115"/>
      <c r="Q115"/>
    </row>
    <row r="116" spans="1:17" ht="14.1" customHeight="1">
      <c r="A116"/>
      <c r="B116"/>
      <c r="C116"/>
      <c r="D116"/>
      <c r="E116"/>
      <c r="F116"/>
      <c r="G116"/>
      <c r="H116"/>
      <c r="I116"/>
      <c r="J116"/>
      <c r="K116"/>
      <c r="L116"/>
      <c r="M116"/>
      <c r="N116"/>
      <c r="O116"/>
      <c r="P116"/>
      <c r="Q116"/>
    </row>
  </sheetData>
  <sheetProtection selectLockedCells="1" selectUnlockedCells="1"/>
  <mergeCells count="100">
    <mergeCell ref="P58:X58"/>
    <mergeCell ref="P59:X60"/>
    <mergeCell ref="P61:X61"/>
    <mergeCell ref="P55:R55"/>
    <mergeCell ref="S55:U55"/>
    <mergeCell ref="V55:X55"/>
    <mergeCell ref="P56:P57"/>
    <mergeCell ref="Q56:Q57"/>
    <mergeCell ref="R56:R57"/>
    <mergeCell ref="P47:X47"/>
    <mergeCell ref="P48:X49"/>
    <mergeCell ref="P50:X50"/>
    <mergeCell ref="P52:U52"/>
    <mergeCell ref="P53:U54"/>
    <mergeCell ref="V53:V54"/>
    <mergeCell ref="W53:W54"/>
    <mergeCell ref="X53:X54"/>
    <mergeCell ref="P44:R44"/>
    <mergeCell ref="S44:U44"/>
    <mergeCell ref="V44:X44"/>
    <mergeCell ref="P45:P46"/>
    <mergeCell ref="Q45:Q46"/>
    <mergeCell ref="R45:R46"/>
    <mergeCell ref="P36:X36"/>
    <mergeCell ref="P37:X38"/>
    <mergeCell ref="P39:X39"/>
    <mergeCell ref="P41:U41"/>
    <mergeCell ref="P42:U43"/>
    <mergeCell ref="V42:V43"/>
    <mergeCell ref="W42:W43"/>
    <mergeCell ref="X42:X43"/>
    <mergeCell ref="B25:G29"/>
    <mergeCell ref="P25:X25"/>
    <mergeCell ref="P26:X27"/>
    <mergeCell ref="P28:X28"/>
    <mergeCell ref="P30:U30"/>
    <mergeCell ref="B31:M31"/>
    <mergeCell ref="P31:U32"/>
    <mergeCell ref="V31:V32"/>
    <mergeCell ref="W31:W32"/>
    <mergeCell ref="X31:X32"/>
    <mergeCell ref="B32:M35"/>
    <mergeCell ref="P33:R33"/>
    <mergeCell ref="S33:U33"/>
    <mergeCell ref="V33:X33"/>
    <mergeCell ref="P34:P35"/>
    <mergeCell ref="Q34:Q35"/>
    <mergeCell ref="R34:R35"/>
    <mergeCell ref="C23:D23"/>
    <mergeCell ref="F23:G23"/>
    <mergeCell ref="P23:P24"/>
    <mergeCell ref="Q23:Q24"/>
    <mergeCell ref="R23:R24"/>
    <mergeCell ref="B24:G24"/>
    <mergeCell ref="P15:X16"/>
    <mergeCell ref="P17:X17"/>
    <mergeCell ref="B18:C18"/>
    <mergeCell ref="P19:U19"/>
    <mergeCell ref="P20:U21"/>
    <mergeCell ref="V20:V21"/>
    <mergeCell ref="W20:W21"/>
    <mergeCell ref="X20:X21"/>
    <mergeCell ref="B21:B22"/>
    <mergeCell ref="C21:G22"/>
    <mergeCell ref="P22:R22"/>
    <mergeCell ref="S22:U22"/>
    <mergeCell ref="V22:X22"/>
    <mergeCell ref="B8:D8"/>
    <mergeCell ref="F8:G9"/>
    <mergeCell ref="I8:M8"/>
    <mergeCell ref="P8:U8"/>
    <mergeCell ref="I9:M29"/>
    <mergeCell ref="P9:U10"/>
    <mergeCell ref="P12:P13"/>
    <mergeCell ref="Q12:Q13"/>
    <mergeCell ref="R12:R13"/>
    <mergeCell ref="P14:X14"/>
    <mergeCell ref="V9:V10"/>
    <mergeCell ref="W9:W10"/>
    <mergeCell ref="X9:X10"/>
    <mergeCell ref="P11:R11"/>
    <mergeCell ref="S11:U11"/>
    <mergeCell ref="V11:X11"/>
    <mergeCell ref="X4:X5"/>
    <mergeCell ref="B5:C6"/>
    <mergeCell ref="D5:D6"/>
    <mergeCell ref="F5:G6"/>
    <mergeCell ref="H5:I6"/>
    <mergeCell ref="J5:K6"/>
    <mergeCell ref="L5:M6"/>
    <mergeCell ref="P4:Q5"/>
    <mergeCell ref="R4:R5"/>
    <mergeCell ref="S4:T5"/>
    <mergeCell ref="U4:U5"/>
    <mergeCell ref="V4:W5"/>
    <mergeCell ref="B2:C3"/>
    <mergeCell ref="D2:H3"/>
    <mergeCell ref="I2:J3"/>
    <mergeCell ref="K2:M3"/>
    <mergeCell ref="P2:X3"/>
  </mergeCells>
  <phoneticPr fontId="54"/>
  <dataValidations count="4">
    <dataValidation type="list" operator="equal" allowBlank="1" showErrorMessage="1" sqref="M5:M6" xr:uid="{ED96F6E1-2F9B-4426-8097-9A00A9606405}">
      <formula1>$A$2:$A$8</formula1>
      <formula2>0</formula2>
    </dataValidation>
    <dataValidation type="list" operator="equal" allowBlank="1" sqref="L2" xr:uid="{3A2E3E9E-C302-44E9-9F22-BD6B378A4164}">
      <formula1>$AB$3:$AB$6</formula1>
      <formula2>0</formula2>
    </dataValidation>
    <dataValidation operator="equal" allowBlank="1" sqref="F11:G16" xr:uid="{34F83ED6-C3A4-422C-90A7-AB52FCE3A05F}">
      <formula1>$AF$35:$AF$36</formula1>
      <formula2>0</formula2>
    </dataValidation>
    <dataValidation type="list" operator="equal" allowBlank="1" sqref="M2:M3" xr:uid="{ED7FC866-3AC7-41D0-BD9C-78EF29D309DC}">
      <formula1>$AD$2:$AD$12</formula1>
      <formula2>0</formula2>
    </dataValidation>
  </dataValidation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47625</xdr:colOff>
                    <xdr:row>11</xdr:row>
                    <xdr:rowOff>161925</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47625</xdr:colOff>
                    <xdr:row>12</xdr:row>
                    <xdr:rowOff>161925</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47625</xdr:colOff>
                    <xdr:row>13</xdr:row>
                    <xdr:rowOff>161925</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47625</xdr:colOff>
                    <xdr:row>14</xdr:row>
                    <xdr:rowOff>161925</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47625</xdr:colOff>
                    <xdr:row>15</xdr:row>
                    <xdr:rowOff>161925</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38100</xdr:colOff>
                    <xdr:row>15</xdr:row>
                    <xdr:rowOff>161925</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38100</xdr:colOff>
                    <xdr:row>14</xdr:row>
                    <xdr:rowOff>161925</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38100</xdr:colOff>
                    <xdr:row>13</xdr:row>
                    <xdr:rowOff>161925</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38100</xdr:colOff>
                    <xdr:row>12</xdr:row>
                    <xdr:rowOff>161925</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38100</xdr:colOff>
                    <xdr:row>11</xdr:row>
                    <xdr:rowOff>161925</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38100</xdr:colOff>
                    <xdr:row>10</xdr:row>
                    <xdr:rowOff>161925</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47625</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xr:uid="{8EAC4544-9FEC-4FE3-9946-21DD2168012D}">
          <x14:formula1>
            <xm:f>リスト!$AB$2:$AB$5</xm:f>
          </x14:formula1>
          <x14:formula2>
            <xm:f>0</xm:f>
          </x14:formula2>
          <xm:sqref>K2</xm:sqref>
        </x14:dataValidation>
        <x14:dataValidation type="list" operator="equal" allowBlank="1" xr:uid="{7C3A671B-2AF5-4FDE-B989-5C2A78F64789}">
          <x14:formula1>
            <xm:f>リスト!$AD$2:$AD$12</xm:f>
          </x14:formula1>
          <x14:formula2>
            <xm:f>0</xm:f>
          </x14:formula2>
          <xm:sqref>D5</xm:sqref>
        </x14:dataValidation>
        <x14:dataValidation type="list" operator="equal" allowBlank="1" showErrorMessage="1" xr:uid="{E4E5A120-FB59-4691-84B8-FF58FF32F46E}">
          <x14:formula1>
            <xm:f>リスト!$A$2:$A$8</xm:f>
          </x14:formula1>
          <x14:formula2>
            <xm:f>0</xm:f>
          </x14:formula2>
          <xm:sqref>L5</xm:sqref>
        </x14:dataValidation>
        <x14:dataValidation type="list" operator="equal" allowBlank="1" xr:uid="{86B7A856-0197-47A4-BC93-7FA496E2FEB6}">
          <x14:formula1>
            <xm:f>リスト!$X$2:$X$46</xm:f>
          </x14:formula1>
          <x14:formula2>
            <xm:f>0</xm:f>
          </x14:formula2>
          <xm:sqref>S12:U13 S23:U24 S34:U35 S45:U46 S56:U57</xm:sqref>
        </x14:dataValidation>
        <x14:dataValidation type="list" operator="equal" allowBlank="1" xr:uid="{FE31F730-D93D-4D2D-92D0-0BCB9AA145E2}">
          <x14:formula1>
            <xm:f>リスト!$T$26:$T$33</xm:f>
          </x14:formula1>
          <x14:formula2>
            <xm:f>0</xm:f>
          </x14:formula2>
          <xm:sqref>V9 V20 V31 V42 V53</xm:sqref>
        </x14:dataValidation>
        <x14:dataValidation type="list" operator="equal" allowBlank="1" xr:uid="{FA8DA938-FBCC-4736-A0AD-3CAEC38B5468}">
          <x14:formula1>
            <xm:f>リスト!$V$2:$V$8</xm:f>
          </x14:formula1>
          <x14:formula2>
            <xm:f>0</xm:f>
          </x14:formula2>
          <xm:sqref>P12:R12 P23:R23 P34:R34 P45:R45 P56:R56</xm:sqref>
        </x14:dataValidation>
        <x14:dataValidation type="list" operator="equal" allowBlank="1" xr:uid="{6B8152BD-6C68-4F1C-B057-CB257E301D53}">
          <x14:formula1>
            <xm:f>リスト!$Z$2:$Z$16</xm:f>
          </x14:formula1>
          <x14:formula2>
            <xm:f>0</xm:f>
          </x14:formula2>
          <xm:sqref>V12:X13 V23:X24 V34:X35 V45:X46 V56:X57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F4E9-F530-4A2E-9052-D689C6E45BB5}">
  <dimension ref="A1:AD116"/>
  <sheetViews>
    <sheetView zoomScale="80" zoomScaleNormal="80" workbookViewId="0">
      <selection activeCell="K2" sqref="K2:M3"/>
    </sheetView>
  </sheetViews>
  <sheetFormatPr defaultColWidth="10.140625" defaultRowHeight="14.1" customHeight="1"/>
  <cols>
    <col min="1" max="16384" width="10.140625" style="132"/>
  </cols>
  <sheetData>
    <row r="1" spans="1:30" ht="14.1" customHeight="1" thickBot="1">
      <c r="A1" s="133"/>
      <c r="B1" s="134"/>
      <c r="C1" s="134"/>
      <c r="D1" s="134"/>
      <c r="E1" s="134"/>
      <c r="F1" s="134"/>
      <c r="G1" s="134"/>
      <c r="H1" s="134"/>
      <c r="I1" s="134"/>
      <c r="J1" s="134"/>
      <c r="K1" s="134"/>
      <c r="L1" s="134"/>
      <c r="M1" s="134"/>
      <c r="N1" s="135"/>
      <c r="O1" s="124"/>
      <c r="P1" s="124"/>
      <c r="Q1" s="124"/>
      <c r="R1" s="124"/>
      <c r="S1" s="124"/>
      <c r="T1" s="124"/>
      <c r="U1" s="124"/>
      <c r="V1" s="124"/>
      <c r="W1" s="124"/>
      <c r="X1" s="124"/>
      <c r="Y1" s="124"/>
      <c r="Z1"/>
      <c r="AA1"/>
      <c r="AB1"/>
      <c r="AC1"/>
      <c r="AD1"/>
    </row>
    <row r="2" spans="1:30" ht="14.1" customHeight="1" thickBot="1">
      <c r="A2" s="134"/>
      <c r="B2" s="587" t="s">
        <v>932</v>
      </c>
      <c r="C2" s="587"/>
      <c r="D2" s="588"/>
      <c r="E2" s="588"/>
      <c r="F2" s="588"/>
      <c r="G2" s="588"/>
      <c r="H2" s="588"/>
      <c r="I2" s="589" t="s">
        <v>933</v>
      </c>
      <c r="J2" s="589"/>
      <c r="K2" s="590" t="s">
        <v>19</v>
      </c>
      <c r="L2" s="590"/>
      <c r="M2" s="590"/>
      <c r="N2" s="135"/>
      <c r="O2" s="124"/>
      <c r="P2" s="565" t="s">
        <v>906</v>
      </c>
      <c r="Q2" s="565"/>
      <c r="R2" s="565"/>
      <c r="S2" s="565"/>
      <c r="T2" s="565"/>
      <c r="U2" s="565"/>
      <c r="V2" s="565"/>
      <c r="W2" s="565"/>
      <c r="X2" s="565"/>
      <c r="Y2" s="124"/>
      <c r="Z2"/>
      <c r="AA2"/>
      <c r="AB2"/>
      <c r="AC2"/>
      <c r="AD2"/>
    </row>
    <row r="3" spans="1:30" ht="14.1" customHeight="1" thickBot="1">
      <c r="A3" s="134"/>
      <c r="B3" s="587"/>
      <c r="C3" s="587"/>
      <c r="D3" s="588"/>
      <c r="E3" s="588"/>
      <c r="F3" s="588"/>
      <c r="G3" s="588"/>
      <c r="H3" s="588"/>
      <c r="I3" s="589"/>
      <c r="J3" s="589"/>
      <c r="K3" s="590"/>
      <c r="L3" s="590"/>
      <c r="M3" s="590"/>
      <c r="N3" s="135"/>
      <c r="O3" s="124"/>
      <c r="P3" s="565"/>
      <c r="Q3" s="565"/>
      <c r="R3" s="565"/>
      <c r="S3" s="565"/>
      <c r="T3" s="565"/>
      <c r="U3" s="565"/>
      <c r="V3" s="565"/>
      <c r="W3" s="565"/>
      <c r="X3" s="565"/>
      <c r="Y3" s="124"/>
      <c r="Z3"/>
      <c r="AA3"/>
      <c r="AB3"/>
      <c r="AC3"/>
      <c r="AD3"/>
    </row>
    <row r="4" spans="1:30" ht="14.1" customHeight="1" thickBot="1">
      <c r="A4" s="134"/>
      <c r="B4" s="134"/>
      <c r="C4" s="134"/>
      <c r="D4" s="134"/>
      <c r="E4" s="134"/>
      <c r="F4" s="134"/>
      <c r="G4" s="134"/>
      <c r="H4" s="134"/>
      <c r="I4" s="134"/>
      <c r="J4" s="134"/>
      <c r="K4" s="134"/>
      <c r="L4" s="134"/>
      <c r="M4" s="134"/>
      <c r="N4" s="135"/>
      <c r="O4" s="124"/>
      <c r="P4" s="566" t="s">
        <v>801</v>
      </c>
      <c r="Q4" s="566"/>
      <c r="R4" s="567">
        <f>F23</f>
        <v>3</v>
      </c>
      <c r="S4" s="568" t="s">
        <v>908</v>
      </c>
      <c r="T4" s="568"/>
      <c r="U4" s="567">
        <f>ROUNDDOWN((C23)/2,0)</f>
        <v>6</v>
      </c>
      <c r="V4" s="568" t="s">
        <v>909</v>
      </c>
      <c r="W4" s="568"/>
      <c r="X4" s="569">
        <f>ROUNDDOWN((C23)/3,0)</f>
        <v>4</v>
      </c>
      <c r="Y4" s="124"/>
      <c r="Z4"/>
      <c r="AA4"/>
      <c r="AB4"/>
      <c r="AC4"/>
      <c r="AD4"/>
    </row>
    <row r="5" spans="1:30" ht="14.1" customHeight="1" thickBot="1">
      <c r="A5" s="134"/>
      <c r="B5" s="587" t="s">
        <v>934</v>
      </c>
      <c r="C5" s="587"/>
      <c r="D5" s="591">
        <v>0</v>
      </c>
      <c r="E5" s="135"/>
      <c r="F5" s="587" t="s">
        <v>935</v>
      </c>
      <c r="G5" s="587"/>
      <c r="H5" s="592">
        <f>C23</f>
        <v>12</v>
      </c>
      <c r="I5" s="592">
        <f>IF(L2="探索型",ROUNDDOWN(D23/3,0)+D23,D23)</f>
        <v>0</v>
      </c>
      <c r="J5" s="589" t="s">
        <v>936</v>
      </c>
      <c r="K5" s="589"/>
      <c r="L5" s="593" t="s">
        <v>19</v>
      </c>
      <c r="M5" s="593"/>
      <c r="N5" s="135"/>
      <c r="O5" s="125"/>
      <c r="P5" s="566"/>
      <c r="Q5" s="566"/>
      <c r="R5" s="567"/>
      <c r="S5" s="568"/>
      <c r="T5" s="568"/>
      <c r="U5" s="567"/>
      <c r="V5" s="568"/>
      <c r="W5" s="568"/>
      <c r="X5" s="569"/>
      <c r="Y5" s="124"/>
      <c r="Z5"/>
      <c r="AA5"/>
      <c r="AB5"/>
      <c r="AC5"/>
      <c r="AD5"/>
    </row>
    <row r="6" spans="1:30" ht="14.1" customHeight="1" thickBot="1">
      <c r="A6" s="134"/>
      <c r="B6" s="587"/>
      <c r="C6" s="587"/>
      <c r="D6" s="591"/>
      <c r="E6" s="135"/>
      <c r="F6" s="587"/>
      <c r="G6" s="587"/>
      <c r="H6" s="592"/>
      <c r="I6" s="592"/>
      <c r="J6" s="589"/>
      <c r="K6" s="589"/>
      <c r="L6" s="593"/>
      <c r="M6" s="593"/>
      <c r="N6" s="135"/>
      <c r="O6" s="125"/>
      <c r="P6" s="125"/>
      <c r="Q6" s="125"/>
      <c r="R6" s="125"/>
      <c r="S6" s="125"/>
      <c r="T6" s="125"/>
      <c r="U6" s="125"/>
      <c r="V6" s="125"/>
      <c r="W6" s="125"/>
      <c r="X6" s="125"/>
      <c r="Y6" s="124"/>
      <c r="Z6"/>
      <c r="AA6"/>
      <c r="AB6"/>
      <c r="AC6"/>
      <c r="AD6"/>
    </row>
    <row r="7" spans="1:30" ht="14.1" customHeight="1" thickBot="1">
      <c r="A7" s="134"/>
      <c r="B7" s="134"/>
      <c r="C7" s="134"/>
      <c r="D7" s="134"/>
      <c r="E7" s="134"/>
      <c r="F7" s="134"/>
      <c r="G7" s="134"/>
      <c r="H7" s="135"/>
      <c r="I7" s="134"/>
      <c r="J7" s="134"/>
      <c r="K7" s="134"/>
      <c r="L7" s="134"/>
      <c r="M7" s="134"/>
      <c r="N7" s="135"/>
      <c r="O7" s="124"/>
      <c r="P7" s="124"/>
      <c r="Q7" s="124"/>
      <c r="R7" s="124"/>
      <c r="S7" s="124"/>
      <c r="T7" s="124"/>
      <c r="U7" s="124"/>
      <c r="V7" s="124"/>
      <c r="W7" s="124"/>
      <c r="X7" s="124"/>
      <c r="Y7" s="124"/>
      <c r="Z7"/>
      <c r="AA7"/>
      <c r="AB7"/>
      <c r="AC7"/>
      <c r="AD7"/>
    </row>
    <row r="8" spans="1:30" ht="14.1" customHeight="1" thickBot="1">
      <c r="A8" s="134"/>
      <c r="B8" s="594" t="s">
        <v>768</v>
      </c>
      <c r="C8" s="594"/>
      <c r="D8" s="594"/>
      <c r="E8" s="134"/>
      <c r="F8" s="595" t="s">
        <v>937</v>
      </c>
      <c r="G8" s="595"/>
      <c r="H8" s="135"/>
      <c r="I8" s="596" t="s">
        <v>938</v>
      </c>
      <c r="J8" s="596"/>
      <c r="K8" s="596"/>
      <c r="L8" s="596"/>
      <c r="M8" s="596"/>
      <c r="N8" s="135"/>
      <c r="O8" s="124"/>
      <c r="P8" s="570" t="s">
        <v>910</v>
      </c>
      <c r="Q8" s="570"/>
      <c r="R8" s="570"/>
      <c r="S8" s="570"/>
      <c r="T8" s="570"/>
      <c r="U8" s="570"/>
      <c r="V8" s="126" t="s">
        <v>328</v>
      </c>
      <c r="W8" s="126" t="s">
        <v>911</v>
      </c>
      <c r="X8" s="127" t="s">
        <v>912</v>
      </c>
      <c r="Y8" s="125"/>
      <c r="Z8"/>
      <c r="AA8"/>
      <c r="AB8"/>
      <c r="AC8"/>
      <c r="AD8"/>
    </row>
    <row r="9" spans="1:30" ht="14.1" customHeight="1" thickBot="1">
      <c r="A9" s="134"/>
      <c r="B9" s="136"/>
      <c r="C9" s="137"/>
      <c r="D9" s="138" t="s">
        <v>939</v>
      </c>
      <c r="E9" s="134"/>
      <c r="F9" s="595"/>
      <c r="G9" s="595"/>
      <c r="H9" s="135"/>
      <c r="I9" s="597"/>
      <c r="J9" s="597"/>
      <c r="K9" s="597"/>
      <c r="L9" s="597"/>
      <c r="M9" s="597"/>
      <c r="N9" s="135"/>
      <c r="O9" s="124"/>
      <c r="P9" s="580"/>
      <c r="Q9" s="580"/>
      <c r="R9" s="580"/>
      <c r="S9" s="580"/>
      <c r="T9" s="580"/>
      <c r="U9" s="580"/>
      <c r="V9" s="581" t="s">
        <v>19</v>
      </c>
      <c r="W9" s="582"/>
      <c r="X9" s="583"/>
      <c r="Y9" s="124"/>
      <c r="Z9"/>
      <c r="AA9"/>
      <c r="AB9"/>
      <c r="AC9"/>
      <c r="AD9"/>
    </row>
    <row r="10" spans="1:30" ht="14.1" customHeight="1" thickBot="1">
      <c r="A10" s="134"/>
      <c r="B10" s="70" t="s">
        <v>771</v>
      </c>
      <c r="C10" s="139">
        <f>D5</f>
        <v>0</v>
      </c>
      <c r="D10" s="140"/>
      <c r="E10" s="134"/>
      <c r="F10" s="70" t="s">
        <v>940</v>
      </c>
      <c r="G10" s="141">
        <f>F23</f>
        <v>3</v>
      </c>
      <c r="H10" s="135"/>
      <c r="I10" s="597"/>
      <c r="J10" s="597"/>
      <c r="K10" s="597"/>
      <c r="L10" s="597"/>
      <c r="M10" s="597"/>
      <c r="N10" s="135"/>
      <c r="O10" s="125"/>
      <c r="P10" s="580"/>
      <c r="Q10" s="580"/>
      <c r="R10" s="580"/>
      <c r="S10" s="580"/>
      <c r="T10" s="580"/>
      <c r="U10" s="580"/>
      <c r="V10" s="581"/>
      <c r="W10" s="582"/>
      <c r="X10" s="583"/>
      <c r="Y10" s="125"/>
      <c r="Z10"/>
      <c r="AA10"/>
      <c r="AB10"/>
      <c r="AC10"/>
      <c r="AD10"/>
    </row>
    <row r="11" spans="1:30" ht="14.1" customHeight="1" thickBot="1">
      <c r="A11" s="134"/>
      <c r="B11" s="70" t="s">
        <v>894</v>
      </c>
      <c r="C11" s="139">
        <f>D5</f>
        <v>0</v>
      </c>
      <c r="D11" s="140"/>
      <c r="E11" s="134"/>
      <c r="F11" s="129"/>
      <c r="G11" s="131"/>
      <c r="H11" s="135"/>
      <c r="I11" s="597"/>
      <c r="J11" s="597"/>
      <c r="K11" s="597"/>
      <c r="L11" s="597"/>
      <c r="M11" s="597"/>
      <c r="N11" s="135"/>
      <c r="O11" s="124"/>
      <c r="P11" s="573" t="s">
        <v>9</v>
      </c>
      <c r="Q11" s="573"/>
      <c r="R11" s="573"/>
      <c r="S11" s="574" t="s">
        <v>10</v>
      </c>
      <c r="T11" s="574"/>
      <c r="U11" s="574"/>
      <c r="V11" s="575" t="s">
        <v>11</v>
      </c>
      <c r="W11" s="575"/>
      <c r="X11" s="575"/>
      <c r="Y11" s="124"/>
      <c r="Z11"/>
      <c r="AA11"/>
      <c r="AB11"/>
      <c r="AC11"/>
      <c r="AD11"/>
    </row>
    <row r="12" spans="1:30" ht="14.1" customHeight="1" thickBot="1">
      <c r="A12" s="134"/>
      <c r="B12" s="70" t="s">
        <v>813</v>
      </c>
      <c r="C12" s="139">
        <f>D5</f>
        <v>0</v>
      </c>
      <c r="D12" s="140"/>
      <c r="E12" s="134"/>
      <c r="F12" s="129"/>
      <c r="G12" s="131"/>
      <c r="H12" s="135"/>
      <c r="I12" s="597"/>
      <c r="J12" s="597"/>
      <c r="K12" s="597"/>
      <c r="L12" s="597"/>
      <c r="M12" s="597"/>
      <c r="N12" s="135"/>
      <c r="O12" s="125"/>
      <c r="P12" s="576" t="s">
        <v>19</v>
      </c>
      <c r="Q12" s="577" t="s">
        <v>19</v>
      </c>
      <c r="R12" s="577" t="s">
        <v>19</v>
      </c>
      <c r="S12" s="130" t="s">
        <v>19</v>
      </c>
      <c r="T12" s="130" t="s">
        <v>19</v>
      </c>
      <c r="U12" s="130" t="s">
        <v>19</v>
      </c>
      <c r="V12" s="130" t="s">
        <v>19</v>
      </c>
      <c r="W12" s="130" t="s">
        <v>19</v>
      </c>
      <c r="X12" s="131" t="s">
        <v>19</v>
      </c>
      <c r="Y12" s="125"/>
      <c r="Z12"/>
      <c r="AA12"/>
      <c r="AB12"/>
      <c r="AC12"/>
      <c r="AD12"/>
    </row>
    <row r="13" spans="1:30" ht="14.1" customHeight="1" thickBot="1">
      <c r="A13" s="134"/>
      <c r="B13" s="70" t="s">
        <v>819</v>
      </c>
      <c r="C13" s="139">
        <f>D5</f>
        <v>0</v>
      </c>
      <c r="D13" s="140"/>
      <c r="E13" s="134"/>
      <c r="F13" s="129"/>
      <c r="G13" s="131"/>
      <c r="H13" s="135"/>
      <c r="I13" s="597"/>
      <c r="J13" s="597"/>
      <c r="K13" s="597"/>
      <c r="L13" s="597"/>
      <c r="M13" s="597"/>
      <c r="N13" s="135"/>
      <c r="O13" s="124"/>
      <c r="P13" s="576"/>
      <c r="Q13" s="577"/>
      <c r="R13" s="577"/>
      <c r="S13" s="130" t="s">
        <v>19</v>
      </c>
      <c r="T13" s="130" t="s">
        <v>19</v>
      </c>
      <c r="U13" s="130" t="s">
        <v>19</v>
      </c>
      <c r="V13" s="130" t="s">
        <v>19</v>
      </c>
      <c r="W13" s="130" t="s">
        <v>19</v>
      </c>
      <c r="X13" s="131" t="s">
        <v>19</v>
      </c>
      <c r="Y13" s="124"/>
      <c r="Z13"/>
      <c r="AA13"/>
      <c r="AB13"/>
      <c r="AC13"/>
      <c r="AD13"/>
    </row>
    <row r="14" spans="1:30" ht="14.1" customHeight="1" thickBot="1">
      <c r="A14" s="134"/>
      <c r="B14" s="70" t="s">
        <v>790</v>
      </c>
      <c r="C14" s="139">
        <f>IF(K2="攻撃型",ROUNDDOWN(C23/3,0),0)</f>
        <v>0</v>
      </c>
      <c r="D14" s="140"/>
      <c r="E14" s="134"/>
      <c r="F14" s="129"/>
      <c r="G14" s="131"/>
      <c r="H14" s="135"/>
      <c r="I14" s="597"/>
      <c r="J14" s="597"/>
      <c r="K14" s="597"/>
      <c r="L14" s="597"/>
      <c r="M14" s="597"/>
      <c r="N14" s="135"/>
      <c r="O14" s="125"/>
      <c r="P14" s="578" t="s">
        <v>915</v>
      </c>
      <c r="Q14" s="578"/>
      <c r="R14" s="578"/>
      <c r="S14" s="578"/>
      <c r="T14" s="578"/>
      <c r="U14" s="578"/>
      <c r="V14" s="578"/>
      <c r="W14" s="578"/>
      <c r="X14" s="578"/>
      <c r="Y14" s="125"/>
      <c r="Z14"/>
      <c r="AA14"/>
      <c r="AB14"/>
      <c r="AC14"/>
      <c r="AD14"/>
    </row>
    <row r="15" spans="1:30" ht="14.1" customHeight="1" thickBot="1">
      <c r="A15" s="134"/>
      <c r="B15" s="70" t="s">
        <v>798</v>
      </c>
      <c r="C15" s="139">
        <f>IF(K2="攻撃型",ROUNDDOWN(C23/3,0),0)</f>
        <v>0</v>
      </c>
      <c r="D15" s="140"/>
      <c r="E15" s="134"/>
      <c r="F15" s="129"/>
      <c r="G15" s="131"/>
      <c r="H15" s="135"/>
      <c r="I15" s="597"/>
      <c r="J15" s="597"/>
      <c r="K15" s="597"/>
      <c r="L15" s="597"/>
      <c r="M15" s="597"/>
      <c r="N15" s="135"/>
      <c r="O15" s="124"/>
      <c r="P15" s="579"/>
      <c r="Q15" s="579"/>
      <c r="R15" s="579"/>
      <c r="S15" s="579"/>
      <c r="T15" s="579"/>
      <c r="U15" s="579"/>
      <c r="V15" s="579"/>
      <c r="W15" s="579"/>
      <c r="X15" s="579"/>
      <c r="Y15" s="124"/>
      <c r="Z15"/>
      <c r="AA15"/>
      <c r="AB15"/>
      <c r="AC15"/>
      <c r="AD15"/>
    </row>
    <row r="16" spans="1:30" ht="14.1" customHeight="1" thickBot="1">
      <c r="A16" s="134"/>
      <c r="B16" s="72" t="s">
        <v>800</v>
      </c>
      <c r="C16" s="142">
        <f>D5</f>
        <v>0</v>
      </c>
      <c r="D16" s="143"/>
      <c r="E16" s="134"/>
      <c r="F16" s="144"/>
      <c r="G16" s="145"/>
      <c r="H16" s="135"/>
      <c r="I16" s="597"/>
      <c r="J16" s="597"/>
      <c r="K16" s="597"/>
      <c r="L16" s="597"/>
      <c r="M16" s="597"/>
      <c r="N16" s="135"/>
      <c r="O16" s="125"/>
      <c r="P16" s="579"/>
      <c r="Q16" s="579"/>
      <c r="R16" s="579"/>
      <c r="S16" s="579"/>
      <c r="T16" s="579"/>
      <c r="U16" s="579"/>
      <c r="V16" s="579"/>
      <c r="W16" s="579"/>
      <c r="X16" s="579"/>
      <c r="Y16" s="125"/>
      <c r="Z16"/>
      <c r="AA16"/>
      <c r="AB16"/>
      <c r="AC16"/>
      <c r="AD16"/>
    </row>
    <row r="17" spans="1:30" ht="14.1" customHeight="1" thickBot="1">
      <c r="A17" s="134"/>
      <c r="B17" s="134"/>
      <c r="C17" s="134"/>
      <c r="D17" s="134"/>
      <c r="E17" s="146"/>
      <c r="F17" s="146"/>
      <c r="G17" s="146"/>
      <c r="H17" s="134"/>
      <c r="I17" s="597"/>
      <c r="J17" s="597"/>
      <c r="K17" s="597"/>
      <c r="L17" s="597"/>
      <c r="M17" s="597"/>
      <c r="N17" s="135"/>
      <c r="O17" s="125"/>
      <c r="P17" s="586" t="s">
        <v>931</v>
      </c>
      <c r="Q17" s="586"/>
      <c r="R17" s="586"/>
      <c r="S17" s="586"/>
      <c r="T17" s="586"/>
      <c r="U17" s="586"/>
      <c r="V17" s="586"/>
      <c r="W17" s="586"/>
      <c r="X17" s="586"/>
      <c r="Y17" s="124"/>
      <c r="Z17"/>
      <c r="AA17"/>
      <c r="AB17"/>
      <c r="AC17"/>
      <c r="AD17"/>
    </row>
    <row r="18" spans="1:30" ht="14.1" customHeight="1" thickBot="1">
      <c r="A18" s="134"/>
      <c r="B18" s="598" t="s">
        <v>806</v>
      </c>
      <c r="C18" s="598"/>
      <c r="D18" s="148" t="s">
        <v>941</v>
      </c>
      <c r="E18" s="134"/>
      <c r="F18" s="147" t="s">
        <v>942</v>
      </c>
      <c r="G18" s="149" t="s">
        <v>943</v>
      </c>
      <c r="H18" s="135"/>
      <c r="I18" s="597"/>
      <c r="J18" s="597"/>
      <c r="K18" s="597"/>
      <c r="L18" s="597"/>
      <c r="M18" s="597"/>
      <c r="N18" s="135"/>
      <c r="O18" s="124"/>
      <c r="P18" s="124"/>
      <c r="Q18" s="124"/>
      <c r="R18" s="124"/>
      <c r="S18" s="124"/>
      <c r="T18" s="124"/>
      <c r="U18" s="124"/>
      <c r="V18" s="124"/>
      <c r="W18" s="124"/>
      <c r="X18" s="124"/>
      <c r="Y18" s="125"/>
      <c r="Z18"/>
      <c r="AA18"/>
      <c r="AB18"/>
      <c r="AC18"/>
      <c r="AD18"/>
    </row>
    <row r="19" spans="1:30" ht="14.1" customHeight="1" thickBot="1">
      <c r="A19" s="134"/>
      <c r="B19" s="150">
        <f>キャラシート!G35</f>
        <v>5</v>
      </c>
      <c r="C19" s="151">
        <f>キャラシート!H35</f>
        <v>0</v>
      </c>
      <c r="D19" s="152">
        <f>IF(K2="攻撃型",ROUNDDOWN(C23/3,0),0)</f>
        <v>0</v>
      </c>
      <c r="E19" s="146"/>
      <c r="F19" s="153" t="str">
        <f>IF(K2="速度型","2D6","1D6")</f>
        <v>1D6</v>
      </c>
      <c r="G19" s="154" t="str">
        <f>IF(K2="探索型","2D6","1D6")</f>
        <v>1D6</v>
      </c>
      <c r="H19" s="135"/>
      <c r="I19" s="597"/>
      <c r="J19" s="597"/>
      <c r="K19" s="597"/>
      <c r="L19" s="597"/>
      <c r="M19" s="597"/>
      <c r="N19" s="135"/>
      <c r="O19" s="125"/>
      <c r="P19" s="570" t="s">
        <v>910</v>
      </c>
      <c r="Q19" s="570"/>
      <c r="R19" s="570"/>
      <c r="S19" s="570"/>
      <c r="T19" s="570"/>
      <c r="U19" s="570"/>
      <c r="V19" s="126" t="s">
        <v>328</v>
      </c>
      <c r="W19" s="126" t="s">
        <v>911</v>
      </c>
      <c r="X19" s="127" t="s">
        <v>912</v>
      </c>
      <c r="Y19" s="124"/>
      <c r="Z19"/>
      <c r="AA19"/>
      <c r="AB19"/>
      <c r="AC19"/>
      <c r="AD19"/>
    </row>
    <row r="20" spans="1:30" ht="14.1" customHeight="1" thickBot="1">
      <c r="A20" s="146"/>
      <c r="B20" s="146"/>
      <c r="C20" s="146"/>
      <c r="D20" s="146"/>
      <c r="E20" s="146"/>
      <c r="F20" s="146"/>
      <c r="G20" s="134"/>
      <c r="H20" s="135"/>
      <c r="I20" s="597"/>
      <c r="J20" s="597"/>
      <c r="K20" s="597"/>
      <c r="L20" s="597"/>
      <c r="M20" s="597"/>
      <c r="N20" s="135"/>
      <c r="O20" s="124"/>
      <c r="P20" s="580"/>
      <c r="Q20" s="580"/>
      <c r="R20" s="580"/>
      <c r="S20" s="580"/>
      <c r="T20" s="580"/>
      <c r="U20" s="580"/>
      <c r="V20" s="581" t="s">
        <v>19</v>
      </c>
      <c r="W20" s="582"/>
      <c r="X20" s="583"/>
      <c r="Y20" s="125"/>
      <c r="Z20"/>
      <c r="AA20"/>
      <c r="AB20"/>
      <c r="AC20"/>
      <c r="AD20"/>
    </row>
    <row r="21" spans="1:30" ht="14.1" customHeight="1" thickBot="1">
      <c r="A21" s="146"/>
      <c r="B21" s="599" t="s">
        <v>835</v>
      </c>
      <c r="C21" s="600"/>
      <c r="D21" s="600"/>
      <c r="E21" s="600"/>
      <c r="F21" s="600"/>
      <c r="G21" s="600"/>
      <c r="H21" s="135"/>
      <c r="I21" s="597"/>
      <c r="J21" s="597"/>
      <c r="K21" s="597"/>
      <c r="L21" s="597"/>
      <c r="M21" s="597"/>
      <c r="N21" s="135"/>
      <c r="O21" s="125"/>
      <c r="P21" s="580"/>
      <c r="Q21" s="580"/>
      <c r="R21" s="580"/>
      <c r="S21" s="580"/>
      <c r="T21" s="580"/>
      <c r="U21" s="580"/>
      <c r="V21" s="581"/>
      <c r="W21" s="582"/>
      <c r="X21" s="583"/>
      <c r="Y21" s="124"/>
      <c r="Z21"/>
      <c r="AA21"/>
      <c r="AB21"/>
      <c r="AC21"/>
      <c r="AD21"/>
    </row>
    <row r="22" spans="1:30" ht="14.1" customHeight="1" thickBot="1">
      <c r="A22" s="146"/>
      <c r="B22" s="599"/>
      <c r="C22" s="600"/>
      <c r="D22" s="600"/>
      <c r="E22" s="600"/>
      <c r="F22" s="600"/>
      <c r="G22" s="600"/>
      <c r="H22" s="135"/>
      <c r="I22" s="597"/>
      <c r="J22" s="597"/>
      <c r="K22" s="597"/>
      <c r="L22" s="597"/>
      <c r="M22" s="597"/>
      <c r="N22" s="135"/>
      <c r="O22" s="124"/>
      <c r="P22" s="573" t="s">
        <v>9</v>
      </c>
      <c r="Q22" s="573"/>
      <c r="R22" s="573"/>
      <c r="S22" s="574" t="s">
        <v>10</v>
      </c>
      <c r="T22" s="574"/>
      <c r="U22" s="574"/>
      <c r="V22" s="575" t="s">
        <v>11</v>
      </c>
      <c r="W22" s="575"/>
      <c r="X22" s="575"/>
      <c r="Y22" s="125"/>
      <c r="Z22"/>
      <c r="AA22"/>
      <c r="AB22"/>
      <c r="AC22"/>
      <c r="AD22"/>
    </row>
    <row r="23" spans="1:30" ht="14.1" customHeight="1" thickBot="1">
      <c r="A23" s="146"/>
      <c r="B23" s="14" t="s">
        <v>799</v>
      </c>
      <c r="C23" s="601">
        <f>キャラシート!H25</f>
        <v>12</v>
      </c>
      <c r="D23" s="601"/>
      <c r="E23" s="155" t="s">
        <v>801</v>
      </c>
      <c r="F23" s="602">
        <f>キャラシート!H27</f>
        <v>3</v>
      </c>
      <c r="G23" s="602"/>
      <c r="H23" s="135"/>
      <c r="I23" s="597"/>
      <c r="J23" s="597"/>
      <c r="K23" s="597"/>
      <c r="L23" s="597"/>
      <c r="M23" s="597"/>
      <c r="N23" s="135"/>
      <c r="O23" s="125"/>
      <c r="P23" s="576" t="s">
        <v>19</v>
      </c>
      <c r="Q23" s="577" t="s">
        <v>19</v>
      </c>
      <c r="R23" s="577" t="s">
        <v>19</v>
      </c>
      <c r="S23" s="130" t="s">
        <v>19</v>
      </c>
      <c r="T23" s="130" t="s">
        <v>19</v>
      </c>
      <c r="U23" s="130" t="s">
        <v>19</v>
      </c>
      <c r="V23" s="130" t="s">
        <v>19</v>
      </c>
      <c r="W23" s="130" t="s">
        <v>19</v>
      </c>
      <c r="X23" s="131" t="s">
        <v>19</v>
      </c>
      <c r="Y23" s="124"/>
      <c r="Z23"/>
      <c r="AA23"/>
      <c r="AB23"/>
      <c r="AC23"/>
      <c r="AD23"/>
    </row>
    <row r="24" spans="1:30" ht="14.1" customHeight="1" thickBot="1">
      <c r="A24" s="146"/>
      <c r="B24" s="603" t="s">
        <v>848</v>
      </c>
      <c r="C24" s="603"/>
      <c r="D24" s="603"/>
      <c r="E24" s="603"/>
      <c r="F24" s="603"/>
      <c r="G24" s="603"/>
      <c r="H24" s="135"/>
      <c r="I24" s="597"/>
      <c r="J24" s="597"/>
      <c r="K24" s="597"/>
      <c r="L24" s="597"/>
      <c r="M24" s="597"/>
      <c r="N24" s="135"/>
      <c r="O24" s="124"/>
      <c r="P24" s="576"/>
      <c r="Q24" s="577"/>
      <c r="R24" s="577"/>
      <c r="S24" s="130" t="s">
        <v>19</v>
      </c>
      <c r="T24" s="130" t="s">
        <v>19</v>
      </c>
      <c r="U24" s="130" t="s">
        <v>19</v>
      </c>
      <c r="V24" s="130" t="s">
        <v>19</v>
      </c>
      <c r="W24" s="130" t="s">
        <v>19</v>
      </c>
      <c r="X24" s="131" t="s">
        <v>19</v>
      </c>
      <c r="Y24" s="125"/>
      <c r="Z24"/>
      <c r="AA24"/>
      <c r="AB24"/>
      <c r="AC24"/>
      <c r="AD24"/>
    </row>
    <row r="25" spans="1:30" ht="14.1" customHeight="1" thickBot="1">
      <c r="A25" s="146"/>
      <c r="B25" s="606"/>
      <c r="C25" s="606"/>
      <c r="D25" s="606"/>
      <c r="E25" s="606"/>
      <c r="F25" s="606"/>
      <c r="G25" s="606"/>
      <c r="H25" s="135"/>
      <c r="I25" s="597"/>
      <c r="J25" s="597"/>
      <c r="K25" s="597"/>
      <c r="L25" s="597"/>
      <c r="M25" s="597"/>
      <c r="N25" s="135"/>
      <c r="O25" s="125"/>
      <c r="P25" s="578" t="s">
        <v>915</v>
      </c>
      <c r="Q25" s="578"/>
      <c r="R25" s="578"/>
      <c r="S25" s="578"/>
      <c r="T25" s="578"/>
      <c r="U25" s="578"/>
      <c r="V25" s="578"/>
      <c r="W25" s="578"/>
      <c r="X25" s="578"/>
      <c r="Y25" s="124"/>
      <c r="Z25"/>
      <c r="AA25"/>
      <c r="AB25"/>
      <c r="AC25"/>
      <c r="AD25"/>
    </row>
    <row r="26" spans="1:30" ht="14.1" customHeight="1" thickBot="1">
      <c r="A26" s="146"/>
      <c r="B26" s="606"/>
      <c r="C26" s="606"/>
      <c r="D26" s="606"/>
      <c r="E26" s="606"/>
      <c r="F26" s="606"/>
      <c r="G26" s="606"/>
      <c r="H26" s="135"/>
      <c r="I26" s="597"/>
      <c r="J26" s="597"/>
      <c r="K26" s="597"/>
      <c r="L26" s="597"/>
      <c r="M26" s="597"/>
      <c r="N26" s="135"/>
      <c r="O26" s="124"/>
      <c r="P26" s="579"/>
      <c r="Q26" s="579"/>
      <c r="R26" s="579"/>
      <c r="S26" s="579"/>
      <c r="T26" s="579"/>
      <c r="U26" s="579"/>
      <c r="V26" s="579"/>
      <c r="W26" s="579"/>
      <c r="X26" s="579"/>
      <c r="Y26" s="125"/>
      <c r="Z26"/>
      <c r="AA26"/>
      <c r="AB26"/>
      <c r="AC26"/>
      <c r="AD26"/>
    </row>
    <row r="27" spans="1:30" ht="14.1" customHeight="1" thickBot="1">
      <c r="A27" s="146"/>
      <c r="B27" s="606"/>
      <c r="C27" s="606"/>
      <c r="D27" s="606"/>
      <c r="E27" s="606"/>
      <c r="F27" s="606"/>
      <c r="G27" s="606"/>
      <c r="H27" s="135"/>
      <c r="I27" s="597"/>
      <c r="J27" s="597"/>
      <c r="K27" s="597"/>
      <c r="L27" s="597"/>
      <c r="M27" s="597"/>
      <c r="N27" s="135"/>
      <c r="O27" s="125"/>
      <c r="P27" s="579"/>
      <c r="Q27" s="579"/>
      <c r="R27" s="579"/>
      <c r="S27" s="579"/>
      <c r="T27" s="579"/>
      <c r="U27" s="579"/>
      <c r="V27" s="579"/>
      <c r="W27" s="579"/>
      <c r="X27" s="579"/>
      <c r="Y27" s="124"/>
      <c r="Z27"/>
      <c r="AA27"/>
      <c r="AB27"/>
      <c r="AC27"/>
      <c r="AD27"/>
    </row>
    <row r="28" spans="1:30" ht="14.1" customHeight="1" thickBot="1">
      <c r="A28" s="146"/>
      <c r="B28" s="606"/>
      <c r="C28" s="606"/>
      <c r="D28" s="606"/>
      <c r="E28" s="606"/>
      <c r="F28" s="606"/>
      <c r="G28" s="606"/>
      <c r="H28" s="135"/>
      <c r="I28" s="597"/>
      <c r="J28" s="597"/>
      <c r="K28" s="597"/>
      <c r="L28" s="597"/>
      <c r="M28" s="597"/>
      <c r="N28" s="135"/>
      <c r="O28" s="124"/>
      <c r="P28" s="586" t="s">
        <v>931</v>
      </c>
      <c r="Q28" s="586"/>
      <c r="R28" s="586"/>
      <c r="S28" s="586"/>
      <c r="T28" s="586"/>
      <c r="U28" s="586"/>
      <c r="V28" s="586"/>
      <c r="W28" s="586"/>
      <c r="X28" s="586"/>
      <c r="Y28" s="125"/>
      <c r="Z28"/>
      <c r="AA28"/>
      <c r="AB28"/>
      <c r="AC28"/>
      <c r="AD28"/>
    </row>
    <row r="29" spans="1:30" ht="14.1" customHeight="1" thickBot="1">
      <c r="A29" s="146"/>
      <c r="B29" s="606"/>
      <c r="C29" s="606"/>
      <c r="D29" s="606"/>
      <c r="E29" s="606"/>
      <c r="F29" s="606"/>
      <c r="G29" s="606"/>
      <c r="H29" s="135"/>
      <c r="I29" s="597"/>
      <c r="J29" s="597"/>
      <c r="K29" s="597"/>
      <c r="L29" s="597"/>
      <c r="M29" s="597"/>
      <c r="N29" s="135"/>
      <c r="O29" s="125"/>
      <c r="P29" s="125"/>
      <c r="Q29" s="125"/>
      <c r="R29" s="125"/>
      <c r="S29" s="125"/>
      <c r="T29" s="125"/>
      <c r="U29" s="125"/>
      <c r="V29" s="125"/>
      <c r="W29" s="125"/>
      <c r="X29" s="125"/>
      <c r="Y29" s="124"/>
      <c r="Z29"/>
      <c r="AA29"/>
      <c r="AB29"/>
      <c r="AC29"/>
      <c r="AD29"/>
    </row>
    <row r="30" spans="1:30" ht="14.1" customHeight="1" thickBot="1">
      <c r="A30" s="146"/>
      <c r="B30" s="146"/>
      <c r="C30" s="146"/>
      <c r="D30" s="146"/>
      <c r="E30" s="146"/>
      <c r="F30" s="146"/>
      <c r="G30" s="146"/>
      <c r="H30" s="146"/>
      <c r="I30" s="146"/>
      <c r="J30" s="134"/>
      <c r="K30" s="146"/>
      <c r="L30" s="146"/>
      <c r="M30" s="134"/>
      <c r="N30" s="146"/>
      <c r="O30" s="124"/>
      <c r="P30" s="570" t="s">
        <v>910</v>
      </c>
      <c r="Q30" s="570"/>
      <c r="R30" s="570"/>
      <c r="S30" s="570"/>
      <c r="T30" s="570"/>
      <c r="U30" s="570"/>
      <c r="V30" s="126" t="s">
        <v>328</v>
      </c>
      <c r="W30" s="126" t="s">
        <v>911</v>
      </c>
      <c r="X30" s="127" t="s">
        <v>912</v>
      </c>
      <c r="Y30" s="125"/>
      <c r="Z30"/>
      <c r="AA30"/>
      <c r="AB30"/>
      <c r="AC30"/>
      <c r="AD30"/>
    </row>
    <row r="31" spans="1:30" ht="14.1" customHeight="1">
      <c r="A31" s="146"/>
      <c r="B31" s="604" t="s">
        <v>944</v>
      </c>
      <c r="C31" s="604"/>
      <c r="D31" s="604"/>
      <c r="E31" s="604"/>
      <c r="F31" s="604"/>
      <c r="G31" s="604"/>
      <c r="H31" s="604"/>
      <c r="I31" s="604"/>
      <c r="J31" s="604"/>
      <c r="K31" s="604"/>
      <c r="L31" s="604"/>
      <c r="M31" s="604"/>
      <c r="N31" s="135"/>
      <c r="O31" s="125"/>
      <c r="P31" s="580"/>
      <c r="Q31" s="580"/>
      <c r="R31" s="580"/>
      <c r="S31" s="580"/>
      <c r="T31" s="580"/>
      <c r="U31" s="580"/>
      <c r="V31" s="581" t="s">
        <v>19</v>
      </c>
      <c r="W31" s="582"/>
      <c r="X31" s="583"/>
      <c r="Y31" s="124"/>
      <c r="Z31"/>
      <c r="AA31"/>
      <c r="AB31"/>
      <c r="AC31"/>
      <c r="AD31"/>
    </row>
    <row r="32" spans="1:30" ht="14.1" customHeight="1" thickBot="1">
      <c r="A32" s="146"/>
      <c r="B32" s="605"/>
      <c r="C32" s="605"/>
      <c r="D32" s="605"/>
      <c r="E32" s="605"/>
      <c r="F32" s="605"/>
      <c r="G32" s="605"/>
      <c r="H32" s="605"/>
      <c r="I32" s="605"/>
      <c r="J32" s="605"/>
      <c r="K32" s="605"/>
      <c r="L32" s="605"/>
      <c r="M32" s="605"/>
      <c r="N32" s="135"/>
      <c r="O32" s="124"/>
      <c r="P32" s="580"/>
      <c r="Q32" s="580"/>
      <c r="R32" s="580"/>
      <c r="S32" s="580"/>
      <c r="T32" s="580"/>
      <c r="U32" s="580"/>
      <c r="V32" s="581"/>
      <c r="W32" s="582"/>
      <c r="X32" s="583"/>
      <c r="Y32" s="125"/>
      <c r="Z32"/>
      <c r="AA32"/>
      <c r="AB32"/>
      <c r="AC32"/>
      <c r="AD32"/>
    </row>
    <row r="33" spans="1:30" ht="14.1" customHeight="1" thickBot="1">
      <c r="A33" s="146"/>
      <c r="B33" s="605"/>
      <c r="C33" s="605"/>
      <c r="D33" s="605"/>
      <c r="E33" s="605"/>
      <c r="F33" s="605"/>
      <c r="G33" s="605"/>
      <c r="H33" s="605"/>
      <c r="I33" s="605"/>
      <c r="J33" s="605"/>
      <c r="K33" s="605"/>
      <c r="L33" s="605"/>
      <c r="M33" s="605"/>
      <c r="N33" s="135"/>
      <c r="O33" s="125"/>
      <c r="P33" s="573" t="s">
        <v>9</v>
      </c>
      <c r="Q33" s="573"/>
      <c r="R33" s="573"/>
      <c r="S33" s="574" t="s">
        <v>10</v>
      </c>
      <c r="T33" s="574"/>
      <c r="U33" s="574"/>
      <c r="V33" s="575" t="s">
        <v>11</v>
      </c>
      <c r="W33" s="575"/>
      <c r="X33" s="575"/>
      <c r="Y33" s="124"/>
      <c r="Z33"/>
      <c r="AA33"/>
      <c r="AB33"/>
      <c r="AC33"/>
      <c r="AD33"/>
    </row>
    <row r="34" spans="1:30" ht="14.1" customHeight="1" thickBot="1">
      <c r="A34" s="146"/>
      <c r="B34" s="605"/>
      <c r="C34" s="605"/>
      <c r="D34" s="605"/>
      <c r="E34" s="605"/>
      <c r="F34" s="605"/>
      <c r="G34" s="605"/>
      <c r="H34" s="605"/>
      <c r="I34" s="605"/>
      <c r="J34" s="605"/>
      <c r="K34" s="605"/>
      <c r="L34" s="605"/>
      <c r="M34" s="605"/>
      <c r="N34" s="135"/>
      <c r="O34" s="124"/>
      <c r="P34" s="576" t="s">
        <v>19</v>
      </c>
      <c r="Q34" s="577" t="s">
        <v>19</v>
      </c>
      <c r="R34" s="577" t="s">
        <v>19</v>
      </c>
      <c r="S34" s="130" t="s">
        <v>19</v>
      </c>
      <c r="T34" s="130" t="s">
        <v>19</v>
      </c>
      <c r="U34" s="130" t="s">
        <v>19</v>
      </c>
      <c r="V34" s="130" t="s">
        <v>19</v>
      </c>
      <c r="W34" s="130" t="s">
        <v>19</v>
      </c>
      <c r="X34" s="131" t="s">
        <v>19</v>
      </c>
      <c r="Y34" s="125"/>
      <c r="Z34"/>
      <c r="AA34"/>
      <c r="AB34"/>
      <c r="AC34"/>
      <c r="AD34"/>
    </row>
    <row r="35" spans="1:30" ht="14.1" customHeight="1" thickBot="1">
      <c r="A35" s="146"/>
      <c r="B35" s="605"/>
      <c r="C35" s="605"/>
      <c r="D35" s="605"/>
      <c r="E35" s="605"/>
      <c r="F35" s="605"/>
      <c r="G35" s="605"/>
      <c r="H35" s="605"/>
      <c r="I35" s="605"/>
      <c r="J35" s="605"/>
      <c r="K35" s="605"/>
      <c r="L35" s="605"/>
      <c r="M35" s="605"/>
      <c r="N35" s="146"/>
      <c r="O35" s="125"/>
      <c r="P35" s="576"/>
      <c r="Q35" s="577"/>
      <c r="R35" s="577"/>
      <c r="S35" s="130" t="s">
        <v>19</v>
      </c>
      <c r="T35" s="130" t="s">
        <v>19</v>
      </c>
      <c r="U35" s="130" t="s">
        <v>19</v>
      </c>
      <c r="V35" s="130" t="s">
        <v>19</v>
      </c>
      <c r="W35" s="130" t="s">
        <v>19</v>
      </c>
      <c r="X35" s="131" t="s">
        <v>19</v>
      </c>
      <c r="Y35" s="124"/>
      <c r="Z35" s="11"/>
      <c r="AA35" s="11"/>
      <c r="AB35" s="11"/>
      <c r="AC35" s="11"/>
      <c r="AD35" s="11"/>
    </row>
    <row r="36" spans="1:30" ht="14.1" customHeight="1">
      <c r="A36" s="146"/>
      <c r="B36" s="146"/>
      <c r="C36" s="146"/>
      <c r="D36" s="146"/>
      <c r="E36" s="146"/>
      <c r="F36" s="146"/>
      <c r="G36" s="146"/>
      <c r="H36" s="146"/>
      <c r="I36" s="146"/>
      <c r="J36" s="134"/>
      <c r="K36" s="146"/>
      <c r="L36" s="146"/>
      <c r="M36" s="134"/>
      <c r="N36" s="146"/>
      <c r="O36" s="124"/>
      <c r="P36" s="578" t="s">
        <v>915</v>
      </c>
      <c r="Q36" s="578"/>
      <c r="R36" s="578"/>
      <c r="S36" s="578"/>
      <c r="T36" s="578"/>
      <c r="U36" s="578"/>
      <c r="V36" s="578"/>
      <c r="W36" s="578"/>
      <c r="X36" s="578"/>
      <c r="Y36" s="125"/>
      <c r="Z36" s="11"/>
      <c r="AA36" s="11"/>
      <c r="AB36" s="11"/>
      <c r="AC36" s="11"/>
      <c r="AD36" s="11"/>
    </row>
    <row r="37" spans="1:30" ht="14.1" customHeight="1">
      <c r="A37"/>
      <c r="B37"/>
      <c r="C37"/>
      <c r="D37"/>
      <c r="E37"/>
      <c r="F37"/>
      <c r="G37"/>
      <c r="H37"/>
      <c r="I37"/>
      <c r="J37"/>
      <c r="K37"/>
      <c r="L37"/>
      <c r="M37"/>
      <c r="N37"/>
      <c r="O37" s="125"/>
      <c r="P37" s="579"/>
      <c r="Q37" s="579"/>
      <c r="R37" s="579"/>
      <c r="S37" s="579"/>
      <c r="T37" s="579"/>
      <c r="U37" s="579"/>
      <c r="V37" s="579"/>
      <c r="W37" s="579"/>
      <c r="X37" s="579"/>
      <c r="Y37" s="124"/>
      <c r="Z37" s="11"/>
      <c r="AA37" s="11"/>
      <c r="AB37" s="11"/>
      <c r="AC37" s="11"/>
      <c r="AD37" s="11"/>
    </row>
    <row r="38" spans="1:30" ht="14.1" customHeight="1">
      <c r="A38"/>
      <c r="B38"/>
      <c r="C38"/>
      <c r="D38"/>
      <c r="E38"/>
      <c r="F38"/>
      <c r="G38"/>
      <c r="H38"/>
      <c r="I38"/>
      <c r="J38"/>
      <c r="K38"/>
      <c r="L38"/>
      <c r="M38"/>
      <c r="N38"/>
      <c r="O38" s="124"/>
      <c r="P38" s="579"/>
      <c r="Q38" s="579"/>
      <c r="R38" s="579"/>
      <c r="S38" s="579"/>
      <c r="T38" s="579"/>
      <c r="U38" s="579"/>
      <c r="V38" s="579"/>
      <c r="W38" s="579"/>
      <c r="X38" s="579"/>
      <c r="Y38" s="125"/>
      <c r="Z38" s="11"/>
      <c r="AA38" s="11"/>
      <c r="AB38" s="11"/>
      <c r="AC38" s="11"/>
      <c r="AD38" s="11"/>
    </row>
    <row r="39" spans="1:30" ht="14.1" customHeight="1" thickBot="1">
      <c r="A39"/>
      <c r="B39"/>
      <c r="C39"/>
      <c r="D39"/>
      <c r="E39"/>
      <c r="F39"/>
      <c r="G39"/>
      <c r="H39"/>
      <c r="I39"/>
      <c r="J39"/>
      <c r="K39"/>
      <c r="L39"/>
      <c r="M39"/>
      <c r="N39"/>
      <c r="O39" s="125"/>
      <c r="P39" s="586" t="s">
        <v>931</v>
      </c>
      <c r="Q39" s="586"/>
      <c r="R39" s="586"/>
      <c r="S39" s="586"/>
      <c r="T39" s="586"/>
      <c r="U39" s="586"/>
      <c r="V39" s="586"/>
      <c r="W39" s="586"/>
      <c r="X39" s="586"/>
      <c r="Y39" s="124"/>
      <c r="Z39" s="11"/>
      <c r="AA39" s="11"/>
      <c r="AB39" s="11"/>
      <c r="AC39" s="11"/>
      <c r="AD39" s="11"/>
    </row>
    <row r="40" spans="1:30" ht="14.1" customHeight="1" thickBot="1">
      <c r="A40"/>
      <c r="B40"/>
      <c r="C40"/>
      <c r="D40"/>
      <c r="E40"/>
      <c r="F40"/>
      <c r="G40"/>
      <c r="H40"/>
      <c r="I40"/>
      <c r="J40"/>
      <c r="K40"/>
      <c r="L40"/>
      <c r="M40"/>
      <c r="N40"/>
      <c r="O40" s="124"/>
      <c r="P40" s="124"/>
      <c r="Q40" s="124"/>
      <c r="R40" s="124"/>
      <c r="S40" s="124"/>
      <c r="T40" s="124"/>
      <c r="U40" s="124"/>
      <c r="V40" s="124"/>
      <c r="W40" s="124"/>
      <c r="X40" s="124"/>
      <c r="Y40" s="125"/>
      <c r="Z40" s="11"/>
      <c r="AA40" s="11"/>
      <c r="AB40" s="11"/>
      <c r="AC40" s="11"/>
      <c r="AD40" s="11"/>
    </row>
    <row r="41" spans="1:30" ht="14.1" customHeight="1">
      <c r="A41"/>
      <c r="B41"/>
      <c r="C41"/>
      <c r="D41"/>
      <c r="E41"/>
      <c r="F41"/>
      <c r="G41"/>
      <c r="H41"/>
      <c r="I41"/>
      <c r="J41"/>
      <c r="K41"/>
      <c r="L41"/>
      <c r="M41"/>
      <c r="N41"/>
      <c r="O41" s="125"/>
      <c r="P41" s="570" t="s">
        <v>910</v>
      </c>
      <c r="Q41" s="570"/>
      <c r="R41" s="570"/>
      <c r="S41" s="570"/>
      <c r="T41" s="570"/>
      <c r="U41" s="570"/>
      <c r="V41" s="126" t="s">
        <v>328</v>
      </c>
      <c r="W41" s="126" t="s">
        <v>911</v>
      </c>
      <c r="X41" s="127" t="s">
        <v>912</v>
      </c>
      <c r="Y41" s="124"/>
      <c r="Z41" s="11"/>
      <c r="AA41" s="11"/>
      <c r="AB41" s="11"/>
      <c r="AC41" s="11"/>
      <c r="AD41" s="11"/>
    </row>
    <row r="42" spans="1:30" ht="14.1" customHeight="1">
      <c r="A42"/>
      <c r="B42"/>
      <c r="C42"/>
      <c r="D42"/>
      <c r="E42"/>
      <c r="F42"/>
      <c r="G42"/>
      <c r="H42"/>
      <c r="I42"/>
      <c r="J42"/>
      <c r="K42"/>
      <c r="L42"/>
      <c r="M42"/>
      <c r="N42"/>
      <c r="O42" s="124"/>
      <c r="P42" s="580"/>
      <c r="Q42" s="580"/>
      <c r="R42" s="580"/>
      <c r="S42" s="580"/>
      <c r="T42" s="580"/>
      <c r="U42" s="580"/>
      <c r="V42" s="581" t="s">
        <v>19</v>
      </c>
      <c r="W42" s="582"/>
      <c r="X42" s="583"/>
      <c r="Y42" s="125"/>
      <c r="Z42" s="11"/>
      <c r="AA42" s="11"/>
      <c r="AB42" s="11"/>
      <c r="AC42" s="11"/>
      <c r="AD42" s="11"/>
    </row>
    <row r="43" spans="1:30" ht="14.1" customHeight="1">
      <c r="A43"/>
      <c r="B43"/>
      <c r="C43"/>
      <c r="D43"/>
      <c r="E43"/>
      <c r="F43"/>
      <c r="G43"/>
      <c r="H43"/>
      <c r="I43"/>
      <c r="J43"/>
      <c r="K43"/>
      <c r="L43"/>
      <c r="M43"/>
      <c r="N43"/>
      <c r="O43" s="125"/>
      <c r="P43" s="580"/>
      <c r="Q43" s="580"/>
      <c r="R43" s="580"/>
      <c r="S43" s="580"/>
      <c r="T43" s="580"/>
      <c r="U43" s="580"/>
      <c r="V43" s="581"/>
      <c r="W43" s="582"/>
      <c r="X43" s="583"/>
      <c r="Y43" s="124"/>
      <c r="Z43" s="11"/>
      <c r="AA43" s="11"/>
      <c r="AB43" s="11"/>
      <c r="AC43" s="11"/>
      <c r="AD43" s="11"/>
    </row>
    <row r="44" spans="1:30" ht="14.1" customHeight="1">
      <c r="A44"/>
      <c r="B44"/>
      <c r="C44"/>
      <c r="D44"/>
      <c r="E44"/>
      <c r="F44"/>
      <c r="G44"/>
      <c r="H44"/>
      <c r="I44"/>
      <c r="J44"/>
      <c r="K44"/>
      <c r="L44"/>
      <c r="M44"/>
      <c r="N44"/>
      <c r="O44" s="124"/>
      <c r="P44" s="573" t="s">
        <v>9</v>
      </c>
      <c r="Q44" s="573"/>
      <c r="R44" s="573"/>
      <c r="S44" s="574" t="s">
        <v>10</v>
      </c>
      <c r="T44" s="574"/>
      <c r="U44" s="574"/>
      <c r="V44" s="575" t="s">
        <v>11</v>
      </c>
      <c r="W44" s="575"/>
      <c r="X44" s="575"/>
      <c r="Y44" s="125"/>
      <c r="Z44" s="11"/>
      <c r="AA44" s="11"/>
      <c r="AB44" s="11"/>
      <c r="AC44" s="11"/>
      <c r="AD44" s="11"/>
    </row>
    <row r="45" spans="1:30" ht="14.1" customHeight="1">
      <c r="A45"/>
      <c r="B45"/>
      <c r="C45"/>
      <c r="D45"/>
      <c r="E45"/>
      <c r="F45"/>
      <c r="G45"/>
      <c r="H45"/>
      <c r="I45"/>
      <c r="J45"/>
      <c r="K45"/>
      <c r="L45"/>
      <c r="M45"/>
      <c r="N45"/>
      <c r="O45" s="125"/>
      <c r="P45" s="576" t="s">
        <v>19</v>
      </c>
      <c r="Q45" s="577" t="s">
        <v>19</v>
      </c>
      <c r="R45" s="577" t="s">
        <v>19</v>
      </c>
      <c r="S45" s="130" t="s">
        <v>19</v>
      </c>
      <c r="T45" s="130" t="s">
        <v>19</v>
      </c>
      <c r="U45" s="130" t="s">
        <v>19</v>
      </c>
      <c r="V45" s="130" t="s">
        <v>19</v>
      </c>
      <c r="W45" s="130" t="s">
        <v>19</v>
      </c>
      <c r="X45" s="131" t="s">
        <v>19</v>
      </c>
      <c r="Y45" s="124"/>
      <c r="Z45" s="11"/>
      <c r="AA45" s="11"/>
      <c r="AB45" s="11"/>
      <c r="AC45" s="11"/>
      <c r="AD45" s="11"/>
    </row>
    <row r="46" spans="1:30" ht="14.1" customHeight="1">
      <c r="A46"/>
      <c r="B46"/>
      <c r="C46"/>
      <c r="D46"/>
      <c r="E46"/>
      <c r="F46"/>
      <c r="G46"/>
      <c r="H46"/>
      <c r="I46"/>
      <c r="J46"/>
      <c r="K46"/>
      <c r="L46"/>
      <c r="M46"/>
      <c r="N46"/>
      <c r="O46" s="124"/>
      <c r="P46" s="576"/>
      <c r="Q46" s="577"/>
      <c r="R46" s="577"/>
      <c r="S46" s="130" t="s">
        <v>19</v>
      </c>
      <c r="T46" s="130" t="s">
        <v>19</v>
      </c>
      <c r="U46" s="130" t="s">
        <v>19</v>
      </c>
      <c r="V46" s="130" t="s">
        <v>19</v>
      </c>
      <c r="W46" s="130" t="s">
        <v>19</v>
      </c>
      <c r="X46" s="131" t="s">
        <v>19</v>
      </c>
      <c r="Y46" s="125"/>
      <c r="Z46" s="11"/>
      <c r="AA46" s="11"/>
      <c r="AB46" s="11"/>
      <c r="AC46" s="11"/>
      <c r="AD46" s="11"/>
    </row>
    <row r="47" spans="1:30" ht="14.1" customHeight="1">
      <c r="A47"/>
      <c r="B47"/>
      <c r="C47"/>
      <c r="D47"/>
      <c r="E47"/>
      <c r="F47"/>
      <c r="G47"/>
      <c r="H47"/>
      <c r="I47"/>
      <c r="J47"/>
      <c r="K47"/>
      <c r="L47"/>
      <c r="M47"/>
      <c r="N47"/>
      <c r="O47" s="125"/>
      <c r="P47" s="578" t="s">
        <v>915</v>
      </c>
      <c r="Q47" s="578"/>
      <c r="R47" s="578"/>
      <c r="S47" s="578"/>
      <c r="T47" s="578"/>
      <c r="U47" s="578"/>
      <c r="V47" s="578"/>
      <c r="W47" s="578"/>
      <c r="X47" s="578"/>
      <c r="Y47" s="124"/>
      <c r="Z47" s="11"/>
      <c r="AA47" s="11"/>
      <c r="AB47" s="11"/>
      <c r="AC47" s="11"/>
      <c r="AD47" s="11"/>
    </row>
    <row r="48" spans="1:30" ht="14.1" customHeight="1">
      <c r="A48"/>
      <c r="B48"/>
      <c r="C48"/>
      <c r="D48"/>
      <c r="E48"/>
      <c r="F48"/>
      <c r="G48"/>
      <c r="H48"/>
      <c r="I48"/>
      <c r="J48"/>
      <c r="K48"/>
      <c r="L48"/>
      <c r="M48"/>
      <c r="N48"/>
      <c r="O48" s="124"/>
      <c r="P48" s="579"/>
      <c r="Q48" s="579"/>
      <c r="R48" s="579"/>
      <c r="S48" s="579"/>
      <c r="T48" s="579"/>
      <c r="U48" s="579"/>
      <c r="V48" s="579"/>
      <c r="W48" s="579"/>
      <c r="X48" s="579"/>
      <c r="Y48" s="125"/>
      <c r="Z48" s="11"/>
      <c r="AA48" s="11"/>
      <c r="AB48" s="11"/>
      <c r="AC48" s="11"/>
      <c r="AD48" s="11"/>
    </row>
    <row r="49" spans="1:30" ht="14.1" customHeight="1">
      <c r="A49"/>
      <c r="B49"/>
      <c r="C49"/>
      <c r="D49"/>
      <c r="E49"/>
      <c r="F49"/>
      <c r="G49"/>
      <c r="H49"/>
      <c r="I49"/>
      <c r="J49"/>
      <c r="K49"/>
      <c r="L49"/>
      <c r="M49"/>
      <c r="N49"/>
      <c r="O49" s="125"/>
      <c r="P49" s="579"/>
      <c r="Q49" s="579"/>
      <c r="R49" s="579"/>
      <c r="S49" s="579"/>
      <c r="T49" s="579"/>
      <c r="U49" s="579"/>
      <c r="V49" s="579"/>
      <c r="W49" s="579"/>
      <c r="X49" s="579"/>
      <c r="Y49" s="124"/>
      <c r="Z49" s="11"/>
      <c r="AA49" s="11"/>
      <c r="AB49" s="11"/>
      <c r="AC49" s="11"/>
      <c r="AD49" s="11"/>
    </row>
    <row r="50" spans="1:30" ht="14.1" customHeight="1" thickBot="1">
      <c r="A50"/>
      <c r="B50"/>
      <c r="C50"/>
      <c r="D50"/>
      <c r="E50"/>
      <c r="F50"/>
      <c r="G50"/>
      <c r="H50"/>
      <c r="I50"/>
      <c r="J50"/>
      <c r="K50"/>
      <c r="L50"/>
      <c r="M50"/>
      <c r="N50"/>
      <c r="O50" s="124"/>
      <c r="P50" s="586" t="s">
        <v>931</v>
      </c>
      <c r="Q50" s="586"/>
      <c r="R50" s="586"/>
      <c r="S50" s="586"/>
      <c r="T50" s="586"/>
      <c r="U50" s="586"/>
      <c r="V50" s="586"/>
      <c r="W50" s="586"/>
      <c r="X50" s="586"/>
      <c r="Y50" s="125"/>
      <c r="Z50" s="11"/>
      <c r="AA50" s="11"/>
      <c r="AB50" s="11"/>
      <c r="AC50" s="11"/>
      <c r="AD50" s="11"/>
    </row>
    <row r="51" spans="1:30" ht="14.1" customHeight="1" thickBot="1">
      <c r="A51"/>
      <c r="B51"/>
      <c r="C51"/>
      <c r="D51"/>
      <c r="E51"/>
      <c r="F51"/>
      <c r="G51"/>
      <c r="H51"/>
      <c r="I51"/>
      <c r="J51"/>
      <c r="K51"/>
      <c r="L51"/>
      <c r="M51"/>
      <c r="N51"/>
      <c r="O51" s="125"/>
      <c r="P51" s="125"/>
      <c r="Q51" s="125"/>
      <c r="R51" s="125"/>
      <c r="S51" s="125"/>
      <c r="T51" s="125"/>
      <c r="U51" s="125"/>
      <c r="V51" s="125"/>
      <c r="W51" s="125"/>
      <c r="X51" s="125"/>
      <c r="Y51" s="124"/>
      <c r="Z51" s="11"/>
      <c r="AA51" s="11"/>
      <c r="AB51" s="11"/>
      <c r="AC51" s="11"/>
      <c r="AD51" s="11"/>
    </row>
    <row r="52" spans="1:30" ht="14.1" customHeight="1">
      <c r="A52"/>
      <c r="B52"/>
      <c r="C52"/>
      <c r="D52"/>
      <c r="E52"/>
      <c r="F52"/>
      <c r="G52"/>
      <c r="H52"/>
      <c r="I52"/>
      <c r="J52"/>
      <c r="K52"/>
      <c r="L52"/>
      <c r="M52"/>
      <c r="N52"/>
      <c r="O52" s="124"/>
      <c r="P52" s="570" t="s">
        <v>910</v>
      </c>
      <c r="Q52" s="570"/>
      <c r="R52" s="570"/>
      <c r="S52" s="570"/>
      <c r="T52" s="570"/>
      <c r="U52" s="570"/>
      <c r="V52" s="126" t="s">
        <v>328</v>
      </c>
      <c r="W52" s="126" t="s">
        <v>911</v>
      </c>
      <c r="X52" s="127" t="s">
        <v>912</v>
      </c>
      <c r="Y52" s="125"/>
      <c r="Z52" s="11"/>
      <c r="AA52" s="11"/>
    </row>
    <row r="53" spans="1:30" ht="14.1" customHeight="1">
      <c r="A53"/>
      <c r="B53"/>
      <c r="C53"/>
      <c r="D53"/>
      <c r="E53"/>
      <c r="F53"/>
      <c r="G53"/>
      <c r="H53"/>
      <c r="I53"/>
      <c r="J53"/>
      <c r="K53"/>
      <c r="L53"/>
      <c r="M53"/>
      <c r="N53"/>
      <c r="O53" s="125"/>
      <c r="P53" s="580"/>
      <c r="Q53" s="580"/>
      <c r="R53" s="580"/>
      <c r="S53" s="580"/>
      <c r="T53" s="580"/>
      <c r="U53" s="580"/>
      <c r="V53" s="581" t="s">
        <v>19</v>
      </c>
      <c r="W53" s="582"/>
      <c r="X53" s="583"/>
      <c r="Y53" s="124"/>
      <c r="Z53" s="11"/>
      <c r="AA53" s="11"/>
    </row>
    <row r="54" spans="1:30" ht="14.1" customHeight="1">
      <c r="A54"/>
      <c r="B54"/>
      <c r="C54"/>
      <c r="D54"/>
      <c r="E54"/>
      <c r="F54"/>
      <c r="G54"/>
      <c r="H54"/>
      <c r="I54"/>
      <c r="J54"/>
      <c r="K54"/>
      <c r="L54"/>
      <c r="M54"/>
      <c r="N54"/>
      <c r="O54" s="124"/>
      <c r="P54" s="580"/>
      <c r="Q54" s="580"/>
      <c r="R54" s="580"/>
      <c r="S54" s="580"/>
      <c r="T54" s="580"/>
      <c r="U54" s="580"/>
      <c r="V54" s="581"/>
      <c r="W54" s="582"/>
      <c r="X54" s="583"/>
      <c r="Y54" s="125"/>
      <c r="Z54" s="11"/>
      <c r="AA54" s="11"/>
    </row>
    <row r="55" spans="1:30" ht="14.1" customHeight="1">
      <c r="A55"/>
      <c r="B55"/>
      <c r="C55"/>
      <c r="D55"/>
      <c r="E55"/>
      <c r="F55"/>
      <c r="G55"/>
      <c r="H55"/>
      <c r="I55"/>
      <c r="J55"/>
      <c r="K55"/>
      <c r="L55"/>
      <c r="M55"/>
      <c r="N55"/>
      <c r="O55" s="125"/>
      <c r="P55" s="573" t="s">
        <v>9</v>
      </c>
      <c r="Q55" s="573"/>
      <c r="R55" s="573"/>
      <c r="S55" s="574" t="s">
        <v>10</v>
      </c>
      <c r="T55" s="574"/>
      <c r="U55" s="574"/>
      <c r="V55" s="575" t="s">
        <v>11</v>
      </c>
      <c r="W55" s="575"/>
      <c r="X55" s="575"/>
      <c r="Y55" s="124"/>
      <c r="Z55" s="11"/>
      <c r="AA55" s="11"/>
    </row>
    <row r="56" spans="1:30" ht="14.1" customHeight="1">
      <c r="A56"/>
      <c r="B56"/>
      <c r="C56"/>
      <c r="D56"/>
      <c r="E56"/>
      <c r="F56"/>
      <c r="G56"/>
      <c r="H56"/>
      <c r="I56"/>
      <c r="J56"/>
      <c r="K56"/>
      <c r="L56"/>
      <c r="M56"/>
      <c r="N56"/>
      <c r="O56" s="124"/>
      <c r="P56" s="576" t="s">
        <v>19</v>
      </c>
      <c r="Q56" s="577" t="s">
        <v>19</v>
      </c>
      <c r="R56" s="577" t="s">
        <v>19</v>
      </c>
      <c r="S56" s="130" t="s">
        <v>19</v>
      </c>
      <c r="T56" s="130" t="s">
        <v>19</v>
      </c>
      <c r="U56" s="130" t="s">
        <v>19</v>
      </c>
      <c r="V56" s="130" t="s">
        <v>19</v>
      </c>
      <c r="W56" s="130" t="s">
        <v>19</v>
      </c>
      <c r="X56" s="131" t="s">
        <v>19</v>
      </c>
      <c r="Y56" s="125"/>
      <c r="Z56" s="11"/>
      <c r="AA56" s="11"/>
    </row>
    <row r="57" spans="1:30" ht="14.1" customHeight="1">
      <c r="A57"/>
      <c r="B57"/>
      <c r="C57"/>
      <c r="D57"/>
      <c r="E57"/>
      <c r="F57"/>
      <c r="G57"/>
      <c r="H57"/>
      <c r="I57"/>
      <c r="J57"/>
      <c r="K57"/>
      <c r="L57"/>
      <c r="M57"/>
      <c r="N57"/>
      <c r="O57" s="125"/>
      <c r="P57" s="576"/>
      <c r="Q57" s="577"/>
      <c r="R57" s="577"/>
      <c r="S57" s="130" t="s">
        <v>19</v>
      </c>
      <c r="T57" s="130" t="s">
        <v>19</v>
      </c>
      <c r="U57" s="130" t="s">
        <v>19</v>
      </c>
      <c r="V57" s="130" t="s">
        <v>19</v>
      </c>
      <c r="W57" s="130" t="s">
        <v>19</v>
      </c>
      <c r="X57" s="131" t="s">
        <v>19</v>
      </c>
      <c r="Y57" s="124"/>
      <c r="Z57" s="11"/>
      <c r="AA57" s="11"/>
    </row>
    <row r="58" spans="1:30" ht="14.1" customHeight="1">
      <c r="A58"/>
      <c r="B58"/>
      <c r="C58"/>
      <c r="D58"/>
      <c r="E58"/>
      <c r="F58"/>
      <c r="G58"/>
      <c r="H58"/>
      <c r="I58"/>
      <c r="J58"/>
      <c r="K58"/>
      <c r="L58"/>
      <c r="M58"/>
      <c r="N58"/>
      <c r="O58" s="124"/>
      <c r="P58" s="578" t="s">
        <v>915</v>
      </c>
      <c r="Q58" s="578"/>
      <c r="R58" s="578"/>
      <c r="S58" s="578"/>
      <c r="T58" s="578"/>
      <c r="U58" s="578"/>
      <c r="V58" s="578"/>
      <c r="W58" s="578"/>
      <c r="X58" s="578"/>
      <c r="Y58" s="125"/>
      <c r="Z58" s="11"/>
      <c r="AA58" s="11"/>
    </row>
    <row r="59" spans="1:30" ht="14.1" customHeight="1">
      <c r="A59"/>
      <c r="B59"/>
      <c r="C59"/>
      <c r="D59"/>
      <c r="E59"/>
      <c r="F59"/>
      <c r="G59"/>
      <c r="H59"/>
      <c r="I59"/>
      <c r="J59"/>
      <c r="K59"/>
      <c r="L59"/>
      <c r="M59"/>
      <c r="N59"/>
      <c r="O59" s="125"/>
      <c r="P59" s="579"/>
      <c r="Q59" s="579"/>
      <c r="R59" s="579"/>
      <c r="S59" s="579"/>
      <c r="T59" s="579"/>
      <c r="U59" s="579"/>
      <c r="V59" s="579"/>
      <c r="W59" s="579"/>
      <c r="X59" s="579"/>
      <c r="Y59" s="124"/>
      <c r="Z59" s="11"/>
      <c r="AA59" s="11"/>
    </row>
    <row r="60" spans="1:30" ht="14.1" customHeight="1">
      <c r="A60"/>
      <c r="B60"/>
      <c r="C60"/>
      <c r="D60"/>
      <c r="E60"/>
      <c r="F60"/>
      <c r="G60"/>
      <c r="H60"/>
      <c r="I60"/>
      <c r="J60"/>
      <c r="K60"/>
      <c r="L60"/>
      <c r="M60"/>
      <c r="N60"/>
      <c r="O60" s="124"/>
      <c r="P60" s="579"/>
      <c r="Q60" s="579"/>
      <c r="R60" s="579"/>
      <c r="S60" s="579"/>
      <c r="T60" s="579"/>
      <c r="U60" s="579"/>
      <c r="V60" s="579"/>
      <c r="W60" s="579"/>
      <c r="X60" s="579"/>
      <c r="Y60" s="125"/>
      <c r="Z60" s="11"/>
      <c r="AA60" s="11"/>
    </row>
    <row r="61" spans="1:30" ht="14.1" customHeight="1" thickBot="1">
      <c r="A61"/>
      <c r="B61"/>
      <c r="C61"/>
      <c r="D61"/>
      <c r="E61"/>
      <c r="F61"/>
      <c r="G61"/>
      <c r="H61"/>
      <c r="I61"/>
      <c r="J61"/>
      <c r="K61"/>
      <c r="L61"/>
      <c r="M61"/>
      <c r="N61"/>
      <c r="O61" s="125"/>
      <c r="P61" s="586" t="s">
        <v>931</v>
      </c>
      <c r="Q61" s="586"/>
      <c r="R61" s="586"/>
      <c r="S61" s="586"/>
      <c r="T61" s="586"/>
      <c r="U61" s="586"/>
      <c r="V61" s="586"/>
      <c r="W61" s="586"/>
      <c r="X61" s="586"/>
      <c r="Y61" s="124"/>
      <c r="Z61" s="11"/>
      <c r="AA61" s="11"/>
    </row>
    <row r="62" spans="1:30" ht="14.1" customHeight="1">
      <c r="A62"/>
      <c r="B62"/>
      <c r="C62"/>
      <c r="D62"/>
      <c r="E62"/>
      <c r="F62"/>
      <c r="G62"/>
      <c r="H62"/>
      <c r="I62"/>
      <c r="J62"/>
      <c r="K62"/>
      <c r="L62"/>
      <c r="M62"/>
      <c r="N62"/>
      <c r="O62" s="124"/>
      <c r="P62" s="124"/>
      <c r="Q62" s="124"/>
      <c r="R62" s="124"/>
      <c r="S62" s="124"/>
      <c r="T62" s="124"/>
      <c r="U62" s="124"/>
      <c r="V62" s="124"/>
      <c r="W62" s="124"/>
      <c r="X62" s="124"/>
      <c r="Y62" s="125"/>
      <c r="Z62" s="11"/>
      <c r="AA62" s="11"/>
    </row>
    <row r="63" spans="1:30" ht="14.1" customHeight="1">
      <c r="A63"/>
      <c r="B63"/>
      <c r="C63"/>
      <c r="D63"/>
      <c r="E63"/>
      <c r="F63"/>
      <c r="G63"/>
      <c r="H63"/>
      <c r="I63"/>
      <c r="J63"/>
      <c r="K63"/>
      <c r="L63"/>
      <c r="M63"/>
      <c r="N63"/>
      <c r="O63"/>
      <c r="P63"/>
      <c r="Q63"/>
      <c r="R63" s="11"/>
      <c r="S63" s="11"/>
      <c r="T63" s="11"/>
      <c r="U63" s="11"/>
      <c r="V63" s="11"/>
      <c r="W63" s="11"/>
      <c r="X63" s="11"/>
      <c r="Y63" s="11"/>
      <c r="Z63" s="11"/>
      <c r="AA63" s="11"/>
    </row>
    <row r="64" spans="1:30" ht="14.1" customHeight="1">
      <c r="A64"/>
      <c r="B64"/>
      <c r="C64"/>
      <c r="D64"/>
      <c r="E64"/>
      <c r="F64"/>
      <c r="G64"/>
      <c r="H64"/>
      <c r="I64"/>
      <c r="J64"/>
      <c r="K64"/>
      <c r="L64"/>
      <c r="M64"/>
      <c r="N64"/>
      <c r="O64"/>
      <c r="P64"/>
      <c r="Q64"/>
      <c r="R64" s="11"/>
      <c r="S64" s="11"/>
      <c r="T64" s="11"/>
      <c r="U64" s="11"/>
      <c r="V64" s="11"/>
      <c r="W64" s="11"/>
      <c r="X64" s="11"/>
      <c r="Y64" s="11"/>
      <c r="Z64" s="11"/>
      <c r="AA64" s="11"/>
    </row>
    <row r="65" spans="1:27" ht="14.1" customHeight="1">
      <c r="A65"/>
      <c r="B65"/>
      <c r="C65"/>
      <c r="D65"/>
      <c r="E65"/>
      <c r="F65"/>
      <c r="G65"/>
      <c r="H65"/>
      <c r="I65"/>
      <c r="J65"/>
      <c r="K65"/>
      <c r="L65"/>
      <c r="M65"/>
      <c r="N65"/>
      <c r="O65"/>
      <c r="P65"/>
      <c r="Q65"/>
      <c r="R65" s="11"/>
      <c r="S65" s="11"/>
      <c r="T65" s="11"/>
      <c r="U65" s="11"/>
      <c r="V65" s="11"/>
      <c r="W65" s="11"/>
      <c r="X65" s="11"/>
      <c r="Y65" s="11"/>
      <c r="Z65" s="11"/>
      <c r="AA65" s="11"/>
    </row>
    <row r="66" spans="1:27" ht="14.1" customHeight="1">
      <c r="A66"/>
      <c r="B66"/>
      <c r="C66"/>
      <c r="D66"/>
      <c r="E66"/>
      <c r="F66"/>
      <c r="G66"/>
      <c r="H66"/>
      <c r="I66"/>
      <c r="J66"/>
      <c r="K66"/>
      <c r="L66"/>
      <c r="M66"/>
      <c r="N66"/>
      <c r="O66"/>
      <c r="P66"/>
      <c r="Q66"/>
      <c r="R66" s="11"/>
      <c r="S66" s="11"/>
      <c r="T66" s="11"/>
      <c r="U66" s="11"/>
      <c r="V66" s="11"/>
      <c r="W66" s="11"/>
      <c r="X66" s="11"/>
      <c r="Y66" s="11"/>
      <c r="Z66" s="11"/>
      <c r="AA66" s="11"/>
    </row>
    <row r="67" spans="1:27" ht="14.1" customHeight="1">
      <c r="A67"/>
      <c r="B67"/>
      <c r="C67"/>
      <c r="D67"/>
      <c r="E67"/>
      <c r="F67"/>
      <c r="G67"/>
      <c r="H67"/>
      <c r="I67"/>
      <c r="J67"/>
      <c r="K67"/>
      <c r="L67"/>
      <c r="M67"/>
      <c r="N67"/>
      <c r="O67"/>
      <c r="P67"/>
      <c r="Q67"/>
      <c r="R67" s="11"/>
      <c r="S67" s="11"/>
      <c r="T67" s="11"/>
      <c r="U67" s="11"/>
      <c r="V67" s="11"/>
      <c r="W67" s="11"/>
      <c r="X67" s="11"/>
      <c r="Y67" s="11"/>
      <c r="Z67" s="11"/>
      <c r="AA67" s="11"/>
    </row>
    <row r="68" spans="1:27" ht="14.1" customHeight="1">
      <c r="A68"/>
      <c r="B68"/>
      <c r="C68"/>
      <c r="D68"/>
      <c r="E68"/>
      <c r="F68"/>
      <c r="G68"/>
      <c r="H68"/>
      <c r="I68"/>
      <c r="J68"/>
      <c r="K68"/>
      <c r="L68"/>
      <c r="M68"/>
      <c r="N68"/>
      <c r="O68"/>
      <c r="P68"/>
      <c r="Q68"/>
      <c r="R68" s="11"/>
      <c r="S68" s="11"/>
      <c r="T68" s="11"/>
      <c r="U68" s="11"/>
      <c r="V68" s="11"/>
      <c r="W68" s="11"/>
      <c r="X68" s="11"/>
      <c r="Y68" s="11"/>
      <c r="Z68" s="11"/>
      <c r="AA68" s="11"/>
    </row>
    <row r="69" spans="1:27" ht="14.1" customHeight="1">
      <c r="A69"/>
      <c r="B69"/>
      <c r="C69"/>
      <c r="D69"/>
      <c r="E69"/>
      <c r="F69"/>
      <c r="G69"/>
      <c r="H69"/>
      <c r="I69"/>
      <c r="J69"/>
      <c r="K69"/>
      <c r="L69"/>
      <c r="M69"/>
      <c r="N69"/>
      <c r="O69"/>
      <c r="P69"/>
      <c r="Q69"/>
      <c r="R69" s="11"/>
      <c r="S69" s="11"/>
      <c r="T69" s="11"/>
      <c r="U69" s="11"/>
      <c r="V69" s="11"/>
      <c r="W69" s="11"/>
      <c r="X69" s="11"/>
      <c r="Y69" s="11"/>
      <c r="Z69" s="11"/>
      <c r="AA69" s="11"/>
    </row>
    <row r="70" spans="1:27" ht="14.1" customHeight="1">
      <c r="A70"/>
      <c r="B70"/>
      <c r="C70"/>
      <c r="D70"/>
      <c r="E70"/>
      <c r="F70"/>
      <c r="G70"/>
      <c r="H70"/>
      <c r="I70"/>
      <c r="J70"/>
      <c r="K70"/>
      <c r="L70"/>
      <c r="M70"/>
      <c r="N70"/>
      <c r="O70"/>
      <c r="P70"/>
      <c r="Q70"/>
      <c r="R70" s="11"/>
      <c r="S70" s="11"/>
      <c r="T70" s="11"/>
      <c r="U70" s="11"/>
      <c r="V70" s="11"/>
      <c r="W70" s="11"/>
      <c r="X70" s="11"/>
      <c r="Y70" s="11"/>
      <c r="Z70" s="11"/>
      <c r="AA70" s="11"/>
    </row>
    <row r="71" spans="1:27" ht="14.1" customHeight="1">
      <c r="A71"/>
      <c r="B71"/>
      <c r="C71"/>
      <c r="D71"/>
      <c r="E71"/>
      <c r="F71"/>
      <c r="G71"/>
      <c r="H71"/>
      <c r="I71"/>
      <c r="J71"/>
      <c r="K71"/>
      <c r="L71"/>
      <c r="M71"/>
      <c r="N71"/>
      <c r="O71"/>
      <c r="P71"/>
      <c r="Q71"/>
      <c r="R71" s="11"/>
      <c r="S71" s="11"/>
      <c r="T71" s="11"/>
      <c r="U71" s="11"/>
      <c r="V71" s="11"/>
      <c r="W71" s="11"/>
      <c r="X71" s="11"/>
      <c r="Y71" s="11"/>
      <c r="Z71" s="11"/>
      <c r="AA71" s="11"/>
    </row>
    <row r="72" spans="1:27" ht="14.1" customHeight="1">
      <c r="A72"/>
      <c r="B72"/>
      <c r="C72"/>
      <c r="D72"/>
      <c r="E72"/>
      <c r="F72"/>
      <c r="G72"/>
      <c r="H72"/>
      <c r="I72"/>
      <c r="J72"/>
      <c r="K72"/>
      <c r="L72"/>
      <c r="M72"/>
      <c r="N72"/>
      <c r="O72"/>
      <c r="P72"/>
      <c r="Q72"/>
      <c r="R72" s="11"/>
      <c r="S72" s="11"/>
      <c r="T72" s="11"/>
      <c r="U72" s="11"/>
      <c r="V72" s="11"/>
      <c r="W72" s="11"/>
      <c r="X72" s="11"/>
      <c r="Y72" s="11"/>
      <c r="Z72" s="11"/>
      <c r="AA72" s="11"/>
    </row>
    <row r="73" spans="1:27" ht="14.1" customHeight="1">
      <c r="A73"/>
      <c r="B73"/>
      <c r="C73"/>
      <c r="D73"/>
      <c r="E73"/>
      <c r="F73"/>
      <c r="G73"/>
      <c r="H73"/>
      <c r="I73"/>
      <c r="J73"/>
      <c r="K73"/>
      <c r="L73"/>
      <c r="M73"/>
      <c r="N73"/>
      <c r="O73"/>
      <c r="P73"/>
      <c r="Q73"/>
    </row>
    <row r="74" spans="1:27" ht="14.1" customHeight="1">
      <c r="A74"/>
      <c r="B74"/>
      <c r="C74"/>
      <c r="D74"/>
      <c r="E74"/>
      <c r="F74"/>
      <c r="G74"/>
      <c r="H74"/>
      <c r="I74"/>
      <c r="J74"/>
      <c r="K74"/>
      <c r="L74"/>
      <c r="M74"/>
      <c r="N74"/>
      <c r="O74"/>
      <c r="P74"/>
      <c r="Q74"/>
    </row>
    <row r="75" spans="1:27" ht="14.1" customHeight="1">
      <c r="A75"/>
      <c r="B75"/>
      <c r="C75"/>
      <c r="D75"/>
      <c r="E75"/>
      <c r="F75"/>
      <c r="G75"/>
      <c r="H75"/>
      <c r="I75"/>
      <c r="J75"/>
      <c r="K75"/>
      <c r="L75"/>
      <c r="M75"/>
      <c r="N75"/>
      <c r="O75"/>
      <c r="P75"/>
      <c r="Q75"/>
    </row>
    <row r="76" spans="1:27" ht="14.1" customHeight="1">
      <c r="A76"/>
      <c r="B76"/>
      <c r="C76"/>
      <c r="D76"/>
      <c r="E76"/>
      <c r="F76"/>
      <c r="G76"/>
      <c r="H76"/>
      <c r="I76"/>
      <c r="J76"/>
      <c r="K76"/>
      <c r="L76"/>
      <c r="M76"/>
      <c r="N76"/>
      <c r="O76"/>
      <c r="P76"/>
      <c r="Q76"/>
    </row>
    <row r="77" spans="1:27" ht="14.1" customHeight="1">
      <c r="A77"/>
      <c r="B77"/>
      <c r="C77"/>
      <c r="D77"/>
      <c r="E77"/>
      <c r="F77"/>
      <c r="G77"/>
      <c r="H77"/>
      <c r="I77"/>
      <c r="J77"/>
      <c r="K77"/>
      <c r="L77"/>
      <c r="M77"/>
      <c r="N77"/>
      <c r="O77"/>
      <c r="P77"/>
      <c r="Q77"/>
    </row>
    <row r="78" spans="1:27" ht="14.1" customHeight="1">
      <c r="A78"/>
      <c r="B78"/>
      <c r="C78"/>
      <c r="D78"/>
      <c r="E78"/>
      <c r="F78"/>
      <c r="G78"/>
      <c r="H78"/>
      <c r="I78"/>
      <c r="J78"/>
      <c r="K78"/>
      <c r="L78"/>
      <c r="M78"/>
      <c r="N78"/>
      <c r="O78"/>
      <c r="P78"/>
      <c r="Q78"/>
    </row>
    <row r="79" spans="1:27" ht="14.1" customHeight="1">
      <c r="A79"/>
      <c r="B79"/>
      <c r="C79"/>
      <c r="D79"/>
      <c r="E79"/>
      <c r="F79"/>
      <c r="G79"/>
      <c r="H79"/>
      <c r="I79"/>
      <c r="J79"/>
      <c r="K79"/>
      <c r="L79"/>
      <c r="M79"/>
      <c r="N79"/>
      <c r="O79"/>
      <c r="P79"/>
      <c r="Q79"/>
    </row>
    <row r="80" spans="1:27" ht="14.1" customHeight="1">
      <c r="A80"/>
      <c r="B80"/>
      <c r="C80"/>
      <c r="D80"/>
      <c r="E80"/>
      <c r="F80"/>
      <c r="G80"/>
      <c r="H80"/>
      <c r="I80"/>
      <c r="J80"/>
      <c r="K80"/>
      <c r="L80"/>
      <c r="M80"/>
      <c r="N80"/>
      <c r="O80"/>
      <c r="P80"/>
      <c r="Q80"/>
    </row>
    <row r="81" spans="1:17" ht="14.1" customHeight="1">
      <c r="A81"/>
      <c r="B81"/>
      <c r="C81"/>
      <c r="D81"/>
      <c r="E81"/>
      <c r="F81"/>
      <c r="G81"/>
      <c r="H81"/>
      <c r="I81"/>
      <c r="J81"/>
      <c r="K81"/>
      <c r="L81"/>
      <c r="M81"/>
      <c r="N81"/>
      <c r="O81"/>
      <c r="P81"/>
      <c r="Q81"/>
    </row>
    <row r="82" spans="1:17" ht="14.1" customHeight="1">
      <c r="A82"/>
      <c r="B82"/>
      <c r="C82"/>
      <c r="D82"/>
      <c r="E82"/>
      <c r="F82"/>
      <c r="G82"/>
      <c r="H82"/>
      <c r="I82"/>
      <c r="J82"/>
      <c r="K82"/>
      <c r="L82"/>
      <c r="M82"/>
      <c r="N82"/>
      <c r="O82"/>
      <c r="P82"/>
      <c r="Q82"/>
    </row>
    <row r="83" spans="1:17" ht="14.1" customHeight="1">
      <c r="A83"/>
      <c r="B83"/>
      <c r="C83"/>
      <c r="D83"/>
      <c r="E83"/>
      <c r="F83"/>
      <c r="G83"/>
      <c r="H83"/>
      <c r="I83"/>
      <c r="J83"/>
      <c r="K83"/>
      <c r="L83"/>
      <c r="M83"/>
      <c r="N83"/>
      <c r="O83"/>
      <c r="P83"/>
      <c r="Q83"/>
    </row>
    <row r="84" spans="1:17" ht="14.1" customHeight="1">
      <c r="A84"/>
      <c r="B84"/>
      <c r="C84"/>
      <c r="D84"/>
      <c r="E84"/>
      <c r="F84"/>
      <c r="G84"/>
      <c r="H84"/>
      <c r="I84"/>
      <c r="J84"/>
      <c r="K84"/>
      <c r="L84"/>
      <c r="M84"/>
      <c r="N84"/>
      <c r="O84"/>
      <c r="P84"/>
      <c r="Q84"/>
    </row>
    <row r="85" spans="1:17" ht="14.1" customHeight="1">
      <c r="A85"/>
      <c r="B85"/>
      <c r="C85"/>
      <c r="D85"/>
      <c r="E85"/>
      <c r="F85"/>
      <c r="G85"/>
      <c r="H85"/>
      <c r="I85"/>
      <c r="J85"/>
      <c r="K85"/>
      <c r="L85"/>
      <c r="M85"/>
      <c r="N85"/>
      <c r="O85"/>
      <c r="P85"/>
      <c r="Q85"/>
    </row>
    <row r="86" spans="1:17" ht="14.1" customHeight="1">
      <c r="A86"/>
      <c r="B86"/>
      <c r="C86"/>
      <c r="D86"/>
      <c r="E86"/>
      <c r="F86"/>
      <c r="G86"/>
      <c r="H86"/>
      <c r="I86"/>
      <c r="J86"/>
      <c r="K86"/>
      <c r="L86"/>
      <c r="M86"/>
      <c r="N86"/>
      <c r="O86"/>
      <c r="P86"/>
      <c r="Q86"/>
    </row>
    <row r="87" spans="1:17" ht="14.1" customHeight="1">
      <c r="A87"/>
      <c r="B87"/>
      <c r="C87"/>
      <c r="D87"/>
      <c r="E87"/>
      <c r="F87"/>
      <c r="G87"/>
      <c r="H87"/>
      <c r="I87"/>
      <c r="J87"/>
      <c r="K87"/>
      <c r="L87"/>
      <c r="M87"/>
      <c r="N87"/>
      <c r="O87"/>
      <c r="P87"/>
      <c r="Q87"/>
    </row>
    <row r="88" spans="1:17" ht="14.1" customHeight="1">
      <c r="A88"/>
      <c r="B88"/>
      <c r="C88"/>
      <c r="D88"/>
      <c r="E88"/>
      <c r="F88"/>
      <c r="G88"/>
      <c r="H88"/>
      <c r="I88"/>
      <c r="J88"/>
      <c r="K88"/>
      <c r="L88"/>
      <c r="M88"/>
      <c r="N88"/>
      <c r="O88"/>
      <c r="P88"/>
      <c r="Q88"/>
    </row>
    <row r="89" spans="1:17" ht="14.1" customHeight="1">
      <c r="A89"/>
      <c r="B89"/>
      <c r="C89"/>
      <c r="D89"/>
      <c r="E89"/>
      <c r="F89"/>
      <c r="G89"/>
      <c r="H89"/>
      <c r="I89"/>
      <c r="J89"/>
      <c r="K89"/>
      <c r="L89"/>
      <c r="M89"/>
      <c r="N89"/>
      <c r="O89"/>
      <c r="P89"/>
      <c r="Q89"/>
    </row>
    <row r="90" spans="1:17" ht="14.1" customHeight="1">
      <c r="A90"/>
      <c r="B90"/>
      <c r="C90"/>
      <c r="D90"/>
      <c r="E90"/>
      <c r="F90"/>
      <c r="G90"/>
      <c r="H90"/>
      <c r="I90"/>
      <c r="J90"/>
      <c r="K90"/>
      <c r="L90"/>
      <c r="M90"/>
      <c r="N90"/>
      <c r="O90"/>
      <c r="P90"/>
      <c r="Q90"/>
    </row>
    <row r="91" spans="1:17" ht="14.1" customHeight="1">
      <c r="A91"/>
      <c r="B91"/>
      <c r="C91"/>
      <c r="D91"/>
      <c r="E91"/>
      <c r="F91"/>
      <c r="G91"/>
      <c r="H91"/>
      <c r="I91"/>
      <c r="J91"/>
      <c r="K91"/>
      <c r="L91"/>
      <c r="M91"/>
      <c r="N91"/>
      <c r="O91"/>
      <c r="P91"/>
      <c r="Q91"/>
    </row>
    <row r="92" spans="1:17" ht="14.1" customHeight="1">
      <c r="A92"/>
      <c r="B92"/>
      <c r="C92"/>
      <c r="D92"/>
      <c r="E92"/>
      <c r="F92"/>
      <c r="G92"/>
      <c r="H92"/>
      <c r="I92"/>
      <c r="J92"/>
      <c r="K92"/>
      <c r="L92"/>
      <c r="M92"/>
      <c r="N92"/>
      <c r="O92"/>
      <c r="P92"/>
      <c r="Q92"/>
    </row>
    <row r="93" spans="1:17" ht="14.1" customHeight="1">
      <c r="A93"/>
      <c r="B93"/>
      <c r="C93"/>
      <c r="D93"/>
      <c r="E93"/>
      <c r="F93"/>
      <c r="G93"/>
      <c r="H93"/>
      <c r="I93"/>
      <c r="J93"/>
      <c r="K93"/>
      <c r="L93"/>
      <c r="M93"/>
      <c r="N93"/>
      <c r="O93"/>
      <c r="P93"/>
      <c r="Q93"/>
    </row>
    <row r="94" spans="1:17" ht="14.1" customHeight="1">
      <c r="A94"/>
      <c r="B94"/>
      <c r="C94"/>
      <c r="D94"/>
      <c r="E94"/>
      <c r="F94"/>
      <c r="G94"/>
      <c r="H94"/>
      <c r="I94"/>
      <c r="J94"/>
      <c r="K94"/>
      <c r="L94"/>
      <c r="M94"/>
      <c r="N94"/>
      <c r="O94"/>
      <c r="P94"/>
      <c r="Q94"/>
    </row>
    <row r="95" spans="1:17" ht="14.1" customHeight="1">
      <c r="A95"/>
      <c r="B95"/>
      <c r="C95"/>
      <c r="D95"/>
      <c r="E95"/>
      <c r="F95"/>
      <c r="G95"/>
      <c r="H95"/>
      <c r="I95"/>
      <c r="J95"/>
      <c r="K95"/>
      <c r="L95"/>
      <c r="M95"/>
      <c r="N95"/>
      <c r="O95"/>
      <c r="P95"/>
      <c r="Q95"/>
    </row>
    <row r="96" spans="1:17" ht="14.1" customHeight="1">
      <c r="A96"/>
      <c r="B96"/>
      <c r="C96"/>
      <c r="D96"/>
      <c r="E96"/>
      <c r="F96"/>
      <c r="G96"/>
      <c r="H96"/>
      <c r="I96"/>
      <c r="J96"/>
      <c r="K96"/>
      <c r="L96"/>
      <c r="M96"/>
      <c r="N96"/>
      <c r="O96"/>
      <c r="P96"/>
      <c r="Q96"/>
    </row>
    <row r="97" spans="1:17" ht="14.1" customHeight="1">
      <c r="A97"/>
      <c r="B97"/>
      <c r="C97"/>
      <c r="D97"/>
      <c r="E97"/>
      <c r="F97"/>
      <c r="G97"/>
      <c r="H97"/>
      <c r="I97"/>
      <c r="J97"/>
      <c r="K97"/>
      <c r="L97"/>
      <c r="M97"/>
      <c r="N97"/>
      <c r="O97"/>
      <c r="P97"/>
      <c r="Q97"/>
    </row>
    <row r="98" spans="1:17" ht="14.1" customHeight="1">
      <c r="A98"/>
      <c r="B98"/>
      <c r="C98"/>
      <c r="D98"/>
      <c r="E98"/>
      <c r="F98"/>
      <c r="G98"/>
      <c r="H98"/>
      <c r="I98"/>
      <c r="J98"/>
      <c r="K98"/>
      <c r="L98"/>
      <c r="M98"/>
      <c r="N98"/>
      <c r="O98"/>
      <c r="P98"/>
      <c r="Q98"/>
    </row>
    <row r="99" spans="1:17" ht="14.1" customHeight="1">
      <c r="A99"/>
      <c r="B99"/>
      <c r="C99"/>
      <c r="D99"/>
      <c r="E99"/>
      <c r="F99"/>
      <c r="G99"/>
      <c r="H99"/>
      <c r="I99"/>
      <c r="J99"/>
      <c r="K99"/>
      <c r="L99"/>
      <c r="M99"/>
      <c r="N99"/>
      <c r="O99"/>
      <c r="P99"/>
      <c r="Q99"/>
    </row>
    <row r="100" spans="1:17" ht="14.1" customHeight="1">
      <c r="A100"/>
      <c r="B100"/>
      <c r="C100"/>
      <c r="D100"/>
      <c r="E100"/>
      <c r="F100"/>
      <c r="G100"/>
      <c r="H100"/>
      <c r="I100"/>
      <c r="J100"/>
      <c r="K100"/>
      <c r="L100"/>
      <c r="M100"/>
      <c r="N100"/>
      <c r="O100"/>
      <c r="P100"/>
      <c r="Q100"/>
    </row>
    <row r="101" spans="1:17" ht="14.1" customHeight="1">
      <c r="A101"/>
      <c r="B101"/>
      <c r="C101"/>
      <c r="D101"/>
      <c r="E101"/>
      <c r="F101"/>
      <c r="G101"/>
      <c r="H101"/>
      <c r="I101"/>
      <c r="J101"/>
      <c r="K101"/>
      <c r="L101"/>
      <c r="M101"/>
      <c r="N101"/>
      <c r="O101"/>
      <c r="P101"/>
      <c r="Q101"/>
    </row>
    <row r="102" spans="1:17" ht="14.1" customHeight="1">
      <c r="A102"/>
      <c r="B102"/>
      <c r="C102"/>
      <c r="D102"/>
      <c r="E102"/>
      <c r="F102"/>
      <c r="G102"/>
      <c r="H102"/>
      <c r="I102"/>
      <c r="J102"/>
      <c r="K102"/>
      <c r="L102"/>
      <c r="M102"/>
      <c r="N102"/>
      <c r="O102"/>
      <c r="P102"/>
      <c r="Q102"/>
    </row>
    <row r="103" spans="1:17" ht="14.1" customHeight="1">
      <c r="A103"/>
      <c r="B103"/>
      <c r="C103"/>
      <c r="D103"/>
      <c r="E103"/>
      <c r="F103"/>
      <c r="G103"/>
      <c r="H103"/>
      <c r="I103"/>
      <c r="J103"/>
      <c r="K103"/>
      <c r="L103"/>
      <c r="M103"/>
      <c r="N103"/>
      <c r="O103"/>
      <c r="P103"/>
      <c r="Q103"/>
    </row>
    <row r="104" spans="1:17" ht="14.1" customHeight="1">
      <c r="A104"/>
      <c r="B104"/>
      <c r="C104"/>
      <c r="D104"/>
      <c r="E104"/>
      <c r="F104"/>
      <c r="G104"/>
      <c r="H104"/>
      <c r="I104"/>
      <c r="J104"/>
      <c r="K104"/>
      <c r="L104"/>
      <c r="M104"/>
      <c r="N104"/>
      <c r="O104"/>
      <c r="P104"/>
      <c r="Q104"/>
    </row>
    <row r="105" spans="1:17" ht="14.1" customHeight="1">
      <c r="A105"/>
      <c r="B105"/>
      <c r="C105"/>
      <c r="D105"/>
      <c r="E105"/>
      <c r="F105"/>
      <c r="G105"/>
      <c r="H105"/>
      <c r="I105"/>
      <c r="J105"/>
      <c r="K105"/>
      <c r="L105"/>
      <c r="M105"/>
      <c r="N105"/>
      <c r="O105"/>
      <c r="P105"/>
      <c r="Q105"/>
    </row>
    <row r="106" spans="1:17" ht="14.1" customHeight="1">
      <c r="A106"/>
      <c r="B106"/>
      <c r="C106"/>
      <c r="D106"/>
      <c r="E106"/>
      <c r="F106"/>
      <c r="G106"/>
      <c r="H106"/>
      <c r="I106"/>
      <c r="J106"/>
      <c r="K106"/>
      <c r="L106"/>
      <c r="M106"/>
      <c r="N106"/>
      <c r="O106"/>
      <c r="P106"/>
      <c r="Q106"/>
    </row>
    <row r="107" spans="1:17" ht="14.1" customHeight="1">
      <c r="A107"/>
      <c r="B107"/>
      <c r="C107"/>
      <c r="D107"/>
      <c r="E107"/>
      <c r="F107"/>
      <c r="G107"/>
      <c r="H107"/>
      <c r="I107"/>
      <c r="J107"/>
      <c r="K107"/>
      <c r="L107"/>
      <c r="M107"/>
      <c r="N107"/>
      <c r="O107"/>
      <c r="P107"/>
      <c r="Q107"/>
    </row>
    <row r="108" spans="1:17" ht="14.1" customHeight="1">
      <c r="A108"/>
      <c r="B108"/>
      <c r="C108"/>
      <c r="D108"/>
      <c r="E108"/>
      <c r="F108"/>
      <c r="G108"/>
      <c r="H108"/>
      <c r="I108"/>
      <c r="J108"/>
      <c r="K108"/>
      <c r="L108"/>
      <c r="M108"/>
      <c r="N108"/>
      <c r="O108"/>
      <c r="P108"/>
      <c r="Q108"/>
    </row>
    <row r="109" spans="1:17" ht="14.1" customHeight="1">
      <c r="A109"/>
      <c r="B109"/>
      <c r="C109"/>
      <c r="D109"/>
      <c r="E109"/>
      <c r="F109"/>
      <c r="G109"/>
      <c r="H109"/>
      <c r="I109"/>
      <c r="J109"/>
      <c r="K109"/>
      <c r="L109"/>
      <c r="M109"/>
      <c r="N109"/>
      <c r="O109"/>
      <c r="P109"/>
      <c r="Q109"/>
    </row>
    <row r="110" spans="1:17" ht="14.1" customHeight="1">
      <c r="A110"/>
      <c r="B110"/>
      <c r="C110"/>
      <c r="D110"/>
      <c r="E110"/>
      <c r="F110"/>
      <c r="G110"/>
      <c r="H110"/>
      <c r="I110"/>
      <c r="J110"/>
      <c r="K110"/>
      <c r="L110"/>
      <c r="M110"/>
      <c r="N110"/>
      <c r="O110"/>
      <c r="P110"/>
      <c r="Q110"/>
    </row>
    <row r="111" spans="1:17" ht="14.1" customHeight="1">
      <c r="A111"/>
      <c r="B111"/>
      <c r="C111"/>
      <c r="D111"/>
      <c r="E111"/>
      <c r="F111"/>
      <c r="G111"/>
      <c r="H111"/>
      <c r="I111"/>
      <c r="J111"/>
      <c r="K111"/>
      <c r="L111"/>
      <c r="M111"/>
      <c r="N111"/>
      <c r="O111"/>
      <c r="P111"/>
      <c r="Q111"/>
    </row>
    <row r="112" spans="1:17" ht="14.1" customHeight="1">
      <c r="A112"/>
      <c r="B112"/>
      <c r="C112"/>
      <c r="D112"/>
      <c r="E112"/>
      <c r="F112"/>
      <c r="G112"/>
      <c r="H112"/>
      <c r="I112"/>
      <c r="J112"/>
      <c r="K112"/>
      <c r="L112"/>
      <c r="M112"/>
      <c r="N112"/>
      <c r="O112"/>
      <c r="P112"/>
      <c r="Q112"/>
    </row>
    <row r="113" spans="1:17" ht="14.1" customHeight="1">
      <c r="A113"/>
      <c r="B113"/>
      <c r="C113"/>
      <c r="D113"/>
      <c r="E113"/>
      <c r="F113"/>
      <c r="G113"/>
      <c r="H113"/>
      <c r="I113"/>
      <c r="J113"/>
      <c r="K113"/>
      <c r="L113"/>
      <c r="M113"/>
      <c r="N113"/>
      <c r="O113"/>
      <c r="P113"/>
      <c r="Q113"/>
    </row>
    <row r="114" spans="1:17" ht="14.1" customHeight="1">
      <c r="A114"/>
      <c r="B114"/>
      <c r="C114"/>
      <c r="D114"/>
      <c r="E114"/>
      <c r="F114"/>
      <c r="G114"/>
      <c r="H114"/>
      <c r="I114"/>
      <c r="J114"/>
      <c r="K114"/>
      <c r="L114"/>
      <c r="M114"/>
      <c r="N114"/>
      <c r="O114"/>
      <c r="P114"/>
      <c r="Q114"/>
    </row>
    <row r="115" spans="1:17" ht="14.1" customHeight="1">
      <c r="A115"/>
      <c r="B115"/>
      <c r="C115"/>
      <c r="D115"/>
      <c r="E115"/>
      <c r="F115"/>
      <c r="G115"/>
      <c r="H115"/>
      <c r="I115"/>
      <c r="J115"/>
      <c r="K115"/>
      <c r="L115"/>
      <c r="M115"/>
      <c r="N115"/>
      <c r="O115"/>
      <c r="P115"/>
      <c r="Q115"/>
    </row>
    <row r="116" spans="1:17" ht="14.1" customHeight="1">
      <c r="A116"/>
      <c r="B116"/>
      <c r="C116"/>
      <c r="D116"/>
      <c r="E116"/>
      <c r="F116"/>
      <c r="G116"/>
      <c r="H116"/>
      <c r="I116"/>
      <c r="J116"/>
      <c r="K116"/>
      <c r="L116"/>
      <c r="M116"/>
      <c r="N116"/>
      <c r="O116"/>
      <c r="P116"/>
      <c r="Q116"/>
    </row>
  </sheetData>
  <sheetProtection selectLockedCells="1" selectUnlockedCells="1"/>
  <mergeCells count="100">
    <mergeCell ref="P58:X58"/>
    <mergeCell ref="P59:X60"/>
    <mergeCell ref="P61:X61"/>
    <mergeCell ref="P55:R55"/>
    <mergeCell ref="S55:U55"/>
    <mergeCell ref="V55:X55"/>
    <mergeCell ref="P56:P57"/>
    <mergeCell ref="Q56:Q57"/>
    <mergeCell ref="R56:R57"/>
    <mergeCell ref="P47:X47"/>
    <mergeCell ref="P48:X49"/>
    <mergeCell ref="P50:X50"/>
    <mergeCell ref="P52:U52"/>
    <mergeCell ref="P53:U54"/>
    <mergeCell ref="V53:V54"/>
    <mergeCell ref="W53:W54"/>
    <mergeCell ref="X53:X54"/>
    <mergeCell ref="P44:R44"/>
    <mergeCell ref="S44:U44"/>
    <mergeCell ref="V44:X44"/>
    <mergeCell ref="P45:P46"/>
    <mergeCell ref="Q45:Q46"/>
    <mergeCell ref="R45:R46"/>
    <mergeCell ref="P36:X36"/>
    <mergeCell ref="P37:X38"/>
    <mergeCell ref="P39:X39"/>
    <mergeCell ref="P41:U41"/>
    <mergeCell ref="P42:U43"/>
    <mergeCell ref="V42:V43"/>
    <mergeCell ref="W42:W43"/>
    <mergeCell ref="X42:X43"/>
    <mergeCell ref="B25:G29"/>
    <mergeCell ref="P25:X25"/>
    <mergeCell ref="P26:X27"/>
    <mergeCell ref="P28:X28"/>
    <mergeCell ref="P30:U30"/>
    <mergeCell ref="B31:M31"/>
    <mergeCell ref="P31:U32"/>
    <mergeCell ref="V31:V32"/>
    <mergeCell ref="W31:W32"/>
    <mergeCell ref="X31:X32"/>
    <mergeCell ref="B32:M35"/>
    <mergeCell ref="P33:R33"/>
    <mergeCell ref="S33:U33"/>
    <mergeCell ref="V33:X33"/>
    <mergeCell ref="P34:P35"/>
    <mergeCell ref="Q34:Q35"/>
    <mergeCell ref="R34:R35"/>
    <mergeCell ref="C23:D23"/>
    <mergeCell ref="F23:G23"/>
    <mergeCell ref="P23:P24"/>
    <mergeCell ref="Q23:Q24"/>
    <mergeCell ref="R23:R24"/>
    <mergeCell ref="B24:G24"/>
    <mergeCell ref="P15:X16"/>
    <mergeCell ref="P17:X17"/>
    <mergeCell ref="B18:C18"/>
    <mergeCell ref="P19:U19"/>
    <mergeCell ref="P20:U21"/>
    <mergeCell ref="V20:V21"/>
    <mergeCell ref="W20:W21"/>
    <mergeCell ref="X20:X21"/>
    <mergeCell ref="B21:B22"/>
    <mergeCell ref="C21:G22"/>
    <mergeCell ref="P22:R22"/>
    <mergeCell ref="S22:U22"/>
    <mergeCell ref="V22:X22"/>
    <mergeCell ref="B8:D8"/>
    <mergeCell ref="F8:G9"/>
    <mergeCell ref="I8:M8"/>
    <mergeCell ref="P8:U8"/>
    <mergeCell ref="I9:M29"/>
    <mergeCell ref="P9:U10"/>
    <mergeCell ref="P12:P13"/>
    <mergeCell ref="Q12:Q13"/>
    <mergeCell ref="R12:R13"/>
    <mergeCell ref="P14:X14"/>
    <mergeCell ref="V9:V10"/>
    <mergeCell ref="W9:W10"/>
    <mergeCell ref="X9:X10"/>
    <mergeCell ref="P11:R11"/>
    <mergeCell ref="S11:U11"/>
    <mergeCell ref="V11:X11"/>
    <mergeCell ref="X4:X5"/>
    <mergeCell ref="B5:C6"/>
    <mergeCell ref="D5:D6"/>
    <mergeCell ref="F5:G6"/>
    <mergeCell ref="H5:I6"/>
    <mergeCell ref="J5:K6"/>
    <mergeCell ref="L5:M6"/>
    <mergeCell ref="P4:Q5"/>
    <mergeCell ref="R4:R5"/>
    <mergeCell ref="S4:T5"/>
    <mergeCell ref="U4:U5"/>
    <mergeCell ref="V4:W5"/>
    <mergeCell ref="B2:C3"/>
    <mergeCell ref="D2:H3"/>
    <mergeCell ref="I2:J3"/>
    <mergeCell ref="K2:M3"/>
    <mergeCell ref="P2:X3"/>
  </mergeCells>
  <phoneticPr fontId="54"/>
  <dataValidations count="4">
    <dataValidation type="list" operator="equal" allowBlank="1" sqref="M2:M3" xr:uid="{C132A9C7-F45C-45AE-9688-3A4C21702154}">
      <formula1>$AD$2:$AD$12</formula1>
      <formula2>0</formula2>
    </dataValidation>
    <dataValidation operator="equal" allowBlank="1" sqref="F11:G16" xr:uid="{AFEBE665-B3E2-4806-A75B-A550AB4B5272}">
      <formula1>$AF$35:$AF$36</formula1>
      <formula2>0</formula2>
    </dataValidation>
    <dataValidation type="list" operator="equal" allowBlank="1" sqref="L2" xr:uid="{7C9C373B-B578-41C6-AF82-165645F61495}">
      <formula1>$AB$3:$AB$6</formula1>
      <formula2>0</formula2>
    </dataValidation>
    <dataValidation type="list" operator="equal" allowBlank="1" showErrorMessage="1" sqref="M5:M6" xr:uid="{C6B4BEC2-2AD4-4E77-A82E-B4FE07A25814}">
      <formula1>$A$2:$A$8</formula1>
      <formula2>0</formula2>
    </dataValidation>
  </dataValidation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47625</xdr:colOff>
                    <xdr:row>11</xdr:row>
                    <xdr:rowOff>161925</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47625</xdr:colOff>
                    <xdr:row>12</xdr:row>
                    <xdr:rowOff>161925</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47625</xdr:colOff>
                    <xdr:row>13</xdr:row>
                    <xdr:rowOff>161925</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47625</xdr:colOff>
                    <xdr:row>14</xdr:row>
                    <xdr:rowOff>161925</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47625</xdr:colOff>
                    <xdr:row>15</xdr:row>
                    <xdr:rowOff>161925</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38100</xdr:colOff>
                    <xdr:row>15</xdr:row>
                    <xdr:rowOff>161925</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38100</xdr:colOff>
                    <xdr:row>14</xdr:row>
                    <xdr:rowOff>161925</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38100</xdr:colOff>
                    <xdr:row>13</xdr:row>
                    <xdr:rowOff>161925</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38100</xdr:colOff>
                    <xdr:row>12</xdr:row>
                    <xdr:rowOff>161925</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38100</xdr:colOff>
                    <xdr:row>11</xdr:row>
                    <xdr:rowOff>161925</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38100</xdr:colOff>
                    <xdr:row>10</xdr:row>
                    <xdr:rowOff>161925</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47625</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xr:uid="{AE0AF069-1A85-416E-995E-B59EAC581F82}">
          <x14:formula1>
            <xm:f>リスト!$Z$2:$Z$16</xm:f>
          </x14:formula1>
          <x14:formula2>
            <xm:f>0</xm:f>
          </x14:formula2>
          <xm:sqref>V12:X13 V23:X24 V34:X35 V45:X46 V56:X57</xm:sqref>
        </x14:dataValidation>
        <x14:dataValidation type="list" operator="equal" allowBlank="1" xr:uid="{0F8A3B1D-C2BE-402B-976A-2870FEB6900D}">
          <x14:formula1>
            <xm:f>リスト!$V$2:$V$8</xm:f>
          </x14:formula1>
          <x14:formula2>
            <xm:f>0</xm:f>
          </x14:formula2>
          <xm:sqref>P12:R12 P23:R23 P34:R34 P45:R45 P56:R56</xm:sqref>
        </x14:dataValidation>
        <x14:dataValidation type="list" operator="equal" allowBlank="1" xr:uid="{5C2DABCC-A466-4F4B-B1EA-679762FF8E97}">
          <x14:formula1>
            <xm:f>リスト!$T$26:$T$33</xm:f>
          </x14:formula1>
          <x14:formula2>
            <xm:f>0</xm:f>
          </x14:formula2>
          <xm:sqref>V9 V20 V31 V42 V53</xm:sqref>
        </x14:dataValidation>
        <x14:dataValidation type="list" operator="equal" allowBlank="1" xr:uid="{311A76A2-2920-4B18-B0E9-8CAD903B8318}">
          <x14:formula1>
            <xm:f>リスト!$X$2:$X$46</xm:f>
          </x14:formula1>
          <x14:formula2>
            <xm:f>0</xm:f>
          </x14:formula2>
          <xm:sqref>S12:U13 S23:U24 S34:U35 S45:U46 S56:U57</xm:sqref>
        </x14:dataValidation>
        <x14:dataValidation type="list" operator="equal" allowBlank="1" showErrorMessage="1" xr:uid="{24A85F7F-3D91-42A0-B302-EA0B893893F2}">
          <x14:formula1>
            <xm:f>リスト!$A$2:$A$8</xm:f>
          </x14:formula1>
          <x14:formula2>
            <xm:f>0</xm:f>
          </x14:formula2>
          <xm:sqref>L5</xm:sqref>
        </x14:dataValidation>
        <x14:dataValidation type="list" operator="equal" allowBlank="1" xr:uid="{2C12947B-237B-4EE6-A00E-932CC5686E60}">
          <x14:formula1>
            <xm:f>リスト!$AD$2:$AD$12</xm:f>
          </x14:formula1>
          <x14:formula2>
            <xm:f>0</xm:f>
          </x14:formula2>
          <xm:sqref>D5</xm:sqref>
        </x14:dataValidation>
        <x14:dataValidation type="list" operator="equal" allowBlank="1" xr:uid="{6553F2F9-E51B-4990-9FC0-9BEAF0802A17}">
          <x14:formula1>
            <xm:f>リスト!$AB$2:$AB$5</xm:f>
          </x14:formula1>
          <x14:formula2>
            <xm:f>0</xm:f>
          </x14:formula2>
          <xm:sqref>K2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T85"/>
  <sheetViews>
    <sheetView zoomScale="80" zoomScaleNormal="80" workbookViewId="0">
      <pane xSplit="12" topLeftCell="M1" activePane="topRight" state="frozen"/>
      <selection pane="topRight" activeCell="A37" sqref="A37"/>
    </sheetView>
  </sheetViews>
  <sheetFormatPr defaultColWidth="6.85546875" defaultRowHeight="14.1" customHeight="1"/>
  <sheetData>
    <row r="1" spans="1:254" ht="14.1" customHeight="1">
      <c r="A1" t="s">
        <v>945</v>
      </c>
    </row>
    <row r="2" spans="1:254" ht="14.1" customHeight="1">
      <c r="A2" t="s">
        <v>946</v>
      </c>
    </row>
    <row r="3" spans="1:254" ht="14.1" customHeight="1">
      <c r="A3" t="s">
        <v>947</v>
      </c>
    </row>
    <row r="4" spans="1:254" ht="14.1" customHeight="1">
      <c r="A4" t="s">
        <v>948</v>
      </c>
    </row>
    <row r="5" spans="1:254" ht="14.1" customHeight="1">
      <c r="A5" t="s">
        <v>949</v>
      </c>
    </row>
    <row r="7" spans="1:254" ht="14.1" customHeight="1">
      <c r="A7" s="15"/>
      <c r="B7" s="156" t="s">
        <v>721</v>
      </c>
      <c r="C7" s="608" t="s">
        <v>950</v>
      </c>
      <c r="D7" s="608"/>
      <c r="E7" s="608"/>
      <c r="F7" s="608"/>
      <c r="G7" s="608"/>
      <c r="H7" s="608"/>
    </row>
    <row r="8" spans="1:254" ht="14.1" customHeight="1">
      <c r="A8" s="157"/>
      <c r="B8" s="156" t="s">
        <v>722</v>
      </c>
      <c r="C8" s="757"/>
      <c r="D8" s="757"/>
      <c r="E8" s="757"/>
      <c r="F8" s="757"/>
      <c r="G8" s="757"/>
      <c r="H8" s="757"/>
    </row>
    <row r="9" spans="1:254" s="159" customFormat="1" ht="14.1" customHeight="1">
      <c r="A9"/>
      <c r="B9"/>
      <c r="C9" s="757"/>
      <c r="D9" s="757"/>
      <c r="E9" s="757"/>
      <c r="F9" s="757"/>
      <c r="G9" s="757"/>
      <c r="H9" s="757"/>
      <c r="I9"/>
      <c r="J9" s="158"/>
      <c r="K9" s="158"/>
      <c r="L9" s="158"/>
      <c r="M9" s="609" t="s">
        <v>951</v>
      </c>
      <c r="N9" s="607" t="s">
        <v>952</v>
      </c>
      <c r="O9" s="607"/>
      <c r="P9" s="607"/>
      <c r="Q9" s="607"/>
      <c r="R9" s="607"/>
      <c r="S9" s="607"/>
      <c r="T9" s="607"/>
      <c r="U9" s="607"/>
      <c r="V9" s="607"/>
      <c r="W9" s="607"/>
      <c r="X9" s="607"/>
      <c r="Y9" s="607"/>
      <c r="Z9" s="607"/>
      <c r="AA9" s="607"/>
      <c r="AB9" s="607"/>
      <c r="AC9" s="607"/>
      <c r="AD9" s="607"/>
      <c r="AE9" s="607"/>
      <c r="AF9" s="607"/>
      <c r="AG9" s="607"/>
      <c r="AH9" s="607"/>
      <c r="AI9" s="607"/>
      <c r="AJ9" s="607"/>
      <c r="AK9" s="607"/>
      <c r="AL9" s="607"/>
      <c r="AM9" s="607"/>
      <c r="AN9" s="607"/>
      <c r="AO9" s="607"/>
      <c r="AP9" s="607"/>
      <c r="AQ9" s="607"/>
      <c r="AR9" s="607"/>
      <c r="AS9" s="607"/>
      <c r="AT9" s="607"/>
      <c r="AU9" s="607"/>
      <c r="AV9" s="607"/>
      <c r="AW9" s="607"/>
      <c r="AX9" s="607"/>
      <c r="AY9" s="607"/>
      <c r="AZ9" s="607"/>
      <c r="BA9" s="607"/>
      <c r="BB9" s="607"/>
      <c r="BC9" s="607"/>
      <c r="BD9" s="607"/>
      <c r="BE9" s="607"/>
      <c r="BF9" s="607"/>
      <c r="BG9" s="607"/>
      <c r="BH9" s="607"/>
      <c r="BI9" s="607"/>
      <c r="BJ9" s="607"/>
      <c r="BK9" s="607"/>
      <c r="BL9" s="607"/>
      <c r="BM9" s="607"/>
      <c r="BN9" s="607"/>
      <c r="BO9" s="607"/>
      <c r="BP9" s="607"/>
      <c r="BQ9" s="607"/>
      <c r="BR9" s="607"/>
      <c r="BS9" s="607"/>
      <c r="BT9" s="607"/>
      <c r="BU9" s="607"/>
      <c r="BV9" s="607"/>
      <c r="BW9" s="607"/>
      <c r="BX9" s="607"/>
      <c r="BY9" s="607"/>
      <c r="BZ9" s="607"/>
      <c r="CA9" s="607"/>
      <c r="CB9" s="607"/>
      <c r="CC9" s="607"/>
      <c r="CD9" s="607"/>
      <c r="CE9" s="607"/>
      <c r="CF9" s="607"/>
      <c r="CG9" s="607"/>
      <c r="CH9" s="607"/>
      <c r="CI9" s="607"/>
      <c r="CJ9" s="607"/>
      <c r="CK9" s="607"/>
      <c r="CL9" s="607"/>
      <c r="CM9" s="607"/>
      <c r="CN9" s="607"/>
      <c r="CO9" s="607"/>
      <c r="CP9" s="607"/>
      <c r="CQ9" s="607"/>
      <c r="CR9" s="607"/>
      <c r="CS9" s="607"/>
      <c r="CT9" s="607"/>
      <c r="CU9" s="607"/>
      <c r="CV9" s="607"/>
      <c r="CW9" s="607"/>
      <c r="CX9" s="607"/>
      <c r="CY9" s="607"/>
      <c r="CZ9" s="607"/>
      <c r="DA9" s="607"/>
      <c r="DB9" s="607"/>
      <c r="DC9" s="607"/>
      <c r="DD9" s="607"/>
      <c r="DE9" s="607"/>
      <c r="DF9" s="607"/>
      <c r="DG9" s="607"/>
      <c r="DH9" s="607"/>
      <c r="DI9" s="607"/>
      <c r="DJ9" s="607"/>
      <c r="DK9" s="607"/>
      <c r="DL9" s="607"/>
      <c r="DM9" s="607"/>
      <c r="DN9" s="607"/>
      <c r="DO9" s="607"/>
      <c r="DP9" s="607"/>
      <c r="DQ9" s="607"/>
      <c r="DR9" s="607"/>
      <c r="DS9" s="607"/>
      <c r="DT9" s="607"/>
      <c r="DU9" s="607"/>
      <c r="DV9" s="607"/>
      <c r="DW9" s="607"/>
      <c r="DX9" s="607"/>
      <c r="DY9" s="607"/>
      <c r="DZ9" s="607"/>
      <c r="EA9" s="607"/>
      <c r="EB9" s="607"/>
      <c r="EC9" s="607"/>
      <c r="ED9" s="607"/>
      <c r="EE9" s="607"/>
      <c r="EF9" s="607"/>
      <c r="EG9" s="607"/>
      <c r="EH9" s="607"/>
      <c r="EI9" s="607"/>
      <c r="EJ9" s="607"/>
      <c r="EK9" s="607"/>
      <c r="EL9" s="607"/>
      <c r="EM9" s="607"/>
      <c r="EN9" s="607"/>
      <c r="EO9" s="607"/>
      <c r="EP9" s="607"/>
      <c r="EQ9" s="607"/>
      <c r="ER9" s="607"/>
      <c r="ES9" s="607"/>
      <c r="ET9" s="607"/>
      <c r="EU9" s="607"/>
      <c r="EV9" s="607"/>
      <c r="EW9" s="607"/>
      <c r="EX9" s="607"/>
      <c r="EY9" s="607"/>
      <c r="EZ9" s="607"/>
      <c r="FA9" s="607"/>
      <c r="FB9" s="607"/>
      <c r="FC9" s="607"/>
      <c r="FD9" s="607"/>
      <c r="FE9" s="607"/>
      <c r="FF9" s="607"/>
      <c r="FG9" s="607"/>
      <c r="FH9" s="607"/>
      <c r="FI9" s="607"/>
      <c r="FJ9" s="607"/>
      <c r="FK9" s="607"/>
      <c r="FL9" s="607"/>
      <c r="FM9" s="607"/>
      <c r="FN9" s="607"/>
      <c r="FO9" s="607"/>
      <c r="FP9" s="607"/>
      <c r="FQ9" s="607"/>
      <c r="FR9" s="607"/>
      <c r="FS9" s="607"/>
      <c r="FT9" s="607"/>
      <c r="FU9" s="607"/>
      <c r="FV9" s="607"/>
      <c r="FW9" s="607"/>
      <c r="FX9" s="607"/>
      <c r="FY9" s="607"/>
      <c r="FZ9" s="607"/>
      <c r="GA9" s="607"/>
      <c r="GB9" s="607"/>
      <c r="GC9" s="607"/>
      <c r="GD9" s="607"/>
      <c r="GE9" s="607"/>
      <c r="GF9" s="607"/>
      <c r="GG9" s="607"/>
      <c r="GH9" s="607"/>
      <c r="GI9" s="607"/>
      <c r="GJ9" s="607"/>
      <c r="GK9" s="607"/>
      <c r="GL9" s="607"/>
      <c r="GM9" s="607"/>
      <c r="GN9" s="607"/>
      <c r="GO9" s="607"/>
      <c r="GP9" s="607"/>
      <c r="GQ9" s="607"/>
      <c r="GR9" s="607"/>
      <c r="GS9" s="607"/>
      <c r="GT9" s="607"/>
      <c r="GU9" s="607"/>
      <c r="GV9" s="607"/>
      <c r="GW9" s="607"/>
      <c r="GX9" s="607"/>
      <c r="GY9" s="607"/>
      <c r="GZ9" s="607"/>
      <c r="HA9" s="607"/>
      <c r="HB9" s="607"/>
      <c r="HC9" s="607"/>
      <c r="HD9" s="607"/>
      <c r="HE9" s="607"/>
      <c r="HF9" s="607"/>
      <c r="HG9" s="607"/>
      <c r="HH9" s="607"/>
      <c r="HI9" s="607"/>
      <c r="HJ9" s="607"/>
      <c r="HK9" s="607"/>
      <c r="HL9" s="607"/>
      <c r="HM9" s="607"/>
      <c r="HN9" s="607"/>
      <c r="HO9" s="607"/>
      <c r="HP9" s="607"/>
      <c r="HQ9" s="607"/>
      <c r="HR9" s="607"/>
      <c r="HS9" s="607"/>
      <c r="HT9" s="607"/>
      <c r="HU9" s="607"/>
      <c r="HV9" s="607"/>
      <c r="HW9" s="607"/>
      <c r="HX9" s="607"/>
      <c r="HY9" s="607"/>
      <c r="HZ9" s="607"/>
      <c r="IA9" s="607"/>
      <c r="IB9" s="607"/>
      <c r="IC9" s="607"/>
      <c r="ID9" s="607"/>
      <c r="IE9" s="607"/>
      <c r="IF9" s="607"/>
      <c r="IG9" s="607"/>
      <c r="IH9" s="607"/>
      <c r="II9" s="607"/>
      <c r="IJ9" s="607"/>
      <c r="IK9" s="607"/>
      <c r="IL9" s="610"/>
      <c r="IM9"/>
      <c r="IN9"/>
      <c r="IO9"/>
      <c r="IP9"/>
      <c r="IQ9"/>
      <c r="IR9"/>
      <c r="IS9"/>
      <c r="IT9"/>
    </row>
    <row r="10" spans="1:254" s="159" customFormat="1" ht="14.1" customHeight="1">
      <c r="A10" s="18"/>
      <c r="B10" s="156" t="s">
        <v>723</v>
      </c>
      <c r="C10" s="757"/>
      <c r="D10" s="757"/>
      <c r="E10" s="757"/>
      <c r="F10" s="757"/>
      <c r="G10" s="757"/>
      <c r="H10" s="757"/>
      <c r="I10" s="158"/>
      <c r="J10" s="158"/>
      <c r="K10" s="158"/>
      <c r="L10" s="158"/>
      <c r="M10" s="609"/>
      <c r="N10" s="609"/>
      <c r="O10" s="609"/>
      <c r="P10" s="607"/>
      <c r="Q10" s="607"/>
      <c r="R10" s="607"/>
      <c r="S10" s="607"/>
      <c r="T10" s="607"/>
      <c r="U10" s="607"/>
      <c r="V10" s="607"/>
      <c r="W10" s="607"/>
      <c r="X10" s="607"/>
      <c r="Y10" s="607"/>
      <c r="Z10" s="607"/>
      <c r="AA10" s="607"/>
      <c r="AB10" s="607"/>
      <c r="AC10" s="607"/>
      <c r="AD10" s="607"/>
      <c r="AE10" s="607"/>
      <c r="AF10" s="607"/>
      <c r="AG10" s="607"/>
      <c r="AH10" s="607"/>
      <c r="AI10" s="607"/>
      <c r="AJ10" s="607"/>
      <c r="AK10" s="607"/>
      <c r="AL10" s="607"/>
      <c r="AM10" s="607"/>
      <c r="AN10" s="607"/>
      <c r="AO10" s="607"/>
      <c r="AP10" s="607"/>
      <c r="AQ10" s="607"/>
      <c r="AR10" s="607"/>
      <c r="AS10" s="607"/>
      <c r="AT10" s="607"/>
      <c r="AU10" s="607"/>
      <c r="AV10" s="607"/>
      <c r="AW10" s="607"/>
      <c r="AX10" s="607"/>
      <c r="AY10" s="607"/>
      <c r="AZ10" s="607"/>
      <c r="BA10" s="607"/>
      <c r="BB10" s="607"/>
      <c r="BC10" s="607"/>
      <c r="BD10" s="607"/>
      <c r="BE10" s="607"/>
      <c r="BF10" s="607"/>
      <c r="BG10" s="607"/>
      <c r="BH10" s="607"/>
      <c r="BI10" s="607"/>
      <c r="BJ10" s="607"/>
      <c r="BK10" s="607"/>
      <c r="BL10" s="607"/>
      <c r="BM10" s="607"/>
      <c r="BN10" s="607"/>
      <c r="BO10" s="607"/>
      <c r="BP10" s="607"/>
      <c r="BQ10" s="607"/>
      <c r="BR10" s="607"/>
      <c r="BS10" s="607"/>
      <c r="BT10" s="607"/>
      <c r="BU10" s="607"/>
      <c r="BV10" s="607"/>
      <c r="BW10" s="607"/>
      <c r="BX10" s="607"/>
      <c r="BY10" s="607"/>
      <c r="BZ10" s="607"/>
      <c r="CA10" s="607"/>
      <c r="CB10" s="607"/>
      <c r="CC10" s="607"/>
      <c r="CD10" s="607"/>
      <c r="CE10" s="607"/>
      <c r="CF10" s="607"/>
      <c r="CG10" s="607"/>
      <c r="CH10" s="607"/>
      <c r="CI10" s="607"/>
      <c r="CJ10" s="607"/>
      <c r="CK10" s="607"/>
      <c r="CL10" s="607"/>
      <c r="CM10" s="607"/>
      <c r="CN10" s="607"/>
      <c r="CO10" s="607"/>
      <c r="CP10" s="607"/>
      <c r="CQ10" s="607"/>
      <c r="CR10" s="607"/>
      <c r="CS10" s="607"/>
      <c r="CT10" s="607"/>
      <c r="CU10" s="607"/>
      <c r="CV10" s="607"/>
      <c r="CW10" s="607"/>
      <c r="CX10" s="607"/>
      <c r="CY10" s="607"/>
      <c r="CZ10" s="607"/>
      <c r="DA10" s="607"/>
      <c r="DB10" s="607"/>
      <c r="DC10" s="607"/>
      <c r="DD10" s="607"/>
      <c r="DE10" s="607"/>
      <c r="DF10" s="607"/>
      <c r="DG10" s="607"/>
      <c r="DH10" s="607"/>
      <c r="DI10" s="607"/>
      <c r="DJ10" s="607"/>
      <c r="DK10" s="607"/>
      <c r="DL10" s="607"/>
      <c r="DM10" s="607"/>
      <c r="DN10" s="607"/>
      <c r="DO10" s="607"/>
      <c r="DP10" s="607"/>
      <c r="DQ10" s="607"/>
      <c r="DR10" s="607"/>
      <c r="DS10" s="607"/>
      <c r="DT10" s="607"/>
      <c r="DU10" s="607"/>
      <c r="DV10" s="607"/>
      <c r="DW10" s="607"/>
      <c r="DX10" s="607"/>
      <c r="DY10" s="607"/>
      <c r="DZ10" s="607"/>
      <c r="EA10" s="607"/>
      <c r="EB10" s="607"/>
      <c r="EC10" s="607"/>
      <c r="ED10" s="607"/>
      <c r="EE10" s="607"/>
      <c r="EF10" s="607"/>
      <c r="EG10" s="607"/>
      <c r="EH10" s="607"/>
      <c r="EI10" s="607"/>
      <c r="EJ10" s="607"/>
      <c r="EK10" s="607"/>
      <c r="EL10" s="607"/>
      <c r="EM10" s="607"/>
      <c r="EN10" s="607"/>
      <c r="EO10" s="607"/>
      <c r="EP10" s="607"/>
      <c r="EQ10" s="607"/>
      <c r="ER10" s="607"/>
      <c r="ES10" s="607"/>
      <c r="ET10" s="607"/>
      <c r="EU10" s="607"/>
      <c r="EV10" s="607"/>
      <c r="EW10" s="607"/>
      <c r="EX10" s="607"/>
      <c r="EY10" s="607"/>
      <c r="EZ10" s="607"/>
      <c r="FA10" s="607"/>
      <c r="FB10" s="607"/>
      <c r="FC10" s="607"/>
      <c r="FD10" s="607"/>
      <c r="FE10" s="607"/>
      <c r="FF10" s="607"/>
      <c r="FG10" s="607"/>
      <c r="FH10" s="607"/>
      <c r="FI10" s="607"/>
      <c r="FJ10" s="607"/>
      <c r="FK10" s="607"/>
      <c r="FL10" s="607"/>
      <c r="FM10" s="607"/>
      <c r="FN10" s="607"/>
      <c r="FO10" s="607"/>
      <c r="FP10" s="607"/>
      <c r="FQ10" s="607"/>
      <c r="FR10" s="607"/>
      <c r="FS10" s="607"/>
      <c r="FT10" s="607"/>
      <c r="FU10" s="607"/>
      <c r="FV10" s="607"/>
      <c r="FW10" s="607"/>
      <c r="FX10" s="607"/>
      <c r="FY10" s="607"/>
      <c r="FZ10" s="607"/>
      <c r="GA10" s="607"/>
      <c r="GB10" s="607"/>
      <c r="GC10" s="607"/>
      <c r="GD10" s="607"/>
      <c r="GE10" s="607"/>
      <c r="GF10" s="607"/>
      <c r="GG10" s="607"/>
      <c r="GH10" s="607"/>
      <c r="GI10" s="607"/>
      <c r="GJ10" s="607"/>
      <c r="GK10" s="607"/>
      <c r="GL10" s="607"/>
      <c r="GM10" s="607"/>
      <c r="GN10" s="607"/>
      <c r="GO10" s="607"/>
      <c r="GP10" s="607"/>
      <c r="GQ10" s="607"/>
      <c r="GR10" s="607"/>
      <c r="GS10" s="607"/>
      <c r="GT10" s="607"/>
      <c r="GU10" s="607"/>
      <c r="GV10" s="607"/>
      <c r="GW10" s="607"/>
      <c r="GX10" s="607"/>
      <c r="GY10" s="607"/>
      <c r="GZ10" s="607"/>
      <c r="HA10" s="607"/>
      <c r="HB10" s="607"/>
      <c r="HC10" s="607"/>
      <c r="HD10" s="607"/>
      <c r="HE10" s="607"/>
      <c r="HF10" s="607"/>
      <c r="HG10" s="607"/>
      <c r="HH10" s="607"/>
      <c r="HI10" s="607"/>
      <c r="HJ10" s="607"/>
      <c r="HK10" s="607"/>
      <c r="HL10" s="607"/>
      <c r="HM10" s="607"/>
      <c r="HN10" s="607"/>
      <c r="HO10" s="607"/>
      <c r="HP10" s="607"/>
      <c r="HQ10" s="607"/>
      <c r="HR10" s="607"/>
      <c r="HS10" s="607"/>
      <c r="HT10" s="607"/>
      <c r="HU10" s="607"/>
      <c r="HV10" s="607"/>
      <c r="HW10" s="607"/>
      <c r="HX10" s="607"/>
      <c r="HY10" s="607"/>
      <c r="HZ10" s="607"/>
      <c r="IA10" s="607"/>
      <c r="IB10" s="607"/>
      <c r="IC10" s="607"/>
      <c r="ID10" s="607"/>
      <c r="IE10" s="607"/>
      <c r="IF10" s="607"/>
      <c r="IG10" s="607"/>
      <c r="IH10" s="607"/>
      <c r="II10" s="607"/>
      <c r="IJ10" s="607"/>
      <c r="IK10" s="607"/>
      <c r="IL10" s="607"/>
      <c r="IM10"/>
      <c r="IN10"/>
      <c r="IO10"/>
      <c r="IP10"/>
      <c r="IQ10"/>
      <c r="IR10"/>
      <c r="IS10"/>
      <c r="IT10"/>
    </row>
    <row r="11" spans="1:254" s="159" customFormat="1" ht="14.1" customHeight="1">
      <c r="A11" s="160"/>
      <c r="B11" s="156" t="s">
        <v>723</v>
      </c>
      <c r="C11" s="757"/>
      <c r="D11" s="757"/>
      <c r="E11" s="757"/>
      <c r="F11" s="757"/>
      <c r="G11" s="757"/>
      <c r="H11" s="757"/>
      <c r="I11" s="158"/>
      <c r="J11" s="158"/>
      <c r="K11" s="158"/>
      <c r="L11" s="158"/>
      <c r="M11" s="609"/>
      <c r="N11" s="609"/>
      <c r="O11" s="609"/>
      <c r="P11" s="607"/>
      <c r="Q11" s="607"/>
      <c r="R11" s="607"/>
      <c r="S11" s="607"/>
      <c r="T11" s="607"/>
      <c r="U11" s="607"/>
      <c r="V11" s="607"/>
      <c r="W11" s="607"/>
      <c r="X11" s="607"/>
      <c r="Y11" s="607"/>
      <c r="Z11" s="607"/>
      <c r="AA11" s="607"/>
      <c r="AB11" s="607"/>
      <c r="AC11" s="607"/>
      <c r="AD11" s="607"/>
      <c r="AE11" s="607"/>
      <c r="AF11" s="607"/>
      <c r="AG11" s="607"/>
      <c r="AH11" s="607"/>
      <c r="AI11" s="607"/>
      <c r="AJ11" s="607"/>
      <c r="AK11" s="607"/>
      <c r="AL11" s="607"/>
      <c r="AM11" s="607"/>
      <c r="AN11" s="607"/>
      <c r="AO11" s="607"/>
      <c r="AP11" s="607"/>
      <c r="AQ11" s="607"/>
      <c r="AR11" s="607"/>
      <c r="AS11" s="607"/>
      <c r="AT11" s="607"/>
      <c r="AU11" s="607"/>
      <c r="AV11" s="607"/>
      <c r="AW11" s="607"/>
      <c r="AX11" s="607"/>
      <c r="AY11" s="607"/>
      <c r="AZ11" s="607"/>
      <c r="BA11" s="607"/>
      <c r="BB11" s="607"/>
      <c r="BC11" s="607"/>
      <c r="BD11" s="607"/>
      <c r="BE11" s="607"/>
      <c r="BF11" s="607"/>
      <c r="BG11" s="607"/>
      <c r="BH11" s="607"/>
      <c r="BI11" s="607"/>
      <c r="BJ11" s="607"/>
      <c r="BK11" s="607"/>
      <c r="BL11" s="607"/>
      <c r="BM11" s="607"/>
      <c r="BN11" s="607"/>
      <c r="BO11" s="607"/>
      <c r="BP11" s="607"/>
      <c r="BQ11" s="607"/>
      <c r="BR11" s="607"/>
      <c r="BS11" s="607"/>
      <c r="BT11" s="607"/>
      <c r="BU11" s="607"/>
      <c r="BV11" s="607"/>
      <c r="BW11" s="607"/>
      <c r="BX11" s="607"/>
      <c r="BY11" s="607"/>
      <c r="BZ11" s="607"/>
      <c r="CA11" s="607"/>
      <c r="CB11" s="607"/>
      <c r="CC11" s="607"/>
      <c r="CD11" s="607"/>
      <c r="CE11" s="607"/>
      <c r="CF11" s="607"/>
      <c r="CG11" s="607"/>
      <c r="CH11" s="607"/>
      <c r="CI11" s="607"/>
      <c r="CJ11" s="607"/>
      <c r="CK11" s="607"/>
      <c r="CL11" s="607"/>
      <c r="CM11" s="607"/>
      <c r="CN11" s="607"/>
      <c r="CO11" s="607"/>
      <c r="CP11" s="607"/>
      <c r="CQ11" s="607"/>
      <c r="CR11" s="607"/>
      <c r="CS11" s="607"/>
      <c r="CT11" s="607"/>
      <c r="CU11" s="607"/>
      <c r="CV11" s="607"/>
      <c r="CW11" s="607"/>
      <c r="CX11" s="607"/>
      <c r="CY11" s="607"/>
      <c r="CZ11" s="607"/>
      <c r="DA11" s="607"/>
      <c r="DB11" s="607"/>
      <c r="DC11" s="607"/>
      <c r="DD11" s="607"/>
      <c r="DE11" s="607"/>
      <c r="DF11" s="607"/>
      <c r="DG11" s="607"/>
      <c r="DH11" s="607"/>
      <c r="DI11" s="607"/>
      <c r="DJ11" s="607"/>
      <c r="DK11" s="607"/>
      <c r="DL11" s="607"/>
      <c r="DM11" s="607"/>
      <c r="DN11" s="607"/>
      <c r="DO11" s="607"/>
      <c r="DP11" s="607"/>
      <c r="DQ11" s="607"/>
      <c r="DR11" s="607"/>
      <c r="DS11" s="607"/>
      <c r="DT11" s="607"/>
      <c r="DU11" s="607"/>
      <c r="DV11" s="607"/>
      <c r="DW11" s="607"/>
      <c r="DX11" s="607"/>
      <c r="DY11" s="607"/>
      <c r="DZ11" s="607"/>
      <c r="EA11" s="607"/>
      <c r="EB11" s="607"/>
      <c r="EC11" s="607"/>
      <c r="ED11" s="607"/>
      <c r="EE11" s="607"/>
      <c r="EF11" s="607"/>
      <c r="EG11" s="607"/>
      <c r="EH11" s="607"/>
      <c r="EI11" s="607"/>
      <c r="EJ11" s="607"/>
      <c r="EK11" s="607"/>
      <c r="EL11" s="607"/>
      <c r="EM11" s="607"/>
      <c r="EN11" s="607"/>
      <c r="EO11" s="607"/>
      <c r="EP11" s="607"/>
      <c r="EQ11" s="607"/>
      <c r="ER11" s="607"/>
      <c r="ES11" s="607"/>
      <c r="ET11" s="607"/>
      <c r="EU11" s="607"/>
      <c r="EV11" s="607"/>
      <c r="EW11" s="607"/>
      <c r="EX11" s="607"/>
      <c r="EY11" s="607"/>
      <c r="EZ11" s="607"/>
      <c r="FA11" s="607"/>
      <c r="FB11" s="607"/>
      <c r="FC11" s="607"/>
      <c r="FD11" s="607"/>
      <c r="FE11" s="607"/>
      <c r="FF11" s="607"/>
      <c r="FG11" s="607"/>
      <c r="FH11" s="607"/>
      <c r="FI11" s="607"/>
      <c r="FJ11" s="607"/>
      <c r="FK11" s="607"/>
      <c r="FL11" s="607"/>
      <c r="FM11" s="607"/>
      <c r="FN11" s="607"/>
      <c r="FO11" s="607"/>
      <c r="FP11" s="607"/>
      <c r="FQ11" s="607"/>
      <c r="FR11" s="607"/>
      <c r="FS11" s="607"/>
      <c r="FT11" s="607"/>
      <c r="FU11" s="607"/>
      <c r="FV11" s="607"/>
      <c r="FW11" s="607"/>
      <c r="FX11" s="607"/>
      <c r="FY11" s="607"/>
      <c r="FZ11" s="607"/>
      <c r="GA11" s="607"/>
      <c r="GB11" s="607"/>
      <c r="GC11" s="607"/>
      <c r="GD11" s="607"/>
      <c r="GE11" s="607"/>
      <c r="GF11" s="607"/>
      <c r="GG11" s="607"/>
      <c r="GH11" s="607"/>
      <c r="GI11" s="607"/>
      <c r="GJ11" s="607"/>
      <c r="GK11" s="607"/>
      <c r="GL11" s="607"/>
      <c r="GM11" s="607"/>
      <c r="GN11" s="607"/>
      <c r="GO11" s="607"/>
      <c r="GP11" s="607"/>
      <c r="GQ11" s="607"/>
      <c r="GR11" s="607"/>
      <c r="GS11" s="607"/>
      <c r="GT11" s="607"/>
      <c r="GU11" s="607"/>
      <c r="GV11" s="607"/>
      <c r="GW11" s="607"/>
      <c r="GX11" s="607"/>
      <c r="GY11" s="607"/>
      <c r="GZ11" s="607"/>
      <c r="HA11" s="607"/>
      <c r="HB11" s="607"/>
      <c r="HC11" s="607"/>
      <c r="HD11" s="607"/>
      <c r="HE11" s="607"/>
      <c r="HF11" s="607"/>
      <c r="HG11" s="607"/>
      <c r="HH11" s="607"/>
      <c r="HI11" s="607"/>
      <c r="HJ11" s="607"/>
      <c r="HK11" s="607"/>
      <c r="HL11" s="607"/>
      <c r="HM11" s="607"/>
      <c r="HN11" s="607"/>
      <c r="HO11" s="607"/>
      <c r="HP11" s="607"/>
      <c r="HQ11" s="607"/>
      <c r="HR11" s="607"/>
      <c r="HS11" s="607"/>
      <c r="HT11" s="607"/>
      <c r="HU11" s="607"/>
      <c r="HV11" s="607"/>
      <c r="HW11" s="607"/>
      <c r="HX11" s="607"/>
      <c r="HY11" s="607"/>
      <c r="HZ11" s="607"/>
      <c r="IA11" s="607"/>
      <c r="IB11" s="607"/>
      <c r="IC11" s="607"/>
      <c r="ID11" s="607"/>
      <c r="IE11" s="607"/>
      <c r="IF11" s="607"/>
      <c r="IG11" s="607"/>
      <c r="IH11" s="607"/>
      <c r="II11" s="607"/>
      <c r="IJ11" s="607"/>
      <c r="IK11" s="607"/>
      <c r="IL11" s="607"/>
      <c r="IM11"/>
      <c r="IN11"/>
      <c r="IO11"/>
      <c r="IP11"/>
      <c r="IQ11"/>
      <c r="IR11"/>
      <c r="IS11"/>
      <c r="IT11"/>
    </row>
    <row r="12" spans="1:254" s="159" customFormat="1" ht="14.1" customHeight="1">
      <c r="A12"/>
      <c r="B12"/>
      <c r="C12" s="757"/>
      <c r="D12" s="757"/>
      <c r="E12" s="757"/>
      <c r="F12" s="757"/>
      <c r="G12" s="757"/>
      <c r="H12" s="757"/>
      <c r="I12" s="158"/>
      <c r="J12"/>
      <c r="K12"/>
      <c r="L12"/>
      <c r="M12" s="609"/>
      <c r="N12" s="609"/>
      <c r="O12" s="609"/>
      <c r="P12" s="607"/>
      <c r="Q12" s="607"/>
      <c r="R12" s="607"/>
      <c r="S12" s="607"/>
      <c r="T12" s="607"/>
      <c r="U12" s="607"/>
      <c r="V12" s="607"/>
      <c r="W12" s="607"/>
      <c r="X12" s="607"/>
      <c r="Y12" s="607"/>
      <c r="Z12" s="607"/>
      <c r="AA12" s="607"/>
      <c r="AB12" s="607"/>
      <c r="AC12" s="607"/>
      <c r="AD12" s="607"/>
      <c r="AE12" s="607"/>
      <c r="AF12" s="607"/>
      <c r="AG12" s="607"/>
      <c r="AH12" s="607"/>
      <c r="AI12" s="607"/>
      <c r="AJ12" s="607"/>
      <c r="AK12" s="607"/>
      <c r="AL12" s="607"/>
      <c r="AM12" s="607"/>
      <c r="AN12" s="607"/>
      <c r="AO12" s="607"/>
      <c r="AP12" s="607"/>
      <c r="AQ12" s="607"/>
      <c r="AR12" s="607"/>
      <c r="AS12" s="607"/>
      <c r="AT12" s="607"/>
      <c r="AU12" s="607"/>
      <c r="AV12" s="607"/>
      <c r="AW12" s="607"/>
      <c r="AX12" s="607"/>
      <c r="AY12" s="607"/>
      <c r="AZ12" s="607"/>
      <c r="BA12" s="607"/>
      <c r="BB12" s="607"/>
      <c r="BC12" s="607"/>
      <c r="BD12" s="607"/>
      <c r="BE12" s="607"/>
      <c r="BF12" s="607"/>
      <c r="BG12" s="607"/>
      <c r="BH12" s="607"/>
      <c r="BI12" s="607"/>
      <c r="BJ12" s="607"/>
      <c r="BK12" s="607"/>
      <c r="BL12" s="607"/>
      <c r="BM12" s="607"/>
      <c r="BN12" s="607"/>
      <c r="BO12" s="607"/>
      <c r="BP12" s="607"/>
      <c r="BQ12" s="607"/>
      <c r="BR12" s="607"/>
      <c r="BS12" s="607"/>
      <c r="BT12" s="607"/>
      <c r="BU12" s="607"/>
      <c r="BV12" s="607"/>
      <c r="BW12" s="607"/>
      <c r="BX12" s="607"/>
      <c r="BY12" s="607"/>
      <c r="BZ12" s="607"/>
      <c r="CA12" s="607"/>
      <c r="CB12" s="607"/>
      <c r="CC12" s="607"/>
      <c r="CD12" s="607"/>
      <c r="CE12" s="607"/>
      <c r="CF12" s="607"/>
      <c r="CG12" s="607"/>
      <c r="CH12" s="607"/>
      <c r="CI12" s="607"/>
      <c r="CJ12" s="607"/>
      <c r="CK12" s="607"/>
      <c r="CL12" s="607"/>
      <c r="CM12" s="607"/>
      <c r="CN12" s="607"/>
      <c r="CO12" s="607"/>
      <c r="CP12" s="607"/>
      <c r="CQ12" s="607"/>
      <c r="CR12" s="607"/>
      <c r="CS12" s="607"/>
      <c r="CT12" s="607"/>
      <c r="CU12" s="607"/>
      <c r="CV12" s="607"/>
      <c r="CW12" s="607"/>
      <c r="CX12" s="607"/>
      <c r="CY12" s="607"/>
      <c r="CZ12" s="607"/>
      <c r="DA12" s="607"/>
      <c r="DB12" s="607"/>
      <c r="DC12" s="607"/>
      <c r="DD12" s="607"/>
      <c r="DE12" s="607"/>
      <c r="DF12" s="607"/>
      <c r="DG12" s="607"/>
      <c r="DH12" s="607"/>
      <c r="DI12" s="607"/>
      <c r="DJ12" s="607"/>
      <c r="DK12" s="607"/>
      <c r="DL12" s="607"/>
      <c r="DM12" s="607"/>
      <c r="DN12" s="607"/>
      <c r="DO12" s="607"/>
      <c r="DP12" s="607"/>
      <c r="DQ12" s="607"/>
      <c r="DR12" s="607"/>
      <c r="DS12" s="607"/>
      <c r="DT12" s="607"/>
      <c r="DU12" s="607"/>
      <c r="DV12" s="607"/>
      <c r="DW12" s="607"/>
      <c r="DX12" s="607"/>
      <c r="DY12" s="607"/>
      <c r="DZ12" s="607"/>
      <c r="EA12" s="607"/>
      <c r="EB12" s="607"/>
      <c r="EC12" s="607"/>
      <c r="ED12" s="607"/>
      <c r="EE12" s="607"/>
      <c r="EF12" s="607"/>
      <c r="EG12" s="607"/>
      <c r="EH12" s="607"/>
      <c r="EI12" s="607"/>
      <c r="EJ12" s="607"/>
      <c r="EK12" s="607"/>
      <c r="EL12" s="607"/>
      <c r="EM12" s="607"/>
      <c r="EN12" s="607"/>
      <c r="EO12" s="607"/>
      <c r="EP12" s="607"/>
      <c r="EQ12" s="607"/>
      <c r="ER12" s="607"/>
      <c r="ES12" s="607"/>
      <c r="ET12" s="607"/>
      <c r="EU12" s="607"/>
      <c r="EV12" s="607"/>
      <c r="EW12" s="607"/>
      <c r="EX12" s="607"/>
      <c r="EY12" s="607"/>
      <c r="EZ12" s="607"/>
      <c r="FA12" s="607"/>
      <c r="FB12" s="607"/>
      <c r="FC12" s="607"/>
      <c r="FD12" s="607"/>
      <c r="FE12" s="607"/>
      <c r="FF12" s="607"/>
      <c r="FG12" s="607"/>
      <c r="FH12" s="607"/>
      <c r="FI12" s="607"/>
      <c r="FJ12" s="607"/>
      <c r="FK12" s="607"/>
      <c r="FL12" s="607"/>
      <c r="FM12" s="607"/>
      <c r="FN12" s="607"/>
      <c r="FO12" s="607"/>
      <c r="FP12" s="607"/>
      <c r="FQ12" s="607"/>
      <c r="FR12" s="607"/>
      <c r="FS12" s="607"/>
      <c r="FT12" s="607"/>
      <c r="FU12" s="607"/>
      <c r="FV12" s="607"/>
      <c r="FW12" s="607"/>
      <c r="FX12" s="607"/>
      <c r="FY12" s="607"/>
      <c r="FZ12" s="607"/>
      <c r="GA12" s="607"/>
      <c r="GB12" s="607"/>
      <c r="GC12" s="607"/>
      <c r="GD12" s="607"/>
      <c r="GE12" s="607"/>
      <c r="GF12" s="607"/>
      <c r="GG12" s="607"/>
      <c r="GH12" s="607"/>
      <c r="GI12" s="607"/>
      <c r="GJ12" s="607"/>
      <c r="GK12" s="607"/>
      <c r="GL12" s="607"/>
      <c r="GM12" s="607"/>
      <c r="GN12" s="607"/>
      <c r="GO12" s="607"/>
      <c r="GP12" s="607"/>
      <c r="GQ12" s="607"/>
      <c r="GR12" s="607"/>
      <c r="GS12" s="607"/>
      <c r="GT12" s="607"/>
      <c r="GU12" s="607"/>
      <c r="GV12" s="607"/>
      <c r="GW12" s="607"/>
      <c r="GX12" s="607"/>
      <c r="GY12" s="607"/>
      <c r="GZ12" s="607"/>
      <c r="HA12" s="607"/>
      <c r="HB12" s="607"/>
      <c r="HC12" s="607"/>
      <c r="HD12" s="607"/>
      <c r="HE12" s="607"/>
      <c r="HF12" s="607"/>
      <c r="HG12" s="607"/>
      <c r="HH12" s="607"/>
      <c r="HI12" s="607"/>
      <c r="HJ12" s="607"/>
      <c r="HK12" s="607"/>
      <c r="HL12" s="607"/>
      <c r="HM12" s="607"/>
      <c r="HN12" s="607"/>
      <c r="HO12" s="607"/>
      <c r="HP12" s="607"/>
      <c r="HQ12" s="607"/>
      <c r="HR12" s="607"/>
      <c r="HS12" s="607"/>
      <c r="HT12" s="607"/>
      <c r="HU12" s="607"/>
      <c r="HV12" s="607"/>
      <c r="HW12" s="607"/>
      <c r="HX12" s="607"/>
      <c r="HY12" s="607"/>
      <c r="HZ12" s="607"/>
      <c r="IA12" s="607"/>
      <c r="IB12" s="607"/>
      <c r="IC12" s="607"/>
      <c r="ID12" s="607"/>
      <c r="IE12" s="607"/>
      <c r="IF12" s="607"/>
      <c r="IG12" s="607"/>
      <c r="IH12" s="607"/>
      <c r="II12" s="607"/>
      <c r="IJ12" s="607"/>
      <c r="IK12" s="607"/>
      <c r="IL12" s="607"/>
      <c r="IM12"/>
      <c r="IN12"/>
      <c r="IO12"/>
      <c r="IP12"/>
      <c r="IQ12"/>
      <c r="IR12"/>
      <c r="IS12"/>
      <c r="IT12"/>
    </row>
    <row r="13" spans="1:254" s="159" customFormat="1" ht="14.1" customHeight="1">
      <c r="A13" s="161"/>
      <c r="B13" s="162" t="s">
        <v>953</v>
      </c>
      <c r="C13" s="757"/>
      <c r="D13" s="757"/>
      <c r="E13" s="757"/>
      <c r="F13" s="757"/>
      <c r="G13" s="757"/>
      <c r="H13" s="757"/>
      <c r="I13" s="158"/>
      <c r="J13"/>
      <c r="K13"/>
      <c r="L13"/>
      <c r="M13" s="609"/>
      <c r="N13" s="609"/>
      <c r="O13" s="609"/>
      <c r="P13" s="607"/>
      <c r="Q13" s="607"/>
      <c r="R13" s="607"/>
      <c r="S13" s="607"/>
      <c r="T13" s="607"/>
      <c r="U13" s="607"/>
      <c r="V13" s="607"/>
      <c r="W13" s="607"/>
      <c r="X13" s="607"/>
      <c r="Y13" s="607"/>
      <c r="Z13" s="607"/>
      <c r="AA13" s="607"/>
      <c r="AB13" s="607"/>
      <c r="AC13" s="607"/>
      <c r="AD13" s="607"/>
      <c r="AE13" s="607"/>
      <c r="AF13" s="607"/>
      <c r="AG13" s="607"/>
      <c r="AH13" s="607"/>
      <c r="AI13" s="607"/>
      <c r="AJ13" s="607"/>
      <c r="AK13" s="607"/>
      <c r="AL13" s="607"/>
      <c r="AM13" s="607"/>
      <c r="AN13" s="607"/>
      <c r="AO13" s="607"/>
      <c r="AP13" s="607"/>
      <c r="AQ13" s="607"/>
      <c r="AR13" s="607"/>
      <c r="AS13" s="607"/>
      <c r="AT13" s="607"/>
      <c r="AU13" s="607"/>
      <c r="AV13" s="607"/>
      <c r="AW13" s="607"/>
      <c r="AX13" s="607"/>
      <c r="AY13" s="607"/>
      <c r="AZ13" s="607"/>
      <c r="BA13" s="607"/>
      <c r="BB13" s="607"/>
      <c r="BC13" s="607"/>
      <c r="BD13" s="607"/>
      <c r="BE13" s="607"/>
      <c r="BF13" s="607"/>
      <c r="BG13" s="607"/>
      <c r="BH13" s="607"/>
      <c r="BI13" s="607"/>
      <c r="BJ13" s="607"/>
      <c r="BK13" s="607"/>
      <c r="BL13" s="607"/>
      <c r="BM13" s="607"/>
      <c r="BN13" s="607"/>
      <c r="BO13" s="607"/>
      <c r="BP13" s="607"/>
      <c r="BQ13" s="607"/>
      <c r="BR13" s="607"/>
      <c r="BS13" s="607"/>
      <c r="BT13" s="607"/>
      <c r="BU13" s="607"/>
      <c r="BV13" s="607"/>
      <c r="BW13" s="607"/>
      <c r="BX13" s="607"/>
      <c r="BY13" s="607"/>
      <c r="BZ13" s="607"/>
      <c r="CA13" s="607"/>
      <c r="CB13" s="607"/>
      <c r="CC13" s="607"/>
      <c r="CD13" s="607"/>
      <c r="CE13" s="607"/>
      <c r="CF13" s="607"/>
      <c r="CG13" s="607"/>
      <c r="CH13" s="607"/>
      <c r="CI13" s="607"/>
      <c r="CJ13" s="607"/>
      <c r="CK13" s="607"/>
      <c r="CL13" s="607"/>
      <c r="CM13" s="607"/>
      <c r="CN13" s="607"/>
      <c r="CO13" s="607"/>
      <c r="CP13" s="607"/>
      <c r="CQ13" s="607"/>
      <c r="CR13" s="607"/>
      <c r="CS13" s="607"/>
      <c r="CT13" s="607"/>
      <c r="CU13" s="607"/>
      <c r="CV13" s="607"/>
      <c r="CW13" s="607"/>
      <c r="CX13" s="607"/>
      <c r="CY13" s="607"/>
      <c r="CZ13" s="607"/>
      <c r="DA13" s="607"/>
      <c r="DB13" s="607"/>
      <c r="DC13" s="607"/>
      <c r="DD13" s="607"/>
      <c r="DE13" s="607"/>
      <c r="DF13" s="607"/>
      <c r="DG13" s="607"/>
      <c r="DH13" s="607"/>
      <c r="DI13" s="607"/>
      <c r="DJ13" s="607"/>
      <c r="DK13" s="607"/>
      <c r="DL13" s="607"/>
      <c r="DM13" s="607"/>
      <c r="DN13" s="607"/>
      <c r="DO13" s="607"/>
      <c r="DP13" s="607"/>
      <c r="DQ13" s="607"/>
      <c r="DR13" s="607"/>
      <c r="DS13" s="607"/>
      <c r="DT13" s="607"/>
      <c r="DU13" s="607"/>
      <c r="DV13" s="607"/>
      <c r="DW13" s="607"/>
      <c r="DX13" s="607"/>
      <c r="DY13" s="607"/>
      <c r="DZ13" s="607"/>
      <c r="EA13" s="607"/>
      <c r="EB13" s="607"/>
      <c r="EC13" s="607"/>
      <c r="ED13" s="607"/>
      <c r="EE13" s="607"/>
      <c r="EF13" s="607"/>
      <c r="EG13" s="607"/>
      <c r="EH13" s="607"/>
      <c r="EI13" s="607"/>
      <c r="EJ13" s="607"/>
      <c r="EK13" s="607"/>
      <c r="EL13" s="607"/>
      <c r="EM13" s="607"/>
      <c r="EN13" s="607"/>
      <c r="EO13" s="607"/>
      <c r="EP13" s="607"/>
      <c r="EQ13" s="607"/>
      <c r="ER13" s="607"/>
      <c r="ES13" s="607"/>
      <c r="ET13" s="607"/>
      <c r="EU13" s="607"/>
      <c r="EV13" s="607"/>
      <c r="EW13" s="607"/>
      <c r="EX13" s="607"/>
      <c r="EY13" s="607"/>
      <c r="EZ13" s="607"/>
      <c r="FA13" s="607"/>
      <c r="FB13" s="607"/>
      <c r="FC13" s="607"/>
      <c r="FD13" s="607"/>
      <c r="FE13" s="607"/>
      <c r="FF13" s="607"/>
      <c r="FG13" s="607"/>
      <c r="FH13" s="607"/>
      <c r="FI13" s="607"/>
      <c r="FJ13" s="607"/>
      <c r="FK13" s="607"/>
      <c r="FL13" s="607"/>
      <c r="FM13" s="607"/>
      <c r="FN13" s="607"/>
      <c r="FO13" s="607"/>
      <c r="FP13" s="607"/>
      <c r="FQ13" s="607"/>
      <c r="FR13" s="607"/>
      <c r="FS13" s="607"/>
      <c r="FT13" s="607"/>
      <c r="FU13" s="607"/>
      <c r="FV13" s="607"/>
      <c r="FW13" s="607"/>
      <c r="FX13" s="607"/>
      <c r="FY13" s="607"/>
      <c r="FZ13" s="607"/>
      <c r="GA13" s="607"/>
      <c r="GB13" s="607"/>
      <c r="GC13" s="607"/>
      <c r="GD13" s="607"/>
      <c r="GE13" s="607"/>
      <c r="GF13" s="607"/>
      <c r="GG13" s="607"/>
      <c r="GH13" s="607"/>
      <c r="GI13" s="607"/>
      <c r="GJ13" s="607"/>
      <c r="GK13" s="607"/>
      <c r="GL13" s="607"/>
      <c r="GM13" s="607"/>
      <c r="GN13" s="607"/>
      <c r="GO13" s="607"/>
      <c r="GP13" s="607"/>
      <c r="GQ13" s="607"/>
      <c r="GR13" s="607"/>
      <c r="GS13" s="607"/>
      <c r="GT13" s="607"/>
      <c r="GU13" s="607"/>
      <c r="GV13" s="607"/>
      <c r="GW13" s="607"/>
      <c r="GX13" s="607"/>
      <c r="GY13" s="607"/>
      <c r="GZ13" s="607"/>
      <c r="HA13" s="607"/>
      <c r="HB13" s="607"/>
      <c r="HC13" s="607"/>
      <c r="HD13" s="607"/>
      <c r="HE13" s="607"/>
      <c r="HF13" s="607"/>
      <c r="HG13" s="607"/>
      <c r="HH13" s="607"/>
      <c r="HI13" s="607"/>
      <c r="HJ13" s="607"/>
      <c r="HK13" s="607"/>
      <c r="HL13" s="607"/>
      <c r="HM13" s="607"/>
      <c r="HN13" s="607"/>
      <c r="HO13" s="607"/>
      <c r="HP13" s="607"/>
      <c r="HQ13" s="607"/>
      <c r="HR13" s="607"/>
      <c r="HS13" s="607"/>
      <c r="HT13" s="607"/>
      <c r="HU13" s="607"/>
      <c r="HV13" s="607"/>
      <c r="HW13" s="607"/>
      <c r="HX13" s="607"/>
      <c r="HY13" s="607"/>
      <c r="HZ13" s="607"/>
      <c r="IA13" s="607"/>
      <c r="IB13" s="607"/>
      <c r="IC13" s="607"/>
      <c r="ID13" s="607"/>
      <c r="IE13" s="607"/>
      <c r="IF13" s="607"/>
      <c r="IG13" s="607"/>
      <c r="IH13" s="607"/>
      <c r="II13" s="607"/>
      <c r="IJ13" s="607"/>
      <c r="IK13" s="607"/>
      <c r="IL13" s="607"/>
      <c r="IM13"/>
      <c r="IN13"/>
      <c r="IO13"/>
      <c r="IP13"/>
      <c r="IQ13"/>
      <c r="IR13"/>
      <c r="IS13"/>
      <c r="IT13"/>
    </row>
    <row r="14" spans="1:254" s="159" customFormat="1" ht="14.1" customHeight="1">
      <c r="A14" s="19"/>
      <c r="B14" s="162" t="s">
        <v>954</v>
      </c>
      <c r="C14" s="757"/>
      <c r="D14" s="757"/>
      <c r="E14" s="757"/>
      <c r="F14" s="757"/>
      <c r="G14" s="757"/>
      <c r="H14" s="757"/>
      <c r="I14" s="158"/>
      <c r="J14"/>
      <c r="K14" s="158"/>
      <c r="L14" s="158"/>
      <c r="M14" s="609"/>
      <c r="N14" s="609"/>
      <c r="O14" s="609"/>
      <c r="P14" s="607"/>
      <c r="Q14" s="607"/>
      <c r="R14" s="607"/>
      <c r="S14" s="607"/>
      <c r="T14" s="607"/>
      <c r="U14" s="607"/>
      <c r="V14" s="607"/>
      <c r="W14" s="607"/>
      <c r="X14" s="607"/>
      <c r="Y14" s="607"/>
      <c r="Z14" s="607"/>
      <c r="AA14" s="607"/>
      <c r="AB14" s="607"/>
      <c r="AC14" s="607"/>
      <c r="AD14" s="607"/>
      <c r="AE14" s="607"/>
      <c r="AF14" s="607"/>
      <c r="AG14" s="607"/>
      <c r="AH14" s="607"/>
      <c r="AI14" s="607"/>
      <c r="AJ14" s="607"/>
      <c r="AK14" s="607"/>
      <c r="AL14" s="607"/>
      <c r="AM14" s="607"/>
      <c r="AN14" s="607"/>
      <c r="AO14" s="607"/>
      <c r="AP14" s="607"/>
      <c r="AQ14" s="607"/>
      <c r="AR14" s="607"/>
      <c r="AS14" s="607"/>
      <c r="AT14" s="607"/>
      <c r="AU14" s="607"/>
      <c r="AV14" s="607"/>
      <c r="AW14" s="607"/>
      <c r="AX14" s="607"/>
      <c r="AY14" s="607"/>
      <c r="AZ14" s="607"/>
      <c r="BA14" s="607"/>
      <c r="BB14" s="607"/>
      <c r="BC14" s="607"/>
      <c r="BD14" s="607"/>
      <c r="BE14" s="607"/>
      <c r="BF14" s="607"/>
      <c r="BG14" s="607"/>
      <c r="BH14" s="607"/>
      <c r="BI14" s="607"/>
      <c r="BJ14" s="607"/>
      <c r="BK14" s="607"/>
      <c r="BL14" s="607"/>
      <c r="BM14" s="607"/>
      <c r="BN14" s="607"/>
      <c r="BO14" s="607"/>
      <c r="BP14" s="607"/>
      <c r="BQ14" s="607"/>
      <c r="BR14" s="607"/>
      <c r="BS14" s="607"/>
      <c r="BT14" s="607"/>
      <c r="BU14" s="607"/>
      <c r="BV14" s="607"/>
      <c r="BW14" s="607"/>
      <c r="BX14" s="607"/>
      <c r="BY14" s="607"/>
      <c r="BZ14" s="607"/>
      <c r="CA14" s="607"/>
      <c r="CB14" s="607"/>
      <c r="CC14" s="607"/>
      <c r="CD14" s="607"/>
      <c r="CE14" s="607"/>
      <c r="CF14" s="607"/>
      <c r="CG14" s="607"/>
      <c r="CH14" s="607"/>
      <c r="CI14" s="607"/>
      <c r="CJ14" s="607"/>
      <c r="CK14" s="607"/>
      <c r="CL14" s="607"/>
      <c r="CM14" s="607"/>
      <c r="CN14" s="607"/>
      <c r="CO14" s="607"/>
      <c r="CP14" s="607"/>
      <c r="CQ14" s="607"/>
      <c r="CR14" s="607"/>
      <c r="CS14" s="607"/>
      <c r="CT14" s="607"/>
      <c r="CU14" s="607"/>
      <c r="CV14" s="607"/>
      <c r="CW14" s="607"/>
      <c r="CX14" s="607"/>
      <c r="CY14" s="607"/>
      <c r="CZ14" s="607"/>
      <c r="DA14" s="607"/>
      <c r="DB14" s="607"/>
      <c r="DC14" s="607"/>
      <c r="DD14" s="607"/>
      <c r="DE14" s="607"/>
      <c r="DF14" s="607"/>
      <c r="DG14" s="607"/>
      <c r="DH14" s="607"/>
      <c r="DI14" s="607"/>
      <c r="DJ14" s="607"/>
      <c r="DK14" s="607"/>
      <c r="DL14" s="607"/>
      <c r="DM14" s="607"/>
      <c r="DN14" s="607"/>
      <c r="DO14" s="607"/>
      <c r="DP14" s="607"/>
      <c r="DQ14" s="607"/>
      <c r="DR14" s="607"/>
      <c r="DS14" s="607"/>
      <c r="DT14" s="607"/>
      <c r="DU14" s="607"/>
      <c r="DV14" s="607"/>
      <c r="DW14" s="607"/>
      <c r="DX14" s="607"/>
      <c r="DY14" s="607"/>
      <c r="DZ14" s="607"/>
      <c r="EA14" s="607"/>
      <c r="EB14" s="607"/>
      <c r="EC14" s="607"/>
      <c r="ED14" s="607"/>
      <c r="EE14" s="607"/>
      <c r="EF14" s="607"/>
      <c r="EG14" s="607"/>
      <c r="EH14" s="607"/>
      <c r="EI14" s="607"/>
      <c r="EJ14" s="607"/>
      <c r="EK14" s="607"/>
      <c r="EL14" s="607"/>
      <c r="EM14" s="607"/>
      <c r="EN14" s="607"/>
      <c r="EO14" s="607"/>
      <c r="EP14" s="607"/>
      <c r="EQ14" s="607"/>
      <c r="ER14" s="607"/>
      <c r="ES14" s="607"/>
      <c r="ET14" s="607"/>
      <c r="EU14" s="607"/>
      <c r="EV14" s="607"/>
      <c r="EW14" s="607"/>
      <c r="EX14" s="607"/>
      <c r="EY14" s="607"/>
      <c r="EZ14" s="607"/>
      <c r="FA14" s="607"/>
      <c r="FB14" s="607"/>
      <c r="FC14" s="607"/>
      <c r="FD14" s="607"/>
      <c r="FE14" s="607"/>
      <c r="FF14" s="607"/>
      <c r="FG14" s="607"/>
      <c r="FH14" s="607"/>
      <c r="FI14" s="607"/>
      <c r="FJ14" s="607"/>
      <c r="FK14" s="607"/>
      <c r="FL14" s="607"/>
      <c r="FM14" s="607"/>
      <c r="FN14" s="607"/>
      <c r="FO14" s="607"/>
      <c r="FP14" s="607"/>
      <c r="FQ14" s="607"/>
      <c r="FR14" s="607"/>
      <c r="FS14" s="607"/>
      <c r="FT14" s="607"/>
      <c r="FU14" s="607"/>
      <c r="FV14" s="607"/>
      <c r="FW14" s="607"/>
      <c r="FX14" s="607"/>
      <c r="FY14" s="607"/>
      <c r="FZ14" s="607"/>
      <c r="GA14" s="607"/>
      <c r="GB14" s="607"/>
      <c r="GC14" s="607"/>
      <c r="GD14" s="607"/>
      <c r="GE14" s="607"/>
      <c r="GF14" s="607"/>
      <c r="GG14" s="607"/>
      <c r="GH14" s="607"/>
      <c r="GI14" s="607"/>
      <c r="GJ14" s="607"/>
      <c r="GK14" s="607"/>
      <c r="GL14" s="607"/>
      <c r="GM14" s="607"/>
      <c r="GN14" s="607"/>
      <c r="GO14" s="607"/>
      <c r="GP14" s="607"/>
      <c r="GQ14" s="607"/>
      <c r="GR14" s="607"/>
      <c r="GS14" s="607"/>
      <c r="GT14" s="607"/>
      <c r="GU14" s="607"/>
      <c r="GV14" s="607"/>
      <c r="GW14" s="607"/>
      <c r="GX14" s="607"/>
      <c r="GY14" s="607"/>
      <c r="GZ14" s="607"/>
      <c r="HA14" s="607"/>
      <c r="HB14" s="607"/>
      <c r="HC14" s="607"/>
      <c r="HD14" s="607"/>
      <c r="HE14" s="607"/>
      <c r="HF14" s="607"/>
      <c r="HG14" s="607"/>
      <c r="HH14" s="607"/>
      <c r="HI14" s="607"/>
      <c r="HJ14" s="607"/>
      <c r="HK14" s="607"/>
      <c r="HL14" s="607"/>
      <c r="HM14" s="607"/>
      <c r="HN14" s="607"/>
      <c r="HO14" s="607"/>
      <c r="HP14" s="607"/>
      <c r="HQ14" s="607"/>
      <c r="HR14" s="607"/>
      <c r="HS14" s="607"/>
      <c r="HT14" s="607"/>
      <c r="HU14" s="607"/>
      <c r="HV14" s="607"/>
      <c r="HW14" s="607"/>
      <c r="HX14" s="607"/>
      <c r="HY14" s="607"/>
      <c r="HZ14" s="607"/>
      <c r="IA14" s="607"/>
      <c r="IB14" s="607"/>
      <c r="IC14" s="607"/>
      <c r="ID14" s="607"/>
      <c r="IE14" s="607"/>
      <c r="IF14" s="607"/>
      <c r="IG14" s="607"/>
      <c r="IH14" s="607"/>
      <c r="II14" s="607"/>
      <c r="IJ14" s="607"/>
      <c r="IK14" s="607"/>
      <c r="IL14" s="607"/>
      <c r="IM14"/>
      <c r="IN14"/>
      <c r="IO14"/>
      <c r="IP14"/>
      <c r="IQ14"/>
      <c r="IR14"/>
      <c r="IS14"/>
      <c r="IT14"/>
    </row>
    <row r="15" spans="1:254" s="159" customFormat="1" ht="14.1" customHeight="1">
      <c r="A15" s="17"/>
      <c r="B15" s="162" t="s">
        <v>955</v>
      </c>
      <c r="C15" s="757"/>
      <c r="D15" s="757"/>
      <c r="E15" s="757"/>
      <c r="F15" s="757"/>
      <c r="G15" s="757"/>
      <c r="H15" s="757"/>
      <c r="I15" s="158"/>
      <c r="J15"/>
      <c r="K15" s="158"/>
      <c r="L15" s="158"/>
      <c r="M15" s="609"/>
      <c r="N15" s="609"/>
      <c r="O15" s="609"/>
      <c r="P15" s="607"/>
      <c r="Q15" s="607"/>
      <c r="R15" s="607"/>
      <c r="S15" s="607"/>
      <c r="T15" s="607"/>
      <c r="U15" s="607"/>
      <c r="V15" s="607"/>
      <c r="W15" s="607"/>
      <c r="X15" s="607"/>
      <c r="Y15" s="607"/>
      <c r="Z15" s="607"/>
      <c r="AA15" s="607"/>
      <c r="AB15" s="607"/>
      <c r="AC15" s="607"/>
      <c r="AD15" s="607"/>
      <c r="AE15" s="607"/>
      <c r="AF15" s="607"/>
      <c r="AG15" s="607"/>
      <c r="AH15" s="607"/>
      <c r="AI15" s="607"/>
      <c r="AJ15" s="607"/>
      <c r="AK15" s="607"/>
      <c r="AL15" s="607"/>
      <c r="AM15" s="607"/>
      <c r="AN15" s="607"/>
      <c r="AO15" s="607"/>
      <c r="AP15" s="607"/>
      <c r="AQ15" s="607"/>
      <c r="AR15" s="607"/>
      <c r="AS15" s="607"/>
      <c r="AT15" s="607"/>
      <c r="AU15" s="607"/>
      <c r="AV15" s="607"/>
      <c r="AW15" s="607"/>
      <c r="AX15" s="607"/>
      <c r="AY15" s="607"/>
      <c r="AZ15" s="607"/>
      <c r="BA15" s="607"/>
      <c r="BB15" s="607"/>
      <c r="BC15" s="607"/>
      <c r="BD15" s="607"/>
      <c r="BE15" s="607"/>
      <c r="BF15" s="607"/>
      <c r="BG15" s="607"/>
      <c r="BH15" s="607"/>
      <c r="BI15" s="607"/>
      <c r="BJ15" s="607"/>
      <c r="BK15" s="607"/>
      <c r="BL15" s="607"/>
      <c r="BM15" s="607"/>
      <c r="BN15" s="607"/>
      <c r="BO15" s="607"/>
      <c r="BP15" s="607"/>
      <c r="BQ15" s="607"/>
      <c r="BR15" s="607"/>
      <c r="BS15" s="607"/>
      <c r="BT15" s="607"/>
      <c r="BU15" s="607"/>
      <c r="BV15" s="607"/>
      <c r="BW15" s="607"/>
      <c r="BX15" s="607"/>
      <c r="BY15" s="607"/>
      <c r="BZ15" s="607"/>
      <c r="CA15" s="607"/>
      <c r="CB15" s="607"/>
      <c r="CC15" s="607"/>
      <c r="CD15" s="607"/>
      <c r="CE15" s="607"/>
      <c r="CF15" s="607"/>
      <c r="CG15" s="607"/>
      <c r="CH15" s="607"/>
      <c r="CI15" s="607"/>
      <c r="CJ15" s="607"/>
      <c r="CK15" s="607"/>
      <c r="CL15" s="607"/>
      <c r="CM15" s="607"/>
      <c r="CN15" s="607"/>
      <c r="CO15" s="607"/>
      <c r="CP15" s="607"/>
      <c r="CQ15" s="607"/>
      <c r="CR15" s="607"/>
      <c r="CS15" s="607"/>
      <c r="CT15" s="607"/>
      <c r="CU15" s="607"/>
      <c r="CV15" s="607"/>
      <c r="CW15" s="607"/>
      <c r="CX15" s="607"/>
      <c r="CY15" s="607"/>
      <c r="CZ15" s="607"/>
      <c r="DA15" s="607"/>
      <c r="DB15" s="607"/>
      <c r="DC15" s="607"/>
      <c r="DD15" s="607"/>
      <c r="DE15" s="607"/>
      <c r="DF15" s="607"/>
      <c r="DG15" s="607"/>
      <c r="DH15" s="607"/>
      <c r="DI15" s="607"/>
      <c r="DJ15" s="607"/>
      <c r="DK15" s="607"/>
      <c r="DL15" s="607"/>
      <c r="DM15" s="607"/>
      <c r="DN15" s="607"/>
      <c r="DO15" s="607"/>
      <c r="DP15" s="607"/>
      <c r="DQ15" s="607"/>
      <c r="DR15" s="607"/>
      <c r="DS15" s="607"/>
      <c r="DT15" s="607"/>
      <c r="DU15" s="607"/>
      <c r="DV15" s="607"/>
      <c r="DW15" s="607"/>
      <c r="DX15" s="607"/>
      <c r="DY15" s="607"/>
      <c r="DZ15" s="607"/>
      <c r="EA15" s="607"/>
      <c r="EB15" s="607"/>
      <c r="EC15" s="607"/>
      <c r="ED15" s="607"/>
      <c r="EE15" s="607"/>
      <c r="EF15" s="607"/>
      <c r="EG15" s="607"/>
      <c r="EH15" s="607"/>
      <c r="EI15" s="607"/>
      <c r="EJ15" s="607"/>
      <c r="EK15" s="607"/>
      <c r="EL15" s="607"/>
      <c r="EM15" s="607"/>
      <c r="EN15" s="607"/>
      <c r="EO15" s="607"/>
      <c r="EP15" s="607"/>
      <c r="EQ15" s="607"/>
      <c r="ER15" s="607"/>
      <c r="ES15" s="607"/>
      <c r="ET15" s="607"/>
      <c r="EU15" s="607"/>
      <c r="EV15" s="607"/>
      <c r="EW15" s="607"/>
      <c r="EX15" s="607"/>
      <c r="EY15" s="607"/>
      <c r="EZ15" s="607"/>
      <c r="FA15" s="607"/>
      <c r="FB15" s="607"/>
      <c r="FC15" s="607"/>
      <c r="FD15" s="607"/>
      <c r="FE15" s="607"/>
      <c r="FF15" s="607"/>
      <c r="FG15" s="607"/>
      <c r="FH15" s="607"/>
      <c r="FI15" s="607"/>
      <c r="FJ15" s="607"/>
      <c r="FK15" s="607"/>
      <c r="FL15" s="607"/>
      <c r="FM15" s="607"/>
      <c r="FN15" s="607"/>
      <c r="FO15" s="607"/>
      <c r="FP15" s="607"/>
      <c r="FQ15" s="607"/>
      <c r="FR15" s="607"/>
      <c r="FS15" s="607"/>
      <c r="FT15" s="607"/>
      <c r="FU15" s="607"/>
      <c r="FV15" s="607"/>
      <c r="FW15" s="607"/>
      <c r="FX15" s="607"/>
      <c r="FY15" s="607"/>
      <c r="FZ15" s="607"/>
      <c r="GA15" s="607"/>
      <c r="GB15" s="607"/>
      <c r="GC15" s="607"/>
      <c r="GD15" s="607"/>
      <c r="GE15" s="607"/>
      <c r="GF15" s="607"/>
      <c r="GG15" s="607"/>
      <c r="GH15" s="607"/>
      <c r="GI15" s="607"/>
      <c r="GJ15" s="607"/>
      <c r="GK15" s="607"/>
      <c r="GL15" s="607"/>
      <c r="GM15" s="607"/>
      <c r="GN15" s="607"/>
      <c r="GO15" s="607"/>
      <c r="GP15" s="607"/>
      <c r="GQ15" s="607"/>
      <c r="GR15" s="607"/>
      <c r="GS15" s="607"/>
      <c r="GT15" s="607"/>
      <c r="GU15" s="607"/>
      <c r="GV15" s="607"/>
      <c r="GW15" s="607"/>
      <c r="GX15" s="607"/>
      <c r="GY15" s="607"/>
      <c r="GZ15" s="607"/>
      <c r="HA15" s="607"/>
      <c r="HB15" s="607"/>
      <c r="HC15" s="607"/>
      <c r="HD15" s="607"/>
      <c r="HE15" s="607"/>
      <c r="HF15" s="607"/>
      <c r="HG15" s="607"/>
      <c r="HH15" s="607"/>
      <c r="HI15" s="607"/>
      <c r="HJ15" s="607"/>
      <c r="HK15" s="607"/>
      <c r="HL15" s="607"/>
      <c r="HM15" s="607"/>
      <c r="HN15" s="607"/>
      <c r="HO15" s="607"/>
      <c r="HP15" s="607"/>
      <c r="HQ15" s="607"/>
      <c r="HR15" s="607"/>
      <c r="HS15" s="607"/>
      <c r="HT15" s="607"/>
      <c r="HU15" s="607"/>
      <c r="HV15" s="607"/>
      <c r="HW15" s="607"/>
      <c r="HX15" s="607"/>
      <c r="HY15" s="607"/>
      <c r="HZ15" s="607"/>
      <c r="IA15" s="607"/>
      <c r="IB15" s="607"/>
      <c r="IC15" s="607"/>
      <c r="ID15" s="607"/>
      <c r="IE15" s="607"/>
      <c r="IF15" s="607"/>
      <c r="IG15" s="607"/>
      <c r="IH15" s="607"/>
      <c r="II15" s="607"/>
      <c r="IJ15" s="607"/>
      <c r="IK15" s="607"/>
      <c r="IL15" s="607"/>
      <c r="IM15"/>
      <c r="IN15"/>
      <c r="IO15"/>
      <c r="IP15"/>
      <c r="IQ15"/>
      <c r="IR15"/>
      <c r="IS15"/>
      <c r="IT15"/>
    </row>
    <row r="16" spans="1:254" ht="12.95" customHeight="1"/>
    <row r="17" spans="1:254" s="163" customFormat="1" ht="12.95" customHeight="1">
      <c r="A17" s="611" t="s">
        <v>711</v>
      </c>
      <c r="B17" s="611"/>
      <c r="C17" s="611"/>
      <c r="D17" s="611"/>
      <c r="E17" s="612" t="s">
        <v>712</v>
      </c>
      <c r="F17" s="612"/>
      <c r="G17" s="613" t="s">
        <v>1</v>
      </c>
      <c r="H17" s="613"/>
      <c r="I17" s="613" t="s">
        <v>956</v>
      </c>
      <c r="J17" s="613"/>
      <c r="K17" s="613"/>
      <c r="L17" s="613"/>
      <c r="M17" s="614" t="s">
        <v>951</v>
      </c>
      <c r="N17" s="615" t="s">
        <v>952</v>
      </c>
      <c r="O17" s="616"/>
      <c r="P17" s="616"/>
      <c r="Q17" s="616"/>
      <c r="R17" s="616"/>
      <c r="S17" s="616"/>
      <c r="T17" s="616"/>
      <c r="U17" s="616"/>
      <c r="V17" s="616"/>
      <c r="W17" s="616"/>
      <c r="X17" s="616"/>
      <c r="Y17" s="616"/>
      <c r="Z17" s="616"/>
      <c r="AA17" s="616"/>
      <c r="AB17" s="616"/>
      <c r="AC17" s="616"/>
      <c r="AD17" s="616"/>
      <c r="AE17" s="616"/>
      <c r="AF17" s="616"/>
      <c r="AG17" s="616"/>
      <c r="AH17" s="616"/>
      <c r="AI17" s="616"/>
      <c r="AJ17" s="616"/>
      <c r="AK17" s="616"/>
      <c r="AL17" s="616"/>
      <c r="AM17" s="616"/>
      <c r="AN17" s="616"/>
      <c r="AO17" s="616"/>
      <c r="AP17" s="616"/>
      <c r="AQ17" s="616"/>
      <c r="AR17" s="616"/>
      <c r="AS17" s="616"/>
      <c r="AT17" s="616"/>
      <c r="AU17" s="616"/>
      <c r="AV17" s="616"/>
      <c r="AW17" s="616"/>
      <c r="AX17" s="616"/>
      <c r="AY17" s="616"/>
      <c r="AZ17" s="616"/>
      <c r="BA17" s="616"/>
      <c r="BB17" s="616"/>
      <c r="BC17" s="616"/>
      <c r="BD17" s="616"/>
      <c r="BE17" s="616"/>
      <c r="BF17" s="616"/>
      <c r="BG17" s="616"/>
      <c r="BH17" s="616"/>
      <c r="BI17" s="616"/>
      <c r="BJ17" s="616"/>
      <c r="BK17" s="616"/>
      <c r="BL17" s="616"/>
      <c r="BM17" s="616"/>
      <c r="BN17" s="616"/>
      <c r="BO17" s="616"/>
      <c r="BP17" s="616"/>
      <c r="BQ17" s="616"/>
      <c r="BR17" s="616"/>
      <c r="BS17" s="616"/>
      <c r="BT17" s="616"/>
      <c r="BU17" s="616"/>
      <c r="BV17" s="616"/>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16"/>
      <c r="CU17" s="616"/>
      <c r="CV17" s="616"/>
      <c r="CW17" s="616"/>
      <c r="CX17" s="616"/>
      <c r="CY17" s="616"/>
      <c r="CZ17" s="616"/>
      <c r="DA17" s="616"/>
      <c r="DB17" s="616"/>
      <c r="DC17" s="616"/>
      <c r="DD17" s="616"/>
      <c r="DE17" s="616"/>
      <c r="DF17" s="616"/>
      <c r="DG17" s="616"/>
      <c r="DH17" s="616"/>
      <c r="DI17" s="616"/>
      <c r="DJ17" s="616"/>
      <c r="DK17" s="616"/>
      <c r="DL17" s="616"/>
      <c r="DM17" s="616"/>
      <c r="DN17" s="616"/>
      <c r="DO17" s="616"/>
      <c r="DP17" s="616"/>
      <c r="DQ17" s="616"/>
      <c r="DR17" s="616"/>
      <c r="DS17" s="616"/>
      <c r="DT17" s="616"/>
      <c r="DU17" s="616"/>
      <c r="DV17" s="616"/>
      <c r="DW17" s="616"/>
      <c r="DX17" s="616"/>
      <c r="DY17" s="616"/>
      <c r="DZ17" s="616"/>
      <c r="EA17" s="616"/>
      <c r="EB17" s="616"/>
      <c r="EC17" s="616"/>
      <c r="ED17" s="616"/>
      <c r="EE17" s="616"/>
      <c r="EF17" s="616"/>
      <c r="EG17" s="616"/>
      <c r="EH17" s="616"/>
      <c r="EI17" s="616"/>
      <c r="EJ17" s="616"/>
      <c r="EK17" s="616"/>
      <c r="EL17" s="616"/>
      <c r="EM17" s="616"/>
      <c r="EN17" s="616"/>
      <c r="EO17" s="616"/>
      <c r="EP17" s="616"/>
      <c r="EQ17" s="616"/>
      <c r="ER17" s="616"/>
      <c r="ES17" s="616"/>
      <c r="ET17" s="616"/>
      <c r="EU17" s="616"/>
      <c r="EV17" s="616"/>
      <c r="EW17" s="616"/>
      <c r="EX17" s="616"/>
      <c r="EY17" s="616"/>
      <c r="EZ17" s="616"/>
      <c r="FA17" s="616"/>
      <c r="FB17" s="616"/>
      <c r="FC17" s="616"/>
      <c r="FD17" s="616"/>
      <c r="FE17" s="616"/>
      <c r="FF17" s="616"/>
      <c r="FG17" s="616"/>
      <c r="FH17" s="616"/>
      <c r="FI17" s="616"/>
      <c r="FJ17" s="616"/>
      <c r="FK17" s="616"/>
      <c r="FL17" s="616"/>
      <c r="FM17" s="616"/>
      <c r="FN17" s="616"/>
      <c r="FO17" s="616"/>
      <c r="FP17" s="616"/>
      <c r="FQ17" s="616"/>
      <c r="FR17" s="616"/>
      <c r="FS17" s="616"/>
      <c r="FT17" s="616"/>
      <c r="FU17" s="616"/>
      <c r="FV17" s="616"/>
      <c r="FW17" s="616"/>
      <c r="FX17" s="616"/>
      <c r="FY17" s="616"/>
      <c r="FZ17" s="616"/>
      <c r="GA17" s="616"/>
      <c r="GB17" s="616"/>
      <c r="GC17" s="616"/>
      <c r="GD17" s="616"/>
      <c r="GE17" s="616"/>
      <c r="GF17" s="616"/>
      <c r="GG17" s="616"/>
      <c r="GH17" s="616"/>
      <c r="GI17" s="616"/>
      <c r="GJ17" s="616"/>
      <c r="GK17" s="616"/>
      <c r="GL17" s="616"/>
      <c r="GM17" s="616"/>
      <c r="GN17" s="616"/>
      <c r="GO17" s="616"/>
      <c r="GP17" s="616"/>
      <c r="GQ17" s="616"/>
      <c r="GR17" s="616"/>
      <c r="GS17" s="616"/>
      <c r="GT17" s="616"/>
      <c r="GU17" s="616"/>
      <c r="GV17" s="616"/>
      <c r="GW17" s="616"/>
      <c r="GX17" s="616"/>
      <c r="GY17" s="616"/>
      <c r="GZ17" s="616"/>
      <c r="HA17" s="616"/>
      <c r="HB17" s="616"/>
      <c r="HC17" s="616"/>
      <c r="HD17" s="616"/>
      <c r="HE17" s="616"/>
      <c r="HF17" s="616"/>
      <c r="HG17" s="616"/>
      <c r="HH17" s="616"/>
      <c r="HI17" s="616"/>
      <c r="HJ17" s="616"/>
      <c r="HK17" s="616"/>
      <c r="HL17" s="616"/>
      <c r="HM17" s="616"/>
      <c r="HN17" s="616"/>
      <c r="HO17" s="616"/>
      <c r="HP17" s="616"/>
      <c r="HQ17" s="616"/>
      <c r="HR17" s="616"/>
      <c r="HS17" s="616"/>
      <c r="HT17" s="616"/>
      <c r="HU17" s="616"/>
      <c r="HV17" s="616"/>
      <c r="HW17" s="616"/>
      <c r="HX17" s="616"/>
      <c r="HY17" s="616"/>
      <c r="HZ17" s="616"/>
      <c r="IA17" s="616"/>
      <c r="IB17" s="616"/>
      <c r="IC17" s="616"/>
      <c r="ID17" s="616"/>
      <c r="IE17" s="616"/>
      <c r="IF17" s="616"/>
      <c r="IG17" s="616"/>
      <c r="IH17" s="616"/>
      <c r="II17" s="616"/>
      <c r="IJ17" s="616"/>
      <c r="IK17" s="616"/>
      <c r="IL17" s="630"/>
      <c r="IM17" s="11"/>
      <c r="IN17" s="11"/>
      <c r="IO17" s="11"/>
      <c r="IP17" s="11"/>
      <c r="IQ17" s="11"/>
      <c r="IR17" s="11"/>
      <c r="IS17" s="11"/>
      <c r="IT17" s="11"/>
    </row>
    <row r="18" spans="1:254" s="163" customFormat="1" ht="12.95" customHeight="1">
      <c r="A18" s="631" t="str">
        <f>キャラシート!B3</f>
        <v>笹木近衛</v>
      </c>
      <c r="B18" s="631"/>
      <c r="C18" s="631"/>
      <c r="D18" s="631"/>
      <c r="E18" s="632" t="str">
        <f>キャラシート!J3</f>
        <v>Imaji</v>
      </c>
      <c r="F18" s="632"/>
      <c r="G18" s="633" t="s">
        <v>19</v>
      </c>
      <c r="H18" s="633"/>
      <c r="I18" s="634"/>
      <c r="J18" s="634"/>
      <c r="K18" s="634"/>
      <c r="L18" s="634"/>
      <c r="M18" s="614"/>
      <c r="N18" s="615"/>
      <c r="O18" s="616"/>
      <c r="P18" s="616"/>
      <c r="Q18" s="616"/>
      <c r="R18" s="616"/>
      <c r="S18" s="616"/>
      <c r="T18" s="616"/>
      <c r="U18" s="616"/>
      <c r="V18" s="616"/>
      <c r="W18" s="616"/>
      <c r="X18" s="616"/>
      <c r="Y18" s="616"/>
      <c r="Z18" s="616"/>
      <c r="AA18" s="616"/>
      <c r="AB18" s="616"/>
      <c r="AC18" s="616"/>
      <c r="AD18" s="616"/>
      <c r="AE18" s="616"/>
      <c r="AF18" s="616"/>
      <c r="AG18" s="616"/>
      <c r="AH18" s="616"/>
      <c r="AI18" s="616"/>
      <c r="AJ18" s="616"/>
      <c r="AK18" s="616"/>
      <c r="AL18" s="616"/>
      <c r="AM18" s="616"/>
      <c r="AN18" s="616"/>
      <c r="AO18" s="616"/>
      <c r="AP18" s="616"/>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c r="CU18" s="616"/>
      <c r="CV18" s="616"/>
      <c r="CW18" s="616"/>
      <c r="CX18" s="616"/>
      <c r="CY18" s="616"/>
      <c r="CZ18" s="616"/>
      <c r="DA18" s="616"/>
      <c r="DB18" s="616"/>
      <c r="DC18" s="616"/>
      <c r="DD18" s="616"/>
      <c r="DE18" s="616"/>
      <c r="DF18" s="616"/>
      <c r="DG18" s="616"/>
      <c r="DH18" s="616"/>
      <c r="DI18" s="616"/>
      <c r="DJ18" s="616"/>
      <c r="DK18" s="616"/>
      <c r="DL18" s="616"/>
      <c r="DM18" s="616"/>
      <c r="DN18" s="616"/>
      <c r="DO18" s="616"/>
      <c r="DP18" s="616"/>
      <c r="DQ18" s="616"/>
      <c r="DR18" s="616"/>
      <c r="DS18" s="616"/>
      <c r="DT18" s="616"/>
      <c r="DU18" s="616"/>
      <c r="DV18" s="616"/>
      <c r="DW18" s="616"/>
      <c r="DX18" s="616"/>
      <c r="DY18" s="616"/>
      <c r="DZ18" s="616"/>
      <c r="EA18" s="616"/>
      <c r="EB18" s="616"/>
      <c r="EC18" s="616"/>
      <c r="ED18" s="616"/>
      <c r="EE18" s="616"/>
      <c r="EF18" s="616"/>
      <c r="EG18" s="616"/>
      <c r="EH18" s="616"/>
      <c r="EI18" s="616"/>
      <c r="EJ18" s="616"/>
      <c r="EK18" s="616"/>
      <c r="EL18" s="616"/>
      <c r="EM18" s="616"/>
      <c r="EN18" s="616"/>
      <c r="EO18" s="616"/>
      <c r="EP18" s="616"/>
      <c r="EQ18" s="616"/>
      <c r="ER18" s="616"/>
      <c r="ES18" s="616"/>
      <c r="ET18" s="616"/>
      <c r="EU18" s="616"/>
      <c r="EV18" s="616"/>
      <c r="EW18" s="616"/>
      <c r="EX18" s="616"/>
      <c r="EY18" s="616"/>
      <c r="EZ18" s="616"/>
      <c r="FA18" s="616"/>
      <c r="FB18" s="616"/>
      <c r="FC18" s="616"/>
      <c r="FD18" s="616"/>
      <c r="FE18" s="616"/>
      <c r="FF18" s="616"/>
      <c r="FG18" s="616"/>
      <c r="FH18" s="616"/>
      <c r="FI18" s="616"/>
      <c r="FJ18" s="616"/>
      <c r="FK18" s="616"/>
      <c r="FL18" s="616"/>
      <c r="FM18" s="616"/>
      <c r="FN18" s="616"/>
      <c r="FO18" s="616"/>
      <c r="FP18" s="616"/>
      <c r="FQ18" s="616"/>
      <c r="FR18" s="616"/>
      <c r="FS18" s="616"/>
      <c r="FT18" s="616"/>
      <c r="FU18" s="616"/>
      <c r="FV18" s="616"/>
      <c r="FW18" s="616"/>
      <c r="FX18" s="616"/>
      <c r="FY18" s="616"/>
      <c r="FZ18" s="616"/>
      <c r="GA18" s="616"/>
      <c r="GB18" s="616"/>
      <c r="GC18" s="616"/>
      <c r="GD18" s="616"/>
      <c r="GE18" s="616"/>
      <c r="GF18" s="616"/>
      <c r="GG18" s="616"/>
      <c r="GH18" s="616"/>
      <c r="GI18" s="616"/>
      <c r="GJ18" s="616"/>
      <c r="GK18" s="616"/>
      <c r="GL18" s="616"/>
      <c r="GM18" s="616"/>
      <c r="GN18" s="616"/>
      <c r="GO18" s="616"/>
      <c r="GP18" s="616"/>
      <c r="GQ18" s="616"/>
      <c r="GR18" s="616"/>
      <c r="GS18" s="616"/>
      <c r="GT18" s="616"/>
      <c r="GU18" s="616"/>
      <c r="GV18" s="616"/>
      <c r="GW18" s="616"/>
      <c r="GX18" s="616"/>
      <c r="GY18" s="616"/>
      <c r="GZ18" s="616"/>
      <c r="HA18" s="616"/>
      <c r="HB18" s="616"/>
      <c r="HC18" s="616"/>
      <c r="HD18" s="616"/>
      <c r="HE18" s="616"/>
      <c r="HF18" s="616"/>
      <c r="HG18" s="616"/>
      <c r="HH18" s="616"/>
      <c r="HI18" s="616"/>
      <c r="HJ18" s="616"/>
      <c r="HK18" s="616"/>
      <c r="HL18" s="616"/>
      <c r="HM18" s="616"/>
      <c r="HN18" s="616"/>
      <c r="HO18" s="616"/>
      <c r="HP18" s="616"/>
      <c r="HQ18" s="616"/>
      <c r="HR18" s="616"/>
      <c r="HS18" s="616"/>
      <c r="HT18" s="616"/>
      <c r="HU18" s="616"/>
      <c r="HV18" s="616"/>
      <c r="HW18" s="616"/>
      <c r="HX18" s="616"/>
      <c r="HY18" s="616"/>
      <c r="HZ18" s="616"/>
      <c r="IA18" s="616"/>
      <c r="IB18" s="616"/>
      <c r="IC18" s="616"/>
      <c r="ID18" s="616"/>
      <c r="IE18" s="616"/>
      <c r="IF18" s="616"/>
      <c r="IG18" s="616"/>
      <c r="IH18" s="616"/>
      <c r="II18" s="616"/>
      <c r="IJ18" s="616"/>
      <c r="IK18" s="616"/>
      <c r="IL18" s="616"/>
      <c r="IM18" s="11"/>
      <c r="IN18" s="11"/>
      <c r="IO18" s="11"/>
      <c r="IP18" s="11"/>
      <c r="IQ18" s="11"/>
      <c r="IR18" s="11"/>
      <c r="IS18" s="11"/>
      <c r="IT18" s="11"/>
    </row>
    <row r="19" spans="1:254" s="163" customFormat="1" ht="12.95" customHeight="1">
      <c r="A19" s="635" t="s">
        <v>957</v>
      </c>
      <c r="B19" s="635"/>
      <c r="C19" s="636" t="s">
        <v>776</v>
      </c>
      <c r="D19" s="636"/>
      <c r="E19" s="637" t="s">
        <v>782</v>
      </c>
      <c r="F19" s="637"/>
      <c r="G19" s="627" t="s">
        <v>4</v>
      </c>
      <c r="H19" s="627"/>
      <c r="I19" s="634"/>
      <c r="J19" s="634"/>
      <c r="K19" s="634"/>
      <c r="L19" s="634"/>
      <c r="M19" s="614"/>
      <c r="N19" s="615"/>
      <c r="O19" s="616"/>
      <c r="P19" s="616"/>
      <c r="Q19" s="616"/>
      <c r="R19" s="616"/>
      <c r="S19" s="616"/>
      <c r="T19" s="616"/>
      <c r="U19" s="616"/>
      <c r="V19" s="616"/>
      <c r="W19" s="616"/>
      <c r="X19" s="616"/>
      <c r="Y19" s="616"/>
      <c r="Z19" s="616"/>
      <c r="AA19" s="616"/>
      <c r="AB19" s="616"/>
      <c r="AC19" s="616"/>
      <c r="AD19" s="616"/>
      <c r="AE19" s="616"/>
      <c r="AF19" s="616"/>
      <c r="AG19" s="616"/>
      <c r="AH19" s="616"/>
      <c r="AI19" s="616"/>
      <c r="AJ19" s="616"/>
      <c r="AK19" s="616"/>
      <c r="AL19" s="616"/>
      <c r="AM19" s="616"/>
      <c r="AN19" s="616"/>
      <c r="AO19" s="616"/>
      <c r="AP19" s="616"/>
      <c r="AQ19" s="616"/>
      <c r="AR19" s="616"/>
      <c r="AS19" s="616"/>
      <c r="AT19" s="616"/>
      <c r="AU19" s="616"/>
      <c r="AV19" s="616"/>
      <c r="AW19" s="616"/>
      <c r="AX19" s="616"/>
      <c r="AY19" s="616"/>
      <c r="AZ19" s="616"/>
      <c r="BA19" s="616"/>
      <c r="BB19" s="616"/>
      <c r="BC19" s="616"/>
      <c r="BD19" s="616"/>
      <c r="BE19" s="616"/>
      <c r="BF19" s="616"/>
      <c r="BG19" s="616"/>
      <c r="BH19" s="616"/>
      <c r="BI19" s="616"/>
      <c r="BJ19" s="616"/>
      <c r="BK19" s="616"/>
      <c r="BL19" s="616"/>
      <c r="BM19" s="616"/>
      <c r="BN19" s="616"/>
      <c r="BO19" s="616"/>
      <c r="BP19" s="616"/>
      <c r="BQ19" s="616"/>
      <c r="BR19" s="616"/>
      <c r="BS19" s="616"/>
      <c r="BT19" s="616"/>
      <c r="BU19" s="616"/>
      <c r="BV19" s="616"/>
      <c r="BW19" s="616"/>
      <c r="BX19" s="616"/>
      <c r="BY19" s="616"/>
      <c r="BZ19" s="616"/>
      <c r="CA19" s="616"/>
      <c r="CB19" s="616"/>
      <c r="CC19" s="616"/>
      <c r="CD19" s="616"/>
      <c r="CE19" s="616"/>
      <c r="CF19" s="616"/>
      <c r="CG19" s="616"/>
      <c r="CH19" s="616"/>
      <c r="CI19" s="616"/>
      <c r="CJ19" s="616"/>
      <c r="CK19" s="616"/>
      <c r="CL19" s="616"/>
      <c r="CM19" s="616"/>
      <c r="CN19" s="616"/>
      <c r="CO19" s="616"/>
      <c r="CP19" s="616"/>
      <c r="CQ19" s="616"/>
      <c r="CR19" s="616"/>
      <c r="CS19" s="616"/>
      <c r="CT19" s="616"/>
      <c r="CU19" s="616"/>
      <c r="CV19" s="616"/>
      <c r="CW19" s="616"/>
      <c r="CX19" s="616"/>
      <c r="CY19" s="616"/>
      <c r="CZ19" s="616"/>
      <c r="DA19" s="616"/>
      <c r="DB19" s="616"/>
      <c r="DC19" s="616"/>
      <c r="DD19" s="616"/>
      <c r="DE19" s="616"/>
      <c r="DF19" s="616"/>
      <c r="DG19" s="616"/>
      <c r="DH19" s="616"/>
      <c r="DI19" s="616"/>
      <c r="DJ19" s="616"/>
      <c r="DK19" s="616"/>
      <c r="DL19" s="616"/>
      <c r="DM19" s="616"/>
      <c r="DN19" s="616"/>
      <c r="DO19" s="616"/>
      <c r="DP19" s="616"/>
      <c r="DQ19" s="616"/>
      <c r="DR19" s="616"/>
      <c r="DS19" s="616"/>
      <c r="DT19" s="616"/>
      <c r="DU19" s="616"/>
      <c r="DV19" s="616"/>
      <c r="DW19" s="616"/>
      <c r="DX19" s="616"/>
      <c r="DY19" s="616"/>
      <c r="DZ19" s="616"/>
      <c r="EA19" s="616"/>
      <c r="EB19" s="616"/>
      <c r="EC19" s="616"/>
      <c r="ED19" s="616"/>
      <c r="EE19" s="616"/>
      <c r="EF19" s="616"/>
      <c r="EG19" s="616"/>
      <c r="EH19" s="616"/>
      <c r="EI19" s="616"/>
      <c r="EJ19" s="616"/>
      <c r="EK19" s="616"/>
      <c r="EL19" s="616"/>
      <c r="EM19" s="616"/>
      <c r="EN19" s="616"/>
      <c r="EO19" s="616"/>
      <c r="EP19" s="616"/>
      <c r="EQ19" s="616"/>
      <c r="ER19" s="616"/>
      <c r="ES19" s="616"/>
      <c r="ET19" s="616"/>
      <c r="EU19" s="616"/>
      <c r="EV19" s="616"/>
      <c r="EW19" s="616"/>
      <c r="EX19" s="616"/>
      <c r="EY19" s="616"/>
      <c r="EZ19" s="616"/>
      <c r="FA19" s="616"/>
      <c r="FB19" s="616"/>
      <c r="FC19" s="616"/>
      <c r="FD19" s="616"/>
      <c r="FE19" s="616"/>
      <c r="FF19" s="616"/>
      <c r="FG19" s="616"/>
      <c r="FH19" s="616"/>
      <c r="FI19" s="616"/>
      <c r="FJ19" s="616"/>
      <c r="FK19" s="616"/>
      <c r="FL19" s="616"/>
      <c r="FM19" s="616"/>
      <c r="FN19" s="616"/>
      <c r="FO19" s="616"/>
      <c r="FP19" s="616"/>
      <c r="FQ19" s="616"/>
      <c r="FR19" s="616"/>
      <c r="FS19" s="616"/>
      <c r="FT19" s="616"/>
      <c r="FU19" s="616"/>
      <c r="FV19" s="616"/>
      <c r="FW19" s="616"/>
      <c r="FX19" s="616"/>
      <c r="FY19" s="616"/>
      <c r="FZ19" s="616"/>
      <c r="GA19" s="616"/>
      <c r="GB19" s="616"/>
      <c r="GC19" s="616"/>
      <c r="GD19" s="616"/>
      <c r="GE19" s="616"/>
      <c r="GF19" s="616"/>
      <c r="GG19" s="616"/>
      <c r="GH19" s="616"/>
      <c r="GI19" s="616"/>
      <c r="GJ19" s="616"/>
      <c r="GK19" s="616"/>
      <c r="GL19" s="616"/>
      <c r="GM19" s="616"/>
      <c r="GN19" s="616"/>
      <c r="GO19" s="616"/>
      <c r="GP19" s="616"/>
      <c r="GQ19" s="616"/>
      <c r="GR19" s="616"/>
      <c r="GS19" s="616"/>
      <c r="GT19" s="616"/>
      <c r="GU19" s="616"/>
      <c r="GV19" s="616"/>
      <c r="GW19" s="616"/>
      <c r="GX19" s="616"/>
      <c r="GY19" s="616"/>
      <c r="GZ19" s="616"/>
      <c r="HA19" s="616"/>
      <c r="HB19" s="616"/>
      <c r="HC19" s="616"/>
      <c r="HD19" s="616"/>
      <c r="HE19" s="616"/>
      <c r="HF19" s="616"/>
      <c r="HG19" s="616"/>
      <c r="HH19" s="616"/>
      <c r="HI19" s="616"/>
      <c r="HJ19" s="616"/>
      <c r="HK19" s="616"/>
      <c r="HL19" s="616"/>
      <c r="HM19" s="616"/>
      <c r="HN19" s="616"/>
      <c r="HO19" s="616"/>
      <c r="HP19" s="616"/>
      <c r="HQ19" s="616"/>
      <c r="HR19" s="616"/>
      <c r="HS19" s="616"/>
      <c r="HT19" s="616"/>
      <c r="HU19" s="616"/>
      <c r="HV19" s="616"/>
      <c r="HW19" s="616"/>
      <c r="HX19" s="616"/>
      <c r="HY19" s="616"/>
      <c r="HZ19" s="616"/>
      <c r="IA19" s="616"/>
      <c r="IB19" s="616"/>
      <c r="IC19" s="616"/>
      <c r="ID19" s="616"/>
      <c r="IE19" s="616"/>
      <c r="IF19" s="616"/>
      <c r="IG19" s="616"/>
      <c r="IH19" s="616"/>
      <c r="II19" s="616"/>
      <c r="IJ19" s="616"/>
      <c r="IK19" s="616"/>
      <c r="IL19" s="616"/>
      <c r="IM19" s="11"/>
      <c r="IN19" s="11"/>
      <c r="IO19" s="11"/>
      <c r="IP19" s="11"/>
      <c r="IQ19" s="11"/>
      <c r="IR19" s="11"/>
      <c r="IS19" s="11"/>
      <c r="IT19" s="11"/>
    </row>
    <row r="20" spans="1:254" s="163" customFormat="1" ht="12.95" customHeight="1">
      <c r="A20" s="164">
        <f>B20+SUM(O24:IL24)</f>
        <v>10</v>
      </c>
      <c r="B20" s="165">
        <f>J24+L24</f>
        <v>10</v>
      </c>
      <c r="C20" s="166">
        <f>D20-SUM(O25:IL25)+SUM(O26:IL26)</f>
        <v>22</v>
      </c>
      <c r="D20" s="167">
        <f>J26+L26</f>
        <v>22</v>
      </c>
      <c r="E20" s="168">
        <f>J27+L27</f>
        <v>18</v>
      </c>
      <c r="F20" s="169">
        <f>E20+SUM(O27:IL27)</f>
        <v>18</v>
      </c>
      <c r="G20" s="623" t="s">
        <v>19</v>
      </c>
      <c r="H20" s="623"/>
      <c r="I20" s="634"/>
      <c r="J20" s="634"/>
      <c r="K20" s="634"/>
      <c r="L20" s="634"/>
      <c r="M20" s="614"/>
      <c r="N20" s="614"/>
      <c r="O20" s="616"/>
      <c r="P20" s="616"/>
      <c r="Q20" s="616"/>
      <c r="R20" s="616"/>
      <c r="S20" s="616"/>
      <c r="T20" s="616"/>
      <c r="U20" s="616"/>
      <c r="V20" s="616"/>
      <c r="W20" s="616"/>
      <c r="X20" s="616"/>
      <c r="Y20" s="616"/>
      <c r="Z20" s="616"/>
      <c r="AA20" s="616"/>
      <c r="AB20" s="616"/>
      <c r="AC20" s="616"/>
      <c r="AD20" s="616"/>
      <c r="AE20" s="616"/>
      <c r="AF20" s="616"/>
      <c r="AG20" s="616"/>
      <c r="AH20" s="616"/>
      <c r="AI20" s="616"/>
      <c r="AJ20" s="616"/>
      <c r="AK20" s="616"/>
      <c r="AL20" s="616"/>
      <c r="AM20" s="616"/>
      <c r="AN20" s="616"/>
      <c r="AO20" s="616"/>
      <c r="AP20" s="616"/>
      <c r="AQ20" s="616"/>
      <c r="AR20" s="616"/>
      <c r="AS20" s="616"/>
      <c r="AT20" s="616"/>
      <c r="AU20" s="616"/>
      <c r="AV20" s="616"/>
      <c r="AW20" s="616"/>
      <c r="AX20" s="616"/>
      <c r="AY20" s="616"/>
      <c r="AZ20" s="616"/>
      <c r="BA20" s="616"/>
      <c r="BB20" s="616"/>
      <c r="BC20" s="61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616"/>
      <c r="CU20" s="616"/>
      <c r="CV20" s="616"/>
      <c r="CW20" s="616"/>
      <c r="CX20" s="616"/>
      <c r="CY20" s="616"/>
      <c r="CZ20" s="616"/>
      <c r="DA20" s="616"/>
      <c r="DB20" s="616"/>
      <c r="DC20" s="616"/>
      <c r="DD20" s="616"/>
      <c r="DE20" s="616"/>
      <c r="DF20" s="616"/>
      <c r="DG20" s="616"/>
      <c r="DH20" s="616"/>
      <c r="DI20" s="616"/>
      <c r="DJ20" s="616"/>
      <c r="DK20" s="616"/>
      <c r="DL20" s="616"/>
      <c r="DM20" s="616"/>
      <c r="DN20" s="616"/>
      <c r="DO20" s="616"/>
      <c r="DP20" s="616"/>
      <c r="DQ20" s="616"/>
      <c r="DR20" s="616"/>
      <c r="DS20" s="616"/>
      <c r="DT20" s="616"/>
      <c r="DU20" s="616"/>
      <c r="DV20" s="616"/>
      <c r="DW20" s="616"/>
      <c r="DX20" s="616"/>
      <c r="DY20" s="616"/>
      <c r="DZ20" s="616"/>
      <c r="EA20" s="616"/>
      <c r="EB20" s="616"/>
      <c r="EC20" s="616"/>
      <c r="ED20" s="616"/>
      <c r="EE20" s="616"/>
      <c r="EF20" s="616"/>
      <c r="EG20" s="616"/>
      <c r="EH20" s="616"/>
      <c r="EI20" s="616"/>
      <c r="EJ20" s="616"/>
      <c r="EK20" s="616"/>
      <c r="EL20" s="616"/>
      <c r="EM20" s="616"/>
      <c r="EN20" s="616"/>
      <c r="EO20" s="616"/>
      <c r="EP20" s="616"/>
      <c r="EQ20" s="616"/>
      <c r="ER20" s="616"/>
      <c r="ES20" s="616"/>
      <c r="ET20" s="616"/>
      <c r="EU20" s="616"/>
      <c r="EV20" s="616"/>
      <c r="EW20" s="616"/>
      <c r="EX20" s="616"/>
      <c r="EY20" s="616"/>
      <c r="EZ20" s="616"/>
      <c r="FA20" s="616"/>
      <c r="FB20" s="616"/>
      <c r="FC20" s="616"/>
      <c r="FD20" s="616"/>
      <c r="FE20" s="616"/>
      <c r="FF20" s="616"/>
      <c r="FG20" s="616"/>
      <c r="FH20" s="616"/>
      <c r="FI20" s="616"/>
      <c r="FJ20" s="616"/>
      <c r="FK20" s="616"/>
      <c r="FL20" s="616"/>
      <c r="FM20" s="616"/>
      <c r="FN20" s="616"/>
      <c r="FO20" s="616"/>
      <c r="FP20" s="616"/>
      <c r="FQ20" s="616"/>
      <c r="FR20" s="616"/>
      <c r="FS20" s="616"/>
      <c r="FT20" s="616"/>
      <c r="FU20" s="616"/>
      <c r="FV20" s="616"/>
      <c r="FW20" s="616"/>
      <c r="FX20" s="616"/>
      <c r="FY20" s="616"/>
      <c r="FZ20" s="616"/>
      <c r="GA20" s="616"/>
      <c r="GB20" s="616"/>
      <c r="GC20" s="616"/>
      <c r="GD20" s="616"/>
      <c r="GE20" s="616"/>
      <c r="GF20" s="616"/>
      <c r="GG20" s="616"/>
      <c r="GH20" s="616"/>
      <c r="GI20" s="616"/>
      <c r="GJ20" s="616"/>
      <c r="GK20" s="616"/>
      <c r="GL20" s="616"/>
      <c r="GM20" s="616"/>
      <c r="GN20" s="616"/>
      <c r="GO20" s="616"/>
      <c r="GP20" s="616"/>
      <c r="GQ20" s="616"/>
      <c r="GR20" s="616"/>
      <c r="GS20" s="616"/>
      <c r="GT20" s="616"/>
      <c r="GU20" s="616"/>
      <c r="GV20" s="616"/>
      <c r="GW20" s="616"/>
      <c r="GX20" s="616"/>
      <c r="GY20" s="616"/>
      <c r="GZ20" s="616"/>
      <c r="HA20" s="616"/>
      <c r="HB20" s="616"/>
      <c r="HC20" s="616"/>
      <c r="HD20" s="616"/>
      <c r="HE20" s="616"/>
      <c r="HF20" s="616"/>
      <c r="HG20" s="616"/>
      <c r="HH20" s="616"/>
      <c r="HI20" s="616"/>
      <c r="HJ20" s="616"/>
      <c r="HK20" s="616"/>
      <c r="HL20" s="616"/>
      <c r="HM20" s="616"/>
      <c r="HN20" s="616"/>
      <c r="HO20" s="616"/>
      <c r="HP20" s="616"/>
      <c r="HQ20" s="616"/>
      <c r="HR20" s="616"/>
      <c r="HS20" s="616"/>
      <c r="HT20" s="616"/>
      <c r="HU20" s="616"/>
      <c r="HV20" s="616"/>
      <c r="HW20" s="616"/>
      <c r="HX20" s="616"/>
      <c r="HY20" s="616"/>
      <c r="HZ20" s="616"/>
      <c r="IA20" s="616"/>
      <c r="IB20" s="616"/>
      <c r="IC20" s="616"/>
      <c r="ID20" s="616"/>
      <c r="IE20" s="616"/>
      <c r="IF20" s="616"/>
      <c r="IG20" s="616"/>
      <c r="IH20" s="616"/>
      <c r="II20" s="616"/>
      <c r="IJ20" s="616"/>
      <c r="IK20" s="616"/>
      <c r="IL20" s="616"/>
      <c r="IM20" s="11"/>
      <c r="IN20" s="11"/>
      <c r="IO20" s="11"/>
      <c r="IP20" s="11"/>
      <c r="IQ20" s="11"/>
      <c r="IR20" s="11"/>
      <c r="IS20" s="11"/>
      <c r="IT20" s="11"/>
    </row>
    <row r="21" spans="1:254" s="163" customFormat="1" ht="12" customHeight="1">
      <c r="A21" s="624" t="s">
        <v>800</v>
      </c>
      <c r="B21" s="625">
        <f>キャラシート!D27</f>
        <v>5</v>
      </c>
      <c r="C21" s="170" t="s">
        <v>958</v>
      </c>
      <c r="D21" s="171" t="s">
        <v>959</v>
      </c>
      <c r="E21" s="626" t="str">
        <f>IF(F20&lt;100,IF(F20&lt;50,"通常状態",IF(F20&lt;60,"暴走Lv1 ",IF(F20&lt;70,"暴走Lv2",IF(F20&lt;80,"暴走Lv3",IF(F20&lt;90,"暴走Lv4","暴走Lv5"))))),IF(F20&lt;110,"臨界Lv1",IF(F20&lt;120,"臨界Lv2",IF(F20&lt;130,"臨界Lv3",IF(F20&lt;140,"臨界Lv4",IF(F20&lt;150,"臨界Lv5",IF(F20&lt;150,"活性Lv5","因子崩壊")))))))</f>
        <v>通常状態</v>
      </c>
      <c r="F21" s="626"/>
      <c r="G21" s="627" t="s">
        <v>15</v>
      </c>
      <c r="H21" s="627"/>
      <c r="I21" s="634"/>
      <c r="J21" s="634"/>
      <c r="K21" s="634"/>
      <c r="L21" s="634"/>
      <c r="M21" s="614"/>
      <c r="N21" s="614"/>
      <c r="O21" s="616"/>
      <c r="P21" s="616"/>
      <c r="Q21" s="616"/>
      <c r="R21" s="616"/>
      <c r="S21" s="616"/>
      <c r="T21" s="616"/>
      <c r="U21" s="616"/>
      <c r="V21" s="616"/>
      <c r="W21" s="616"/>
      <c r="X21" s="616"/>
      <c r="Y21" s="616"/>
      <c r="Z21" s="616"/>
      <c r="AA21" s="616"/>
      <c r="AB21" s="616"/>
      <c r="AC21" s="616"/>
      <c r="AD21" s="616"/>
      <c r="AE21" s="616"/>
      <c r="AF21" s="616"/>
      <c r="AG21" s="616"/>
      <c r="AH21" s="616"/>
      <c r="AI21" s="616"/>
      <c r="AJ21" s="616"/>
      <c r="AK21" s="616"/>
      <c r="AL21" s="616"/>
      <c r="AM21" s="616"/>
      <c r="AN21" s="616"/>
      <c r="AO21" s="616"/>
      <c r="AP21" s="616"/>
      <c r="AQ21" s="616"/>
      <c r="AR21" s="616"/>
      <c r="AS21" s="616"/>
      <c r="AT21" s="616"/>
      <c r="AU21" s="616"/>
      <c r="AV21" s="616"/>
      <c r="AW21" s="616"/>
      <c r="AX21" s="616"/>
      <c r="AY21" s="616"/>
      <c r="AZ21" s="616"/>
      <c r="BA21" s="616"/>
      <c r="BB21" s="616"/>
      <c r="BC21" s="616"/>
      <c r="BD21" s="616"/>
      <c r="BE21" s="616"/>
      <c r="BF21" s="616"/>
      <c r="BG21" s="616"/>
      <c r="BH21" s="616"/>
      <c r="BI21" s="616"/>
      <c r="BJ21" s="616"/>
      <c r="BK21" s="616"/>
      <c r="BL21" s="616"/>
      <c r="BM21" s="616"/>
      <c r="BN21" s="616"/>
      <c r="BO21" s="616"/>
      <c r="BP21" s="616"/>
      <c r="BQ21" s="616"/>
      <c r="BR21" s="616"/>
      <c r="BS21" s="616"/>
      <c r="BT21" s="616"/>
      <c r="BU21" s="616"/>
      <c r="BV21" s="616"/>
      <c r="BW21" s="616"/>
      <c r="BX21" s="616"/>
      <c r="BY21" s="616"/>
      <c r="BZ21" s="616"/>
      <c r="CA21" s="616"/>
      <c r="CB21" s="616"/>
      <c r="CC21" s="616"/>
      <c r="CD21" s="616"/>
      <c r="CE21" s="616"/>
      <c r="CF21" s="616"/>
      <c r="CG21" s="616"/>
      <c r="CH21" s="616"/>
      <c r="CI21" s="616"/>
      <c r="CJ21" s="616"/>
      <c r="CK21" s="616"/>
      <c r="CL21" s="616"/>
      <c r="CM21" s="616"/>
      <c r="CN21" s="616"/>
      <c r="CO21" s="616"/>
      <c r="CP21" s="616"/>
      <c r="CQ21" s="616"/>
      <c r="CR21" s="616"/>
      <c r="CS21" s="616"/>
      <c r="CT21" s="616"/>
      <c r="CU21" s="616"/>
      <c r="CV21" s="616"/>
      <c r="CW21" s="616"/>
      <c r="CX21" s="616"/>
      <c r="CY21" s="616"/>
      <c r="CZ21" s="616"/>
      <c r="DA21" s="616"/>
      <c r="DB21" s="616"/>
      <c r="DC21" s="616"/>
      <c r="DD21" s="616"/>
      <c r="DE21" s="616"/>
      <c r="DF21" s="616"/>
      <c r="DG21" s="616"/>
      <c r="DH21" s="616"/>
      <c r="DI21" s="616"/>
      <c r="DJ21" s="616"/>
      <c r="DK21" s="616"/>
      <c r="DL21" s="616"/>
      <c r="DM21" s="616"/>
      <c r="DN21" s="616"/>
      <c r="DO21" s="616"/>
      <c r="DP21" s="616"/>
      <c r="DQ21" s="616"/>
      <c r="DR21" s="616"/>
      <c r="DS21" s="616"/>
      <c r="DT21" s="616"/>
      <c r="DU21" s="616"/>
      <c r="DV21" s="616"/>
      <c r="DW21" s="616"/>
      <c r="DX21" s="616"/>
      <c r="DY21" s="616"/>
      <c r="DZ21" s="616"/>
      <c r="EA21" s="616"/>
      <c r="EB21" s="616"/>
      <c r="EC21" s="616"/>
      <c r="ED21" s="616"/>
      <c r="EE21" s="616"/>
      <c r="EF21" s="616"/>
      <c r="EG21" s="616"/>
      <c r="EH21" s="616"/>
      <c r="EI21" s="616"/>
      <c r="EJ21" s="616"/>
      <c r="EK21" s="616"/>
      <c r="EL21" s="616"/>
      <c r="EM21" s="616"/>
      <c r="EN21" s="616"/>
      <c r="EO21" s="616"/>
      <c r="EP21" s="616"/>
      <c r="EQ21" s="616"/>
      <c r="ER21" s="616"/>
      <c r="ES21" s="616"/>
      <c r="ET21" s="616"/>
      <c r="EU21" s="616"/>
      <c r="EV21" s="616"/>
      <c r="EW21" s="616"/>
      <c r="EX21" s="616"/>
      <c r="EY21" s="616"/>
      <c r="EZ21" s="616"/>
      <c r="FA21" s="616"/>
      <c r="FB21" s="616"/>
      <c r="FC21" s="616"/>
      <c r="FD21" s="616"/>
      <c r="FE21" s="616"/>
      <c r="FF21" s="616"/>
      <c r="FG21" s="616"/>
      <c r="FH21" s="616"/>
      <c r="FI21" s="616"/>
      <c r="FJ21" s="616"/>
      <c r="FK21" s="616"/>
      <c r="FL21" s="616"/>
      <c r="FM21" s="616"/>
      <c r="FN21" s="616"/>
      <c r="FO21" s="616"/>
      <c r="FP21" s="616"/>
      <c r="FQ21" s="616"/>
      <c r="FR21" s="616"/>
      <c r="FS21" s="616"/>
      <c r="FT21" s="616"/>
      <c r="FU21" s="616"/>
      <c r="FV21" s="616"/>
      <c r="FW21" s="616"/>
      <c r="FX21" s="616"/>
      <c r="FY21" s="616"/>
      <c r="FZ21" s="616"/>
      <c r="GA21" s="616"/>
      <c r="GB21" s="616"/>
      <c r="GC21" s="616"/>
      <c r="GD21" s="616"/>
      <c r="GE21" s="616"/>
      <c r="GF21" s="616"/>
      <c r="GG21" s="616"/>
      <c r="GH21" s="616"/>
      <c r="GI21" s="616"/>
      <c r="GJ21" s="616"/>
      <c r="GK21" s="616"/>
      <c r="GL21" s="616"/>
      <c r="GM21" s="616"/>
      <c r="GN21" s="616"/>
      <c r="GO21" s="616"/>
      <c r="GP21" s="616"/>
      <c r="GQ21" s="616"/>
      <c r="GR21" s="616"/>
      <c r="GS21" s="616"/>
      <c r="GT21" s="616"/>
      <c r="GU21" s="616"/>
      <c r="GV21" s="616"/>
      <c r="GW21" s="616"/>
      <c r="GX21" s="616"/>
      <c r="GY21" s="616"/>
      <c r="GZ21" s="616"/>
      <c r="HA21" s="616"/>
      <c r="HB21" s="616"/>
      <c r="HC21" s="616"/>
      <c r="HD21" s="616"/>
      <c r="HE21" s="616"/>
      <c r="HF21" s="616"/>
      <c r="HG21" s="616"/>
      <c r="HH21" s="616"/>
      <c r="HI21" s="616"/>
      <c r="HJ21" s="616"/>
      <c r="HK21" s="616"/>
      <c r="HL21" s="616"/>
      <c r="HM21" s="616"/>
      <c r="HN21" s="616"/>
      <c r="HO21" s="616"/>
      <c r="HP21" s="616"/>
      <c r="HQ21" s="616"/>
      <c r="HR21" s="616"/>
      <c r="HS21" s="616"/>
      <c r="HT21" s="616"/>
      <c r="HU21" s="616"/>
      <c r="HV21" s="616"/>
      <c r="HW21" s="616"/>
      <c r="HX21" s="616"/>
      <c r="HY21" s="616"/>
      <c r="HZ21" s="616"/>
      <c r="IA21" s="616"/>
      <c r="IB21" s="616"/>
      <c r="IC21" s="616"/>
      <c r="ID21" s="616"/>
      <c r="IE21" s="616"/>
      <c r="IF21" s="616"/>
      <c r="IG21" s="616"/>
      <c r="IH21" s="616"/>
      <c r="II21" s="616"/>
      <c r="IJ21" s="616"/>
      <c r="IK21" s="616"/>
      <c r="IL21" s="616"/>
      <c r="IM21" s="11"/>
      <c r="IN21" s="11"/>
      <c r="IO21" s="11"/>
      <c r="IP21" s="11"/>
      <c r="IQ21" s="11"/>
      <c r="IR21" s="11"/>
      <c r="IS21" s="11"/>
      <c r="IT21" s="11"/>
    </row>
    <row r="22" spans="1:254" s="163" customFormat="1" ht="12.95" customHeight="1">
      <c r="A22" s="624"/>
      <c r="B22" s="625"/>
      <c r="C22" s="172">
        <f>SUM(L25:IQ25)</f>
        <v>0</v>
      </c>
      <c r="D22" s="173">
        <f>ROUNDDOWN((C22/5),0)+SUM(I23:IL23)</f>
        <v>0</v>
      </c>
      <c r="E22" s="628" t="str">
        <f>IF(F20&lt;50,"未活性",IF(F20&lt;60,"活性Lv1",IF(F20&lt;70,"活性Lv2",IF(F20&lt;80,"活性Lv3",IF(F20&lt;90,"活性Lv4",IF(F20&lt;100,"活性Lv5",IF(F20&lt;150,"活性Lv5","強制キャラロスト")))))))</f>
        <v>未活性</v>
      </c>
      <c r="F22" s="628"/>
      <c r="G22" s="629" t="s">
        <v>19</v>
      </c>
      <c r="H22" s="629"/>
      <c r="I22" s="634"/>
      <c r="J22" s="634"/>
      <c r="K22" s="634"/>
      <c r="L22" s="634"/>
      <c r="M22" s="614"/>
      <c r="N22" s="614"/>
      <c r="O22" s="616"/>
      <c r="P22" s="616"/>
      <c r="Q22" s="616"/>
      <c r="R22" s="616"/>
      <c r="S22" s="616"/>
      <c r="T22" s="616"/>
      <c r="U22" s="616"/>
      <c r="V22" s="616"/>
      <c r="W22" s="616"/>
      <c r="X22" s="616"/>
      <c r="Y22" s="616"/>
      <c r="Z22" s="616"/>
      <c r="AA22" s="616"/>
      <c r="AB22" s="616"/>
      <c r="AC22" s="616"/>
      <c r="AD22" s="616"/>
      <c r="AE22" s="616"/>
      <c r="AF22" s="616"/>
      <c r="AG22" s="616"/>
      <c r="AH22" s="616"/>
      <c r="AI22" s="616"/>
      <c r="AJ22" s="616"/>
      <c r="AK22" s="616"/>
      <c r="AL22" s="616"/>
      <c r="AM22" s="616"/>
      <c r="AN22" s="616"/>
      <c r="AO22" s="616"/>
      <c r="AP22" s="616"/>
      <c r="AQ22" s="616"/>
      <c r="AR22" s="616"/>
      <c r="AS22" s="616"/>
      <c r="AT22" s="616"/>
      <c r="AU22" s="616"/>
      <c r="AV22" s="616"/>
      <c r="AW22" s="616"/>
      <c r="AX22" s="616"/>
      <c r="AY22" s="616"/>
      <c r="AZ22" s="616"/>
      <c r="BA22" s="616"/>
      <c r="BB22" s="616"/>
      <c r="BC22" s="616"/>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616"/>
      <c r="CU22" s="616"/>
      <c r="CV22" s="616"/>
      <c r="CW22" s="616"/>
      <c r="CX22" s="616"/>
      <c r="CY22" s="616"/>
      <c r="CZ22" s="616"/>
      <c r="DA22" s="616"/>
      <c r="DB22" s="616"/>
      <c r="DC22" s="616"/>
      <c r="DD22" s="616"/>
      <c r="DE22" s="616"/>
      <c r="DF22" s="616"/>
      <c r="DG22" s="616"/>
      <c r="DH22" s="616"/>
      <c r="DI22" s="616"/>
      <c r="DJ22" s="616"/>
      <c r="DK22" s="616"/>
      <c r="DL22" s="616"/>
      <c r="DM22" s="616"/>
      <c r="DN22" s="616"/>
      <c r="DO22" s="616"/>
      <c r="DP22" s="616"/>
      <c r="DQ22" s="616"/>
      <c r="DR22" s="616"/>
      <c r="DS22" s="616"/>
      <c r="DT22" s="616"/>
      <c r="DU22" s="616"/>
      <c r="DV22" s="616"/>
      <c r="DW22" s="616"/>
      <c r="DX22" s="616"/>
      <c r="DY22" s="616"/>
      <c r="DZ22" s="616"/>
      <c r="EA22" s="616"/>
      <c r="EB22" s="616"/>
      <c r="EC22" s="616"/>
      <c r="ED22" s="616"/>
      <c r="EE22" s="616"/>
      <c r="EF22" s="616"/>
      <c r="EG22" s="616"/>
      <c r="EH22" s="616"/>
      <c r="EI22" s="616"/>
      <c r="EJ22" s="616"/>
      <c r="EK22" s="616"/>
      <c r="EL22" s="616"/>
      <c r="EM22" s="616"/>
      <c r="EN22" s="616"/>
      <c r="EO22" s="616"/>
      <c r="EP22" s="616"/>
      <c r="EQ22" s="616"/>
      <c r="ER22" s="616"/>
      <c r="ES22" s="616"/>
      <c r="ET22" s="616"/>
      <c r="EU22" s="616"/>
      <c r="EV22" s="616"/>
      <c r="EW22" s="616"/>
      <c r="EX22" s="616"/>
      <c r="EY22" s="616"/>
      <c r="EZ22" s="616"/>
      <c r="FA22" s="616"/>
      <c r="FB22" s="616"/>
      <c r="FC22" s="616"/>
      <c r="FD22" s="616"/>
      <c r="FE22" s="616"/>
      <c r="FF22" s="616"/>
      <c r="FG22" s="616"/>
      <c r="FH22" s="616"/>
      <c r="FI22" s="616"/>
      <c r="FJ22" s="616"/>
      <c r="FK22" s="616"/>
      <c r="FL22" s="616"/>
      <c r="FM22" s="616"/>
      <c r="FN22" s="616"/>
      <c r="FO22" s="616"/>
      <c r="FP22" s="616"/>
      <c r="FQ22" s="616"/>
      <c r="FR22" s="616"/>
      <c r="FS22" s="616"/>
      <c r="FT22" s="616"/>
      <c r="FU22" s="616"/>
      <c r="FV22" s="616"/>
      <c r="FW22" s="616"/>
      <c r="FX22" s="616"/>
      <c r="FY22" s="616"/>
      <c r="FZ22" s="616"/>
      <c r="GA22" s="616"/>
      <c r="GB22" s="616"/>
      <c r="GC22" s="616"/>
      <c r="GD22" s="616"/>
      <c r="GE22" s="616"/>
      <c r="GF22" s="616"/>
      <c r="GG22" s="616"/>
      <c r="GH22" s="616"/>
      <c r="GI22" s="616"/>
      <c r="GJ22" s="616"/>
      <c r="GK22" s="616"/>
      <c r="GL22" s="616"/>
      <c r="GM22" s="616"/>
      <c r="GN22" s="616"/>
      <c r="GO22" s="616"/>
      <c r="GP22" s="616"/>
      <c r="GQ22" s="616"/>
      <c r="GR22" s="616"/>
      <c r="GS22" s="616"/>
      <c r="GT22" s="616"/>
      <c r="GU22" s="616"/>
      <c r="GV22" s="616"/>
      <c r="GW22" s="616"/>
      <c r="GX22" s="616"/>
      <c r="GY22" s="616"/>
      <c r="GZ22" s="616"/>
      <c r="HA22" s="616"/>
      <c r="HB22" s="616"/>
      <c r="HC22" s="616"/>
      <c r="HD22" s="616"/>
      <c r="HE22" s="616"/>
      <c r="HF22" s="616"/>
      <c r="HG22" s="616"/>
      <c r="HH22" s="616"/>
      <c r="HI22" s="616"/>
      <c r="HJ22" s="616"/>
      <c r="HK22" s="616"/>
      <c r="HL22" s="616"/>
      <c r="HM22" s="616"/>
      <c r="HN22" s="616"/>
      <c r="HO22" s="616"/>
      <c r="HP22" s="616"/>
      <c r="HQ22" s="616"/>
      <c r="HR22" s="616"/>
      <c r="HS22" s="616"/>
      <c r="HT22" s="616"/>
      <c r="HU22" s="616"/>
      <c r="HV22" s="616"/>
      <c r="HW22" s="616"/>
      <c r="HX22" s="616"/>
      <c r="HY22" s="616"/>
      <c r="HZ22" s="616"/>
      <c r="IA22" s="616"/>
      <c r="IB22" s="616"/>
      <c r="IC22" s="616"/>
      <c r="ID22" s="616"/>
      <c r="IE22" s="616"/>
      <c r="IF22" s="616"/>
      <c r="IG22" s="616"/>
      <c r="IH22" s="616"/>
      <c r="II22" s="616"/>
      <c r="IJ22" s="616"/>
      <c r="IK22" s="616"/>
      <c r="IL22" s="616"/>
      <c r="IM22" s="11"/>
      <c r="IN22" s="11"/>
      <c r="IO22" s="11"/>
      <c r="IP22" s="11"/>
      <c r="IQ22" s="11"/>
      <c r="IR22" s="11"/>
      <c r="IS22" s="11"/>
      <c r="IT22" s="11"/>
    </row>
    <row r="23" spans="1:254" s="179" customFormat="1" ht="12.95" customHeight="1">
      <c r="A23" s="174" t="s">
        <v>808</v>
      </c>
      <c r="B23" s="175" t="str">
        <f>キャラシート!C31&amp;"+"&amp;キャラシート!D31&amp;"D6"</f>
        <v>12+1D6</v>
      </c>
      <c r="C23" s="617" t="str">
        <f>IF(G18="反応型",IF(50&gt;F20,"+0",IF(60&gt;F20,"+1",IF(70&gt;F20,"+2",IF(F20&gt;=70,"+3")))),"活性補正")</f>
        <v>活性補正</v>
      </c>
      <c r="D23" s="176" t="s">
        <v>809</v>
      </c>
      <c r="E23" s="177" t="str">
        <f>キャラシート!G31&amp;"D6"&amp;"+"&amp;キャラシート!H31</f>
        <v>1D6+0</v>
      </c>
      <c r="F23" s="618" t="str">
        <f>IF(G18="増強型",IF(50&gt;F20,"+0",IF(60&gt;F20,"+1",IF(70&gt;F20,"+2",IF(F20&gt;=70,"+3")))),"活性補正")</f>
        <v>活性補正</v>
      </c>
      <c r="G23" s="619" t="s">
        <v>960</v>
      </c>
      <c r="H23" s="619"/>
      <c r="I23" s="620" t="s">
        <v>961</v>
      </c>
      <c r="J23" s="620"/>
      <c r="K23" s="620"/>
      <c r="L23" s="620"/>
      <c r="M23" s="178" t="s">
        <v>962</v>
      </c>
      <c r="N23" s="179" t="s">
        <v>952</v>
      </c>
      <c r="IL23" s="180"/>
      <c r="IM23" s="11"/>
      <c r="IN23" s="11"/>
      <c r="IO23" s="11"/>
      <c r="IP23" s="11"/>
      <c r="IQ23" s="11"/>
      <c r="IR23" s="11"/>
      <c r="IS23" s="11"/>
      <c r="IT23" s="11"/>
    </row>
    <row r="24" spans="1:254" s="190" customFormat="1" ht="12.95" customHeight="1">
      <c r="A24" s="181" t="s">
        <v>896</v>
      </c>
      <c r="B24" s="182" t="str">
        <f>キャラシート!C33&amp;"+"&amp;キャラシート!D33&amp;"D6"</f>
        <v>15+1D6</v>
      </c>
      <c r="C24" s="617"/>
      <c r="D24" s="183" t="s">
        <v>814</v>
      </c>
      <c r="E24" s="184" t="str">
        <f>キャラシート!G33&amp;"D6"&amp;"+"&amp;キャラシート!H33</f>
        <v>1D6+0</v>
      </c>
      <c r="F24" s="618"/>
      <c r="G24" s="621" t="s">
        <v>963</v>
      </c>
      <c r="H24" s="621"/>
      <c r="I24" s="185" t="s">
        <v>964</v>
      </c>
      <c r="J24" s="186">
        <f>キャラシート!D17</f>
        <v>10</v>
      </c>
      <c r="K24" s="186" t="s">
        <v>965</v>
      </c>
      <c r="L24" s="187"/>
      <c r="M24" s="188" t="s">
        <v>962</v>
      </c>
      <c r="N24" s="189" t="s">
        <v>952</v>
      </c>
      <c r="O24" s="189"/>
      <c r="IL24" s="191"/>
      <c r="IM24" s="11"/>
      <c r="IN24" s="11"/>
      <c r="IO24" s="11"/>
      <c r="IP24" s="11"/>
      <c r="IQ24" s="11"/>
      <c r="IR24" s="11"/>
      <c r="IS24" s="11"/>
      <c r="IT24" s="11"/>
    </row>
    <row r="25" spans="1:254" s="197" customFormat="1" ht="12" customHeight="1">
      <c r="A25" s="181" t="s">
        <v>897</v>
      </c>
      <c r="B25" s="182" t="str">
        <f>キャラシート!C35&amp;"+"&amp;キャラシート!D35&amp;"D6"</f>
        <v>9+1D6</v>
      </c>
      <c r="C25" s="617"/>
      <c r="D25" s="183" t="s">
        <v>820</v>
      </c>
      <c r="E25" s="184" t="str">
        <f>キャラシート!G35&amp;"D6"&amp;"+"&amp;キャラシート!H35</f>
        <v>5D6+0</v>
      </c>
      <c r="F25" s="618"/>
      <c r="G25" s="622" t="s">
        <v>966</v>
      </c>
      <c r="H25" s="622"/>
      <c r="I25" s="192"/>
      <c r="J25" s="193"/>
      <c r="K25" s="193"/>
      <c r="L25" s="194"/>
      <c r="M25" s="195" t="s">
        <v>967</v>
      </c>
      <c r="N25" s="196" t="s">
        <v>952</v>
      </c>
      <c r="O25" s="196"/>
      <c r="IL25" s="198"/>
      <c r="IM25" s="11"/>
      <c r="IN25" s="11"/>
      <c r="IO25" s="11"/>
      <c r="IP25" s="11"/>
      <c r="IQ25" s="11"/>
      <c r="IR25" s="11"/>
      <c r="IS25" s="11"/>
      <c r="IT25" s="11"/>
    </row>
    <row r="26" spans="1:254" s="197" customFormat="1" ht="12.95" customHeight="1">
      <c r="A26" s="181" t="s">
        <v>363</v>
      </c>
      <c r="B26" s="199">
        <f>キャラシート!D23</f>
        <v>1</v>
      </c>
      <c r="C26" s="638" t="str">
        <f>IF(G18="増強型",IF(50&gt;F20,"+0",IF(60&gt;F20,"+1",IF(70&gt;F20,"+2",IF(F20&gt;=70,"+3")))),"活性補正")</f>
        <v>活性補正</v>
      </c>
      <c r="D26" s="183" t="s">
        <v>968</v>
      </c>
      <c r="E26" s="199">
        <f>キャラシート!H25</f>
        <v>12</v>
      </c>
      <c r="F26" s="200"/>
      <c r="G26" s="622" t="s">
        <v>969</v>
      </c>
      <c r="H26" s="622"/>
      <c r="I26" s="201" t="s">
        <v>970</v>
      </c>
      <c r="J26" s="202">
        <f>キャラシート!D19</f>
        <v>22</v>
      </c>
      <c r="K26" s="196" t="s">
        <v>971</v>
      </c>
      <c r="L26" s="203"/>
      <c r="M26" s="204" t="s">
        <v>967</v>
      </c>
      <c r="N26" s="196" t="s">
        <v>952</v>
      </c>
      <c r="O26" s="196"/>
      <c r="IL26" s="198"/>
      <c r="IM26" s="11"/>
      <c r="IN26" s="11"/>
      <c r="IO26" s="11"/>
      <c r="IP26" s="11"/>
      <c r="IQ26" s="11"/>
      <c r="IR26" s="11"/>
      <c r="IS26" s="11"/>
      <c r="IT26" s="11"/>
    </row>
    <row r="27" spans="1:254" s="211" customFormat="1" ht="12.95" customHeight="1">
      <c r="A27" s="181" t="s">
        <v>972</v>
      </c>
      <c r="B27" s="199">
        <f>キャラシート!D25</f>
        <v>5</v>
      </c>
      <c r="C27" s="638"/>
      <c r="D27" s="183" t="s">
        <v>973</v>
      </c>
      <c r="E27" s="199">
        <f>キャラシート!H27</f>
        <v>3</v>
      </c>
      <c r="F27" s="205" t="str">
        <f>IF(G18="覚醒型",IF(50&gt;F20,"+0",IF(60&gt;F20,"+1",IF(70&gt;F20,"+2",IF(F20&gt;=70,"+3")))),"活性補正")</f>
        <v>活性補正</v>
      </c>
      <c r="G27" s="639" t="s">
        <v>974</v>
      </c>
      <c r="H27" s="639"/>
      <c r="I27" s="206" t="s">
        <v>975</v>
      </c>
      <c r="J27" s="207">
        <f>キャラシート!D21</f>
        <v>18</v>
      </c>
      <c r="K27" s="207" t="s">
        <v>976</v>
      </c>
      <c r="L27" s="208">
        <f>L26</f>
        <v>0</v>
      </c>
      <c r="M27" s="209" t="s">
        <v>962</v>
      </c>
      <c r="N27" s="210" t="s">
        <v>952</v>
      </c>
      <c r="O27" s="210"/>
      <c r="IL27" s="212"/>
      <c r="IM27" s="11"/>
      <c r="IN27" s="11"/>
      <c r="IO27" s="11"/>
      <c r="IP27" s="11"/>
      <c r="IQ27" s="11"/>
      <c r="IR27" s="11"/>
      <c r="IS27" s="11"/>
      <c r="IT27" s="11"/>
    </row>
    <row r="28" spans="1:254" s="11" customFormat="1" ht="12" customHeight="1">
      <c r="A28" s="213" t="s">
        <v>34</v>
      </c>
      <c r="B28" s="214">
        <f>キャラシート!P15+キャラシート!Q15</f>
        <v>3</v>
      </c>
      <c r="C28" s="213" t="s">
        <v>136</v>
      </c>
      <c r="D28" s="214">
        <f>キャラシート!P17+キャラシート!Q17</f>
        <v>8</v>
      </c>
      <c r="E28" s="176" t="s">
        <v>209</v>
      </c>
      <c r="F28" s="214">
        <f>キャラシート!P19+キャラシート!Q19</f>
        <v>11</v>
      </c>
      <c r="G28" s="176" t="s">
        <v>287</v>
      </c>
      <c r="H28" s="214">
        <f>キャラシート!P21+キャラシート!Q21</f>
        <v>7</v>
      </c>
      <c r="I28" s="176" t="s">
        <v>348</v>
      </c>
      <c r="J28" s="214">
        <f>キャラシート!P23+キャラシート!Q23</f>
        <v>12</v>
      </c>
      <c r="K28" s="176" t="s">
        <v>402</v>
      </c>
      <c r="L28" s="215">
        <f>キャラシート!P25+キャラシート!Q25</f>
        <v>3</v>
      </c>
    </row>
    <row r="29" spans="1:254" s="11" customFormat="1" ht="12" customHeight="1">
      <c r="A29" s="216" t="s">
        <v>92</v>
      </c>
      <c r="B29" s="217">
        <f>キャラシート!P16+キャラシート!Q16</f>
        <v>2</v>
      </c>
      <c r="C29" s="216" t="s">
        <v>171</v>
      </c>
      <c r="D29" s="217">
        <f>キャラシート!P18+キャラシート!Q18</f>
        <v>3</v>
      </c>
      <c r="E29" s="218" t="s">
        <v>248</v>
      </c>
      <c r="F29" s="217">
        <f>キャラシート!P20+キャラシート!Q20</f>
        <v>11</v>
      </c>
      <c r="G29" s="218" t="s">
        <v>320</v>
      </c>
      <c r="H29" s="217">
        <f>キャラシート!P22+キャラシート!Q22</f>
        <v>2</v>
      </c>
      <c r="I29" s="218" t="s">
        <v>375</v>
      </c>
      <c r="J29" s="217">
        <f>キャラシート!P24+キャラシート!Q24</f>
        <v>7</v>
      </c>
      <c r="K29" s="218" t="s">
        <v>298</v>
      </c>
      <c r="L29" s="219">
        <f>キャラシート!P26+キャラシート!Q26</f>
        <v>1</v>
      </c>
    </row>
    <row r="31" spans="1:254" s="163" customFormat="1" ht="12.95" customHeight="1">
      <c r="A31" s="611" t="s">
        <v>711</v>
      </c>
      <c r="B31" s="611"/>
      <c r="C31" s="611"/>
      <c r="D31" s="611"/>
      <c r="E31" s="612" t="s">
        <v>712</v>
      </c>
      <c r="F31" s="612"/>
      <c r="G31" s="613" t="s">
        <v>1</v>
      </c>
      <c r="H31" s="613"/>
      <c r="I31" s="613" t="s">
        <v>956</v>
      </c>
      <c r="J31" s="613"/>
      <c r="K31" s="613"/>
      <c r="L31" s="613"/>
      <c r="M31" s="614" t="s">
        <v>951</v>
      </c>
      <c r="N31" s="615" t="s">
        <v>952</v>
      </c>
      <c r="O31" s="616"/>
      <c r="P31" s="616"/>
      <c r="Q31" s="616"/>
      <c r="R31" s="616"/>
      <c r="S31" s="616"/>
      <c r="T31" s="616"/>
      <c r="U31" s="616"/>
      <c r="V31" s="616"/>
      <c r="W31" s="616"/>
      <c r="X31" s="616"/>
      <c r="Y31" s="616"/>
      <c r="Z31" s="616"/>
      <c r="AA31" s="616"/>
      <c r="AB31" s="616"/>
      <c r="AC31" s="616"/>
      <c r="AD31" s="616"/>
      <c r="AE31" s="616"/>
      <c r="AF31" s="616"/>
      <c r="AG31" s="616"/>
      <c r="AH31" s="616"/>
      <c r="AI31" s="616"/>
      <c r="AJ31" s="616"/>
      <c r="AK31" s="616"/>
      <c r="AL31" s="616"/>
      <c r="AM31" s="616"/>
      <c r="AN31" s="616"/>
      <c r="AO31" s="616"/>
      <c r="AP31" s="616"/>
      <c r="AQ31" s="616"/>
      <c r="AR31" s="616"/>
      <c r="AS31" s="616"/>
      <c r="AT31" s="616"/>
      <c r="AU31" s="616"/>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16"/>
      <c r="CF31" s="616"/>
      <c r="CG31" s="616"/>
      <c r="CH31" s="616"/>
      <c r="CI31" s="616"/>
      <c r="CJ31" s="616"/>
      <c r="CK31" s="616"/>
      <c r="CL31" s="616"/>
      <c r="CM31" s="616"/>
      <c r="CN31" s="616"/>
      <c r="CO31" s="616"/>
      <c r="CP31" s="616"/>
      <c r="CQ31" s="616"/>
      <c r="CR31" s="616"/>
      <c r="CS31" s="616"/>
      <c r="CT31" s="616"/>
      <c r="CU31" s="616"/>
      <c r="CV31" s="616"/>
      <c r="CW31" s="616"/>
      <c r="CX31" s="616"/>
      <c r="CY31" s="616"/>
      <c r="CZ31" s="616"/>
      <c r="DA31" s="616"/>
      <c r="DB31" s="616"/>
      <c r="DC31" s="616"/>
      <c r="DD31" s="616"/>
      <c r="DE31" s="616"/>
      <c r="DF31" s="616"/>
      <c r="DG31" s="616"/>
      <c r="DH31" s="616"/>
      <c r="DI31" s="616"/>
      <c r="DJ31" s="616"/>
      <c r="DK31" s="616"/>
      <c r="DL31" s="616"/>
      <c r="DM31" s="616"/>
      <c r="DN31" s="616"/>
      <c r="DO31" s="616"/>
      <c r="DP31" s="616"/>
      <c r="DQ31" s="616"/>
      <c r="DR31" s="616"/>
      <c r="DS31" s="616"/>
      <c r="DT31" s="616"/>
      <c r="DU31" s="616"/>
      <c r="DV31" s="616"/>
      <c r="DW31" s="616"/>
      <c r="DX31" s="616"/>
      <c r="DY31" s="616"/>
      <c r="DZ31" s="616"/>
      <c r="EA31" s="616"/>
      <c r="EB31" s="616"/>
      <c r="EC31" s="616"/>
      <c r="ED31" s="616"/>
      <c r="EE31" s="616"/>
      <c r="EF31" s="616"/>
      <c r="EG31" s="616"/>
      <c r="EH31" s="616"/>
      <c r="EI31" s="616"/>
      <c r="EJ31" s="616"/>
      <c r="EK31" s="616"/>
      <c r="EL31" s="616"/>
      <c r="EM31" s="616"/>
      <c r="EN31" s="616"/>
      <c r="EO31" s="616"/>
      <c r="EP31" s="616"/>
      <c r="EQ31" s="616"/>
      <c r="ER31" s="616"/>
      <c r="ES31" s="616"/>
      <c r="ET31" s="616"/>
      <c r="EU31" s="616"/>
      <c r="EV31" s="616"/>
      <c r="EW31" s="616"/>
      <c r="EX31" s="616"/>
      <c r="EY31" s="616"/>
      <c r="EZ31" s="616"/>
      <c r="FA31" s="616"/>
      <c r="FB31" s="616"/>
      <c r="FC31" s="616"/>
      <c r="FD31" s="616"/>
      <c r="FE31" s="616"/>
      <c r="FF31" s="616"/>
      <c r="FG31" s="616"/>
      <c r="FH31" s="616"/>
      <c r="FI31" s="616"/>
      <c r="FJ31" s="616"/>
      <c r="FK31" s="616"/>
      <c r="FL31" s="616"/>
      <c r="FM31" s="616"/>
      <c r="FN31" s="616"/>
      <c r="FO31" s="616"/>
      <c r="FP31" s="616"/>
      <c r="FQ31" s="616"/>
      <c r="FR31" s="616"/>
      <c r="FS31" s="616"/>
      <c r="FT31" s="616"/>
      <c r="FU31" s="616"/>
      <c r="FV31" s="616"/>
      <c r="FW31" s="616"/>
      <c r="FX31" s="616"/>
      <c r="FY31" s="616"/>
      <c r="FZ31" s="616"/>
      <c r="GA31" s="616"/>
      <c r="GB31" s="616"/>
      <c r="GC31" s="616"/>
      <c r="GD31" s="616"/>
      <c r="GE31" s="616"/>
      <c r="GF31" s="616"/>
      <c r="GG31" s="616"/>
      <c r="GH31" s="616"/>
      <c r="GI31" s="616"/>
      <c r="GJ31" s="616"/>
      <c r="GK31" s="616"/>
      <c r="GL31" s="616"/>
      <c r="GM31" s="616"/>
      <c r="GN31" s="616"/>
      <c r="GO31" s="616"/>
      <c r="GP31" s="616"/>
      <c r="GQ31" s="616"/>
      <c r="GR31" s="616"/>
      <c r="GS31" s="616"/>
      <c r="GT31" s="616"/>
      <c r="GU31" s="616"/>
      <c r="GV31" s="616"/>
      <c r="GW31" s="616"/>
      <c r="GX31" s="616"/>
      <c r="GY31" s="616"/>
      <c r="GZ31" s="616"/>
      <c r="HA31" s="616"/>
      <c r="HB31" s="616"/>
      <c r="HC31" s="616"/>
      <c r="HD31" s="616"/>
      <c r="HE31" s="616"/>
      <c r="HF31" s="616"/>
      <c r="HG31" s="616"/>
      <c r="HH31" s="616"/>
      <c r="HI31" s="616"/>
      <c r="HJ31" s="616"/>
      <c r="HK31" s="616"/>
      <c r="HL31" s="616"/>
      <c r="HM31" s="616"/>
      <c r="HN31" s="616"/>
      <c r="HO31" s="616"/>
      <c r="HP31" s="616"/>
      <c r="HQ31" s="616"/>
      <c r="HR31" s="616"/>
      <c r="HS31" s="616"/>
      <c r="HT31" s="616"/>
      <c r="HU31" s="616"/>
      <c r="HV31" s="616"/>
      <c r="HW31" s="616"/>
      <c r="HX31" s="616"/>
      <c r="HY31" s="616"/>
      <c r="HZ31" s="616"/>
      <c r="IA31" s="616"/>
      <c r="IB31" s="616"/>
      <c r="IC31" s="616"/>
      <c r="ID31" s="616"/>
      <c r="IE31" s="616"/>
      <c r="IF31" s="616"/>
      <c r="IG31" s="616"/>
      <c r="IH31" s="616"/>
      <c r="II31" s="616"/>
      <c r="IJ31" s="616"/>
      <c r="IK31" s="616"/>
      <c r="IL31" s="630"/>
      <c r="IM31" s="11"/>
      <c r="IN31" s="11"/>
      <c r="IO31" s="11"/>
      <c r="IP31" s="11"/>
      <c r="IQ31" s="11"/>
      <c r="IR31" s="11"/>
      <c r="IS31" s="11"/>
      <c r="IT31" s="11"/>
    </row>
    <row r="32" spans="1:254" s="163" customFormat="1" ht="12.95" customHeight="1">
      <c r="A32" s="631"/>
      <c r="B32" s="631"/>
      <c r="C32" s="631"/>
      <c r="D32" s="631"/>
      <c r="E32" s="632"/>
      <c r="F32" s="632"/>
      <c r="G32" s="633" t="s">
        <v>19</v>
      </c>
      <c r="H32" s="633"/>
      <c r="I32" s="634"/>
      <c r="J32" s="634"/>
      <c r="K32" s="634"/>
      <c r="L32" s="634"/>
      <c r="M32" s="614"/>
      <c r="N32" s="615"/>
      <c r="O32" s="616"/>
      <c r="P32" s="616"/>
      <c r="Q32" s="616"/>
      <c r="R32" s="61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616"/>
      <c r="BH32" s="616"/>
      <c r="BI32" s="616"/>
      <c r="BJ32" s="616"/>
      <c r="BK32" s="616"/>
      <c r="BL32" s="616"/>
      <c r="BM32" s="616"/>
      <c r="BN32" s="616"/>
      <c r="BO32" s="616"/>
      <c r="BP32" s="616"/>
      <c r="BQ32" s="616"/>
      <c r="BR32" s="616"/>
      <c r="BS32" s="616"/>
      <c r="BT32" s="616"/>
      <c r="BU32" s="616"/>
      <c r="BV32" s="616"/>
      <c r="BW32" s="616"/>
      <c r="BX32" s="616"/>
      <c r="BY32" s="616"/>
      <c r="BZ32" s="616"/>
      <c r="CA32" s="616"/>
      <c r="CB32" s="616"/>
      <c r="CC32" s="616"/>
      <c r="CD32" s="616"/>
      <c r="CE32" s="616"/>
      <c r="CF32" s="616"/>
      <c r="CG32" s="616"/>
      <c r="CH32" s="616"/>
      <c r="CI32" s="616"/>
      <c r="CJ32" s="616"/>
      <c r="CK32" s="616"/>
      <c r="CL32" s="616"/>
      <c r="CM32" s="616"/>
      <c r="CN32" s="616"/>
      <c r="CO32" s="616"/>
      <c r="CP32" s="616"/>
      <c r="CQ32" s="616"/>
      <c r="CR32" s="616"/>
      <c r="CS32" s="616"/>
      <c r="CT32" s="616"/>
      <c r="CU32" s="616"/>
      <c r="CV32" s="616"/>
      <c r="CW32" s="616"/>
      <c r="CX32" s="616"/>
      <c r="CY32" s="616"/>
      <c r="CZ32" s="616"/>
      <c r="DA32" s="616"/>
      <c r="DB32" s="616"/>
      <c r="DC32" s="616"/>
      <c r="DD32" s="616"/>
      <c r="DE32" s="616"/>
      <c r="DF32" s="616"/>
      <c r="DG32" s="616"/>
      <c r="DH32" s="616"/>
      <c r="DI32" s="616"/>
      <c r="DJ32" s="616"/>
      <c r="DK32" s="616"/>
      <c r="DL32" s="616"/>
      <c r="DM32" s="616"/>
      <c r="DN32" s="616"/>
      <c r="DO32" s="616"/>
      <c r="DP32" s="616"/>
      <c r="DQ32" s="616"/>
      <c r="DR32" s="616"/>
      <c r="DS32" s="616"/>
      <c r="DT32" s="616"/>
      <c r="DU32" s="616"/>
      <c r="DV32" s="616"/>
      <c r="DW32" s="616"/>
      <c r="DX32" s="616"/>
      <c r="DY32" s="616"/>
      <c r="DZ32" s="616"/>
      <c r="EA32" s="616"/>
      <c r="EB32" s="616"/>
      <c r="EC32" s="616"/>
      <c r="ED32" s="616"/>
      <c r="EE32" s="616"/>
      <c r="EF32" s="616"/>
      <c r="EG32" s="616"/>
      <c r="EH32" s="616"/>
      <c r="EI32" s="616"/>
      <c r="EJ32" s="616"/>
      <c r="EK32" s="616"/>
      <c r="EL32" s="616"/>
      <c r="EM32" s="616"/>
      <c r="EN32" s="616"/>
      <c r="EO32" s="616"/>
      <c r="EP32" s="616"/>
      <c r="EQ32" s="616"/>
      <c r="ER32" s="616"/>
      <c r="ES32" s="616"/>
      <c r="ET32" s="616"/>
      <c r="EU32" s="616"/>
      <c r="EV32" s="616"/>
      <c r="EW32" s="616"/>
      <c r="EX32" s="616"/>
      <c r="EY32" s="616"/>
      <c r="EZ32" s="616"/>
      <c r="FA32" s="616"/>
      <c r="FB32" s="616"/>
      <c r="FC32" s="616"/>
      <c r="FD32" s="616"/>
      <c r="FE32" s="616"/>
      <c r="FF32" s="616"/>
      <c r="FG32" s="616"/>
      <c r="FH32" s="616"/>
      <c r="FI32" s="616"/>
      <c r="FJ32" s="616"/>
      <c r="FK32" s="616"/>
      <c r="FL32" s="616"/>
      <c r="FM32" s="616"/>
      <c r="FN32" s="616"/>
      <c r="FO32" s="616"/>
      <c r="FP32" s="616"/>
      <c r="FQ32" s="616"/>
      <c r="FR32" s="616"/>
      <c r="FS32" s="616"/>
      <c r="FT32" s="616"/>
      <c r="FU32" s="616"/>
      <c r="FV32" s="616"/>
      <c r="FW32" s="616"/>
      <c r="FX32" s="616"/>
      <c r="FY32" s="616"/>
      <c r="FZ32" s="616"/>
      <c r="GA32" s="616"/>
      <c r="GB32" s="616"/>
      <c r="GC32" s="616"/>
      <c r="GD32" s="616"/>
      <c r="GE32" s="616"/>
      <c r="GF32" s="616"/>
      <c r="GG32" s="616"/>
      <c r="GH32" s="616"/>
      <c r="GI32" s="616"/>
      <c r="GJ32" s="616"/>
      <c r="GK32" s="616"/>
      <c r="GL32" s="616"/>
      <c r="GM32" s="616"/>
      <c r="GN32" s="616"/>
      <c r="GO32" s="616"/>
      <c r="GP32" s="616"/>
      <c r="GQ32" s="616"/>
      <c r="GR32" s="616"/>
      <c r="GS32" s="616"/>
      <c r="GT32" s="616"/>
      <c r="GU32" s="616"/>
      <c r="GV32" s="616"/>
      <c r="GW32" s="616"/>
      <c r="GX32" s="616"/>
      <c r="GY32" s="616"/>
      <c r="GZ32" s="616"/>
      <c r="HA32" s="616"/>
      <c r="HB32" s="616"/>
      <c r="HC32" s="616"/>
      <c r="HD32" s="616"/>
      <c r="HE32" s="616"/>
      <c r="HF32" s="616"/>
      <c r="HG32" s="616"/>
      <c r="HH32" s="616"/>
      <c r="HI32" s="616"/>
      <c r="HJ32" s="616"/>
      <c r="HK32" s="616"/>
      <c r="HL32" s="616"/>
      <c r="HM32" s="616"/>
      <c r="HN32" s="616"/>
      <c r="HO32" s="616"/>
      <c r="HP32" s="616"/>
      <c r="HQ32" s="616"/>
      <c r="HR32" s="616"/>
      <c r="HS32" s="616"/>
      <c r="HT32" s="616"/>
      <c r="HU32" s="616"/>
      <c r="HV32" s="616"/>
      <c r="HW32" s="616"/>
      <c r="HX32" s="616"/>
      <c r="HY32" s="616"/>
      <c r="HZ32" s="616"/>
      <c r="IA32" s="616"/>
      <c r="IB32" s="616"/>
      <c r="IC32" s="616"/>
      <c r="ID32" s="616"/>
      <c r="IE32" s="616"/>
      <c r="IF32" s="616"/>
      <c r="IG32" s="616"/>
      <c r="IH32" s="616"/>
      <c r="II32" s="616"/>
      <c r="IJ32" s="616"/>
      <c r="IK32" s="616"/>
      <c r="IL32" s="616"/>
      <c r="IM32" s="11"/>
      <c r="IN32" s="11"/>
      <c r="IO32" s="11"/>
      <c r="IP32" s="11"/>
      <c r="IQ32" s="11"/>
      <c r="IR32" s="11"/>
      <c r="IS32" s="11"/>
      <c r="IT32" s="11"/>
    </row>
    <row r="33" spans="1:254" s="163" customFormat="1" ht="12.95" customHeight="1">
      <c r="A33" s="635" t="s">
        <v>957</v>
      </c>
      <c r="B33" s="635"/>
      <c r="C33" s="636" t="s">
        <v>776</v>
      </c>
      <c r="D33" s="636"/>
      <c r="E33" s="637" t="s">
        <v>782</v>
      </c>
      <c r="F33" s="637"/>
      <c r="G33" s="627" t="s">
        <v>4</v>
      </c>
      <c r="H33" s="627"/>
      <c r="I33" s="634"/>
      <c r="J33" s="634"/>
      <c r="K33" s="634"/>
      <c r="L33" s="634"/>
      <c r="M33" s="614"/>
      <c r="N33" s="615"/>
      <c r="O33" s="616"/>
      <c r="P33" s="616"/>
      <c r="Q33" s="616"/>
      <c r="R33" s="616"/>
      <c r="S33" s="616"/>
      <c r="T33" s="616"/>
      <c r="U33" s="616"/>
      <c r="V33" s="616"/>
      <c r="W33" s="616"/>
      <c r="X33" s="616"/>
      <c r="Y33" s="616"/>
      <c r="Z33" s="616"/>
      <c r="AA33" s="616"/>
      <c r="AB33" s="616"/>
      <c r="AC33" s="616"/>
      <c r="AD33" s="616"/>
      <c r="AE33" s="616"/>
      <c r="AF33" s="616"/>
      <c r="AG33" s="616"/>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616"/>
      <c r="BH33" s="616"/>
      <c r="BI33" s="616"/>
      <c r="BJ33" s="616"/>
      <c r="BK33" s="616"/>
      <c r="BL33" s="616"/>
      <c r="BM33" s="616"/>
      <c r="BN33" s="616"/>
      <c r="BO33" s="616"/>
      <c r="BP33" s="616"/>
      <c r="BQ33" s="616"/>
      <c r="BR33" s="616"/>
      <c r="BS33" s="616"/>
      <c r="BT33" s="616"/>
      <c r="BU33" s="616"/>
      <c r="BV33" s="616"/>
      <c r="BW33" s="616"/>
      <c r="BX33" s="616"/>
      <c r="BY33" s="616"/>
      <c r="BZ33" s="616"/>
      <c r="CA33" s="616"/>
      <c r="CB33" s="616"/>
      <c r="CC33" s="616"/>
      <c r="CD33" s="616"/>
      <c r="CE33" s="616"/>
      <c r="CF33" s="616"/>
      <c r="CG33" s="616"/>
      <c r="CH33" s="616"/>
      <c r="CI33" s="616"/>
      <c r="CJ33" s="616"/>
      <c r="CK33" s="616"/>
      <c r="CL33" s="616"/>
      <c r="CM33" s="616"/>
      <c r="CN33" s="616"/>
      <c r="CO33" s="616"/>
      <c r="CP33" s="616"/>
      <c r="CQ33" s="616"/>
      <c r="CR33" s="616"/>
      <c r="CS33" s="616"/>
      <c r="CT33" s="616"/>
      <c r="CU33" s="616"/>
      <c r="CV33" s="616"/>
      <c r="CW33" s="616"/>
      <c r="CX33" s="616"/>
      <c r="CY33" s="616"/>
      <c r="CZ33" s="616"/>
      <c r="DA33" s="616"/>
      <c r="DB33" s="616"/>
      <c r="DC33" s="616"/>
      <c r="DD33" s="616"/>
      <c r="DE33" s="616"/>
      <c r="DF33" s="616"/>
      <c r="DG33" s="616"/>
      <c r="DH33" s="616"/>
      <c r="DI33" s="616"/>
      <c r="DJ33" s="616"/>
      <c r="DK33" s="616"/>
      <c r="DL33" s="616"/>
      <c r="DM33" s="616"/>
      <c r="DN33" s="616"/>
      <c r="DO33" s="616"/>
      <c r="DP33" s="616"/>
      <c r="DQ33" s="616"/>
      <c r="DR33" s="616"/>
      <c r="DS33" s="616"/>
      <c r="DT33" s="616"/>
      <c r="DU33" s="616"/>
      <c r="DV33" s="616"/>
      <c r="DW33" s="616"/>
      <c r="DX33" s="616"/>
      <c r="DY33" s="616"/>
      <c r="DZ33" s="616"/>
      <c r="EA33" s="616"/>
      <c r="EB33" s="616"/>
      <c r="EC33" s="616"/>
      <c r="ED33" s="616"/>
      <c r="EE33" s="616"/>
      <c r="EF33" s="616"/>
      <c r="EG33" s="616"/>
      <c r="EH33" s="616"/>
      <c r="EI33" s="616"/>
      <c r="EJ33" s="616"/>
      <c r="EK33" s="616"/>
      <c r="EL33" s="616"/>
      <c r="EM33" s="616"/>
      <c r="EN33" s="616"/>
      <c r="EO33" s="616"/>
      <c r="EP33" s="616"/>
      <c r="EQ33" s="616"/>
      <c r="ER33" s="616"/>
      <c r="ES33" s="616"/>
      <c r="ET33" s="616"/>
      <c r="EU33" s="616"/>
      <c r="EV33" s="616"/>
      <c r="EW33" s="616"/>
      <c r="EX33" s="616"/>
      <c r="EY33" s="616"/>
      <c r="EZ33" s="616"/>
      <c r="FA33" s="616"/>
      <c r="FB33" s="616"/>
      <c r="FC33" s="616"/>
      <c r="FD33" s="616"/>
      <c r="FE33" s="616"/>
      <c r="FF33" s="616"/>
      <c r="FG33" s="616"/>
      <c r="FH33" s="616"/>
      <c r="FI33" s="616"/>
      <c r="FJ33" s="616"/>
      <c r="FK33" s="616"/>
      <c r="FL33" s="616"/>
      <c r="FM33" s="616"/>
      <c r="FN33" s="616"/>
      <c r="FO33" s="616"/>
      <c r="FP33" s="616"/>
      <c r="FQ33" s="616"/>
      <c r="FR33" s="616"/>
      <c r="FS33" s="616"/>
      <c r="FT33" s="616"/>
      <c r="FU33" s="616"/>
      <c r="FV33" s="616"/>
      <c r="FW33" s="616"/>
      <c r="FX33" s="616"/>
      <c r="FY33" s="616"/>
      <c r="FZ33" s="616"/>
      <c r="GA33" s="616"/>
      <c r="GB33" s="616"/>
      <c r="GC33" s="616"/>
      <c r="GD33" s="616"/>
      <c r="GE33" s="616"/>
      <c r="GF33" s="616"/>
      <c r="GG33" s="616"/>
      <c r="GH33" s="616"/>
      <c r="GI33" s="616"/>
      <c r="GJ33" s="616"/>
      <c r="GK33" s="616"/>
      <c r="GL33" s="616"/>
      <c r="GM33" s="616"/>
      <c r="GN33" s="616"/>
      <c r="GO33" s="616"/>
      <c r="GP33" s="616"/>
      <c r="GQ33" s="616"/>
      <c r="GR33" s="616"/>
      <c r="GS33" s="616"/>
      <c r="GT33" s="616"/>
      <c r="GU33" s="616"/>
      <c r="GV33" s="616"/>
      <c r="GW33" s="616"/>
      <c r="GX33" s="616"/>
      <c r="GY33" s="616"/>
      <c r="GZ33" s="616"/>
      <c r="HA33" s="616"/>
      <c r="HB33" s="616"/>
      <c r="HC33" s="616"/>
      <c r="HD33" s="616"/>
      <c r="HE33" s="616"/>
      <c r="HF33" s="616"/>
      <c r="HG33" s="616"/>
      <c r="HH33" s="616"/>
      <c r="HI33" s="616"/>
      <c r="HJ33" s="616"/>
      <c r="HK33" s="616"/>
      <c r="HL33" s="616"/>
      <c r="HM33" s="616"/>
      <c r="HN33" s="616"/>
      <c r="HO33" s="616"/>
      <c r="HP33" s="616"/>
      <c r="HQ33" s="616"/>
      <c r="HR33" s="616"/>
      <c r="HS33" s="616"/>
      <c r="HT33" s="616"/>
      <c r="HU33" s="616"/>
      <c r="HV33" s="616"/>
      <c r="HW33" s="616"/>
      <c r="HX33" s="616"/>
      <c r="HY33" s="616"/>
      <c r="HZ33" s="616"/>
      <c r="IA33" s="616"/>
      <c r="IB33" s="616"/>
      <c r="IC33" s="616"/>
      <c r="ID33" s="616"/>
      <c r="IE33" s="616"/>
      <c r="IF33" s="616"/>
      <c r="IG33" s="616"/>
      <c r="IH33" s="616"/>
      <c r="II33" s="616"/>
      <c r="IJ33" s="616"/>
      <c r="IK33" s="616"/>
      <c r="IL33" s="616"/>
      <c r="IM33" s="11"/>
      <c r="IN33" s="11"/>
      <c r="IO33" s="11"/>
      <c r="IP33" s="11"/>
      <c r="IQ33" s="11"/>
      <c r="IR33" s="11"/>
      <c r="IS33" s="11"/>
      <c r="IT33" s="11"/>
    </row>
    <row r="34" spans="1:254" s="163" customFormat="1" ht="12.95" customHeight="1">
      <c r="A34" s="164">
        <f>B34+SUM(O38:IL38)</f>
        <v>0</v>
      </c>
      <c r="B34" s="165">
        <f>J38+L38</f>
        <v>0</v>
      </c>
      <c r="C34" s="166">
        <f>D34-SUM(O39:IL39)+SUM(O40:IL40)</f>
        <v>0</v>
      </c>
      <c r="D34" s="167">
        <f>J40+L40</f>
        <v>0</v>
      </c>
      <c r="E34" s="168">
        <f>J41+L41</f>
        <v>0</v>
      </c>
      <c r="F34" s="169">
        <f>E34+SUM(O41:IL41)</f>
        <v>0</v>
      </c>
      <c r="G34" s="640" t="s">
        <v>19</v>
      </c>
      <c r="H34" s="640"/>
      <c r="I34" s="634"/>
      <c r="J34" s="634"/>
      <c r="K34" s="634"/>
      <c r="L34" s="634"/>
      <c r="M34" s="614"/>
      <c r="N34" s="614"/>
      <c r="O34" s="616"/>
      <c r="P34" s="616"/>
      <c r="Q34" s="616"/>
      <c r="R34" s="616"/>
      <c r="S34" s="616"/>
      <c r="T34" s="616"/>
      <c r="U34" s="616"/>
      <c r="V34" s="616"/>
      <c r="W34" s="616"/>
      <c r="X34" s="616"/>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616"/>
      <c r="BH34" s="616"/>
      <c r="BI34" s="616"/>
      <c r="BJ34" s="616"/>
      <c r="BK34" s="616"/>
      <c r="BL34" s="616"/>
      <c r="BM34" s="616"/>
      <c r="BN34" s="616"/>
      <c r="BO34" s="616"/>
      <c r="BP34" s="616"/>
      <c r="BQ34" s="616"/>
      <c r="BR34" s="616"/>
      <c r="BS34" s="616"/>
      <c r="BT34" s="616"/>
      <c r="BU34" s="616"/>
      <c r="BV34" s="616"/>
      <c r="BW34" s="616"/>
      <c r="BX34" s="616"/>
      <c r="BY34" s="616"/>
      <c r="BZ34" s="616"/>
      <c r="CA34" s="616"/>
      <c r="CB34" s="616"/>
      <c r="CC34" s="616"/>
      <c r="CD34" s="616"/>
      <c r="CE34" s="616"/>
      <c r="CF34" s="616"/>
      <c r="CG34" s="616"/>
      <c r="CH34" s="616"/>
      <c r="CI34" s="616"/>
      <c r="CJ34" s="616"/>
      <c r="CK34" s="616"/>
      <c r="CL34" s="616"/>
      <c r="CM34" s="616"/>
      <c r="CN34" s="616"/>
      <c r="CO34" s="616"/>
      <c r="CP34" s="616"/>
      <c r="CQ34" s="616"/>
      <c r="CR34" s="616"/>
      <c r="CS34" s="616"/>
      <c r="CT34" s="616"/>
      <c r="CU34" s="616"/>
      <c r="CV34" s="616"/>
      <c r="CW34" s="616"/>
      <c r="CX34" s="616"/>
      <c r="CY34" s="616"/>
      <c r="CZ34" s="616"/>
      <c r="DA34" s="616"/>
      <c r="DB34" s="616"/>
      <c r="DC34" s="616"/>
      <c r="DD34" s="616"/>
      <c r="DE34" s="616"/>
      <c r="DF34" s="616"/>
      <c r="DG34" s="616"/>
      <c r="DH34" s="616"/>
      <c r="DI34" s="616"/>
      <c r="DJ34" s="616"/>
      <c r="DK34" s="616"/>
      <c r="DL34" s="616"/>
      <c r="DM34" s="616"/>
      <c r="DN34" s="616"/>
      <c r="DO34" s="616"/>
      <c r="DP34" s="616"/>
      <c r="DQ34" s="616"/>
      <c r="DR34" s="616"/>
      <c r="DS34" s="616"/>
      <c r="DT34" s="616"/>
      <c r="DU34" s="616"/>
      <c r="DV34" s="616"/>
      <c r="DW34" s="616"/>
      <c r="DX34" s="616"/>
      <c r="DY34" s="616"/>
      <c r="DZ34" s="616"/>
      <c r="EA34" s="616"/>
      <c r="EB34" s="616"/>
      <c r="EC34" s="616"/>
      <c r="ED34" s="616"/>
      <c r="EE34" s="616"/>
      <c r="EF34" s="616"/>
      <c r="EG34" s="616"/>
      <c r="EH34" s="616"/>
      <c r="EI34" s="616"/>
      <c r="EJ34" s="616"/>
      <c r="EK34" s="616"/>
      <c r="EL34" s="616"/>
      <c r="EM34" s="616"/>
      <c r="EN34" s="616"/>
      <c r="EO34" s="616"/>
      <c r="EP34" s="616"/>
      <c r="EQ34" s="616"/>
      <c r="ER34" s="616"/>
      <c r="ES34" s="616"/>
      <c r="ET34" s="616"/>
      <c r="EU34" s="616"/>
      <c r="EV34" s="616"/>
      <c r="EW34" s="616"/>
      <c r="EX34" s="616"/>
      <c r="EY34" s="616"/>
      <c r="EZ34" s="616"/>
      <c r="FA34" s="616"/>
      <c r="FB34" s="616"/>
      <c r="FC34" s="616"/>
      <c r="FD34" s="616"/>
      <c r="FE34" s="616"/>
      <c r="FF34" s="616"/>
      <c r="FG34" s="616"/>
      <c r="FH34" s="616"/>
      <c r="FI34" s="616"/>
      <c r="FJ34" s="616"/>
      <c r="FK34" s="616"/>
      <c r="FL34" s="616"/>
      <c r="FM34" s="616"/>
      <c r="FN34" s="616"/>
      <c r="FO34" s="616"/>
      <c r="FP34" s="616"/>
      <c r="FQ34" s="616"/>
      <c r="FR34" s="616"/>
      <c r="FS34" s="616"/>
      <c r="FT34" s="616"/>
      <c r="FU34" s="616"/>
      <c r="FV34" s="616"/>
      <c r="FW34" s="616"/>
      <c r="FX34" s="616"/>
      <c r="FY34" s="616"/>
      <c r="FZ34" s="616"/>
      <c r="GA34" s="616"/>
      <c r="GB34" s="616"/>
      <c r="GC34" s="616"/>
      <c r="GD34" s="616"/>
      <c r="GE34" s="616"/>
      <c r="GF34" s="616"/>
      <c r="GG34" s="616"/>
      <c r="GH34" s="616"/>
      <c r="GI34" s="616"/>
      <c r="GJ34" s="616"/>
      <c r="GK34" s="616"/>
      <c r="GL34" s="616"/>
      <c r="GM34" s="616"/>
      <c r="GN34" s="616"/>
      <c r="GO34" s="616"/>
      <c r="GP34" s="616"/>
      <c r="GQ34" s="616"/>
      <c r="GR34" s="616"/>
      <c r="GS34" s="616"/>
      <c r="GT34" s="616"/>
      <c r="GU34" s="616"/>
      <c r="GV34" s="616"/>
      <c r="GW34" s="616"/>
      <c r="GX34" s="616"/>
      <c r="GY34" s="616"/>
      <c r="GZ34" s="616"/>
      <c r="HA34" s="616"/>
      <c r="HB34" s="616"/>
      <c r="HC34" s="616"/>
      <c r="HD34" s="616"/>
      <c r="HE34" s="616"/>
      <c r="HF34" s="616"/>
      <c r="HG34" s="616"/>
      <c r="HH34" s="616"/>
      <c r="HI34" s="616"/>
      <c r="HJ34" s="616"/>
      <c r="HK34" s="616"/>
      <c r="HL34" s="616"/>
      <c r="HM34" s="616"/>
      <c r="HN34" s="616"/>
      <c r="HO34" s="616"/>
      <c r="HP34" s="616"/>
      <c r="HQ34" s="616"/>
      <c r="HR34" s="616"/>
      <c r="HS34" s="616"/>
      <c r="HT34" s="616"/>
      <c r="HU34" s="616"/>
      <c r="HV34" s="616"/>
      <c r="HW34" s="616"/>
      <c r="HX34" s="616"/>
      <c r="HY34" s="616"/>
      <c r="HZ34" s="616"/>
      <c r="IA34" s="616"/>
      <c r="IB34" s="616"/>
      <c r="IC34" s="616"/>
      <c r="ID34" s="616"/>
      <c r="IE34" s="616"/>
      <c r="IF34" s="616"/>
      <c r="IG34" s="616"/>
      <c r="IH34" s="616"/>
      <c r="II34" s="616"/>
      <c r="IJ34" s="616"/>
      <c r="IK34" s="616"/>
      <c r="IL34" s="616"/>
      <c r="IM34" s="11"/>
      <c r="IN34" s="11"/>
      <c r="IO34" s="11"/>
      <c r="IP34" s="11"/>
      <c r="IQ34" s="11"/>
      <c r="IR34" s="11"/>
      <c r="IS34" s="11"/>
      <c r="IT34" s="11"/>
    </row>
    <row r="35" spans="1:254" s="163" customFormat="1" ht="12" customHeight="1">
      <c r="A35" s="624" t="s">
        <v>800</v>
      </c>
      <c r="B35" s="625"/>
      <c r="C35" s="170" t="s">
        <v>958</v>
      </c>
      <c r="D35" s="171" t="s">
        <v>959</v>
      </c>
      <c r="E35" s="626" t="str">
        <f>IF(F34&lt;100,IF(F34&lt;50,"通常状態",IF(F34&lt;60,"暴走Lv1 ",IF(F34&lt;70,"暴走Lv2",IF(F34&lt;80,"暴走Lv3",IF(F34&lt;90,"暴走Lv4","暴走Lv5"))))),IF(F34&lt;110,"臨界Lv1",IF(F34&lt;120,"臨界Lv2",IF(F34&lt;130,"臨界Lv3",IF(F34&lt;140,"臨界Lv4",IF(F34&lt;150,"臨界Lv5",IF(F34&lt;150,"活性Lv5","因子崩壊")))))))</f>
        <v>通常状態</v>
      </c>
      <c r="F35" s="626"/>
      <c r="G35" s="627" t="s">
        <v>15</v>
      </c>
      <c r="H35" s="627"/>
      <c r="I35" s="634"/>
      <c r="J35" s="634"/>
      <c r="K35" s="634"/>
      <c r="L35" s="634"/>
      <c r="M35" s="614"/>
      <c r="N35" s="614"/>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6"/>
      <c r="AQ35" s="616"/>
      <c r="AR35" s="616"/>
      <c r="AS35" s="616"/>
      <c r="AT35" s="616"/>
      <c r="AU35" s="616"/>
      <c r="AV35" s="616"/>
      <c r="AW35" s="616"/>
      <c r="AX35" s="616"/>
      <c r="AY35" s="616"/>
      <c r="AZ35" s="616"/>
      <c r="BA35" s="616"/>
      <c r="BB35" s="616"/>
      <c r="BC35" s="616"/>
      <c r="BD35" s="616"/>
      <c r="BE35" s="616"/>
      <c r="BF35" s="616"/>
      <c r="BG35" s="616"/>
      <c r="BH35" s="616"/>
      <c r="BI35" s="616"/>
      <c r="BJ35" s="616"/>
      <c r="BK35" s="616"/>
      <c r="BL35" s="616"/>
      <c r="BM35" s="616"/>
      <c r="BN35" s="616"/>
      <c r="BO35" s="616"/>
      <c r="BP35" s="616"/>
      <c r="BQ35" s="616"/>
      <c r="BR35" s="616"/>
      <c r="BS35" s="616"/>
      <c r="BT35" s="616"/>
      <c r="BU35" s="616"/>
      <c r="BV35" s="616"/>
      <c r="BW35" s="616"/>
      <c r="BX35" s="616"/>
      <c r="BY35" s="616"/>
      <c r="BZ35" s="616"/>
      <c r="CA35" s="616"/>
      <c r="CB35" s="616"/>
      <c r="CC35" s="616"/>
      <c r="CD35" s="616"/>
      <c r="CE35" s="616"/>
      <c r="CF35" s="616"/>
      <c r="CG35" s="616"/>
      <c r="CH35" s="616"/>
      <c r="CI35" s="616"/>
      <c r="CJ35" s="616"/>
      <c r="CK35" s="616"/>
      <c r="CL35" s="616"/>
      <c r="CM35" s="616"/>
      <c r="CN35" s="616"/>
      <c r="CO35" s="616"/>
      <c r="CP35" s="616"/>
      <c r="CQ35" s="616"/>
      <c r="CR35" s="616"/>
      <c r="CS35" s="616"/>
      <c r="CT35" s="616"/>
      <c r="CU35" s="616"/>
      <c r="CV35" s="616"/>
      <c r="CW35" s="616"/>
      <c r="CX35" s="616"/>
      <c r="CY35" s="616"/>
      <c r="CZ35" s="616"/>
      <c r="DA35" s="616"/>
      <c r="DB35" s="616"/>
      <c r="DC35" s="616"/>
      <c r="DD35" s="616"/>
      <c r="DE35" s="616"/>
      <c r="DF35" s="616"/>
      <c r="DG35" s="616"/>
      <c r="DH35" s="616"/>
      <c r="DI35" s="616"/>
      <c r="DJ35" s="616"/>
      <c r="DK35" s="616"/>
      <c r="DL35" s="616"/>
      <c r="DM35" s="616"/>
      <c r="DN35" s="616"/>
      <c r="DO35" s="616"/>
      <c r="DP35" s="616"/>
      <c r="DQ35" s="616"/>
      <c r="DR35" s="616"/>
      <c r="DS35" s="616"/>
      <c r="DT35" s="616"/>
      <c r="DU35" s="616"/>
      <c r="DV35" s="616"/>
      <c r="DW35" s="616"/>
      <c r="DX35" s="616"/>
      <c r="DY35" s="616"/>
      <c r="DZ35" s="616"/>
      <c r="EA35" s="616"/>
      <c r="EB35" s="616"/>
      <c r="EC35" s="616"/>
      <c r="ED35" s="616"/>
      <c r="EE35" s="616"/>
      <c r="EF35" s="616"/>
      <c r="EG35" s="616"/>
      <c r="EH35" s="616"/>
      <c r="EI35" s="616"/>
      <c r="EJ35" s="616"/>
      <c r="EK35" s="616"/>
      <c r="EL35" s="616"/>
      <c r="EM35" s="616"/>
      <c r="EN35" s="616"/>
      <c r="EO35" s="616"/>
      <c r="EP35" s="616"/>
      <c r="EQ35" s="616"/>
      <c r="ER35" s="616"/>
      <c r="ES35" s="616"/>
      <c r="ET35" s="616"/>
      <c r="EU35" s="616"/>
      <c r="EV35" s="616"/>
      <c r="EW35" s="616"/>
      <c r="EX35" s="616"/>
      <c r="EY35" s="616"/>
      <c r="EZ35" s="616"/>
      <c r="FA35" s="616"/>
      <c r="FB35" s="616"/>
      <c r="FC35" s="616"/>
      <c r="FD35" s="616"/>
      <c r="FE35" s="616"/>
      <c r="FF35" s="616"/>
      <c r="FG35" s="616"/>
      <c r="FH35" s="616"/>
      <c r="FI35" s="616"/>
      <c r="FJ35" s="616"/>
      <c r="FK35" s="616"/>
      <c r="FL35" s="616"/>
      <c r="FM35" s="616"/>
      <c r="FN35" s="616"/>
      <c r="FO35" s="616"/>
      <c r="FP35" s="616"/>
      <c r="FQ35" s="616"/>
      <c r="FR35" s="616"/>
      <c r="FS35" s="616"/>
      <c r="FT35" s="616"/>
      <c r="FU35" s="616"/>
      <c r="FV35" s="616"/>
      <c r="FW35" s="616"/>
      <c r="FX35" s="616"/>
      <c r="FY35" s="616"/>
      <c r="FZ35" s="616"/>
      <c r="GA35" s="616"/>
      <c r="GB35" s="616"/>
      <c r="GC35" s="616"/>
      <c r="GD35" s="616"/>
      <c r="GE35" s="616"/>
      <c r="GF35" s="616"/>
      <c r="GG35" s="616"/>
      <c r="GH35" s="616"/>
      <c r="GI35" s="616"/>
      <c r="GJ35" s="616"/>
      <c r="GK35" s="616"/>
      <c r="GL35" s="616"/>
      <c r="GM35" s="616"/>
      <c r="GN35" s="616"/>
      <c r="GO35" s="616"/>
      <c r="GP35" s="616"/>
      <c r="GQ35" s="616"/>
      <c r="GR35" s="616"/>
      <c r="GS35" s="616"/>
      <c r="GT35" s="616"/>
      <c r="GU35" s="616"/>
      <c r="GV35" s="616"/>
      <c r="GW35" s="616"/>
      <c r="GX35" s="616"/>
      <c r="GY35" s="616"/>
      <c r="GZ35" s="616"/>
      <c r="HA35" s="616"/>
      <c r="HB35" s="616"/>
      <c r="HC35" s="616"/>
      <c r="HD35" s="616"/>
      <c r="HE35" s="616"/>
      <c r="HF35" s="616"/>
      <c r="HG35" s="616"/>
      <c r="HH35" s="616"/>
      <c r="HI35" s="616"/>
      <c r="HJ35" s="616"/>
      <c r="HK35" s="616"/>
      <c r="HL35" s="616"/>
      <c r="HM35" s="616"/>
      <c r="HN35" s="616"/>
      <c r="HO35" s="616"/>
      <c r="HP35" s="616"/>
      <c r="HQ35" s="616"/>
      <c r="HR35" s="616"/>
      <c r="HS35" s="616"/>
      <c r="HT35" s="616"/>
      <c r="HU35" s="616"/>
      <c r="HV35" s="616"/>
      <c r="HW35" s="616"/>
      <c r="HX35" s="616"/>
      <c r="HY35" s="616"/>
      <c r="HZ35" s="616"/>
      <c r="IA35" s="616"/>
      <c r="IB35" s="616"/>
      <c r="IC35" s="616"/>
      <c r="ID35" s="616"/>
      <c r="IE35" s="616"/>
      <c r="IF35" s="616"/>
      <c r="IG35" s="616"/>
      <c r="IH35" s="616"/>
      <c r="II35" s="616"/>
      <c r="IJ35" s="616"/>
      <c r="IK35" s="616"/>
      <c r="IL35" s="616"/>
      <c r="IM35" s="11"/>
      <c r="IN35" s="11"/>
      <c r="IO35" s="11"/>
      <c r="IP35" s="11"/>
      <c r="IQ35" s="11"/>
      <c r="IR35" s="11"/>
      <c r="IS35" s="11"/>
      <c r="IT35" s="11"/>
    </row>
    <row r="36" spans="1:254" s="163" customFormat="1" ht="12.95" customHeight="1">
      <c r="A36" s="624"/>
      <c r="B36" s="625"/>
      <c r="C36" s="172">
        <f>SUM(L39:IQ39)</f>
        <v>0</v>
      </c>
      <c r="D36" s="173">
        <f>ROUNDDOWN((C36/5),0)+SUM(I37:IL37)</f>
        <v>0</v>
      </c>
      <c r="E36" s="628" t="str">
        <f>IF(F34&lt;50,"未活性",IF(F34&lt;60,"活性Lv1",IF(F34&lt;70,"活性Lv2",IF(F34&lt;80,"活性Lv3",IF(F34&lt;90,"活性Lv4",IF(F34&lt;100,"活性Lv5",IF(F34&lt;150,"活性Lv5","強制キャラロスト")))))))</f>
        <v>未活性</v>
      </c>
      <c r="F36" s="628"/>
      <c r="G36" s="629" t="s">
        <v>19</v>
      </c>
      <c r="H36" s="629"/>
      <c r="I36" s="634"/>
      <c r="J36" s="634"/>
      <c r="K36" s="634"/>
      <c r="L36" s="634"/>
      <c r="M36" s="614"/>
      <c r="N36" s="614"/>
      <c r="O36" s="616"/>
      <c r="P36" s="616"/>
      <c r="Q36" s="616"/>
      <c r="R36" s="616"/>
      <c r="S36" s="616"/>
      <c r="T36" s="616"/>
      <c r="U36" s="616"/>
      <c r="V36" s="616"/>
      <c r="W36" s="616"/>
      <c r="X36" s="616"/>
      <c r="Y36" s="616"/>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c r="CU36" s="616"/>
      <c r="CV36" s="616"/>
      <c r="CW36" s="616"/>
      <c r="CX36" s="616"/>
      <c r="CY36" s="616"/>
      <c r="CZ36" s="616"/>
      <c r="DA36" s="616"/>
      <c r="DB36" s="616"/>
      <c r="DC36" s="616"/>
      <c r="DD36" s="616"/>
      <c r="DE36" s="616"/>
      <c r="DF36" s="616"/>
      <c r="DG36" s="616"/>
      <c r="DH36" s="616"/>
      <c r="DI36" s="616"/>
      <c r="DJ36" s="616"/>
      <c r="DK36" s="616"/>
      <c r="DL36" s="616"/>
      <c r="DM36" s="616"/>
      <c r="DN36" s="616"/>
      <c r="DO36" s="616"/>
      <c r="DP36" s="616"/>
      <c r="DQ36" s="616"/>
      <c r="DR36" s="616"/>
      <c r="DS36" s="616"/>
      <c r="DT36" s="616"/>
      <c r="DU36" s="616"/>
      <c r="DV36" s="616"/>
      <c r="DW36" s="616"/>
      <c r="DX36" s="616"/>
      <c r="DY36" s="616"/>
      <c r="DZ36" s="616"/>
      <c r="EA36" s="616"/>
      <c r="EB36" s="616"/>
      <c r="EC36" s="616"/>
      <c r="ED36" s="616"/>
      <c r="EE36" s="616"/>
      <c r="EF36" s="616"/>
      <c r="EG36" s="616"/>
      <c r="EH36" s="616"/>
      <c r="EI36" s="616"/>
      <c r="EJ36" s="616"/>
      <c r="EK36" s="616"/>
      <c r="EL36" s="616"/>
      <c r="EM36" s="616"/>
      <c r="EN36" s="616"/>
      <c r="EO36" s="616"/>
      <c r="EP36" s="616"/>
      <c r="EQ36" s="616"/>
      <c r="ER36" s="616"/>
      <c r="ES36" s="616"/>
      <c r="ET36" s="616"/>
      <c r="EU36" s="616"/>
      <c r="EV36" s="616"/>
      <c r="EW36" s="616"/>
      <c r="EX36" s="616"/>
      <c r="EY36" s="616"/>
      <c r="EZ36" s="616"/>
      <c r="FA36" s="616"/>
      <c r="FB36" s="616"/>
      <c r="FC36" s="616"/>
      <c r="FD36" s="616"/>
      <c r="FE36" s="616"/>
      <c r="FF36" s="616"/>
      <c r="FG36" s="616"/>
      <c r="FH36" s="616"/>
      <c r="FI36" s="616"/>
      <c r="FJ36" s="616"/>
      <c r="FK36" s="616"/>
      <c r="FL36" s="616"/>
      <c r="FM36" s="616"/>
      <c r="FN36" s="616"/>
      <c r="FO36" s="616"/>
      <c r="FP36" s="616"/>
      <c r="FQ36" s="616"/>
      <c r="FR36" s="616"/>
      <c r="FS36" s="616"/>
      <c r="FT36" s="616"/>
      <c r="FU36" s="616"/>
      <c r="FV36" s="616"/>
      <c r="FW36" s="616"/>
      <c r="FX36" s="616"/>
      <c r="FY36" s="616"/>
      <c r="FZ36" s="616"/>
      <c r="GA36" s="616"/>
      <c r="GB36" s="616"/>
      <c r="GC36" s="616"/>
      <c r="GD36" s="616"/>
      <c r="GE36" s="616"/>
      <c r="GF36" s="616"/>
      <c r="GG36" s="616"/>
      <c r="GH36" s="616"/>
      <c r="GI36" s="616"/>
      <c r="GJ36" s="616"/>
      <c r="GK36" s="616"/>
      <c r="GL36" s="616"/>
      <c r="GM36" s="616"/>
      <c r="GN36" s="616"/>
      <c r="GO36" s="616"/>
      <c r="GP36" s="616"/>
      <c r="GQ36" s="616"/>
      <c r="GR36" s="616"/>
      <c r="GS36" s="616"/>
      <c r="GT36" s="616"/>
      <c r="GU36" s="616"/>
      <c r="GV36" s="616"/>
      <c r="GW36" s="616"/>
      <c r="GX36" s="616"/>
      <c r="GY36" s="616"/>
      <c r="GZ36" s="616"/>
      <c r="HA36" s="616"/>
      <c r="HB36" s="616"/>
      <c r="HC36" s="616"/>
      <c r="HD36" s="616"/>
      <c r="HE36" s="616"/>
      <c r="HF36" s="616"/>
      <c r="HG36" s="616"/>
      <c r="HH36" s="616"/>
      <c r="HI36" s="616"/>
      <c r="HJ36" s="616"/>
      <c r="HK36" s="616"/>
      <c r="HL36" s="616"/>
      <c r="HM36" s="616"/>
      <c r="HN36" s="616"/>
      <c r="HO36" s="616"/>
      <c r="HP36" s="616"/>
      <c r="HQ36" s="616"/>
      <c r="HR36" s="616"/>
      <c r="HS36" s="616"/>
      <c r="HT36" s="616"/>
      <c r="HU36" s="616"/>
      <c r="HV36" s="616"/>
      <c r="HW36" s="616"/>
      <c r="HX36" s="616"/>
      <c r="HY36" s="616"/>
      <c r="HZ36" s="616"/>
      <c r="IA36" s="616"/>
      <c r="IB36" s="616"/>
      <c r="IC36" s="616"/>
      <c r="ID36" s="616"/>
      <c r="IE36" s="616"/>
      <c r="IF36" s="616"/>
      <c r="IG36" s="616"/>
      <c r="IH36" s="616"/>
      <c r="II36" s="616"/>
      <c r="IJ36" s="616"/>
      <c r="IK36" s="616"/>
      <c r="IL36" s="616"/>
      <c r="IM36" s="11"/>
      <c r="IN36" s="11"/>
      <c r="IO36" s="11"/>
      <c r="IP36" s="11"/>
      <c r="IQ36" s="11"/>
      <c r="IR36" s="11"/>
      <c r="IS36" s="11"/>
      <c r="IT36" s="11"/>
    </row>
    <row r="37" spans="1:254" s="179" customFormat="1" ht="12.95" customHeight="1">
      <c r="A37" s="174" t="s">
        <v>808</v>
      </c>
      <c r="B37" s="175"/>
      <c r="C37" s="617" t="str">
        <f>IF(G32="反応型",IF(50&gt;F34,"+0",IF(60&gt;F34,"+1",IF(70&gt;F34,"+2",IF(F34&gt;=70,"+3")))),"活性補正")</f>
        <v>活性補正</v>
      </c>
      <c r="D37" s="176" t="s">
        <v>809</v>
      </c>
      <c r="E37" s="177"/>
      <c r="F37" s="618" t="str">
        <f>IF(G32="増強型",IF(50&gt;F34,"+0",IF(60&gt;F34,"+1",IF(70&gt;F34,"+2",IF(F34&gt;=70,"+3")))),"活性補正")</f>
        <v>活性補正</v>
      </c>
      <c r="G37" s="619" t="s">
        <v>960</v>
      </c>
      <c r="H37" s="619"/>
      <c r="I37" s="620" t="s">
        <v>961</v>
      </c>
      <c r="J37" s="620"/>
      <c r="K37" s="620"/>
      <c r="L37" s="620"/>
      <c r="M37" s="178" t="s">
        <v>962</v>
      </c>
      <c r="N37" s="179" t="s">
        <v>952</v>
      </c>
      <c r="IL37" s="180"/>
      <c r="IM37" s="11"/>
      <c r="IN37" s="11"/>
      <c r="IO37" s="11"/>
      <c r="IP37" s="11"/>
      <c r="IQ37" s="11"/>
      <c r="IR37" s="11"/>
      <c r="IS37" s="11"/>
      <c r="IT37" s="11"/>
    </row>
    <row r="38" spans="1:254" s="190" customFormat="1" ht="12.95" customHeight="1">
      <c r="A38" s="181" t="s">
        <v>896</v>
      </c>
      <c r="B38" s="182"/>
      <c r="C38" s="617"/>
      <c r="D38" s="183" t="s">
        <v>814</v>
      </c>
      <c r="E38" s="184"/>
      <c r="F38" s="618"/>
      <c r="G38" s="621" t="s">
        <v>963</v>
      </c>
      <c r="H38" s="621"/>
      <c r="I38" s="185" t="s">
        <v>964</v>
      </c>
      <c r="J38" s="186"/>
      <c r="K38" s="186" t="s">
        <v>965</v>
      </c>
      <c r="L38" s="187"/>
      <c r="M38" s="188" t="s">
        <v>962</v>
      </c>
      <c r="N38" s="189" t="s">
        <v>952</v>
      </c>
      <c r="O38" s="189"/>
      <c r="IL38" s="191"/>
      <c r="IM38" s="11"/>
      <c r="IN38" s="11"/>
      <c r="IO38" s="11"/>
      <c r="IP38" s="11"/>
      <c r="IQ38" s="11"/>
      <c r="IR38" s="11"/>
      <c r="IS38" s="11"/>
      <c r="IT38" s="11"/>
    </row>
    <row r="39" spans="1:254" s="197" customFormat="1" ht="12" customHeight="1">
      <c r="A39" s="181" t="s">
        <v>897</v>
      </c>
      <c r="B39" s="182"/>
      <c r="C39" s="617"/>
      <c r="D39" s="183" t="s">
        <v>820</v>
      </c>
      <c r="E39" s="184"/>
      <c r="F39" s="618"/>
      <c r="G39" s="622" t="s">
        <v>966</v>
      </c>
      <c r="H39" s="622"/>
      <c r="I39" s="192"/>
      <c r="J39" s="193"/>
      <c r="K39" s="193"/>
      <c r="L39" s="194"/>
      <c r="M39" s="195" t="s">
        <v>967</v>
      </c>
      <c r="N39" s="196" t="s">
        <v>952</v>
      </c>
      <c r="O39" s="196"/>
      <c r="IL39" s="198"/>
      <c r="IM39" s="11"/>
      <c r="IN39" s="11"/>
      <c r="IO39" s="11"/>
      <c r="IP39" s="11"/>
      <c r="IQ39" s="11"/>
      <c r="IR39" s="11"/>
      <c r="IS39" s="11"/>
      <c r="IT39" s="11"/>
    </row>
    <row r="40" spans="1:254" s="197" customFormat="1" ht="12.95" customHeight="1">
      <c r="A40" s="181" t="s">
        <v>363</v>
      </c>
      <c r="B40" s="199"/>
      <c r="C40" s="638" t="str">
        <f>IF(G32="増強型",IF(50&gt;F34,"+0",IF(60&gt;F34,"+1",IF(70&gt;F34,"+2",IF(F34&gt;=70,"+3")))),"活性補正")</f>
        <v>活性補正</v>
      </c>
      <c r="D40" s="183" t="s">
        <v>968</v>
      </c>
      <c r="E40" s="199"/>
      <c r="F40" s="200"/>
      <c r="G40" s="622" t="s">
        <v>969</v>
      </c>
      <c r="H40" s="622"/>
      <c r="I40" s="201" t="s">
        <v>970</v>
      </c>
      <c r="J40" s="202"/>
      <c r="K40" s="196" t="s">
        <v>971</v>
      </c>
      <c r="L40" s="203"/>
      <c r="M40" s="204" t="s">
        <v>967</v>
      </c>
      <c r="N40" s="196" t="s">
        <v>952</v>
      </c>
      <c r="O40" s="196"/>
      <c r="IL40" s="198"/>
      <c r="IM40" s="11"/>
      <c r="IN40" s="11"/>
      <c r="IO40" s="11"/>
      <c r="IP40" s="11"/>
      <c r="IQ40" s="11"/>
      <c r="IR40" s="11"/>
      <c r="IS40" s="11"/>
      <c r="IT40" s="11"/>
    </row>
    <row r="41" spans="1:254" s="211" customFormat="1" ht="12.95" customHeight="1">
      <c r="A41" s="181" t="s">
        <v>972</v>
      </c>
      <c r="B41" s="199"/>
      <c r="C41" s="638"/>
      <c r="D41" s="183" t="s">
        <v>973</v>
      </c>
      <c r="E41" s="199"/>
      <c r="F41" s="205" t="str">
        <f>IF(G32="覚醒型",IF(50&gt;F34,"+0",IF(60&gt;F34,"+1",IF(70&gt;F34,"+2",IF(F34&gt;=70,"+3")))),"活性補正")</f>
        <v>活性補正</v>
      </c>
      <c r="G41" s="639" t="s">
        <v>974</v>
      </c>
      <c r="H41" s="639"/>
      <c r="I41" s="206" t="s">
        <v>975</v>
      </c>
      <c r="J41" s="207"/>
      <c r="K41" s="207" t="s">
        <v>976</v>
      </c>
      <c r="L41" s="208">
        <f>L40</f>
        <v>0</v>
      </c>
      <c r="M41" s="209" t="s">
        <v>962</v>
      </c>
      <c r="N41" s="210" t="s">
        <v>952</v>
      </c>
      <c r="O41" s="210"/>
      <c r="IL41" s="212"/>
      <c r="IM41" s="11"/>
      <c r="IN41" s="11"/>
      <c r="IO41" s="11"/>
      <c r="IP41" s="11"/>
      <c r="IQ41" s="11"/>
      <c r="IR41" s="11"/>
      <c r="IS41" s="11"/>
      <c r="IT41" s="11"/>
    </row>
    <row r="42" spans="1:254" s="11" customFormat="1" ht="12" customHeight="1">
      <c r="A42" s="213" t="s">
        <v>34</v>
      </c>
      <c r="B42" s="214"/>
      <c r="C42" s="213" t="s">
        <v>136</v>
      </c>
      <c r="D42" s="214"/>
      <c r="E42" s="176" t="s">
        <v>209</v>
      </c>
      <c r="F42" s="214"/>
      <c r="G42" s="176" t="s">
        <v>287</v>
      </c>
      <c r="H42" s="214"/>
      <c r="I42" s="176" t="s">
        <v>348</v>
      </c>
      <c r="J42" s="214"/>
      <c r="K42" s="176" t="s">
        <v>402</v>
      </c>
      <c r="L42" s="215"/>
    </row>
    <row r="43" spans="1:254" s="11" customFormat="1" ht="12" customHeight="1">
      <c r="A43" s="216" t="s">
        <v>92</v>
      </c>
      <c r="B43" s="217"/>
      <c r="C43" s="216" t="s">
        <v>171</v>
      </c>
      <c r="D43" s="217"/>
      <c r="E43" s="218" t="s">
        <v>248</v>
      </c>
      <c r="F43" s="217"/>
      <c r="G43" s="218" t="s">
        <v>320</v>
      </c>
      <c r="H43" s="217"/>
      <c r="I43" s="218" t="s">
        <v>375</v>
      </c>
      <c r="J43" s="217"/>
      <c r="K43" s="218" t="s">
        <v>298</v>
      </c>
      <c r="L43" s="219"/>
    </row>
    <row r="45" spans="1:254" s="163" customFormat="1" ht="12.95" customHeight="1">
      <c r="A45" s="611" t="s">
        <v>711</v>
      </c>
      <c r="B45" s="611"/>
      <c r="C45" s="611"/>
      <c r="D45" s="611"/>
      <c r="E45" s="612" t="s">
        <v>712</v>
      </c>
      <c r="F45" s="612"/>
      <c r="G45" s="613" t="s">
        <v>1</v>
      </c>
      <c r="H45" s="613"/>
      <c r="I45" s="613" t="s">
        <v>956</v>
      </c>
      <c r="J45" s="613"/>
      <c r="K45" s="613"/>
      <c r="L45" s="613"/>
      <c r="M45" s="614" t="s">
        <v>951</v>
      </c>
      <c r="N45" s="615" t="s">
        <v>952</v>
      </c>
      <c r="O45" s="616"/>
      <c r="P45" s="616"/>
      <c r="Q45" s="616"/>
      <c r="R45" s="616"/>
      <c r="S45" s="616"/>
      <c r="T45" s="616"/>
      <c r="U45" s="616"/>
      <c r="V45" s="616"/>
      <c r="W45" s="616"/>
      <c r="X45" s="616"/>
      <c r="Y45" s="616"/>
      <c r="Z45" s="616"/>
      <c r="AA45" s="616"/>
      <c r="AB45" s="616"/>
      <c r="AC45" s="616"/>
      <c r="AD45" s="616"/>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16"/>
      <c r="BC45" s="616"/>
      <c r="BD45" s="616"/>
      <c r="BE45" s="616"/>
      <c r="BF45" s="616"/>
      <c r="BG45" s="616"/>
      <c r="BH45" s="616"/>
      <c r="BI45" s="616"/>
      <c r="BJ45" s="616"/>
      <c r="BK45" s="616"/>
      <c r="BL45" s="616"/>
      <c r="BM45" s="616"/>
      <c r="BN45" s="616"/>
      <c r="BO45" s="616"/>
      <c r="BP45" s="616"/>
      <c r="BQ45" s="616"/>
      <c r="BR45" s="616"/>
      <c r="BS45" s="616"/>
      <c r="BT45" s="616"/>
      <c r="BU45" s="616"/>
      <c r="BV45" s="616"/>
      <c r="BW45" s="616"/>
      <c r="BX45" s="616"/>
      <c r="BY45" s="616"/>
      <c r="BZ45" s="616"/>
      <c r="CA45" s="616"/>
      <c r="CB45" s="616"/>
      <c r="CC45" s="616"/>
      <c r="CD45" s="616"/>
      <c r="CE45" s="616"/>
      <c r="CF45" s="616"/>
      <c r="CG45" s="616"/>
      <c r="CH45" s="616"/>
      <c r="CI45" s="616"/>
      <c r="CJ45" s="616"/>
      <c r="CK45" s="616"/>
      <c r="CL45" s="616"/>
      <c r="CM45" s="616"/>
      <c r="CN45" s="616"/>
      <c r="CO45" s="616"/>
      <c r="CP45" s="616"/>
      <c r="CQ45" s="616"/>
      <c r="CR45" s="616"/>
      <c r="CS45" s="616"/>
      <c r="CT45" s="616"/>
      <c r="CU45" s="616"/>
      <c r="CV45" s="616"/>
      <c r="CW45" s="616"/>
      <c r="CX45" s="616"/>
      <c r="CY45" s="616"/>
      <c r="CZ45" s="616"/>
      <c r="DA45" s="616"/>
      <c r="DB45" s="616"/>
      <c r="DC45" s="616"/>
      <c r="DD45" s="616"/>
      <c r="DE45" s="616"/>
      <c r="DF45" s="616"/>
      <c r="DG45" s="616"/>
      <c r="DH45" s="616"/>
      <c r="DI45" s="616"/>
      <c r="DJ45" s="616"/>
      <c r="DK45" s="616"/>
      <c r="DL45" s="616"/>
      <c r="DM45" s="616"/>
      <c r="DN45" s="616"/>
      <c r="DO45" s="616"/>
      <c r="DP45" s="616"/>
      <c r="DQ45" s="616"/>
      <c r="DR45" s="616"/>
      <c r="DS45" s="616"/>
      <c r="DT45" s="616"/>
      <c r="DU45" s="616"/>
      <c r="DV45" s="616"/>
      <c r="DW45" s="616"/>
      <c r="DX45" s="616"/>
      <c r="DY45" s="616"/>
      <c r="DZ45" s="616"/>
      <c r="EA45" s="616"/>
      <c r="EB45" s="616"/>
      <c r="EC45" s="616"/>
      <c r="ED45" s="616"/>
      <c r="EE45" s="616"/>
      <c r="EF45" s="616"/>
      <c r="EG45" s="616"/>
      <c r="EH45" s="616"/>
      <c r="EI45" s="616"/>
      <c r="EJ45" s="616"/>
      <c r="EK45" s="616"/>
      <c r="EL45" s="616"/>
      <c r="EM45" s="616"/>
      <c r="EN45" s="616"/>
      <c r="EO45" s="616"/>
      <c r="EP45" s="616"/>
      <c r="EQ45" s="616"/>
      <c r="ER45" s="616"/>
      <c r="ES45" s="616"/>
      <c r="ET45" s="616"/>
      <c r="EU45" s="616"/>
      <c r="EV45" s="616"/>
      <c r="EW45" s="616"/>
      <c r="EX45" s="616"/>
      <c r="EY45" s="616"/>
      <c r="EZ45" s="616"/>
      <c r="FA45" s="616"/>
      <c r="FB45" s="616"/>
      <c r="FC45" s="616"/>
      <c r="FD45" s="616"/>
      <c r="FE45" s="616"/>
      <c r="FF45" s="616"/>
      <c r="FG45" s="616"/>
      <c r="FH45" s="616"/>
      <c r="FI45" s="616"/>
      <c r="FJ45" s="616"/>
      <c r="FK45" s="616"/>
      <c r="FL45" s="616"/>
      <c r="FM45" s="616"/>
      <c r="FN45" s="616"/>
      <c r="FO45" s="616"/>
      <c r="FP45" s="616"/>
      <c r="FQ45" s="616"/>
      <c r="FR45" s="616"/>
      <c r="FS45" s="616"/>
      <c r="FT45" s="616"/>
      <c r="FU45" s="616"/>
      <c r="FV45" s="616"/>
      <c r="FW45" s="616"/>
      <c r="FX45" s="616"/>
      <c r="FY45" s="616"/>
      <c r="FZ45" s="616"/>
      <c r="GA45" s="616"/>
      <c r="GB45" s="616"/>
      <c r="GC45" s="616"/>
      <c r="GD45" s="616"/>
      <c r="GE45" s="616"/>
      <c r="GF45" s="616"/>
      <c r="GG45" s="616"/>
      <c r="GH45" s="616"/>
      <c r="GI45" s="616"/>
      <c r="GJ45" s="616"/>
      <c r="GK45" s="616"/>
      <c r="GL45" s="616"/>
      <c r="GM45" s="616"/>
      <c r="GN45" s="616"/>
      <c r="GO45" s="616"/>
      <c r="GP45" s="616"/>
      <c r="GQ45" s="616"/>
      <c r="GR45" s="616"/>
      <c r="GS45" s="616"/>
      <c r="GT45" s="616"/>
      <c r="GU45" s="616"/>
      <c r="GV45" s="616"/>
      <c r="GW45" s="616"/>
      <c r="GX45" s="616"/>
      <c r="GY45" s="616"/>
      <c r="GZ45" s="616"/>
      <c r="HA45" s="616"/>
      <c r="HB45" s="616"/>
      <c r="HC45" s="616"/>
      <c r="HD45" s="616"/>
      <c r="HE45" s="616"/>
      <c r="HF45" s="616"/>
      <c r="HG45" s="616"/>
      <c r="HH45" s="616"/>
      <c r="HI45" s="616"/>
      <c r="HJ45" s="616"/>
      <c r="HK45" s="616"/>
      <c r="HL45" s="616"/>
      <c r="HM45" s="616"/>
      <c r="HN45" s="616"/>
      <c r="HO45" s="616"/>
      <c r="HP45" s="616"/>
      <c r="HQ45" s="616"/>
      <c r="HR45" s="616"/>
      <c r="HS45" s="616"/>
      <c r="HT45" s="616"/>
      <c r="HU45" s="616"/>
      <c r="HV45" s="616"/>
      <c r="HW45" s="616"/>
      <c r="HX45" s="616"/>
      <c r="HY45" s="616"/>
      <c r="HZ45" s="616"/>
      <c r="IA45" s="616"/>
      <c r="IB45" s="616"/>
      <c r="IC45" s="616"/>
      <c r="ID45" s="616"/>
      <c r="IE45" s="616"/>
      <c r="IF45" s="616"/>
      <c r="IG45" s="616"/>
      <c r="IH45" s="616"/>
      <c r="II45" s="616"/>
      <c r="IJ45" s="616"/>
      <c r="IK45" s="616"/>
      <c r="IL45" s="630"/>
      <c r="IM45" s="11"/>
      <c r="IN45" s="11"/>
      <c r="IO45" s="11"/>
      <c r="IP45" s="11"/>
      <c r="IQ45" s="11"/>
      <c r="IR45" s="11"/>
      <c r="IS45" s="11"/>
      <c r="IT45" s="11"/>
    </row>
    <row r="46" spans="1:254" s="163" customFormat="1" ht="12.95" customHeight="1">
      <c r="A46" s="631"/>
      <c r="B46" s="631"/>
      <c r="C46" s="631"/>
      <c r="D46" s="631"/>
      <c r="E46" s="632"/>
      <c r="F46" s="632"/>
      <c r="G46" s="633" t="s">
        <v>19</v>
      </c>
      <c r="H46" s="633"/>
      <c r="I46" s="634"/>
      <c r="J46" s="634"/>
      <c r="K46" s="634"/>
      <c r="L46" s="634"/>
      <c r="M46" s="614"/>
      <c r="N46" s="615"/>
      <c r="O46" s="616"/>
      <c r="P46" s="616"/>
      <c r="Q46" s="616"/>
      <c r="R46" s="616"/>
      <c r="S46" s="616"/>
      <c r="T46" s="616"/>
      <c r="U46" s="616"/>
      <c r="V46" s="616"/>
      <c r="W46" s="616"/>
      <c r="X46" s="616"/>
      <c r="Y46" s="616"/>
      <c r="Z46" s="616"/>
      <c r="AA46" s="616"/>
      <c r="AB46" s="616"/>
      <c r="AC46" s="616"/>
      <c r="AD46" s="616"/>
      <c r="AE46" s="616"/>
      <c r="AF46" s="616"/>
      <c r="AG46" s="616"/>
      <c r="AH46" s="616"/>
      <c r="AI46" s="616"/>
      <c r="AJ46" s="616"/>
      <c r="AK46" s="616"/>
      <c r="AL46" s="616"/>
      <c r="AM46" s="616"/>
      <c r="AN46" s="616"/>
      <c r="AO46" s="616"/>
      <c r="AP46" s="616"/>
      <c r="AQ46" s="616"/>
      <c r="AR46" s="616"/>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c r="CU46" s="616"/>
      <c r="CV46" s="616"/>
      <c r="CW46" s="616"/>
      <c r="CX46" s="616"/>
      <c r="CY46" s="616"/>
      <c r="CZ46" s="616"/>
      <c r="DA46" s="616"/>
      <c r="DB46" s="616"/>
      <c r="DC46" s="616"/>
      <c r="DD46" s="616"/>
      <c r="DE46" s="616"/>
      <c r="DF46" s="616"/>
      <c r="DG46" s="616"/>
      <c r="DH46" s="616"/>
      <c r="DI46" s="616"/>
      <c r="DJ46" s="616"/>
      <c r="DK46" s="616"/>
      <c r="DL46" s="616"/>
      <c r="DM46" s="616"/>
      <c r="DN46" s="616"/>
      <c r="DO46" s="616"/>
      <c r="DP46" s="616"/>
      <c r="DQ46" s="616"/>
      <c r="DR46" s="616"/>
      <c r="DS46" s="616"/>
      <c r="DT46" s="616"/>
      <c r="DU46" s="616"/>
      <c r="DV46" s="616"/>
      <c r="DW46" s="616"/>
      <c r="DX46" s="616"/>
      <c r="DY46" s="616"/>
      <c r="DZ46" s="616"/>
      <c r="EA46" s="616"/>
      <c r="EB46" s="616"/>
      <c r="EC46" s="616"/>
      <c r="ED46" s="616"/>
      <c r="EE46" s="616"/>
      <c r="EF46" s="616"/>
      <c r="EG46" s="616"/>
      <c r="EH46" s="616"/>
      <c r="EI46" s="616"/>
      <c r="EJ46" s="616"/>
      <c r="EK46" s="616"/>
      <c r="EL46" s="616"/>
      <c r="EM46" s="616"/>
      <c r="EN46" s="616"/>
      <c r="EO46" s="616"/>
      <c r="EP46" s="616"/>
      <c r="EQ46" s="616"/>
      <c r="ER46" s="616"/>
      <c r="ES46" s="616"/>
      <c r="ET46" s="616"/>
      <c r="EU46" s="616"/>
      <c r="EV46" s="616"/>
      <c r="EW46" s="616"/>
      <c r="EX46" s="616"/>
      <c r="EY46" s="616"/>
      <c r="EZ46" s="616"/>
      <c r="FA46" s="616"/>
      <c r="FB46" s="616"/>
      <c r="FC46" s="616"/>
      <c r="FD46" s="616"/>
      <c r="FE46" s="616"/>
      <c r="FF46" s="616"/>
      <c r="FG46" s="616"/>
      <c r="FH46" s="616"/>
      <c r="FI46" s="616"/>
      <c r="FJ46" s="616"/>
      <c r="FK46" s="616"/>
      <c r="FL46" s="616"/>
      <c r="FM46" s="616"/>
      <c r="FN46" s="616"/>
      <c r="FO46" s="616"/>
      <c r="FP46" s="616"/>
      <c r="FQ46" s="616"/>
      <c r="FR46" s="616"/>
      <c r="FS46" s="616"/>
      <c r="FT46" s="616"/>
      <c r="FU46" s="616"/>
      <c r="FV46" s="616"/>
      <c r="FW46" s="616"/>
      <c r="FX46" s="616"/>
      <c r="FY46" s="616"/>
      <c r="FZ46" s="616"/>
      <c r="GA46" s="616"/>
      <c r="GB46" s="616"/>
      <c r="GC46" s="616"/>
      <c r="GD46" s="616"/>
      <c r="GE46" s="616"/>
      <c r="GF46" s="616"/>
      <c r="GG46" s="616"/>
      <c r="GH46" s="616"/>
      <c r="GI46" s="616"/>
      <c r="GJ46" s="616"/>
      <c r="GK46" s="616"/>
      <c r="GL46" s="616"/>
      <c r="GM46" s="616"/>
      <c r="GN46" s="616"/>
      <c r="GO46" s="616"/>
      <c r="GP46" s="616"/>
      <c r="GQ46" s="616"/>
      <c r="GR46" s="616"/>
      <c r="GS46" s="616"/>
      <c r="GT46" s="616"/>
      <c r="GU46" s="616"/>
      <c r="GV46" s="616"/>
      <c r="GW46" s="616"/>
      <c r="GX46" s="616"/>
      <c r="GY46" s="616"/>
      <c r="GZ46" s="616"/>
      <c r="HA46" s="616"/>
      <c r="HB46" s="616"/>
      <c r="HC46" s="616"/>
      <c r="HD46" s="616"/>
      <c r="HE46" s="616"/>
      <c r="HF46" s="616"/>
      <c r="HG46" s="616"/>
      <c r="HH46" s="616"/>
      <c r="HI46" s="616"/>
      <c r="HJ46" s="616"/>
      <c r="HK46" s="616"/>
      <c r="HL46" s="616"/>
      <c r="HM46" s="616"/>
      <c r="HN46" s="616"/>
      <c r="HO46" s="616"/>
      <c r="HP46" s="616"/>
      <c r="HQ46" s="616"/>
      <c r="HR46" s="616"/>
      <c r="HS46" s="616"/>
      <c r="HT46" s="616"/>
      <c r="HU46" s="616"/>
      <c r="HV46" s="616"/>
      <c r="HW46" s="616"/>
      <c r="HX46" s="616"/>
      <c r="HY46" s="616"/>
      <c r="HZ46" s="616"/>
      <c r="IA46" s="616"/>
      <c r="IB46" s="616"/>
      <c r="IC46" s="616"/>
      <c r="ID46" s="616"/>
      <c r="IE46" s="616"/>
      <c r="IF46" s="616"/>
      <c r="IG46" s="616"/>
      <c r="IH46" s="616"/>
      <c r="II46" s="616"/>
      <c r="IJ46" s="616"/>
      <c r="IK46" s="616"/>
      <c r="IL46" s="616"/>
      <c r="IM46" s="11"/>
      <c r="IN46" s="11"/>
      <c r="IO46" s="11"/>
      <c r="IP46" s="11"/>
      <c r="IQ46" s="11"/>
      <c r="IR46" s="11"/>
      <c r="IS46" s="11"/>
      <c r="IT46" s="11"/>
    </row>
    <row r="47" spans="1:254" s="163" customFormat="1" ht="12.95" customHeight="1">
      <c r="A47" s="635" t="s">
        <v>957</v>
      </c>
      <c r="B47" s="635"/>
      <c r="C47" s="636" t="s">
        <v>776</v>
      </c>
      <c r="D47" s="636"/>
      <c r="E47" s="637" t="s">
        <v>782</v>
      </c>
      <c r="F47" s="637"/>
      <c r="G47" s="627" t="s">
        <v>4</v>
      </c>
      <c r="H47" s="627"/>
      <c r="I47" s="634"/>
      <c r="J47" s="634"/>
      <c r="K47" s="634"/>
      <c r="L47" s="634"/>
      <c r="M47" s="614"/>
      <c r="N47" s="615"/>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16"/>
      <c r="BD47" s="616"/>
      <c r="BE47" s="616"/>
      <c r="BF47" s="61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c r="CU47" s="616"/>
      <c r="CV47" s="616"/>
      <c r="CW47" s="616"/>
      <c r="CX47" s="616"/>
      <c r="CY47" s="616"/>
      <c r="CZ47" s="616"/>
      <c r="DA47" s="616"/>
      <c r="DB47" s="616"/>
      <c r="DC47" s="616"/>
      <c r="DD47" s="616"/>
      <c r="DE47" s="616"/>
      <c r="DF47" s="616"/>
      <c r="DG47" s="616"/>
      <c r="DH47" s="616"/>
      <c r="DI47" s="616"/>
      <c r="DJ47" s="616"/>
      <c r="DK47" s="616"/>
      <c r="DL47" s="616"/>
      <c r="DM47" s="616"/>
      <c r="DN47" s="616"/>
      <c r="DO47" s="616"/>
      <c r="DP47" s="616"/>
      <c r="DQ47" s="616"/>
      <c r="DR47" s="616"/>
      <c r="DS47" s="616"/>
      <c r="DT47" s="616"/>
      <c r="DU47" s="616"/>
      <c r="DV47" s="616"/>
      <c r="DW47" s="616"/>
      <c r="DX47" s="616"/>
      <c r="DY47" s="616"/>
      <c r="DZ47" s="616"/>
      <c r="EA47" s="616"/>
      <c r="EB47" s="616"/>
      <c r="EC47" s="616"/>
      <c r="ED47" s="616"/>
      <c r="EE47" s="616"/>
      <c r="EF47" s="616"/>
      <c r="EG47" s="616"/>
      <c r="EH47" s="616"/>
      <c r="EI47" s="616"/>
      <c r="EJ47" s="616"/>
      <c r="EK47" s="616"/>
      <c r="EL47" s="616"/>
      <c r="EM47" s="616"/>
      <c r="EN47" s="616"/>
      <c r="EO47" s="616"/>
      <c r="EP47" s="616"/>
      <c r="EQ47" s="616"/>
      <c r="ER47" s="616"/>
      <c r="ES47" s="616"/>
      <c r="ET47" s="616"/>
      <c r="EU47" s="616"/>
      <c r="EV47" s="616"/>
      <c r="EW47" s="616"/>
      <c r="EX47" s="616"/>
      <c r="EY47" s="616"/>
      <c r="EZ47" s="616"/>
      <c r="FA47" s="616"/>
      <c r="FB47" s="616"/>
      <c r="FC47" s="616"/>
      <c r="FD47" s="616"/>
      <c r="FE47" s="616"/>
      <c r="FF47" s="616"/>
      <c r="FG47" s="616"/>
      <c r="FH47" s="616"/>
      <c r="FI47" s="616"/>
      <c r="FJ47" s="616"/>
      <c r="FK47" s="616"/>
      <c r="FL47" s="616"/>
      <c r="FM47" s="616"/>
      <c r="FN47" s="616"/>
      <c r="FO47" s="616"/>
      <c r="FP47" s="616"/>
      <c r="FQ47" s="616"/>
      <c r="FR47" s="616"/>
      <c r="FS47" s="616"/>
      <c r="FT47" s="616"/>
      <c r="FU47" s="616"/>
      <c r="FV47" s="616"/>
      <c r="FW47" s="616"/>
      <c r="FX47" s="616"/>
      <c r="FY47" s="616"/>
      <c r="FZ47" s="616"/>
      <c r="GA47" s="616"/>
      <c r="GB47" s="616"/>
      <c r="GC47" s="616"/>
      <c r="GD47" s="616"/>
      <c r="GE47" s="616"/>
      <c r="GF47" s="616"/>
      <c r="GG47" s="616"/>
      <c r="GH47" s="616"/>
      <c r="GI47" s="616"/>
      <c r="GJ47" s="616"/>
      <c r="GK47" s="616"/>
      <c r="GL47" s="616"/>
      <c r="GM47" s="616"/>
      <c r="GN47" s="616"/>
      <c r="GO47" s="616"/>
      <c r="GP47" s="616"/>
      <c r="GQ47" s="616"/>
      <c r="GR47" s="616"/>
      <c r="GS47" s="616"/>
      <c r="GT47" s="616"/>
      <c r="GU47" s="616"/>
      <c r="GV47" s="616"/>
      <c r="GW47" s="616"/>
      <c r="GX47" s="616"/>
      <c r="GY47" s="616"/>
      <c r="GZ47" s="616"/>
      <c r="HA47" s="616"/>
      <c r="HB47" s="616"/>
      <c r="HC47" s="616"/>
      <c r="HD47" s="616"/>
      <c r="HE47" s="616"/>
      <c r="HF47" s="616"/>
      <c r="HG47" s="616"/>
      <c r="HH47" s="616"/>
      <c r="HI47" s="616"/>
      <c r="HJ47" s="616"/>
      <c r="HK47" s="616"/>
      <c r="HL47" s="616"/>
      <c r="HM47" s="616"/>
      <c r="HN47" s="616"/>
      <c r="HO47" s="616"/>
      <c r="HP47" s="616"/>
      <c r="HQ47" s="616"/>
      <c r="HR47" s="616"/>
      <c r="HS47" s="616"/>
      <c r="HT47" s="616"/>
      <c r="HU47" s="616"/>
      <c r="HV47" s="616"/>
      <c r="HW47" s="616"/>
      <c r="HX47" s="616"/>
      <c r="HY47" s="616"/>
      <c r="HZ47" s="616"/>
      <c r="IA47" s="616"/>
      <c r="IB47" s="616"/>
      <c r="IC47" s="616"/>
      <c r="ID47" s="616"/>
      <c r="IE47" s="616"/>
      <c r="IF47" s="616"/>
      <c r="IG47" s="616"/>
      <c r="IH47" s="616"/>
      <c r="II47" s="616"/>
      <c r="IJ47" s="616"/>
      <c r="IK47" s="616"/>
      <c r="IL47" s="616"/>
      <c r="IM47" s="11"/>
      <c r="IN47" s="11"/>
      <c r="IO47" s="11"/>
      <c r="IP47" s="11"/>
      <c r="IQ47" s="11"/>
      <c r="IR47" s="11"/>
      <c r="IS47" s="11"/>
      <c r="IT47" s="11"/>
    </row>
    <row r="48" spans="1:254" s="163" customFormat="1" ht="12.95" customHeight="1">
      <c r="A48" s="164">
        <f>B48+SUM(O52:IL52)</f>
        <v>0</v>
      </c>
      <c r="B48" s="165">
        <f>J52+L52</f>
        <v>0</v>
      </c>
      <c r="C48" s="166">
        <f>D48-SUM(O53:IL53)+SUM(O54:IL54)</f>
        <v>0</v>
      </c>
      <c r="D48" s="167">
        <f>J54+L54</f>
        <v>0</v>
      </c>
      <c r="E48" s="168">
        <f>J55+L55</f>
        <v>0</v>
      </c>
      <c r="F48" s="169">
        <f>E48+SUM(O55:IL55)</f>
        <v>0</v>
      </c>
      <c r="G48" s="640" t="s">
        <v>19</v>
      </c>
      <c r="H48" s="640"/>
      <c r="I48" s="634"/>
      <c r="J48" s="634"/>
      <c r="K48" s="634"/>
      <c r="L48" s="634"/>
      <c r="M48" s="614"/>
      <c r="N48" s="614"/>
      <c r="O48" s="616"/>
      <c r="P48" s="616"/>
      <c r="Q48" s="616"/>
      <c r="R48" s="616"/>
      <c r="S48" s="616"/>
      <c r="T48" s="616"/>
      <c r="U48" s="616"/>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616"/>
      <c r="BH48" s="616"/>
      <c r="BI48" s="616"/>
      <c r="BJ48" s="616"/>
      <c r="BK48" s="616"/>
      <c r="BL48" s="616"/>
      <c r="BM48" s="616"/>
      <c r="BN48" s="616"/>
      <c r="BO48" s="616"/>
      <c r="BP48" s="616"/>
      <c r="BQ48" s="616"/>
      <c r="BR48" s="616"/>
      <c r="BS48" s="616"/>
      <c r="BT48" s="616"/>
      <c r="BU48" s="616"/>
      <c r="BV48" s="616"/>
      <c r="BW48" s="616"/>
      <c r="BX48" s="616"/>
      <c r="BY48" s="616"/>
      <c r="BZ48" s="616"/>
      <c r="CA48" s="616"/>
      <c r="CB48" s="616"/>
      <c r="CC48" s="616"/>
      <c r="CD48" s="616"/>
      <c r="CE48" s="616"/>
      <c r="CF48" s="616"/>
      <c r="CG48" s="616"/>
      <c r="CH48" s="616"/>
      <c r="CI48" s="616"/>
      <c r="CJ48" s="616"/>
      <c r="CK48" s="616"/>
      <c r="CL48" s="616"/>
      <c r="CM48" s="616"/>
      <c r="CN48" s="616"/>
      <c r="CO48" s="616"/>
      <c r="CP48" s="616"/>
      <c r="CQ48" s="616"/>
      <c r="CR48" s="616"/>
      <c r="CS48" s="616"/>
      <c r="CT48" s="616"/>
      <c r="CU48" s="616"/>
      <c r="CV48" s="616"/>
      <c r="CW48" s="616"/>
      <c r="CX48" s="616"/>
      <c r="CY48" s="616"/>
      <c r="CZ48" s="616"/>
      <c r="DA48" s="616"/>
      <c r="DB48" s="616"/>
      <c r="DC48" s="616"/>
      <c r="DD48" s="616"/>
      <c r="DE48" s="616"/>
      <c r="DF48" s="616"/>
      <c r="DG48" s="616"/>
      <c r="DH48" s="616"/>
      <c r="DI48" s="616"/>
      <c r="DJ48" s="616"/>
      <c r="DK48" s="616"/>
      <c r="DL48" s="616"/>
      <c r="DM48" s="616"/>
      <c r="DN48" s="616"/>
      <c r="DO48" s="616"/>
      <c r="DP48" s="616"/>
      <c r="DQ48" s="616"/>
      <c r="DR48" s="616"/>
      <c r="DS48" s="616"/>
      <c r="DT48" s="616"/>
      <c r="DU48" s="616"/>
      <c r="DV48" s="616"/>
      <c r="DW48" s="616"/>
      <c r="DX48" s="616"/>
      <c r="DY48" s="616"/>
      <c r="DZ48" s="616"/>
      <c r="EA48" s="616"/>
      <c r="EB48" s="616"/>
      <c r="EC48" s="616"/>
      <c r="ED48" s="616"/>
      <c r="EE48" s="616"/>
      <c r="EF48" s="616"/>
      <c r="EG48" s="616"/>
      <c r="EH48" s="616"/>
      <c r="EI48" s="616"/>
      <c r="EJ48" s="616"/>
      <c r="EK48" s="616"/>
      <c r="EL48" s="616"/>
      <c r="EM48" s="616"/>
      <c r="EN48" s="616"/>
      <c r="EO48" s="616"/>
      <c r="EP48" s="616"/>
      <c r="EQ48" s="616"/>
      <c r="ER48" s="616"/>
      <c r="ES48" s="616"/>
      <c r="ET48" s="616"/>
      <c r="EU48" s="616"/>
      <c r="EV48" s="616"/>
      <c r="EW48" s="616"/>
      <c r="EX48" s="616"/>
      <c r="EY48" s="616"/>
      <c r="EZ48" s="616"/>
      <c r="FA48" s="616"/>
      <c r="FB48" s="616"/>
      <c r="FC48" s="616"/>
      <c r="FD48" s="616"/>
      <c r="FE48" s="616"/>
      <c r="FF48" s="616"/>
      <c r="FG48" s="616"/>
      <c r="FH48" s="616"/>
      <c r="FI48" s="616"/>
      <c r="FJ48" s="616"/>
      <c r="FK48" s="616"/>
      <c r="FL48" s="616"/>
      <c r="FM48" s="616"/>
      <c r="FN48" s="616"/>
      <c r="FO48" s="616"/>
      <c r="FP48" s="616"/>
      <c r="FQ48" s="616"/>
      <c r="FR48" s="616"/>
      <c r="FS48" s="616"/>
      <c r="FT48" s="616"/>
      <c r="FU48" s="616"/>
      <c r="FV48" s="616"/>
      <c r="FW48" s="616"/>
      <c r="FX48" s="616"/>
      <c r="FY48" s="616"/>
      <c r="FZ48" s="616"/>
      <c r="GA48" s="616"/>
      <c r="GB48" s="616"/>
      <c r="GC48" s="616"/>
      <c r="GD48" s="616"/>
      <c r="GE48" s="616"/>
      <c r="GF48" s="616"/>
      <c r="GG48" s="616"/>
      <c r="GH48" s="616"/>
      <c r="GI48" s="616"/>
      <c r="GJ48" s="616"/>
      <c r="GK48" s="616"/>
      <c r="GL48" s="616"/>
      <c r="GM48" s="616"/>
      <c r="GN48" s="616"/>
      <c r="GO48" s="616"/>
      <c r="GP48" s="616"/>
      <c r="GQ48" s="616"/>
      <c r="GR48" s="616"/>
      <c r="GS48" s="616"/>
      <c r="GT48" s="616"/>
      <c r="GU48" s="616"/>
      <c r="GV48" s="616"/>
      <c r="GW48" s="616"/>
      <c r="GX48" s="616"/>
      <c r="GY48" s="616"/>
      <c r="GZ48" s="616"/>
      <c r="HA48" s="616"/>
      <c r="HB48" s="616"/>
      <c r="HC48" s="616"/>
      <c r="HD48" s="616"/>
      <c r="HE48" s="616"/>
      <c r="HF48" s="616"/>
      <c r="HG48" s="616"/>
      <c r="HH48" s="616"/>
      <c r="HI48" s="616"/>
      <c r="HJ48" s="616"/>
      <c r="HK48" s="616"/>
      <c r="HL48" s="616"/>
      <c r="HM48" s="616"/>
      <c r="HN48" s="616"/>
      <c r="HO48" s="616"/>
      <c r="HP48" s="616"/>
      <c r="HQ48" s="616"/>
      <c r="HR48" s="616"/>
      <c r="HS48" s="616"/>
      <c r="HT48" s="616"/>
      <c r="HU48" s="616"/>
      <c r="HV48" s="616"/>
      <c r="HW48" s="616"/>
      <c r="HX48" s="616"/>
      <c r="HY48" s="616"/>
      <c r="HZ48" s="616"/>
      <c r="IA48" s="616"/>
      <c r="IB48" s="616"/>
      <c r="IC48" s="616"/>
      <c r="ID48" s="616"/>
      <c r="IE48" s="616"/>
      <c r="IF48" s="616"/>
      <c r="IG48" s="616"/>
      <c r="IH48" s="616"/>
      <c r="II48" s="616"/>
      <c r="IJ48" s="616"/>
      <c r="IK48" s="616"/>
      <c r="IL48" s="616"/>
      <c r="IM48" s="11"/>
      <c r="IN48" s="11"/>
      <c r="IO48" s="11"/>
      <c r="IP48" s="11"/>
      <c r="IQ48" s="11"/>
      <c r="IR48" s="11"/>
      <c r="IS48" s="11"/>
      <c r="IT48" s="11"/>
    </row>
    <row r="49" spans="1:254" s="163" customFormat="1" ht="12" customHeight="1">
      <c r="A49" s="624" t="s">
        <v>800</v>
      </c>
      <c r="B49" s="625"/>
      <c r="C49" s="170" t="s">
        <v>958</v>
      </c>
      <c r="D49" s="171" t="s">
        <v>959</v>
      </c>
      <c r="E49" s="626" t="str">
        <f>IF(F48&lt;100,IF(F48&lt;50,"通常状態",IF(F48&lt;60,"暴走Lv1 ",IF(F48&lt;70,"暴走Lv2",IF(F48&lt;80,"暴走Lv3",IF(F48&lt;90,"暴走Lv4","暴走Lv5"))))),IF(F48&lt;110,"臨界Lv1",IF(F48&lt;120,"臨界Lv2",IF(F48&lt;130,"臨界Lv3",IF(F48&lt;140,"臨界Lv4",IF(F48&lt;150,"臨界Lv5",IF(F48&lt;150,"活性Lv5","因子崩壊")))))))</f>
        <v>通常状態</v>
      </c>
      <c r="F49" s="626"/>
      <c r="G49" s="627" t="s">
        <v>15</v>
      </c>
      <c r="H49" s="627"/>
      <c r="I49" s="634"/>
      <c r="J49" s="634"/>
      <c r="K49" s="634"/>
      <c r="L49" s="634"/>
      <c r="M49" s="614"/>
      <c r="N49" s="614"/>
      <c r="O49" s="616"/>
      <c r="P49" s="616"/>
      <c r="Q49" s="616"/>
      <c r="R49" s="616"/>
      <c r="S49" s="616"/>
      <c r="T49" s="616"/>
      <c r="U49" s="616"/>
      <c r="V49" s="616"/>
      <c r="W49" s="616"/>
      <c r="X49" s="616"/>
      <c r="Y49" s="616"/>
      <c r="Z49" s="616"/>
      <c r="AA49" s="616"/>
      <c r="AB49" s="616"/>
      <c r="AC49" s="616"/>
      <c r="AD49" s="616"/>
      <c r="AE49" s="616"/>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c r="CU49" s="616"/>
      <c r="CV49" s="616"/>
      <c r="CW49" s="616"/>
      <c r="CX49" s="616"/>
      <c r="CY49" s="616"/>
      <c r="CZ49" s="616"/>
      <c r="DA49" s="616"/>
      <c r="DB49" s="616"/>
      <c r="DC49" s="616"/>
      <c r="DD49" s="616"/>
      <c r="DE49" s="616"/>
      <c r="DF49" s="616"/>
      <c r="DG49" s="616"/>
      <c r="DH49" s="616"/>
      <c r="DI49" s="616"/>
      <c r="DJ49" s="616"/>
      <c r="DK49" s="616"/>
      <c r="DL49" s="616"/>
      <c r="DM49" s="616"/>
      <c r="DN49" s="616"/>
      <c r="DO49" s="616"/>
      <c r="DP49" s="616"/>
      <c r="DQ49" s="616"/>
      <c r="DR49" s="616"/>
      <c r="DS49" s="616"/>
      <c r="DT49" s="616"/>
      <c r="DU49" s="616"/>
      <c r="DV49" s="616"/>
      <c r="DW49" s="616"/>
      <c r="DX49" s="616"/>
      <c r="DY49" s="616"/>
      <c r="DZ49" s="616"/>
      <c r="EA49" s="616"/>
      <c r="EB49" s="616"/>
      <c r="EC49" s="616"/>
      <c r="ED49" s="616"/>
      <c r="EE49" s="616"/>
      <c r="EF49" s="616"/>
      <c r="EG49" s="616"/>
      <c r="EH49" s="616"/>
      <c r="EI49" s="616"/>
      <c r="EJ49" s="616"/>
      <c r="EK49" s="616"/>
      <c r="EL49" s="616"/>
      <c r="EM49" s="616"/>
      <c r="EN49" s="616"/>
      <c r="EO49" s="616"/>
      <c r="EP49" s="616"/>
      <c r="EQ49" s="616"/>
      <c r="ER49" s="616"/>
      <c r="ES49" s="616"/>
      <c r="ET49" s="616"/>
      <c r="EU49" s="616"/>
      <c r="EV49" s="616"/>
      <c r="EW49" s="616"/>
      <c r="EX49" s="616"/>
      <c r="EY49" s="616"/>
      <c r="EZ49" s="616"/>
      <c r="FA49" s="616"/>
      <c r="FB49" s="616"/>
      <c r="FC49" s="616"/>
      <c r="FD49" s="616"/>
      <c r="FE49" s="616"/>
      <c r="FF49" s="616"/>
      <c r="FG49" s="616"/>
      <c r="FH49" s="616"/>
      <c r="FI49" s="616"/>
      <c r="FJ49" s="616"/>
      <c r="FK49" s="616"/>
      <c r="FL49" s="616"/>
      <c r="FM49" s="616"/>
      <c r="FN49" s="616"/>
      <c r="FO49" s="616"/>
      <c r="FP49" s="616"/>
      <c r="FQ49" s="616"/>
      <c r="FR49" s="616"/>
      <c r="FS49" s="616"/>
      <c r="FT49" s="616"/>
      <c r="FU49" s="616"/>
      <c r="FV49" s="616"/>
      <c r="FW49" s="616"/>
      <c r="FX49" s="616"/>
      <c r="FY49" s="616"/>
      <c r="FZ49" s="616"/>
      <c r="GA49" s="616"/>
      <c r="GB49" s="616"/>
      <c r="GC49" s="616"/>
      <c r="GD49" s="616"/>
      <c r="GE49" s="616"/>
      <c r="GF49" s="616"/>
      <c r="GG49" s="616"/>
      <c r="GH49" s="616"/>
      <c r="GI49" s="616"/>
      <c r="GJ49" s="616"/>
      <c r="GK49" s="616"/>
      <c r="GL49" s="616"/>
      <c r="GM49" s="616"/>
      <c r="GN49" s="616"/>
      <c r="GO49" s="616"/>
      <c r="GP49" s="616"/>
      <c r="GQ49" s="616"/>
      <c r="GR49" s="616"/>
      <c r="GS49" s="616"/>
      <c r="GT49" s="616"/>
      <c r="GU49" s="616"/>
      <c r="GV49" s="616"/>
      <c r="GW49" s="616"/>
      <c r="GX49" s="616"/>
      <c r="GY49" s="616"/>
      <c r="GZ49" s="616"/>
      <c r="HA49" s="616"/>
      <c r="HB49" s="616"/>
      <c r="HC49" s="616"/>
      <c r="HD49" s="616"/>
      <c r="HE49" s="616"/>
      <c r="HF49" s="616"/>
      <c r="HG49" s="616"/>
      <c r="HH49" s="616"/>
      <c r="HI49" s="616"/>
      <c r="HJ49" s="616"/>
      <c r="HK49" s="616"/>
      <c r="HL49" s="616"/>
      <c r="HM49" s="616"/>
      <c r="HN49" s="616"/>
      <c r="HO49" s="616"/>
      <c r="HP49" s="616"/>
      <c r="HQ49" s="616"/>
      <c r="HR49" s="616"/>
      <c r="HS49" s="616"/>
      <c r="HT49" s="616"/>
      <c r="HU49" s="616"/>
      <c r="HV49" s="616"/>
      <c r="HW49" s="616"/>
      <c r="HX49" s="616"/>
      <c r="HY49" s="616"/>
      <c r="HZ49" s="616"/>
      <c r="IA49" s="616"/>
      <c r="IB49" s="616"/>
      <c r="IC49" s="616"/>
      <c r="ID49" s="616"/>
      <c r="IE49" s="616"/>
      <c r="IF49" s="616"/>
      <c r="IG49" s="616"/>
      <c r="IH49" s="616"/>
      <c r="II49" s="616"/>
      <c r="IJ49" s="616"/>
      <c r="IK49" s="616"/>
      <c r="IL49" s="616"/>
      <c r="IM49" s="11"/>
      <c r="IN49" s="11"/>
      <c r="IO49" s="11"/>
      <c r="IP49" s="11"/>
      <c r="IQ49" s="11"/>
      <c r="IR49" s="11"/>
      <c r="IS49" s="11"/>
      <c r="IT49" s="11"/>
    </row>
    <row r="50" spans="1:254" s="163" customFormat="1" ht="12.95" customHeight="1">
      <c r="A50" s="624"/>
      <c r="B50" s="625"/>
      <c r="C50" s="172">
        <f>SUM(L53:IQ53)</f>
        <v>0</v>
      </c>
      <c r="D50" s="173">
        <f>ROUNDDOWN((C50/5),0)+SUM(I51:IL51)</f>
        <v>0</v>
      </c>
      <c r="E50" s="628" t="str">
        <f>IF(F48&lt;50,"未活性",IF(F48&lt;60,"活性Lv1",IF(F48&lt;70,"活性Lv2",IF(F48&lt;80,"活性Lv3",IF(F48&lt;90,"活性Lv4",IF(F48&lt;100,"活性Lv5",IF(F48&lt;150,"活性Lv5","強制キャラロスト")))))))</f>
        <v>未活性</v>
      </c>
      <c r="F50" s="628"/>
      <c r="G50" s="629" t="s">
        <v>19</v>
      </c>
      <c r="H50" s="629"/>
      <c r="I50" s="634"/>
      <c r="J50" s="634"/>
      <c r="K50" s="634"/>
      <c r="L50" s="634"/>
      <c r="M50" s="614"/>
      <c r="N50" s="614"/>
      <c r="O50" s="616"/>
      <c r="P50" s="616"/>
      <c r="Q50" s="616"/>
      <c r="R50" s="616"/>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16"/>
      <c r="BD50" s="616"/>
      <c r="BE50" s="616"/>
      <c r="BF50" s="616"/>
      <c r="BG50" s="616"/>
      <c r="BH50" s="616"/>
      <c r="BI50" s="616"/>
      <c r="BJ50" s="616"/>
      <c r="BK50" s="616"/>
      <c r="BL50" s="616"/>
      <c r="BM50" s="616"/>
      <c r="BN50" s="616"/>
      <c r="BO50" s="616"/>
      <c r="BP50" s="616"/>
      <c r="BQ50" s="616"/>
      <c r="BR50" s="616"/>
      <c r="BS50" s="616"/>
      <c r="BT50" s="616"/>
      <c r="BU50" s="616"/>
      <c r="BV50" s="616"/>
      <c r="BW50" s="616"/>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616"/>
      <c r="CU50" s="616"/>
      <c r="CV50" s="616"/>
      <c r="CW50" s="616"/>
      <c r="CX50" s="616"/>
      <c r="CY50" s="616"/>
      <c r="CZ50" s="616"/>
      <c r="DA50" s="616"/>
      <c r="DB50" s="616"/>
      <c r="DC50" s="616"/>
      <c r="DD50" s="616"/>
      <c r="DE50" s="616"/>
      <c r="DF50" s="616"/>
      <c r="DG50" s="616"/>
      <c r="DH50" s="616"/>
      <c r="DI50" s="616"/>
      <c r="DJ50" s="616"/>
      <c r="DK50" s="616"/>
      <c r="DL50" s="616"/>
      <c r="DM50" s="616"/>
      <c r="DN50" s="616"/>
      <c r="DO50" s="616"/>
      <c r="DP50" s="616"/>
      <c r="DQ50" s="616"/>
      <c r="DR50" s="616"/>
      <c r="DS50" s="616"/>
      <c r="DT50" s="616"/>
      <c r="DU50" s="616"/>
      <c r="DV50" s="616"/>
      <c r="DW50" s="616"/>
      <c r="DX50" s="616"/>
      <c r="DY50" s="616"/>
      <c r="DZ50" s="616"/>
      <c r="EA50" s="616"/>
      <c r="EB50" s="616"/>
      <c r="EC50" s="616"/>
      <c r="ED50" s="616"/>
      <c r="EE50" s="616"/>
      <c r="EF50" s="616"/>
      <c r="EG50" s="616"/>
      <c r="EH50" s="616"/>
      <c r="EI50" s="616"/>
      <c r="EJ50" s="616"/>
      <c r="EK50" s="616"/>
      <c r="EL50" s="616"/>
      <c r="EM50" s="616"/>
      <c r="EN50" s="616"/>
      <c r="EO50" s="616"/>
      <c r="EP50" s="616"/>
      <c r="EQ50" s="616"/>
      <c r="ER50" s="616"/>
      <c r="ES50" s="616"/>
      <c r="ET50" s="616"/>
      <c r="EU50" s="616"/>
      <c r="EV50" s="616"/>
      <c r="EW50" s="616"/>
      <c r="EX50" s="616"/>
      <c r="EY50" s="616"/>
      <c r="EZ50" s="616"/>
      <c r="FA50" s="616"/>
      <c r="FB50" s="616"/>
      <c r="FC50" s="616"/>
      <c r="FD50" s="616"/>
      <c r="FE50" s="616"/>
      <c r="FF50" s="616"/>
      <c r="FG50" s="616"/>
      <c r="FH50" s="616"/>
      <c r="FI50" s="616"/>
      <c r="FJ50" s="616"/>
      <c r="FK50" s="616"/>
      <c r="FL50" s="616"/>
      <c r="FM50" s="616"/>
      <c r="FN50" s="616"/>
      <c r="FO50" s="616"/>
      <c r="FP50" s="616"/>
      <c r="FQ50" s="616"/>
      <c r="FR50" s="616"/>
      <c r="FS50" s="616"/>
      <c r="FT50" s="616"/>
      <c r="FU50" s="616"/>
      <c r="FV50" s="616"/>
      <c r="FW50" s="616"/>
      <c r="FX50" s="616"/>
      <c r="FY50" s="616"/>
      <c r="FZ50" s="616"/>
      <c r="GA50" s="616"/>
      <c r="GB50" s="616"/>
      <c r="GC50" s="616"/>
      <c r="GD50" s="616"/>
      <c r="GE50" s="616"/>
      <c r="GF50" s="616"/>
      <c r="GG50" s="616"/>
      <c r="GH50" s="616"/>
      <c r="GI50" s="616"/>
      <c r="GJ50" s="616"/>
      <c r="GK50" s="616"/>
      <c r="GL50" s="616"/>
      <c r="GM50" s="616"/>
      <c r="GN50" s="616"/>
      <c r="GO50" s="616"/>
      <c r="GP50" s="616"/>
      <c r="GQ50" s="616"/>
      <c r="GR50" s="616"/>
      <c r="GS50" s="616"/>
      <c r="GT50" s="616"/>
      <c r="GU50" s="616"/>
      <c r="GV50" s="616"/>
      <c r="GW50" s="616"/>
      <c r="GX50" s="616"/>
      <c r="GY50" s="616"/>
      <c r="GZ50" s="616"/>
      <c r="HA50" s="616"/>
      <c r="HB50" s="616"/>
      <c r="HC50" s="616"/>
      <c r="HD50" s="616"/>
      <c r="HE50" s="616"/>
      <c r="HF50" s="616"/>
      <c r="HG50" s="616"/>
      <c r="HH50" s="616"/>
      <c r="HI50" s="616"/>
      <c r="HJ50" s="616"/>
      <c r="HK50" s="616"/>
      <c r="HL50" s="616"/>
      <c r="HM50" s="616"/>
      <c r="HN50" s="616"/>
      <c r="HO50" s="616"/>
      <c r="HP50" s="616"/>
      <c r="HQ50" s="616"/>
      <c r="HR50" s="616"/>
      <c r="HS50" s="616"/>
      <c r="HT50" s="616"/>
      <c r="HU50" s="616"/>
      <c r="HV50" s="616"/>
      <c r="HW50" s="616"/>
      <c r="HX50" s="616"/>
      <c r="HY50" s="616"/>
      <c r="HZ50" s="616"/>
      <c r="IA50" s="616"/>
      <c r="IB50" s="616"/>
      <c r="IC50" s="616"/>
      <c r="ID50" s="616"/>
      <c r="IE50" s="616"/>
      <c r="IF50" s="616"/>
      <c r="IG50" s="616"/>
      <c r="IH50" s="616"/>
      <c r="II50" s="616"/>
      <c r="IJ50" s="616"/>
      <c r="IK50" s="616"/>
      <c r="IL50" s="616"/>
      <c r="IM50" s="11"/>
      <c r="IN50" s="11"/>
      <c r="IO50" s="11"/>
      <c r="IP50" s="11"/>
      <c r="IQ50" s="11"/>
      <c r="IR50" s="11"/>
      <c r="IS50" s="11"/>
      <c r="IT50" s="11"/>
    </row>
    <row r="51" spans="1:254" s="179" customFormat="1" ht="12.95" customHeight="1">
      <c r="A51" s="174" t="s">
        <v>808</v>
      </c>
      <c r="B51" s="175"/>
      <c r="C51" s="617" t="str">
        <f>IF(G46="反応型",IF(50&gt;F48,"+0",IF(60&gt;F48,"+1",IF(70&gt;F48,"+2",IF(F48&gt;=70,"+3")))),"活性補正")</f>
        <v>活性補正</v>
      </c>
      <c r="D51" s="176" t="s">
        <v>809</v>
      </c>
      <c r="E51" s="177"/>
      <c r="F51" s="618" t="str">
        <f>IF(G46="増強型",IF(50&gt;F48,"+0",IF(60&gt;F48,"+1",IF(70&gt;F48,"+2",IF(F48&gt;=70,"+3")))),"活性補正")</f>
        <v>活性補正</v>
      </c>
      <c r="G51" s="619" t="s">
        <v>960</v>
      </c>
      <c r="H51" s="619"/>
      <c r="I51" s="620" t="s">
        <v>961</v>
      </c>
      <c r="J51" s="620"/>
      <c r="K51" s="620"/>
      <c r="L51" s="620"/>
      <c r="M51" s="178" t="s">
        <v>962</v>
      </c>
      <c r="N51" s="179" t="s">
        <v>952</v>
      </c>
      <c r="IL51" s="180"/>
      <c r="IM51" s="11"/>
      <c r="IN51" s="11"/>
      <c r="IO51" s="11"/>
      <c r="IP51" s="11"/>
      <c r="IQ51" s="11"/>
      <c r="IR51" s="11"/>
      <c r="IS51" s="11"/>
      <c r="IT51" s="11"/>
    </row>
    <row r="52" spans="1:254" s="190" customFormat="1" ht="12.95" customHeight="1">
      <c r="A52" s="181" t="s">
        <v>896</v>
      </c>
      <c r="B52" s="182"/>
      <c r="C52" s="617"/>
      <c r="D52" s="183" t="s">
        <v>814</v>
      </c>
      <c r="E52" s="184"/>
      <c r="F52" s="618"/>
      <c r="G52" s="621" t="s">
        <v>963</v>
      </c>
      <c r="H52" s="621"/>
      <c r="I52" s="185" t="s">
        <v>964</v>
      </c>
      <c r="J52" s="186"/>
      <c r="K52" s="186" t="s">
        <v>965</v>
      </c>
      <c r="L52" s="187"/>
      <c r="M52" s="188" t="s">
        <v>962</v>
      </c>
      <c r="N52" s="189" t="s">
        <v>952</v>
      </c>
      <c r="O52" s="189"/>
      <c r="IL52" s="191"/>
      <c r="IM52" s="11"/>
      <c r="IN52" s="11"/>
      <c r="IO52" s="11"/>
      <c r="IP52" s="11"/>
      <c r="IQ52" s="11"/>
      <c r="IR52" s="11"/>
      <c r="IS52" s="11"/>
      <c r="IT52" s="11"/>
    </row>
    <row r="53" spans="1:254" s="197" customFormat="1" ht="12" customHeight="1">
      <c r="A53" s="181" t="s">
        <v>897</v>
      </c>
      <c r="B53" s="182"/>
      <c r="C53" s="617"/>
      <c r="D53" s="183" t="s">
        <v>820</v>
      </c>
      <c r="E53" s="184"/>
      <c r="F53" s="618"/>
      <c r="G53" s="622" t="s">
        <v>966</v>
      </c>
      <c r="H53" s="622"/>
      <c r="I53" s="192"/>
      <c r="J53" s="193"/>
      <c r="K53" s="193"/>
      <c r="L53" s="194"/>
      <c r="M53" s="195" t="s">
        <v>967</v>
      </c>
      <c r="N53" s="196" t="s">
        <v>952</v>
      </c>
      <c r="O53" s="196"/>
      <c r="IL53" s="198"/>
      <c r="IM53" s="11"/>
      <c r="IN53" s="11"/>
      <c r="IO53" s="11"/>
      <c r="IP53" s="11"/>
      <c r="IQ53" s="11"/>
      <c r="IR53" s="11"/>
      <c r="IS53" s="11"/>
      <c r="IT53" s="11"/>
    </row>
    <row r="54" spans="1:254" s="197" customFormat="1" ht="12.95" customHeight="1">
      <c r="A54" s="181" t="s">
        <v>363</v>
      </c>
      <c r="B54" s="199"/>
      <c r="C54" s="638" t="str">
        <f>IF(G46="増強型",IF(50&gt;F48,"+0",IF(60&gt;F48,"+1",IF(70&gt;F48,"+2",IF(F48&gt;=70,"+3")))),"活性補正")</f>
        <v>活性補正</v>
      </c>
      <c r="D54" s="183" t="s">
        <v>968</v>
      </c>
      <c r="E54" s="199"/>
      <c r="F54" s="200"/>
      <c r="G54" s="622" t="s">
        <v>969</v>
      </c>
      <c r="H54" s="622"/>
      <c r="I54" s="201" t="s">
        <v>970</v>
      </c>
      <c r="J54" s="202"/>
      <c r="K54" s="196" t="s">
        <v>971</v>
      </c>
      <c r="L54" s="203"/>
      <c r="M54" s="204" t="s">
        <v>967</v>
      </c>
      <c r="N54" s="196" t="s">
        <v>952</v>
      </c>
      <c r="O54" s="196"/>
      <c r="IL54" s="198"/>
      <c r="IM54" s="11"/>
      <c r="IN54" s="11"/>
      <c r="IO54" s="11"/>
      <c r="IP54" s="11"/>
      <c r="IQ54" s="11"/>
      <c r="IR54" s="11"/>
      <c r="IS54" s="11"/>
      <c r="IT54" s="11"/>
    </row>
    <row r="55" spans="1:254" s="211" customFormat="1" ht="12.95" customHeight="1">
      <c r="A55" s="181" t="s">
        <v>972</v>
      </c>
      <c r="B55" s="199"/>
      <c r="C55" s="638"/>
      <c r="D55" s="183" t="s">
        <v>973</v>
      </c>
      <c r="E55" s="199"/>
      <c r="F55" s="205" t="str">
        <f>IF(G46="覚醒型",IF(50&gt;F48,"+0",IF(60&gt;F48,"+1",IF(70&gt;F48,"+2",IF(F48&gt;=70,"+3")))),"活性補正")</f>
        <v>活性補正</v>
      </c>
      <c r="G55" s="639" t="s">
        <v>974</v>
      </c>
      <c r="H55" s="639"/>
      <c r="I55" s="206" t="s">
        <v>975</v>
      </c>
      <c r="J55" s="207"/>
      <c r="K55" s="207" t="s">
        <v>976</v>
      </c>
      <c r="L55" s="208">
        <f>L54</f>
        <v>0</v>
      </c>
      <c r="M55" s="209" t="s">
        <v>962</v>
      </c>
      <c r="N55" s="210" t="s">
        <v>952</v>
      </c>
      <c r="O55" s="210"/>
      <c r="IL55" s="212"/>
      <c r="IM55" s="11"/>
      <c r="IN55" s="11"/>
      <c r="IO55" s="11"/>
      <c r="IP55" s="11"/>
      <c r="IQ55" s="11"/>
      <c r="IR55" s="11"/>
      <c r="IS55" s="11"/>
      <c r="IT55" s="11"/>
    </row>
    <row r="56" spans="1:254" s="11" customFormat="1" ht="12" customHeight="1">
      <c r="A56" s="213" t="s">
        <v>34</v>
      </c>
      <c r="B56" s="214"/>
      <c r="C56" s="213" t="s">
        <v>136</v>
      </c>
      <c r="D56" s="214"/>
      <c r="E56" s="176" t="s">
        <v>209</v>
      </c>
      <c r="F56" s="214"/>
      <c r="G56" s="176" t="s">
        <v>287</v>
      </c>
      <c r="H56" s="214"/>
      <c r="I56" s="176" t="s">
        <v>348</v>
      </c>
      <c r="J56" s="214"/>
      <c r="K56" s="176" t="s">
        <v>402</v>
      </c>
      <c r="L56" s="215"/>
    </row>
    <row r="57" spans="1:254" s="11" customFormat="1" ht="12" customHeight="1">
      <c r="A57" s="216" t="s">
        <v>92</v>
      </c>
      <c r="B57" s="217"/>
      <c r="C57" s="216" t="s">
        <v>171</v>
      </c>
      <c r="D57" s="217"/>
      <c r="E57" s="218" t="s">
        <v>248</v>
      </c>
      <c r="F57" s="217"/>
      <c r="G57" s="218" t="s">
        <v>320</v>
      </c>
      <c r="H57" s="217"/>
      <c r="I57" s="218" t="s">
        <v>375</v>
      </c>
      <c r="J57" s="217"/>
      <c r="K57" s="218" t="s">
        <v>298</v>
      </c>
      <c r="L57" s="219"/>
    </row>
    <row r="59" spans="1:254" s="163" customFormat="1" ht="12.95" customHeight="1">
      <c r="A59" s="611" t="s">
        <v>711</v>
      </c>
      <c r="B59" s="611"/>
      <c r="C59" s="611"/>
      <c r="D59" s="611"/>
      <c r="E59" s="612" t="s">
        <v>712</v>
      </c>
      <c r="F59" s="612"/>
      <c r="G59" s="613" t="s">
        <v>1</v>
      </c>
      <c r="H59" s="613"/>
      <c r="I59" s="613" t="s">
        <v>956</v>
      </c>
      <c r="J59" s="613"/>
      <c r="K59" s="613"/>
      <c r="L59" s="613"/>
      <c r="M59" s="614" t="s">
        <v>951</v>
      </c>
      <c r="N59" s="615" t="s">
        <v>952</v>
      </c>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c r="CU59" s="616"/>
      <c r="CV59" s="616"/>
      <c r="CW59" s="616"/>
      <c r="CX59" s="616"/>
      <c r="CY59" s="616"/>
      <c r="CZ59" s="616"/>
      <c r="DA59" s="616"/>
      <c r="DB59" s="616"/>
      <c r="DC59" s="616"/>
      <c r="DD59" s="616"/>
      <c r="DE59" s="616"/>
      <c r="DF59" s="616"/>
      <c r="DG59" s="616"/>
      <c r="DH59" s="616"/>
      <c r="DI59" s="616"/>
      <c r="DJ59" s="616"/>
      <c r="DK59" s="616"/>
      <c r="DL59" s="616"/>
      <c r="DM59" s="616"/>
      <c r="DN59" s="616"/>
      <c r="DO59" s="616"/>
      <c r="DP59" s="616"/>
      <c r="DQ59" s="616"/>
      <c r="DR59" s="616"/>
      <c r="DS59" s="616"/>
      <c r="DT59" s="616"/>
      <c r="DU59" s="616"/>
      <c r="DV59" s="616"/>
      <c r="DW59" s="616"/>
      <c r="DX59" s="616"/>
      <c r="DY59" s="616"/>
      <c r="DZ59" s="616"/>
      <c r="EA59" s="616"/>
      <c r="EB59" s="616"/>
      <c r="EC59" s="616"/>
      <c r="ED59" s="616"/>
      <c r="EE59" s="616"/>
      <c r="EF59" s="616"/>
      <c r="EG59" s="616"/>
      <c r="EH59" s="616"/>
      <c r="EI59" s="616"/>
      <c r="EJ59" s="616"/>
      <c r="EK59" s="616"/>
      <c r="EL59" s="616"/>
      <c r="EM59" s="616"/>
      <c r="EN59" s="616"/>
      <c r="EO59" s="616"/>
      <c r="EP59" s="616"/>
      <c r="EQ59" s="616"/>
      <c r="ER59" s="616"/>
      <c r="ES59" s="616"/>
      <c r="ET59" s="616"/>
      <c r="EU59" s="616"/>
      <c r="EV59" s="616"/>
      <c r="EW59" s="616"/>
      <c r="EX59" s="616"/>
      <c r="EY59" s="616"/>
      <c r="EZ59" s="616"/>
      <c r="FA59" s="616"/>
      <c r="FB59" s="616"/>
      <c r="FC59" s="616"/>
      <c r="FD59" s="616"/>
      <c r="FE59" s="616"/>
      <c r="FF59" s="616"/>
      <c r="FG59" s="616"/>
      <c r="FH59" s="616"/>
      <c r="FI59" s="616"/>
      <c r="FJ59" s="616"/>
      <c r="FK59" s="616"/>
      <c r="FL59" s="616"/>
      <c r="FM59" s="616"/>
      <c r="FN59" s="616"/>
      <c r="FO59" s="616"/>
      <c r="FP59" s="616"/>
      <c r="FQ59" s="616"/>
      <c r="FR59" s="616"/>
      <c r="FS59" s="616"/>
      <c r="FT59" s="616"/>
      <c r="FU59" s="616"/>
      <c r="FV59" s="616"/>
      <c r="FW59" s="616"/>
      <c r="FX59" s="616"/>
      <c r="FY59" s="616"/>
      <c r="FZ59" s="616"/>
      <c r="GA59" s="616"/>
      <c r="GB59" s="616"/>
      <c r="GC59" s="616"/>
      <c r="GD59" s="616"/>
      <c r="GE59" s="616"/>
      <c r="GF59" s="616"/>
      <c r="GG59" s="616"/>
      <c r="GH59" s="616"/>
      <c r="GI59" s="616"/>
      <c r="GJ59" s="616"/>
      <c r="GK59" s="616"/>
      <c r="GL59" s="616"/>
      <c r="GM59" s="616"/>
      <c r="GN59" s="616"/>
      <c r="GO59" s="616"/>
      <c r="GP59" s="616"/>
      <c r="GQ59" s="616"/>
      <c r="GR59" s="616"/>
      <c r="GS59" s="616"/>
      <c r="GT59" s="616"/>
      <c r="GU59" s="616"/>
      <c r="GV59" s="616"/>
      <c r="GW59" s="616"/>
      <c r="GX59" s="616"/>
      <c r="GY59" s="616"/>
      <c r="GZ59" s="616"/>
      <c r="HA59" s="616"/>
      <c r="HB59" s="616"/>
      <c r="HC59" s="616"/>
      <c r="HD59" s="616"/>
      <c r="HE59" s="616"/>
      <c r="HF59" s="616"/>
      <c r="HG59" s="616"/>
      <c r="HH59" s="616"/>
      <c r="HI59" s="616"/>
      <c r="HJ59" s="616"/>
      <c r="HK59" s="616"/>
      <c r="HL59" s="616"/>
      <c r="HM59" s="616"/>
      <c r="HN59" s="616"/>
      <c r="HO59" s="616"/>
      <c r="HP59" s="616"/>
      <c r="HQ59" s="616"/>
      <c r="HR59" s="616"/>
      <c r="HS59" s="616"/>
      <c r="HT59" s="616"/>
      <c r="HU59" s="616"/>
      <c r="HV59" s="616"/>
      <c r="HW59" s="616"/>
      <c r="HX59" s="616"/>
      <c r="HY59" s="616"/>
      <c r="HZ59" s="616"/>
      <c r="IA59" s="616"/>
      <c r="IB59" s="616"/>
      <c r="IC59" s="616"/>
      <c r="ID59" s="616"/>
      <c r="IE59" s="616"/>
      <c r="IF59" s="616"/>
      <c r="IG59" s="616"/>
      <c r="IH59" s="616"/>
      <c r="II59" s="616"/>
      <c r="IJ59" s="616"/>
      <c r="IK59" s="616"/>
      <c r="IL59" s="630"/>
      <c r="IM59" s="11"/>
      <c r="IN59" s="11"/>
      <c r="IO59" s="11"/>
      <c r="IP59" s="11"/>
      <c r="IQ59" s="11"/>
      <c r="IR59" s="11"/>
      <c r="IS59" s="11"/>
      <c r="IT59" s="11"/>
    </row>
    <row r="60" spans="1:254" s="163" customFormat="1" ht="12.95" customHeight="1">
      <c r="A60" s="631"/>
      <c r="B60" s="631"/>
      <c r="C60" s="631"/>
      <c r="D60" s="631"/>
      <c r="E60" s="632"/>
      <c r="F60" s="632"/>
      <c r="G60" s="633" t="s">
        <v>19</v>
      </c>
      <c r="H60" s="633"/>
      <c r="I60" s="634"/>
      <c r="J60" s="634"/>
      <c r="K60" s="634"/>
      <c r="L60" s="634"/>
      <c r="M60" s="614"/>
      <c r="N60" s="615"/>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c r="CU60" s="616"/>
      <c r="CV60" s="616"/>
      <c r="CW60" s="616"/>
      <c r="CX60" s="616"/>
      <c r="CY60" s="616"/>
      <c r="CZ60" s="616"/>
      <c r="DA60" s="616"/>
      <c r="DB60" s="616"/>
      <c r="DC60" s="616"/>
      <c r="DD60" s="616"/>
      <c r="DE60" s="616"/>
      <c r="DF60" s="616"/>
      <c r="DG60" s="616"/>
      <c r="DH60" s="616"/>
      <c r="DI60" s="616"/>
      <c r="DJ60" s="616"/>
      <c r="DK60" s="616"/>
      <c r="DL60" s="616"/>
      <c r="DM60" s="616"/>
      <c r="DN60" s="616"/>
      <c r="DO60" s="616"/>
      <c r="DP60" s="616"/>
      <c r="DQ60" s="616"/>
      <c r="DR60" s="616"/>
      <c r="DS60" s="616"/>
      <c r="DT60" s="616"/>
      <c r="DU60" s="616"/>
      <c r="DV60" s="616"/>
      <c r="DW60" s="616"/>
      <c r="DX60" s="616"/>
      <c r="DY60" s="616"/>
      <c r="DZ60" s="616"/>
      <c r="EA60" s="616"/>
      <c r="EB60" s="616"/>
      <c r="EC60" s="616"/>
      <c r="ED60" s="616"/>
      <c r="EE60" s="616"/>
      <c r="EF60" s="616"/>
      <c r="EG60" s="616"/>
      <c r="EH60" s="616"/>
      <c r="EI60" s="616"/>
      <c r="EJ60" s="616"/>
      <c r="EK60" s="616"/>
      <c r="EL60" s="616"/>
      <c r="EM60" s="616"/>
      <c r="EN60" s="616"/>
      <c r="EO60" s="616"/>
      <c r="EP60" s="616"/>
      <c r="EQ60" s="616"/>
      <c r="ER60" s="616"/>
      <c r="ES60" s="616"/>
      <c r="ET60" s="616"/>
      <c r="EU60" s="616"/>
      <c r="EV60" s="616"/>
      <c r="EW60" s="616"/>
      <c r="EX60" s="616"/>
      <c r="EY60" s="616"/>
      <c r="EZ60" s="616"/>
      <c r="FA60" s="616"/>
      <c r="FB60" s="616"/>
      <c r="FC60" s="616"/>
      <c r="FD60" s="616"/>
      <c r="FE60" s="616"/>
      <c r="FF60" s="616"/>
      <c r="FG60" s="616"/>
      <c r="FH60" s="616"/>
      <c r="FI60" s="616"/>
      <c r="FJ60" s="616"/>
      <c r="FK60" s="616"/>
      <c r="FL60" s="616"/>
      <c r="FM60" s="616"/>
      <c r="FN60" s="616"/>
      <c r="FO60" s="616"/>
      <c r="FP60" s="616"/>
      <c r="FQ60" s="616"/>
      <c r="FR60" s="616"/>
      <c r="FS60" s="616"/>
      <c r="FT60" s="616"/>
      <c r="FU60" s="616"/>
      <c r="FV60" s="616"/>
      <c r="FW60" s="616"/>
      <c r="FX60" s="616"/>
      <c r="FY60" s="616"/>
      <c r="FZ60" s="616"/>
      <c r="GA60" s="616"/>
      <c r="GB60" s="616"/>
      <c r="GC60" s="616"/>
      <c r="GD60" s="616"/>
      <c r="GE60" s="616"/>
      <c r="GF60" s="616"/>
      <c r="GG60" s="616"/>
      <c r="GH60" s="616"/>
      <c r="GI60" s="616"/>
      <c r="GJ60" s="616"/>
      <c r="GK60" s="616"/>
      <c r="GL60" s="616"/>
      <c r="GM60" s="616"/>
      <c r="GN60" s="616"/>
      <c r="GO60" s="616"/>
      <c r="GP60" s="616"/>
      <c r="GQ60" s="616"/>
      <c r="GR60" s="616"/>
      <c r="GS60" s="616"/>
      <c r="GT60" s="616"/>
      <c r="GU60" s="616"/>
      <c r="GV60" s="616"/>
      <c r="GW60" s="616"/>
      <c r="GX60" s="616"/>
      <c r="GY60" s="616"/>
      <c r="GZ60" s="616"/>
      <c r="HA60" s="616"/>
      <c r="HB60" s="616"/>
      <c r="HC60" s="616"/>
      <c r="HD60" s="616"/>
      <c r="HE60" s="616"/>
      <c r="HF60" s="616"/>
      <c r="HG60" s="616"/>
      <c r="HH60" s="616"/>
      <c r="HI60" s="616"/>
      <c r="HJ60" s="616"/>
      <c r="HK60" s="616"/>
      <c r="HL60" s="616"/>
      <c r="HM60" s="616"/>
      <c r="HN60" s="616"/>
      <c r="HO60" s="616"/>
      <c r="HP60" s="616"/>
      <c r="HQ60" s="616"/>
      <c r="HR60" s="616"/>
      <c r="HS60" s="616"/>
      <c r="HT60" s="616"/>
      <c r="HU60" s="616"/>
      <c r="HV60" s="616"/>
      <c r="HW60" s="616"/>
      <c r="HX60" s="616"/>
      <c r="HY60" s="616"/>
      <c r="HZ60" s="616"/>
      <c r="IA60" s="616"/>
      <c r="IB60" s="616"/>
      <c r="IC60" s="616"/>
      <c r="ID60" s="616"/>
      <c r="IE60" s="616"/>
      <c r="IF60" s="616"/>
      <c r="IG60" s="616"/>
      <c r="IH60" s="616"/>
      <c r="II60" s="616"/>
      <c r="IJ60" s="616"/>
      <c r="IK60" s="616"/>
      <c r="IL60" s="616"/>
      <c r="IM60" s="11"/>
      <c r="IN60" s="11"/>
      <c r="IO60" s="11"/>
      <c r="IP60" s="11"/>
      <c r="IQ60" s="11"/>
      <c r="IR60" s="11"/>
      <c r="IS60" s="11"/>
      <c r="IT60" s="11"/>
    </row>
    <row r="61" spans="1:254" s="163" customFormat="1" ht="12.95" customHeight="1">
      <c r="A61" s="635" t="s">
        <v>957</v>
      </c>
      <c r="B61" s="635"/>
      <c r="C61" s="636" t="s">
        <v>776</v>
      </c>
      <c r="D61" s="636"/>
      <c r="E61" s="637" t="s">
        <v>782</v>
      </c>
      <c r="F61" s="637"/>
      <c r="G61" s="627" t="s">
        <v>4</v>
      </c>
      <c r="H61" s="627"/>
      <c r="I61" s="634"/>
      <c r="J61" s="634"/>
      <c r="K61" s="634"/>
      <c r="L61" s="634"/>
      <c r="M61" s="614"/>
      <c r="N61" s="615"/>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c r="CU61" s="616"/>
      <c r="CV61" s="616"/>
      <c r="CW61" s="616"/>
      <c r="CX61" s="616"/>
      <c r="CY61" s="616"/>
      <c r="CZ61" s="616"/>
      <c r="DA61" s="616"/>
      <c r="DB61" s="616"/>
      <c r="DC61" s="616"/>
      <c r="DD61" s="616"/>
      <c r="DE61" s="616"/>
      <c r="DF61" s="616"/>
      <c r="DG61" s="616"/>
      <c r="DH61" s="616"/>
      <c r="DI61" s="616"/>
      <c r="DJ61" s="616"/>
      <c r="DK61" s="616"/>
      <c r="DL61" s="616"/>
      <c r="DM61" s="616"/>
      <c r="DN61" s="616"/>
      <c r="DO61" s="616"/>
      <c r="DP61" s="616"/>
      <c r="DQ61" s="616"/>
      <c r="DR61" s="616"/>
      <c r="DS61" s="616"/>
      <c r="DT61" s="616"/>
      <c r="DU61" s="616"/>
      <c r="DV61" s="616"/>
      <c r="DW61" s="616"/>
      <c r="DX61" s="616"/>
      <c r="DY61" s="616"/>
      <c r="DZ61" s="616"/>
      <c r="EA61" s="616"/>
      <c r="EB61" s="616"/>
      <c r="EC61" s="616"/>
      <c r="ED61" s="616"/>
      <c r="EE61" s="616"/>
      <c r="EF61" s="616"/>
      <c r="EG61" s="616"/>
      <c r="EH61" s="616"/>
      <c r="EI61" s="616"/>
      <c r="EJ61" s="616"/>
      <c r="EK61" s="616"/>
      <c r="EL61" s="616"/>
      <c r="EM61" s="616"/>
      <c r="EN61" s="616"/>
      <c r="EO61" s="616"/>
      <c r="EP61" s="616"/>
      <c r="EQ61" s="616"/>
      <c r="ER61" s="616"/>
      <c r="ES61" s="616"/>
      <c r="ET61" s="616"/>
      <c r="EU61" s="616"/>
      <c r="EV61" s="616"/>
      <c r="EW61" s="616"/>
      <c r="EX61" s="616"/>
      <c r="EY61" s="616"/>
      <c r="EZ61" s="616"/>
      <c r="FA61" s="616"/>
      <c r="FB61" s="616"/>
      <c r="FC61" s="616"/>
      <c r="FD61" s="616"/>
      <c r="FE61" s="616"/>
      <c r="FF61" s="616"/>
      <c r="FG61" s="616"/>
      <c r="FH61" s="616"/>
      <c r="FI61" s="616"/>
      <c r="FJ61" s="616"/>
      <c r="FK61" s="616"/>
      <c r="FL61" s="616"/>
      <c r="FM61" s="616"/>
      <c r="FN61" s="616"/>
      <c r="FO61" s="616"/>
      <c r="FP61" s="616"/>
      <c r="FQ61" s="616"/>
      <c r="FR61" s="616"/>
      <c r="FS61" s="616"/>
      <c r="FT61" s="616"/>
      <c r="FU61" s="616"/>
      <c r="FV61" s="616"/>
      <c r="FW61" s="616"/>
      <c r="FX61" s="616"/>
      <c r="FY61" s="616"/>
      <c r="FZ61" s="616"/>
      <c r="GA61" s="616"/>
      <c r="GB61" s="616"/>
      <c r="GC61" s="616"/>
      <c r="GD61" s="616"/>
      <c r="GE61" s="616"/>
      <c r="GF61" s="616"/>
      <c r="GG61" s="616"/>
      <c r="GH61" s="616"/>
      <c r="GI61" s="616"/>
      <c r="GJ61" s="616"/>
      <c r="GK61" s="616"/>
      <c r="GL61" s="616"/>
      <c r="GM61" s="616"/>
      <c r="GN61" s="616"/>
      <c r="GO61" s="616"/>
      <c r="GP61" s="616"/>
      <c r="GQ61" s="616"/>
      <c r="GR61" s="616"/>
      <c r="GS61" s="616"/>
      <c r="GT61" s="616"/>
      <c r="GU61" s="616"/>
      <c r="GV61" s="616"/>
      <c r="GW61" s="616"/>
      <c r="GX61" s="616"/>
      <c r="GY61" s="616"/>
      <c r="GZ61" s="616"/>
      <c r="HA61" s="616"/>
      <c r="HB61" s="616"/>
      <c r="HC61" s="616"/>
      <c r="HD61" s="616"/>
      <c r="HE61" s="616"/>
      <c r="HF61" s="616"/>
      <c r="HG61" s="616"/>
      <c r="HH61" s="616"/>
      <c r="HI61" s="616"/>
      <c r="HJ61" s="616"/>
      <c r="HK61" s="616"/>
      <c r="HL61" s="616"/>
      <c r="HM61" s="616"/>
      <c r="HN61" s="616"/>
      <c r="HO61" s="616"/>
      <c r="HP61" s="616"/>
      <c r="HQ61" s="616"/>
      <c r="HR61" s="616"/>
      <c r="HS61" s="616"/>
      <c r="HT61" s="616"/>
      <c r="HU61" s="616"/>
      <c r="HV61" s="616"/>
      <c r="HW61" s="616"/>
      <c r="HX61" s="616"/>
      <c r="HY61" s="616"/>
      <c r="HZ61" s="616"/>
      <c r="IA61" s="616"/>
      <c r="IB61" s="616"/>
      <c r="IC61" s="616"/>
      <c r="ID61" s="616"/>
      <c r="IE61" s="616"/>
      <c r="IF61" s="616"/>
      <c r="IG61" s="616"/>
      <c r="IH61" s="616"/>
      <c r="II61" s="616"/>
      <c r="IJ61" s="616"/>
      <c r="IK61" s="616"/>
      <c r="IL61" s="616"/>
      <c r="IM61" s="11"/>
      <c r="IN61" s="11"/>
      <c r="IO61" s="11"/>
      <c r="IP61" s="11"/>
      <c r="IQ61" s="11"/>
      <c r="IR61" s="11"/>
      <c r="IS61" s="11"/>
      <c r="IT61" s="11"/>
    </row>
    <row r="62" spans="1:254" s="163" customFormat="1" ht="12.95" customHeight="1">
      <c r="A62" s="164">
        <f>B62+SUM(O66:IL66)</f>
        <v>0</v>
      </c>
      <c r="B62" s="165">
        <f>J66+L66</f>
        <v>0</v>
      </c>
      <c r="C62" s="166">
        <f>D62-SUM(O67:IL67)+SUM(O68:IL68)</f>
        <v>0</v>
      </c>
      <c r="D62" s="167">
        <f>J68+L68</f>
        <v>0</v>
      </c>
      <c r="E62" s="168">
        <f>J69+L69</f>
        <v>0</v>
      </c>
      <c r="F62" s="169">
        <f>E62+SUM(O69:IL69)</f>
        <v>0</v>
      </c>
      <c r="G62" s="640" t="s">
        <v>19</v>
      </c>
      <c r="H62" s="640"/>
      <c r="I62" s="634"/>
      <c r="J62" s="634"/>
      <c r="K62" s="634"/>
      <c r="L62" s="634"/>
      <c r="M62" s="614"/>
      <c r="N62" s="614"/>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c r="CU62" s="616"/>
      <c r="CV62" s="616"/>
      <c r="CW62" s="616"/>
      <c r="CX62" s="616"/>
      <c r="CY62" s="616"/>
      <c r="CZ62" s="616"/>
      <c r="DA62" s="616"/>
      <c r="DB62" s="616"/>
      <c r="DC62" s="616"/>
      <c r="DD62" s="616"/>
      <c r="DE62" s="616"/>
      <c r="DF62" s="616"/>
      <c r="DG62" s="616"/>
      <c r="DH62" s="616"/>
      <c r="DI62" s="616"/>
      <c r="DJ62" s="616"/>
      <c r="DK62" s="616"/>
      <c r="DL62" s="616"/>
      <c r="DM62" s="616"/>
      <c r="DN62" s="616"/>
      <c r="DO62" s="616"/>
      <c r="DP62" s="616"/>
      <c r="DQ62" s="616"/>
      <c r="DR62" s="616"/>
      <c r="DS62" s="616"/>
      <c r="DT62" s="616"/>
      <c r="DU62" s="616"/>
      <c r="DV62" s="616"/>
      <c r="DW62" s="616"/>
      <c r="DX62" s="616"/>
      <c r="DY62" s="616"/>
      <c r="DZ62" s="616"/>
      <c r="EA62" s="616"/>
      <c r="EB62" s="616"/>
      <c r="EC62" s="616"/>
      <c r="ED62" s="616"/>
      <c r="EE62" s="616"/>
      <c r="EF62" s="616"/>
      <c r="EG62" s="616"/>
      <c r="EH62" s="616"/>
      <c r="EI62" s="616"/>
      <c r="EJ62" s="616"/>
      <c r="EK62" s="616"/>
      <c r="EL62" s="616"/>
      <c r="EM62" s="616"/>
      <c r="EN62" s="616"/>
      <c r="EO62" s="616"/>
      <c r="EP62" s="616"/>
      <c r="EQ62" s="616"/>
      <c r="ER62" s="616"/>
      <c r="ES62" s="616"/>
      <c r="ET62" s="616"/>
      <c r="EU62" s="616"/>
      <c r="EV62" s="616"/>
      <c r="EW62" s="616"/>
      <c r="EX62" s="616"/>
      <c r="EY62" s="616"/>
      <c r="EZ62" s="616"/>
      <c r="FA62" s="616"/>
      <c r="FB62" s="616"/>
      <c r="FC62" s="616"/>
      <c r="FD62" s="616"/>
      <c r="FE62" s="616"/>
      <c r="FF62" s="616"/>
      <c r="FG62" s="616"/>
      <c r="FH62" s="616"/>
      <c r="FI62" s="616"/>
      <c r="FJ62" s="616"/>
      <c r="FK62" s="616"/>
      <c r="FL62" s="616"/>
      <c r="FM62" s="616"/>
      <c r="FN62" s="616"/>
      <c r="FO62" s="616"/>
      <c r="FP62" s="616"/>
      <c r="FQ62" s="616"/>
      <c r="FR62" s="616"/>
      <c r="FS62" s="616"/>
      <c r="FT62" s="616"/>
      <c r="FU62" s="616"/>
      <c r="FV62" s="616"/>
      <c r="FW62" s="616"/>
      <c r="FX62" s="616"/>
      <c r="FY62" s="616"/>
      <c r="FZ62" s="616"/>
      <c r="GA62" s="616"/>
      <c r="GB62" s="616"/>
      <c r="GC62" s="616"/>
      <c r="GD62" s="616"/>
      <c r="GE62" s="616"/>
      <c r="GF62" s="616"/>
      <c r="GG62" s="616"/>
      <c r="GH62" s="616"/>
      <c r="GI62" s="616"/>
      <c r="GJ62" s="616"/>
      <c r="GK62" s="616"/>
      <c r="GL62" s="616"/>
      <c r="GM62" s="616"/>
      <c r="GN62" s="616"/>
      <c r="GO62" s="616"/>
      <c r="GP62" s="616"/>
      <c r="GQ62" s="616"/>
      <c r="GR62" s="616"/>
      <c r="GS62" s="616"/>
      <c r="GT62" s="616"/>
      <c r="GU62" s="616"/>
      <c r="GV62" s="616"/>
      <c r="GW62" s="616"/>
      <c r="GX62" s="616"/>
      <c r="GY62" s="616"/>
      <c r="GZ62" s="616"/>
      <c r="HA62" s="616"/>
      <c r="HB62" s="616"/>
      <c r="HC62" s="616"/>
      <c r="HD62" s="616"/>
      <c r="HE62" s="616"/>
      <c r="HF62" s="616"/>
      <c r="HG62" s="616"/>
      <c r="HH62" s="616"/>
      <c r="HI62" s="616"/>
      <c r="HJ62" s="616"/>
      <c r="HK62" s="616"/>
      <c r="HL62" s="616"/>
      <c r="HM62" s="616"/>
      <c r="HN62" s="616"/>
      <c r="HO62" s="616"/>
      <c r="HP62" s="616"/>
      <c r="HQ62" s="616"/>
      <c r="HR62" s="616"/>
      <c r="HS62" s="616"/>
      <c r="HT62" s="616"/>
      <c r="HU62" s="616"/>
      <c r="HV62" s="616"/>
      <c r="HW62" s="616"/>
      <c r="HX62" s="616"/>
      <c r="HY62" s="616"/>
      <c r="HZ62" s="616"/>
      <c r="IA62" s="616"/>
      <c r="IB62" s="616"/>
      <c r="IC62" s="616"/>
      <c r="ID62" s="616"/>
      <c r="IE62" s="616"/>
      <c r="IF62" s="616"/>
      <c r="IG62" s="616"/>
      <c r="IH62" s="616"/>
      <c r="II62" s="616"/>
      <c r="IJ62" s="616"/>
      <c r="IK62" s="616"/>
      <c r="IL62" s="616"/>
      <c r="IM62" s="11"/>
      <c r="IN62" s="11"/>
      <c r="IO62" s="11"/>
      <c r="IP62" s="11"/>
      <c r="IQ62" s="11"/>
      <c r="IR62" s="11"/>
      <c r="IS62" s="11"/>
      <c r="IT62" s="11"/>
    </row>
    <row r="63" spans="1:254" s="163" customFormat="1" ht="12" customHeight="1">
      <c r="A63" s="624" t="s">
        <v>800</v>
      </c>
      <c r="B63" s="625"/>
      <c r="C63" s="170" t="s">
        <v>958</v>
      </c>
      <c r="D63" s="171" t="s">
        <v>959</v>
      </c>
      <c r="E63" s="626" t="str">
        <f>IF(F62&lt;100,IF(F62&lt;50,"通常状態",IF(F62&lt;60,"暴走Lv1 ",IF(F62&lt;70,"暴走Lv2",IF(F62&lt;80,"暴走Lv3",IF(F62&lt;90,"暴走Lv4","暴走Lv5"))))),IF(F62&lt;110,"臨界Lv1",IF(F62&lt;120,"臨界Lv2",IF(F62&lt;130,"臨界Lv3",IF(F62&lt;140,"臨界Lv4",IF(F62&lt;150,"臨界Lv5",IF(F62&lt;150,"活性Lv5","因子崩壊")))))))</f>
        <v>通常状態</v>
      </c>
      <c r="F63" s="626"/>
      <c r="G63" s="627" t="s">
        <v>15</v>
      </c>
      <c r="H63" s="627"/>
      <c r="I63" s="634"/>
      <c r="J63" s="634"/>
      <c r="K63" s="634"/>
      <c r="L63" s="634"/>
      <c r="M63" s="614"/>
      <c r="N63" s="614"/>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c r="CU63" s="616"/>
      <c r="CV63" s="616"/>
      <c r="CW63" s="616"/>
      <c r="CX63" s="616"/>
      <c r="CY63" s="616"/>
      <c r="CZ63" s="616"/>
      <c r="DA63" s="616"/>
      <c r="DB63" s="616"/>
      <c r="DC63" s="616"/>
      <c r="DD63" s="616"/>
      <c r="DE63" s="616"/>
      <c r="DF63" s="616"/>
      <c r="DG63" s="616"/>
      <c r="DH63" s="616"/>
      <c r="DI63" s="616"/>
      <c r="DJ63" s="616"/>
      <c r="DK63" s="616"/>
      <c r="DL63" s="616"/>
      <c r="DM63" s="616"/>
      <c r="DN63" s="616"/>
      <c r="DO63" s="616"/>
      <c r="DP63" s="616"/>
      <c r="DQ63" s="616"/>
      <c r="DR63" s="616"/>
      <c r="DS63" s="616"/>
      <c r="DT63" s="616"/>
      <c r="DU63" s="616"/>
      <c r="DV63" s="616"/>
      <c r="DW63" s="616"/>
      <c r="DX63" s="616"/>
      <c r="DY63" s="616"/>
      <c r="DZ63" s="616"/>
      <c r="EA63" s="616"/>
      <c r="EB63" s="616"/>
      <c r="EC63" s="616"/>
      <c r="ED63" s="616"/>
      <c r="EE63" s="616"/>
      <c r="EF63" s="616"/>
      <c r="EG63" s="616"/>
      <c r="EH63" s="616"/>
      <c r="EI63" s="616"/>
      <c r="EJ63" s="616"/>
      <c r="EK63" s="616"/>
      <c r="EL63" s="616"/>
      <c r="EM63" s="616"/>
      <c r="EN63" s="616"/>
      <c r="EO63" s="616"/>
      <c r="EP63" s="616"/>
      <c r="EQ63" s="616"/>
      <c r="ER63" s="616"/>
      <c r="ES63" s="616"/>
      <c r="ET63" s="616"/>
      <c r="EU63" s="616"/>
      <c r="EV63" s="616"/>
      <c r="EW63" s="616"/>
      <c r="EX63" s="616"/>
      <c r="EY63" s="616"/>
      <c r="EZ63" s="616"/>
      <c r="FA63" s="616"/>
      <c r="FB63" s="616"/>
      <c r="FC63" s="616"/>
      <c r="FD63" s="616"/>
      <c r="FE63" s="616"/>
      <c r="FF63" s="616"/>
      <c r="FG63" s="616"/>
      <c r="FH63" s="616"/>
      <c r="FI63" s="616"/>
      <c r="FJ63" s="616"/>
      <c r="FK63" s="616"/>
      <c r="FL63" s="616"/>
      <c r="FM63" s="616"/>
      <c r="FN63" s="616"/>
      <c r="FO63" s="616"/>
      <c r="FP63" s="616"/>
      <c r="FQ63" s="616"/>
      <c r="FR63" s="616"/>
      <c r="FS63" s="616"/>
      <c r="FT63" s="616"/>
      <c r="FU63" s="616"/>
      <c r="FV63" s="616"/>
      <c r="FW63" s="616"/>
      <c r="FX63" s="616"/>
      <c r="FY63" s="616"/>
      <c r="FZ63" s="616"/>
      <c r="GA63" s="616"/>
      <c r="GB63" s="616"/>
      <c r="GC63" s="616"/>
      <c r="GD63" s="616"/>
      <c r="GE63" s="616"/>
      <c r="GF63" s="616"/>
      <c r="GG63" s="616"/>
      <c r="GH63" s="616"/>
      <c r="GI63" s="616"/>
      <c r="GJ63" s="616"/>
      <c r="GK63" s="616"/>
      <c r="GL63" s="616"/>
      <c r="GM63" s="616"/>
      <c r="GN63" s="616"/>
      <c r="GO63" s="616"/>
      <c r="GP63" s="616"/>
      <c r="GQ63" s="616"/>
      <c r="GR63" s="616"/>
      <c r="GS63" s="616"/>
      <c r="GT63" s="616"/>
      <c r="GU63" s="616"/>
      <c r="GV63" s="616"/>
      <c r="GW63" s="616"/>
      <c r="GX63" s="616"/>
      <c r="GY63" s="616"/>
      <c r="GZ63" s="616"/>
      <c r="HA63" s="616"/>
      <c r="HB63" s="616"/>
      <c r="HC63" s="616"/>
      <c r="HD63" s="616"/>
      <c r="HE63" s="616"/>
      <c r="HF63" s="616"/>
      <c r="HG63" s="616"/>
      <c r="HH63" s="616"/>
      <c r="HI63" s="616"/>
      <c r="HJ63" s="616"/>
      <c r="HK63" s="616"/>
      <c r="HL63" s="616"/>
      <c r="HM63" s="616"/>
      <c r="HN63" s="616"/>
      <c r="HO63" s="616"/>
      <c r="HP63" s="616"/>
      <c r="HQ63" s="616"/>
      <c r="HR63" s="616"/>
      <c r="HS63" s="616"/>
      <c r="HT63" s="616"/>
      <c r="HU63" s="616"/>
      <c r="HV63" s="616"/>
      <c r="HW63" s="616"/>
      <c r="HX63" s="616"/>
      <c r="HY63" s="616"/>
      <c r="HZ63" s="616"/>
      <c r="IA63" s="616"/>
      <c r="IB63" s="616"/>
      <c r="IC63" s="616"/>
      <c r="ID63" s="616"/>
      <c r="IE63" s="616"/>
      <c r="IF63" s="616"/>
      <c r="IG63" s="616"/>
      <c r="IH63" s="616"/>
      <c r="II63" s="616"/>
      <c r="IJ63" s="616"/>
      <c r="IK63" s="616"/>
      <c r="IL63" s="616"/>
      <c r="IM63" s="11"/>
      <c r="IN63" s="11"/>
      <c r="IO63" s="11"/>
      <c r="IP63" s="11"/>
      <c r="IQ63" s="11"/>
      <c r="IR63" s="11"/>
      <c r="IS63" s="11"/>
      <c r="IT63" s="11"/>
    </row>
    <row r="64" spans="1:254" s="163" customFormat="1" ht="12.95" customHeight="1">
      <c r="A64" s="624"/>
      <c r="B64" s="625"/>
      <c r="C64" s="172">
        <f>SUM(L67:IQ67)</f>
        <v>0</v>
      </c>
      <c r="D64" s="173">
        <f>ROUNDDOWN((C64/5),0)+SUM(I65:IL65)</f>
        <v>0</v>
      </c>
      <c r="E64" s="628" t="str">
        <f>IF(F62&lt;50,"未活性",IF(F62&lt;60,"活性Lv1",IF(F62&lt;70,"活性Lv2",IF(F62&lt;80,"活性Lv3",IF(F62&lt;90,"活性Lv4",IF(F62&lt;100,"活性Lv5",IF(F62&lt;150,"活性Lv5","強制キャラロスト")))))))</f>
        <v>未活性</v>
      </c>
      <c r="F64" s="628"/>
      <c r="G64" s="629" t="s">
        <v>19</v>
      </c>
      <c r="H64" s="629"/>
      <c r="I64" s="634"/>
      <c r="J64" s="634"/>
      <c r="K64" s="634"/>
      <c r="L64" s="634"/>
      <c r="M64" s="614"/>
      <c r="N64" s="614"/>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c r="CU64" s="616"/>
      <c r="CV64" s="616"/>
      <c r="CW64" s="616"/>
      <c r="CX64" s="616"/>
      <c r="CY64" s="616"/>
      <c r="CZ64" s="616"/>
      <c r="DA64" s="616"/>
      <c r="DB64" s="616"/>
      <c r="DC64" s="616"/>
      <c r="DD64" s="616"/>
      <c r="DE64" s="616"/>
      <c r="DF64" s="616"/>
      <c r="DG64" s="616"/>
      <c r="DH64" s="616"/>
      <c r="DI64" s="616"/>
      <c r="DJ64" s="616"/>
      <c r="DK64" s="616"/>
      <c r="DL64" s="616"/>
      <c r="DM64" s="616"/>
      <c r="DN64" s="616"/>
      <c r="DO64" s="616"/>
      <c r="DP64" s="616"/>
      <c r="DQ64" s="616"/>
      <c r="DR64" s="616"/>
      <c r="DS64" s="616"/>
      <c r="DT64" s="616"/>
      <c r="DU64" s="616"/>
      <c r="DV64" s="616"/>
      <c r="DW64" s="616"/>
      <c r="DX64" s="616"/>
      <c r="DY64" s="616"/>
      <c r="DZ64" s="616"/>
      <c r="EA64" s="616"/>
      <c r="EB64" s="616"/>
      <c r="EC64" s="616"/>
      <c r="ED64" s="616"/>
      <c r="EE64" s="616"/>
      <c r="EF64" s="616"/>
      <c r="EG64" s="616"/>
      <c r="EH64" s="616"/>
      <c r="EI64" s="616"/>
      <c r="EJ64" s="616"/>
      <c r="EK64" s="616"/>
      <c r="EL64" s="616"/>
      <c r="EM64" s="616"/>
      <c r="EN64" s="616"/>
      <c r="EO64" s="616"/>
      <c r="EP64" s="616"/>
      <c r="EQ64" s="616"/>
      <c r="ER64" s="616"/>
      <c r="ES64" s="616"/>
      <c r="ET64" s="616"/>
      <c r="EU64" s="616"/>
      <c r="EV64" s="616"/>
      <c r="EW64" s="616"/>
      <c r="EX64" s="616"/>
      <c r="EY64" s="616"/>
      <c r="EZ64" s="616"/>
      <c r="FA64" s="616"/>
      <c r="FB64" s="616"/>
      <c r="FC64" s="616"/>
      <c r="FD64" s="616"/>
      <c r="FE64" s="616"/>
      <c r="FF64" s="616"/>
      <c r="FG64" s="616"/>
      <c r="FH64" s="616"/>
      <c r="FI64" s="616"/>
      <c r="FJ64" s="616"/>
      <c r="FK64" s="616"/>
      <c r="FL64" s="616"/>
      <c r="FM64" s="616"/>
      <c r="FN64" s="616"/>
      <c r="FO64" s="616"/>
      <c r="FP64" s="616"/>
      <c r="FQ64" s="616"/>
      <c r="FR64" s="616"/>
      <c r="FS64" s="616"/>
      <c r="FT64" s="616"/>
      <c r="FU64" s="616"/>
      <c r="FV64" s="616"/>
      <c r="FW64" s="616"/>
      <c r="FX64" s="616"/>
      <c r="FY64" s="616"/>
      <c r="FZ64" s="616"/>
      <c r="GA64" s="616"/>
      <c r="GB64" s="616"/>
      <c r="GC64" s="616"/>
      <c r="GD64" s="616"/>
      <c r="GE64" s="616"/>
      <c r="GF64" s="616"/>
      <c r="GG64" s="616"/>
      <c r="GH64" s="616"/>
      <c r="GI64" s="616"/>
      <c r="GJ64" s="616"/>
      <c r="GK64" s="616"/>
      <c r="GL64" s="616"/>
      <c r="GM64" s="616"/>
      <c r="GN64" s="616"/>
      <c r="GO64" s="616"/>
      <c r="GP64" s="616"/>
      <c r="GQ64" s="616"/>
      <c r="GR64" s="616"/>
      <c r="GS64" s="616"/>
      <c r="GT64" s="616"/>
      <c r="GU64" s="616"/>
      <c r="GV64" s="616"/>
      <c r="GW64" s="616"/>
      <c r="GX64" s="616"/>
      <c r="GY64" s="616"/>
      <c r="GZ64" s="616"/>
      <c r="HA64" s="616"/>
      <c r="HB64" s="616"/>
      <c r="HC64" s="616"/>
      <c r="HD64" s="616"/>
      <c r="HE64" s="616"/>
      <c r="HF64" s="616"/>
      <c r="HG64" s="616"/>
      <c r="HH64" s="616"/>
      <c r="HI64" s="616"/>
      <c r="HJ64" s="616"/>
      <c r="HK64" s="616"/>
      <c r="HL64" s="616"/>
      <c r="HM64" s="616"/>
      <c r="HN64" s="616"/>
      <c r="HO64" s="616"/>
      <c r="HP64" s="616"/>
      <c r="HQ64" s="616"/>
      <c r="HR64" s="616"/>
      <c r="HS64" s="616"/>
      <c r="HT64" s="616"/>
      <c r="HU64" s="616"/>
      <c r="HV64" s="616"/>
      <c r="HW64" s="616"/>
      <c r="HX64" s="616"/>
      <c r="HY64" s="616"/>
      <c r="HZ64" s="616"/>
      <c r="IA64" s="616"/>
      <c r="IB64" s="616"/>
      <c r="IC64" s="616"/>
      <c r="ID64" s="616"/>
      <c r="IE64" s="616"/>
      <c r="IF64" s="616"/>
      <c r="IG64" s="616"/>
      <c r="IH64" s="616"/>
      <c r="II64" s="616"/>
      <c r="IJ64" s="616"/>
      <c r="IK64" s="616"/>
      <c r="IL64" s="616"/>
      <c r="IM64" s="11"/>
      <c r="IN64" s="11"/>
      <c r="IO64" s="11"/>
      <c r="IP64" s="11"/>
      <c r="IQ64" s="11"/>
      <c r="IR64" s="11"/>
      <c r="IS64" s="11"/>
      <c r="IT64" s="11"/>
    </row>
    <row r="65" spans="1:254" s="179" customFormat="1" ht="12.95" customHeight="1">
      <c r="A65" s="174" t="s">
        <v>808</v>
      </c>
      <c r="B65" s="175"/>
      <c r="C65" s="617" t="str">
        <f>IF(G60="反応型",IF(50&gt;F62,"+0",IF(60&gt;F62,"+1",IF(70&gt;F62,"+2",IF(F62&gt;=70,"+3")))),"活性補正")</f>
        <v>活性補正</v>
      </c>
      <c r="D65" s="176" t="s">
        <v>809</v>
      </c>
      <c r="E65" s="177"/>
      <c r="F65" s="618" t="str">
        <f>IF(G60="増強型",IF(50&gt;F62,"+0",IF(60&gt;F62,"+1",IF(70&gt;F62,"+2",IF(F62&gt;=70,"+3")))),"活性補正")</f>
        <v>活性補正</v>
      </c>
      <c r="G65" s="619" t="s">
        <v>960</v>
      </c>
      <c r="H65" s="619"/>
      <c r="I65" s="620" t="s">
        <v>961</v>
      </c>
      <c r="J65" s="620"/>
      <c r="K65" s="620"/>
      <c r="L65" s="620"/>
      <c r="M65" s="178" t="s">
        <v>962</v>
      </c>
      <c r="N65" s="179" t="s">
        <v>952</v>
      </c>
      <c r="IL65" s="180"/>
      <c r="IM65" s="11"/>
      <c r="IN65" s="11"/>
      <c r="IO65" s="11"/>
      <c r="IP65" s="11"/>
      <c r="IQ65" s="11"/>
      <c r="IR65" s="11"/>
      <c r="IS65" s="11"/>
      <c r="IT65" s="11"/>
    </row>
    <row r="66" spans="1:254" s="190" customFormat="1" ht="12.95" customHeight="1">
      <c r="A66" s="181" t="s">
        <v>896</v>
      </c>
      <c r="B66" s="182"/>
      <c r="C66" s="617"/>
      <c r="D66" s="183" t="s">
        <v>814</v>
      </c>
      <c r="E66" s="184"/>
      <c r="F66" s="618"/>
      <c r="G66" s="621" t="s">
        <v>963</v>
      </c>
      <c r="H66" s="621"/>
      <c r="I66" s="185" t="s">
        <v>964</v>
      </c>
      <c r="J66" s="186"/>
      <c r="K66" s="186" t="s">
        <v>965</v>
      </c>
      <c r="L66" s="187"/>
      <c r="M66" s="188" t="s">
        <v>962</v>
      </c>
      <c r="N66" s="189" t="s">
        <v>952</v>
      </c>
      <c r="O66" s="189"/>
      <c r="IL66" s="191"/>
      <c r="IM66" s="11"/>
      <c r="IN66" s="11"/>
      <c r="IO66" s="11"/>
      <c r="IP66" s="11"/>
      <c r="IQ66" s="11"/>
      <c r="IR66" s="11"/>
      <c r="IS66" s="11"/>
      <c r="IT66" s="11"/>
    </row>
    <row r="67" spans="1:254" s="197" customFormat="1" ht="12" customHeight="1">
      <c r="A67" s="181" t="s">
        <v>897</v>
      </c>
      <c r="B67" s="182"/>
      <c r="C67" s="617"/>
      <c r="D67" s="183" t="s">
        <v>820</v>
      </c>
      <c r="E67" s="184"/>
      <c r="F67" s="618"/>
      <c r="G67" s="622" t="s">
        <v>966</v>
      </c>
      <c r="H67" s="622"/>
      <c r="I67" s="192"/>
      <c r="J67" s="193"/>
      <c r="K67" s="193"/>
      <c r="L67" s="194"/>
      <c r="M67" s="195" t="s">
        <v>967</v>
      </c>
      <c r="N67" s="196" t="s">
        <v>952</v>
      </c>
      <c r="O67" s="196"/>
      <c r="IL67" s="198"/>
      <c r="IM67" s="11"/>
      <c r="IN67" s="11"/>
      <c r="IO67" s="11"/>
      <c r="IP67" s="11"/>
      <c r="IQ67" s="11"/>
      <c r="IR67" s="11"/>
      <c r="IS67" s="11"/>
      <c r="IT67" s="11"/>
    </row>
    <row r="68" spans="1:254" s="197" customFormat="1" ht="12.95" customHeight="1">
      <c r="A68" s="181" t="s">
        <v>363</v>
      </c>
      <c r="B68" s="199"/>
      <c r="C68" s="638" t="str">
        <f>IF(G60="増強型",IF(50&gt;F62,"+0",IF(60&gt;F62,"+1",IF(70&gt;F62,"+2",IF(F62&gt;=70,"+3")))),"活性補正")</f>
        <v>活性補正</v>
      </c>
      <c r="D68" s="183" t="s">
        <v>968</v>
      </c>
      <c r="E68" s="199"/>
      <c r="F68" s="200"/>
      <c r="G68" s="622" t="s">
        <v>969</v>
      </c>
      <c r="H68" s="622"/>
      <c r="I68" s="201" t="s">
        <v>970</v>
      </c>
      <c r="J68" s="202"/>
      <c r="K68" s="196" t="s">
        <v>971</v>
      </c>
      <c r="L68" s="203"/>
      <c r="M68" s="204" t="s">
        <v>967</v>
      </c>
      <c r="N68" s="196" t="s">
        <v>952</v>
      </c>
      <c r="O68" s="196"/>
      <c r="IL68" s="198"/>
      <c r="IM68" s="11"/>
      <c r="IN68" s="11"/>
      <c r="IO68" s="11"/>
      <c r="IP68" s="11"/>
      <c r="IQ68" s="11"/>
      <c r="IR68" s="11"/>
      <c r="IS68" s="11"/>
      <c r="IT68" s="11"/>
    </row>
    <row r="69" spans="1:254" s="211" customFormat="1" ht="12.95" customHeight="1">
      <c r="A69" s="181" t="s">
        <v>972</v>
      </c>
      <c r="B69" s="199"/>
      <c r="C69" s="638"/>
      <c r="D69" s="183" t="s">
        <v>973</v>
      </c>
      <c r="E69" s="199"/>
      <c r="F69" s="205" t="str">
        <f>IF(G60="覚醒型",IF(50&gt;F62,"+0",IF(60&gt;F62,"+1",IF(70&gt;F62,"+2",IF(F62&gt;=70,"+3")))),"活性補正")</f>
        <v>活性補正</v>
      </c>
      <c r="G69" s="639" t="s">
        <v>974</v>
      </c>
      <c r="H69" s="639"/>
      <c r="I69" s="206" t="s">
        <v>975</v>
      </c>
      <c r="J69" s="207"/>
      <c r="K69" s="207" t="s">
        <v>976</v>
      </c>
      <c r="L69" s="208">
        <f>L68</f>
        <v>0</v>
      </c>
      <c r="M69" s="209" t="s">
        <v>962</v>
      </c>
      <c r="N69" s="210" t="s">
        <v>952</v>
      </c>
      <c r="O69" s="210"/>
      <c r="IL69" s="212"/>
      <c r="IM69" s="11"/>
      <c r="IN69" s="11"/>
      <c r="IO69" s="11"/>
      <c r="IP69" s="11"/>
      <c r="IQ69" s="11"/>
      <c r="IR69" s="11"/>
      <c r="IS69" s="11"/>
      <c r="IT69" s="11"/>
    </row>
    <row r="70" spans="1:254" s="11" customFormat="1" ht="12" customHeight="1">
      <c r="A70" s="213" t="s">
        <v>34</v>
      </c>
      <c r="B70" s="214"/>
      <c r="C70" s="213" t="s">
        <v>136</v>
      </c>
      <c r="D70" s="214"/>
      <c r="E70" s="176" t="s">
        <v>209</v>
      </c>
      <c r="F70" s="214"/>
      <c r="G70" s="176" t="s">
        <v>287</v>
      </c>
      <c r="H70" s="214"/>
      <c r="I70" s="176" t="s">
        <v>348</v>
      </c>
      <c r="J70" s="214"/>
      <c r="K70" s="176" t="s">
        <v>402</v>
      </c>
      <c r="L70" s="215"/>
    </row>
    <row r="71" spans="1:254" s="11" customFormat="1" ht="12" customHeight="1">
      <c r="A71" s="216" t="s">
        <v>92</v>
      </c>
      <c r="B71" s="217"/>
      <c r="C71" s="216" t="s">
        <v>171</v>
      </c>
      <c r="D71" s="217"/>
      <c r="E71" s="218" t="s">
        <v>248</v>
      </c>
      <c r="F71" s="217"/>
      <c r="G71" s="218" t="s">
        <v>320</v>
      </c>
      <c r="H71" s="217"/>
      <c r="I71" s="218" t="s">
        <v>375</v>
      </c>
      <c r="J71" s="217"/>
      <c r="K71" s="218" t="s">
        <v>298</v>
      </c>
      <c r="L71" s="219"/>
    </row>
    <row r="73" spans="1:254" s="163" customFormat="1" ht="12.95" customHeight="1">
      <c r="A73" s="611" t="s">
        <v>711</v>
      </c>
      <c r="B73" s="611"/>
      <c r="C73" s="611"/>
      <c r="D73" s="611"/>
      <c r="E73" s="612" t="s">
        <v>712</v>
      </c>
      <c r="F73" s="612"/>
      <c r="G73" s="613" t="s">
        <v>1</v>
      </c>
      <c r="H73" s="613"/>
      <c r="I73" s="613" t="s">
        <v>956</v>
      </c>
      <c r="J73" s="613"/>
      <c r="K73" s="613"/>
      <c r="L73" s="613"/>
      <c r="M73" s="614" t="s">
        <v>951</v>
      </c>
      <c r="N73" s="615" t="s">
        <v>952</v>
      </c>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c r="CU73" s="616"/>
      <c r="CV73" s="616"/>
      <c r="CW73" s="616"/>
      <c r="CX73" s="616"/>
      <c r="CY73" s="616"/>
      <c r="CZ73" s="616"/>
      <c r="DA73" s="616"/>
      <c r="DB73" s="616"/>
      <c r="DC73" s="616"/>
      <c r="DD73" s="616"/>
      <c r="DE73" s="616"/>
      <c r="DF73" s="616"/>
      <c r="DG73" s="616"/>
      <c r="DH73" s="616"/>
      <c r="DI73" s="616"/>
      <c r="DJ73" s="616"/>
      <c r="DK73" s="616"/>
      <c r="DL73" s="616"/>
      <c r="DM73" s="616"/>
      <c r="DN73" s="616"/>
      <c r="DO73" s="616"/>
      <c r="DP73" s="616"/>
      <c r="DQ73" s="616"/>
      <c r="DR73" s="616"/>
      <c r="DS73" s="616"/>
      <c r="DT73" s="616"/>
      <c r="DU73" s="616"/>
      <c r="DV73" s="616"/>
      <c r="DW73" s="616"/>
      <c r="DX73" s="616"/>
      <c r="DY73" s="616"/>
      <c r="DZ73" s="616"/>
      <c r="EA73" s="616"/>
      <c r="EB73" s="616"/>
      <c r="EC73" s="616"/>
      <c r="ED73" s="616"/>
      <c r="EE73" s="616"/>
      <c r="EF73" s="616"/>
      <c r="EG73" s="616"/>
      <c r="EH73" s="616"/>
      <c r="EI73" s="616"/>
      <c r="EJ73" s="616"/>
      <c r="EK73" s="616"/>
      <c r="EL73" s="616"/>
      <c r="EM73" s="616"/>
      <c r="EN73" s="616"/>
      <c r="EO73" s="616"/>
      <c r="EP73" s="616"/>
      <c r="EQ73" s="616"/>
      <c r="ER73" s="616"/>
      <c r="ES73" s="616"/>
      <c r="ET73" s="616"/>
      <c r="EU73" s="616"/>
      <c r="EV73" s="616"/>
      <c r="EW73" s="616"/>
      <c r="EX73" s="616"/>
      <c r="EY73" s="616"/>
      <c r="EZ73" s="616"/>
      <c r="FA73" s="616"/>
      <c r="FB73" s="616"/>
      <c r="FC73" s="616"/>
      <c r="FD73" s="616"/>
      <c r="FE73" s="616"/>
      <c r="FF73" s="616"/>
      <c r="FG73" s="616"/>
      <c r="FH73" s="616"/>
      <c r="FI73" s="616"/>
      <c r="FJ73" s="616"/>
      <c r="FK73" s="616"/>
      <c r="FL73" s="616"/>
      <c r="FM73" s="616"/>
      <c r="FN73" s="616"/>
      <c r="FO73" s="616"/>
      <c r="FP73" s="616"/>
      <c r="FQ73" s="616"/>
      <c r="FR73" s="616"/>
      <c r="FS73" s="616"/>
      <c r="FT73" s="616"/>
      <c r="FU73" s="616"/>
      <c r="FV73" s="616"/>
      <c r="FW73" s="616"/>
      <c r="FX73" s="616"/>
      <c r="FY73" s="616"/>
      <c r="FZ73" s="616"/>
      <c r="GA73" s="616"/>
      <c r="GB73" s="616"/>
      <c r="GC73" s="616"/>
      <c r="GD73" s="616"/>
      <c r="GE73" s="616"/>
      <c r="GF73" s="616"/>
      <c r="GG73" s="616"/>
      <c r="GH73" s="616"/>
      <c r="GI73" s="616"/>
      <c r="GJ73" s="616"/>
      <c r="GK73" s="616"/>
      <c r="GL73" s="616"/>
      <c r="GM73" s="616"/>
      <c r="GN73" s="616"/>
      <c r="GO73" s="616"/>
      <c r="GP73" s="616"/>
      <c r="GQ73" s="616"/>
      <c r="GR73" s="616"/>
      <c r="GS73" s="616"/>
      <c r="GT73" s="616"/>
      <c r="GU73" s="616"/>
      <c r="GV73" s="616"/>
      <c r="GW73" s="616"/>
      <c r="GX73" s="616"/>
      <c r="GY73" s="616"/>
      <c r="GZ73" s="616"/>
      <c r="HA73" s="616"/>
      <c r="HB73" s="616"/>
      <c r="HC73" s="616"/>
      <c r="HD73" s="616"/>
      <c r="HE73" s="616"/>
      <c r="HF73" s="616"/>
      <c r="HG73" s="616"/>
      <c r="HH73" s="616"/>
      <c r="HI73" s="616"/>
      <c r="HJ73" s="616"/>
      <c r="HK73" s="616"/>
      <c r="HL73" s="616"/>
      <c r="HM73" s="616"/>
      <c r="HN73" s="616"/>
      <c r="HO73" s="616"/>
      <c r="HP73" s="616"/>
      <c r="HQ73" s="616"/>
      <c r="HR73" s="616"/>
      <c r="HS73" s="616"/>
      <c r="HT73" s="616"/>
      <c r="HU73" s="616"/>
      <c r="HV73" s="616"/>
      <c r="HW73" s="616"/>
      <c r="HX73" s="616"/>
      <c r="HY73" s="616"/>
      <c r="HZ73" s="616"/>
      <c r="IA73" s="616"/>
      <c r="IB73" s="616"/>
      <c r="IC73" s="616"/>
      <c r="ID73" s="616"/>
      <c r="IE73" s="616"/>
      <c r="IF73" s="616"/>
      <c r="IG73" s="616"/>
      <c r="IH73" s="616"/>
      <c r="II73" s="616"/>
      <c r="IJ73" s="616"/>
      <c r="IK73" s="616"/>
      <c r="IL73" s="630"/>
      <c r="IM73" s="11"/>
      <c r="IN73" s="11"/>
      <c r="IO73" s="11"/>
      <c r="IP73" s="11"/>
      <c r="IQ73" s="11"/>
      <c r="IR73" s="11"/>
      <c r="IS73" s="11"/>
      <c r="IT73" s="11"/>
    </row>
    <row r="74" spans="1:254" s="163" customFormat="1" ht="12.95" customHeight="1">
      <c r="A74" s="631"/>
      <c r="B74" s="631"/>
      <c r="C74" s="631"/>
      <c r="D74" s="631"/>
      <c r="E74" s="632"/>
      <c r="F74" s="632"/>
      <c r="G74" s="633" t="s">
        <v>19</v>
      </c>
      <c r="H74" s="633"/>
      <c r="I74" s="634"/>
      <c r="J74" s="634"/>
      <c r="K74" s="634"/>
      <c r="L74" s="634"/>
      <c r="M74" s="614"/>
      <c r="N74" s="615"/>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c r="CU74" s="616"/>
      <c r="CV74" s="616"/>
      <c r="CW74" s="616"/>
      <c r="CX74" s="616"/>
      <c r="CY74" s="616"/>
      <c r="CZ74" s="616"/>
      <c r="DA74" s="616"/>
      <c r="DB74" s="616"/>
      <c r="DC74" s="616"/>
      <c r="DD74" s="616"/>
      <c r="DE74" s="616"/>
      <c r="DF74" s="616"/>
      <c r="DG74" s="616"/>
      <c r="DH74" s="616"/>
      <c r="DI74" s="616"/>
      <c r="DJ74" s="616"/>
      <c r="DK74" s="616"/>
      <c r="DL74" s="616"/>
      <c r="DM74" s="616"/>
      <c r="DN74" s="616"/>
      <c r="DO74" s="616"/>
      <c r="DP74" s="616"/>
      <c r="DQ74" s="616"/>
      <c r="DR74" s="616"/>
      <c r="DS74" s="616"/>
      <c r="DT74" s="616"/>
      <c r="DU74" s="616"/>
      <c r="DV74" s="616"/>
      <c r="DW74" s="616"/>
      <c r="DX74" s="616"/>
      <c r="DY74" s="616"/>
      <c r="DZ74" s="616"/>
      <c r="EA74" s="616"/>
      <c r="EB74" s="616"/>
      <c r="EC74" s="616"/>
      <c r="ED74" s="616"/>
      <c r="EE74" s="616"/>
      <c r="EF74" s="616"/>
      <c r="EG74" s="616"/>
      <c r="EH74" s="616"/>
      <c r="EI74" s="616"/>
      <c r="EJ74" s="616"/>
      <c r="EK74" s="616"/>
      <c r="EL74" s="616"/>
      <c r="EM74" s="616"/>
      <c r="EN74" s="616"/>
      <c r="EO74" s="616"/>
      <c r="EP74" s="616"/>
      <c r="EQ74" s="616"/>
      <c r="ER74" s="616"/>
      <c r="ES74" s="616"/>
      <c r="ET74" s="616"/>
      <c r="EU74" s="616"/>
      <c r="EV74" s="616"/>
      <c r="EW74" s="616"/>
      <c r="EX74" s="616"/>
      <c r="EY74" s="616"/>
      <c r="EZ74" s="616"/>
      <c r="FA74" s="616"/>
      <c r="FB74" s="616"/>
      <c r="FC74" s="616"/>
      <c r="FD74" s="616"/>
      <c r="FE74" s="616"/>
      <c r="FF74" s="616"/>
      <c r="FG74" s="616"/>
      <c r="FH74" s="616"/>
      <c r="FI74" s="616"/>
      <c r="FJ74" s="616"/>
      <c r="FK74" s="616"/>
      <c r="FL74" s="616"/>
      <c r="FM74" s="616"/>
      <c r="FN74" s="616"/>
      <c r="FO74" s="616"/>
      <c r="FP74" s="616"/>
      <c r="FQ74" s="616"/>
      <c r="FR74" s="616"/>
      <c r="FS74" s="616"/>
      <c r="FT74" s="616"/>
      <c r="FU74" s="616"/>
      <c r="FV74" s="616"/>
      <c r="FW74" s="616"/>
      <c r="FX74" s="616"/>
      <c r="FY74" s="616"/>
      <c r="FZ74" s="616"/>
      <c r="GA74" s="616"/>
      <c r="GB74" s="616"/>
      <c r="GC74" s="616"/>
      <c r="GD74" s="616"/>
      <c r="GE74" s="616"/>
      <c r="GF74" s="616"/>
      <c r="GG74" s="616"/>
      <c r="GH74" s="616"/>
      <c r="GI74" s="616"/>
      <c r="GJ74" s="616"/>
      <c r="GK74" s="616"/>
      <c r="GL74" s="616"/>
      <c r="GM74" s="616"/>
      <c r="GN74" s="616"/>
      <c r="GO74" s="616"/>
      <c r="GP74" s="616"/>
      <c r="GQ74" s="616"/>
      <c r="GR74" s="616"/>
      <c r="GS74" s="616"/>
      <c r="GT74" s="616"/>
      <c r="GU74" s="616"/>
      <c r="GV74" s="616"/>
      <c r="GW74" s="616"/>
      <c r="GX74" s="616"/>
      <c r="GY74" s="616"/>
      <c r="GZ74" s="616"/>
      <c r="HA74" s="616"/>
      <c r="HB74" s="616"/>
      <c r="HC74" s="616"/>
      <c r="HD74" s="616"/>
      <c r="HE74" s="616"/>
      <c r="HF74" s="616"/>
      <c r="HG74" s="616"/>
      <c r="HH74" s="616"/>
      <c r="HI74" s="616"/>
      <c r="HJ74" s="616"/>
      <c r="HK74" s="616"/>
      <c r="HL74" s="616"/>
      <c r="HM74" s="616"/>
      <c r="HN74" s="616"/>
      <c r="HO74" s="616"/>
      <c r="HP74" s="616"/>
      <c r="HQ74" s="616"/>
      <c r="HR74" s="616"/>
      <c r="HS74" s="616"/>
      <c r="HT74" s="616"/>
      <c r="HU74" s="616"/>
      <c r="HV74" s="616"/>
      <c r="HW74" s="616"/>
      <c r="HX74" s="616"/>
      <c r="HY74" s="616"/>
      <c r="HZ74" s="616"/>
      <c r="IA74" s="616"/>
      <c r="IB74" s="616"/>
      <c r="IC74" s="616"/>
      <c r="ID74" s="616"/>
      <c r="IE74" s="616"/>
      <c r="IF74" s="616"/>
      <c r="IG74" s="616"/>
      <c r="IH74" s="616"/>
      <c r="II74" s="616"/>
      <c r="IJ74" s="616"/>
      <c r="IK74" s="616"/>
      <c r="IL74" s="616"/>
      <c r="IM74" s="11"/>
      <c r="IN74" s="11"/>
      <c r="IO74" s="11"/>
      <c r="IP74" s="11"/>
      <c r="IQ74" s="11"/>
      <c r="IR74" s="11"/>
      <c r="IS74" s="11"/>
      <c r="IT74" s="11"/>
    </row>
    <row r="75" spans="1:254" s="163" customFormat="1" ht="12.95" customHeight="1">
      <c r="A75" s="635" t="s">
        <v>957</v>
      </c>
      <c r="B75" s="635"/>
      <c r="C75" s="636" t="s">
        <v>776</v>
      </c>
      <c r="D75" s="636"/>
      <c r="E75" s="637" t="s">
        <v>782</v>
      </c>
      <c r="F75" s="637"/>
      <c r="G75" s="627" t="s">
        <v>4</v>
      </c>
      <c r="H75" s="627"/>
      <c r="I75" s="634"/>
      <c r="J75" s="634"/>
      <c r="K75" s="634"/>
      <c r="L75" s="634"/>
      <c r="M75" s="614"/>
      <c r="N75" s="615"/>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c r="CU75" s="616"/>
      <c r="CV75" s="616"/>
      <c r="CW75" s="616"/>
      <c r="CX75" s="616"/>
      <c r="CY75" s="616"/>
      <c r="CZ75" s="616"/>
      <c r="DA75" s="616"/>
      <c r="DB75" s="616"/>
      <c r="DC75" s="616"/>
      <c r="DD75" s="616"/>
      <c r="DE75" s="616"/>
      <c r="DF75" s="616"/>
      <c r="DG75" s="616"/>
      <c r="DH75" s="616"/>
      <c r="DI75" s="616"/>
      <c r="DJ75" s="616"/>
      <c r="DK75" s="616"/>
      <c r="DL75" s="616"/>
      <c r="DM75" s="616"/>
      <c r="DN75" s="616"/>
      <c r="DO75" s="616"/>
      <c r="DP75" s="616"/>
      <c r="DQ75" s="616"/>
      <c r="DR75" s="616"/>
      <c r="DS75" s="616"/>
      <c r="DT75" s="616"/>
      <c r="DU75" s="616"/>
      <c r="DV75" s="616"/>
      <c r="DW75" s="616"/>
      <c r="DX75" s="616"/>
      <c r="DY75" s="616"/>
      <c r="DZ75" s="616"/>
      <c r="EA75" s="616"/>
      <c r="EB75" s="616"/>
      <c r="EC75" s="616"/>
      <c r="ED75" s="616"/>
      <c r="EE75" s="616"/>
      <c r="EF75" s="616"/>
      <c r="EG75" s="616"/>
      <c r="EH75" s="616"/>
      <c r="EI75" s="616"/>
      <c r="EJ75" s="616"/>
      <c r="EK75" s="616"/>
      <c r="EL75" s="616"/>
      <c r="EM75" s="616"/>
      <c r="EN75" s="616"/>
      <c r="EO75" s="616"/>
      <c r="EP75" s="616"/>
      <c r="EQ75" s="616"/>
      <c r="ER75" s="616"/>
      <c r="ES75" s="616"/>
      <c r="ET75" s="616"/>
      <c r="EU75" s="616"/>
      <c r="EV75" s="616"/>
      <c r="EW75" s="616"/>
      <c r="EX75" s="616"/>
      <c r="EY75" s="616"/>
      <c r="EZ75" s="616"/>
      <c r="FA75" s="616"/>
      <c r="FB75" s="616"/>
      <c r="FC75" s="616"/>
      <c r="FD75" s="616"/>
      <c r="FE75" s="616"/>
      <c r="FF75" s="616"/>
      <c r="FG75" s="616"/>
      <c r="FH75" s="616"/>
      <c r="FI75" s="616"/>
      <c r="FJ75" s="616"/>
      <c r="FK75" s="616"/>
      <c r="FL75" s="616"/>
      <c r="FM75" s="616"/>
      <c r="FN75" s="616"/>
      <c r="FO75" s="616"/>
      <c r="FP75" s="616"/>
      <c r="FQ75" s="616"/>
      <c r="FR75" s="616"/>
      <c r="FS75" s="616"/>
      <c r="FT75" s="616"/>
      <c r="FU75" s="616"/>
      <c r="FV75" s="616"/>
      <c r="FW75" s="616"/>
      <c r="FX75" s="616"/>
      <c r="FY75" s="616"/>
      <c r="FZ75" s="616"/>
      <c r="GA75" s="616"/>
      <c r="GB75" s="616"/>
      <c r="GC75" s="616"/>
      <c r="GD75" s="616"/>
      <c r="GE75" s="616"/>
      <c r="GF75" s="616"/>
      <c r="GG75" s="616"/>
      <c r="GH75" s="616"/>
      <c r="GI75" s="616"/>
      <c r="GJ75" s="616"/>
      <c r="GK75" s="616"/>
      <c r="GL75" s="616"/>
      <c r="GM75" s="616"/>
      <c r="GN75" s="616"/>
      <c r="GO75" s="616"/>
      <c r="GP75" s="616"/>
      <c r="GQ75" s="616"/>
      <c r="GR75" s="616"/>
      <c r="GS75" s="616"/>
      <c r="GT75" s="616"/>
      <c r="GU75" s="616"/>
      <c r="GV75" s="616"/>
      <c r="GW75" s="616"/>
      <c r="GX75" s="616"/>
      <c r="GY75" s="616"/>
      <c r="GZ75" s="616"/>
      <c r="HA75" s="616"/>
      <c r="HB75" s="616"/>
      <c r="HC75" s="616"/>
      <c r="HD75" s="616"/>
      <c r="HE75" s="616"/>
      <c r="HF75" s="616"/>
      <c r="HG75" s="616"/>
      <c r="HH75" s="616"/>
      <c r="HI75" s="616"/>
      <c r="HJ75" s="616"/>
      <c r="HK75" s="616"/>
      <c r="HL75" s="616"/>
      <c r="HM75" s="616"/>
      <c r="HN75" s="616"/>
      <c r="HO75" s="616"/>
      <c r="HP75" s="616"/>
      <c r="HQ75" s="616"/>
      <c r="HR75" s="616"/>
      <c r="HS75" s="616"/>
      <c r="HT75" s="616"/>
      <c r="HU75" s="616"/>
      <c r="HV75" s="616"/>
      <c r="HW75" s="616"/>
      <c r="HX75" s="616"/>
      <c r="HY75" s="616"/>
      <c r="HZ75" s="616"/>
      <c r="IA75" s="616"/>
      <c r="IB75" s="616"/>
      <c r="IC75" s="616"/>
      <c r="ID75" s="616"/>
      <c r="IE75" s="616"/>
      <c r="IF75" s="616"/>
      <c r="IG75" s="616"/>
      <c r="IH75" s="616"/>
      <c r="II75" s="616"/>
      <c r="IJ75" s="616"/>
      <c r="IK75" s="616"/>
      <c r="IL75" s="616"/>
      <c r="IM75" s="11"/>
      <c r="IN75" s="11"/>
      <c r="IO75" s="11"/>
      <c r="IP75" s="11"/>
      <c r="IQ75" s="11"/>
      <c r="IR75" s="11"/>
      <c r="IS75" s="11"/>
      <c r="IT75" s="11"/>
    </row>
    <row r="76" spans="1:254" s="163" customFormat="1" ht="12.95" customHeight="1">
      <c r="A76" s="164">
        <f>B76+SUM(O80:IL80)</f>
        <v>0</v>
      </c>
      <c r="B76" s="165">
        <f>J80+L80</f>
        <v>0</v>
      </c>
      <c r="C76" s="166">
        <f>D76-SUM(O81:IL81)+SUM(O82:IL82)</f>
        <v>0</v>
      </c>
      <c r="D76" s="167">
        <f>J82+L82</f>
        <v>0</v>
      </c>
      <c r="E76" s="168">
        <f>J83+L83</f>
        <v>0</v>
      </c>
      <c r="F76" s="169">
        <f>E76+SUM(O83:IL83)</f>
        <v>0</v>
      </c>
      <c r="G76" s="640" t="s">
        <v>19</v>
      </c>
      <c r="H76" s="640"/>
      <c r="I76" s="634"/>
      <c r="J76" s="634"/>
      <c r="K76" s="634"/>
      <c r="L76" s="634"/>
      <c r="M76" s="614"/>
      <c r="N76" s="614"/>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c r="CU76" s="616"/>
      <c r="CV76" s="616"/>
      <c r="CW76" s="616"/>
      <c r="CX76" s="616"/>
      <c r="CY76" s="616"/>
      <c r="CZ76" s="616"/>
      <c r="DA76" s="616"/>
      <c r="DB76" s="616"/>
      <c r="DC76" s="616"/>
      <c r="DD76" s="616"/>
      <c r="DE76" s="616"/>
      <c r="DF76" s="616"/>
      <c r="DG76" s="616"/>
      <c r="DH76" s="616"/>
      <c r="DI76" s="616"/>
      <c r="DJ76" s="616"/>
      <c r="DK76" s="616"/>
      <c r="DL76" s="616"/>
      <c r="DM76" s="616"/>
      <c r="DN76" s="616"/>
      <c r="DO76" s="616"/>
      <c r="DP76" s="616"/>
      <c r="DQ76" s="616"/>
      <c r="DR76" s="616"/>
      <c r="DS76" s="616"/>
      <c r="DT76" s="616"/>
      <c r="DU76" s="616"/>
      <c r="DV76" s="616"/>
      <c r="DW76" s="616"/>
      <c r="DX76" s="616"/>
      <c r="DY76" s="616"/>
      <c r="DZ76" s="616"/>
      <c r="EA76" s="616"/>
      <c r="EB76" s="616"/>
      <c r="EC76" s="616"/>
      <c r="ED76" s="616"/>
      <c r="EE76" s="616"/>
      <c r="EF76" s="616"/>
      <c r="EG76" s="616"/>
      <c r="EH76" s="616"/>
      <c r="EI76" s="616"/>
      <c r="EJ76" s="616"/>
      <c r="EK76" s="616"/>
      <c r="EL76" s="616"/>
      <c r="EM76" s="616"/>
      <c r="EN76" s="616"/>
      <c r="EO76" s="616"/>
      <c r="EP76" s="616"/>
      <c r="EQ76" s="616"/>
      <c r="ER76" s="616"/>
      <c r="ES76" s="616"/>
      <c r="ET76" s="616"/>
      <c r="EU76" s="616"/>
      <c r="EV76" s="616"/>
      <c r="EW76" s="616"/>
      <c r="EX76" s="616"/>
      <c r="EY76" s="616"/>
      <c r="EZ76" s="616"/>
      <c r="FA76" s="616"/>
      <c r="FB76" s="616"/>
      <c r="FC76" s="616"/>
      <c r="FD76" s="616"/>
      <c r="FE76" s="616"/>
      <c r="FF76" s="616"/>
      <c r="FG76" s="616"/>
      <c r="FH76" s="616"/>
      <c r="FI76" s="616"/>
      <c r="FJ76" s="616"/>
      <c r="FK76" s="616"/>
      <c r="FL76" s="616"/>
      <c r="FM76" s="616"/>
      <c r="FN76" s="616"/>
      <c r="FO76" s="616"/>
      <c r="FP76" s="616"/>
      <c r="FQ76" s="616"/>
      <c r="FR76" s="616"/>
      <c r="FS76" s="616"/>
      <c r="FT76" s="616"/>
      <c r="FU76" s="616"/>
      <c r="FV76" s="616"/>
      <c r="FW76" s="616"/>
      <c r="FX76" s="616"/>
      <c r="FY76" s="616"/>
      <c r="FZ76" s="616"/>
      <c r="GA76" s="616"/>
      <c r="GB76" s="616"/>
      <c r="GC76" s="616"/>
      <c r="GD76" s="616"/>
      <c r="GE76" s="616"/>
      <c r="GF76" s="616"/>
      <c r="GG76" s="616"/>
      <c r="GH76" s="616"/>
      <c r="GI76" s="616"/>
      <c r="GJ76" s="616"/>
      <c r="GK76" s="616"/>
      <c r="GL76" s="616"/>
      <c r="GM76" s="616"/>
      <c r="GN76" s="616"/>
      <c r="GO76" s="616"/>
      <c r="GP76" s="616"/>
      <c r="GQ76" s="616"/>
      <c r="GR76" s="616"/>
      <c r="GS76" s="616"/>
      <c r="GT76" s="616"/>
      <c r="GU76" s="616"/>
      <c r="GV76" s="616"/>
      <c r="GW76" s="616"/>
      <c r="GX76" s="616"/>
      <c r="GY76" s="616"/>
      <c r="GZ76" s="616"/>
      <c r="HA76" s="616"/>
      <c r="HB76" s="616"/>
      <c r="HC76" s="616"/>
      <c r="HD76" s="616"/>
      <c r="HE76" s="616"/>
      <c r="HF76" s="616"/>
      <c r="HG76" s="616"/>
      <c r="HH76" s="616"/>
      <c r="HI76" s="616"/>
      <c r="HJ76" s="616"/>
      <c r="HK76" s="616"/>
      <c r="HL76" s="616"/>
      <c r="HM76" s="616"/>
      <c r="HN76" s="616"/>
      <c r="HO76" s="616"/>
      <c r="HP76" s="616"/>
      <c r="HQ76" s="616"/>
      <c r="HR76" s="616"/>
      <c r="HS76" s="616"/>
      <c r="HT76" s="616"/>
      <c r="HU76" s="616"/>
      <c r="HV76" s="616"/>
      <c r="HW76" s="616"/>
      <c r="HX76" s="616"/>
      <c r="HY76" s="616"/>
      <c r="HZ76" s="616"/>
      <c r="IA76" s="616"/>
      <c r="IB76" s="616"/>
      <c r="IC76" s="616"/>
      <c r="ID76" s="616"/>
      <c r="IE76" s="616"/>
      <c r="IF76" s="616"/>
      <c r="IG76" s="616"/>
      <c r="IH76" s="616"/>
      <c r="II76" s="616"/>
      <c r="IJ76" s="616"/>
      <c r="IK76" s="616"/>
      <c r="IL76" s="616"/>
      <c r="IM76" s="11"/>
      <c r="IN76" s="11"/>
      <c r="IO76" s="11"/>
      <c r="IP76" s="11"/>
      <c r="IQ76" s="11"/>
      <c r="IR76" s="11"/>
      <c r="IS76" s="11"/>
      <c r="IT76" s="11"/>
    </row>
    <row r="77" spans="1:254" s="163" customFormat="1" ht="12" customHeight="1">
      <c r="A77" s="624" t="s">
        <v>800</v>
      </c>
      <c r="B77" s="625"/>
      <c r="C77" s="170" t="s">
        <v>958</v>
      </c>
      <c r="D77" s="171" t="s">
        <v>959</v>
      </c>
      <c r="E77" s="626" t="str">
        <f>IF(F76&lt;100,IF(F76&lt;50,"通常状態",IF(F76&lt;60,"暴走Lv1 ",IF(F76&lt;70,"暴走Lv2",IF(F76&lt;80,"暴走Lv3",IF(F76&lt;90,"暴走Lv4","暴走Lv5"))))),IF(F76&lt;110,"臨界Lv1",IF(F76&lt;120,"臨界Lv2",IF(F76&lt;130,"臨界Lv3",IF(F76&lt;140,"臨界Lv4",IF(F76&lt;150,"臨界Lv5",IF(F76&lt;150,"活性Lv5","因子崩壊")))))))</f>
        <v>通常状態</v>
      </c>
      <c r="F77" s="626"/>
      <c r="G77" s="627" t="s">
        <v>15</v>
      </c>
      <c r="H77" s="627"/>
      <c r="I77" s="634"/>
      <c r="J77" s="634"/>
      <c r="K77" s="634"/>
      <c r="L77" s="634"/>
      <c r="M77" s="614"/>
      <c r="N77" s="614"/>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c r="CU77" s="616"/>
      <c r="CV77" s="616"/>
      <c r="CW77" s="616"/>
      <c r="CX77" s="616"/>
      <c r="CY77" s="616"/>
      <c r="CZ77" s="616"/>
      <c r="DA77" s="616"/>
      <c r="DB77" s="616"/>
      <c r="DC77" s="616"/>
      <c r="DD77" s="616"/>
      <c r="DE77" s="616"/>
      <c r="DF77" s="616"/>
      <c r="DG77" s="616"/>
      <c r="DH77" s="616"/>
      <c r="DI77" s="616"/>
      <c r="DJ77" s="616"/>
      <c r="DK77" s="616"/>
      <c r="DL77" s="616"/>
      <c r="DM77" s="616"/>
      <c r="DN77" s="616"/>
      <c r="DO77" s="616"/>
      <c r="DP77" s="616"/>
      <c r="DQ77" s="616"/>
      <c r="DR77" s="616"/>
      <c r="DS77" s="616"/>
      <c r="DT77" s="616"/>
      <c r="DU77" s="616"/>
      <c r="DV77" s="616"/>
      <c r="DW77" s="616"/>
      <c r="DX77" s="616"/>
      <c r="DY77" s="616"/>
      <c r="DZ77" s="616"/>
      <c r="EA77" s="616"/>
      <c r="EB77" s="616"/>
      <c r="EC77" s="616"/>
      <c r="ED77" s="616"/>
      <c r="EE77" s="616"/>
      <c r="EF77" s="616"/>
      <c r="EG77" s="616"/>
      <c r="EH77" s="616"/>
      <c r="EI77" s="616"/>
      <c r="EJ77" s="616"/>
      <c r="EK77" s="616"/>
      <c r="EL77" s="616"/>
      <c r="EM77" s="616"/>
      <c r="EN77" s="616"/>
      <c r="EO77" s="616"/>
      <c r="EP77" s="616"/>
      <c r="EQ77" s="616"/>
      <c r="ER77" s="616"/>
      <c r="ES77" s="616"/>
      <c r="ET77" s="616"/>
      <c r="EU77" s="616"/>
      <c r="EV77" s="616"/>
      <c r="EW77" s="616"/>
      <c r="EX77" s="616"/>
      <c r="EY77" s="616"/>
      <c r="EZ77" s="616"/>
      <c r="FA77" s="616"/>
      <c r="FB77" s="616"/>
      <c r="FC77" s="616"/>
      <c r="FD77" s="616"/>
      <c r="FE77" s="616"/>
      <c r="FF77" s="616"/>
      <c r="FG77" s="616"/>
      <c r="FH77" s="616"/>
      <c r="FI77" s="616"/>
      <c r="FJ77" s="616"/>
      <c r="FK77" s="616"/>
      <c r="FL77" s="616"/>
      <c r="FM77" s="616"/>
      <c r="FN77" s="616"/>
      <c r="FO77" s="616"/>
      <c r="FP77" s="616"/>
      <c r="FQ77" s="616"/>
      <c r="FR77" s="616"/>
      <c r="FS77" s="616"/>
      <c r="FT77" s="616"/>
      <c r="FU77" s="616"/>
      <c r="FV77" s="616"/>
      <c r="FW77" s="616"/>
      <c r="FX77" s="616"/>
      <c r="FY77" s="616"/>
      <c r="FZ77" s="616"/>
      <c r="GA77" s="616"/>
      <c r="GB77" s="616"/>
      <c r="GC77" s="616"/>
      <c r="GD77" s="616"/>
      <c r="GE77" s="616"/>
      <c r="GF77" s="616"/>
      <c r="GG77" s="616"/>
      <c r="GH77" s="616"/>
      <c r="GI77" s="616"/>
      <c r="GJ77" s="616"/>
      <c r="GK77" s="616"/>
      <c r="GL77" s="616"/>
      <c r="GM77" s="616"/>
      <c r="GN77" s="616"/>
      <c r="GO77" s="616"/>
      <c r="GP77" s="616"/>
      <c r="GQ77" s="616"/>
      <c r="GR77" s="616"/>
      <c r="GS77" s="616"/>
      <c r="GT77" s="616"/>
      <c r="GU77" s="616"/>
      <c r="GV77" s="616"/>
      <c r="GW77" s="616"/>
      <c r="GX77" s="616"/>
      <c r="GY77" s="616"/>
      <c r="GZ77" s="616"/>
      <c r="HA77" s="616"/>
      <c r="HB77" s="616"/>
      <c r="HC77" s="616"/>
      <c r="HD77" s="616"/>
      <c r="HE77" s="616"/>
      <c r="HF77" s="616"/>
      <c r="HG77" s="616"/>
      <c r="HH77" s="616"/>
      <c r="HI77" s="616"/>
      <c r="HJ77" s="616"/>
      <c r="HK77" s="616"/>
      <c r="HL77" s="616"/>
      <c r="HM77" s="616"/>
      <c r="HN77" s="616"/>
      <c r="HO77" s="616"/>
      <c r="HP77" s="616"/>
      <c r="HQ77" s="616"/>
      <c r="HR77" s="616"/>
      <c r="HS77" s="616"/>
      <c r="HT77" s="616"/>
      <c r="HU77" s="616"/>
      <c r="HV77" s="616"/>
      <c r="HW77" s="616"/>
      <c r="HX77" s="616"/>
      <c r="HY77" s="616"/>
      <c r="HZ77" s="616"/>
      <c r="IA77" s="616"/>
      <c r="IB77" s="616"/>
      <c r="IC77" s="616"/>
      <c r="ID77" s="616"/>
      <c r="IE77" s="616"/>
      <c r="IF77" s="616"/>
      <c r="IG77" s="616"/>
      <c r="IH77" s="616"/>
      <c r="II77" s="616"/>
      <c r="IJ77" s="616"/>
      <c r="IK77" s="616"/>
      <c r="IL77" s="616"/>
      <c r="IM77" s="11"/>
      <c r="IN77" s="11"/>
      <c r="IO77" s="11"/>
      <c r="IP77" s="11"/>
      <c r="IQ77" s="11"/>
      <c r="IR77" s="11"/>
      <c r="IS77" s="11"/>
      <c r="IT77" s="11"/>
    </row>
    <row r="78" spans="1:254" s="163" customFormat="1" ht="12.95" customHeight="1">
      <c r="A78" s="624"/>
      <c r="B78" s="625"/>
      <c r="C78" s="172">
        <f>SUM(L81:IQ81)</f>
        <v>0</v>
      </c>
      <c r="D78" s="173">
        <f>ROUNDDOWN((C78/5),0)+SUM(I79:IL79)</f>
        <v>0</v>
      </c>
      <c r="E78" s="628" t="str">
        <f>IF(F76&lt;50,"未活性",IF(F76&lt;60,"活性Lv1",IF(F76&lt;70,"活性Lv2",IF(F76&lt;80,"活性Lv3",IF(F76&lt;90,"活性Lv4",IF(F76&lt;100,"活性Lv5",IF(F76&lt;150,"活性Lv5","強制キャラロスト")))))))</f>
        <v>未活性</v>
      </c>
      <c r="F78" s="628"/>
      <c r="G78" s="629" t="s">
        <v>19</v>
      </c>
      <c r="H78" s="629"/>
      <c r="I78" s="634"/>
      <c r="J78" s="634"/>
      <c r="K78" s="634"/>
      <c r="L78" s="634"/>
      <c r="M78" s="614"/>
      <c r="N78" s="614"/>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c r="CU78" s="616"/>
      <c r="CV78" s="616"/>
      <c r="CW78" s="616"/>
      <c r="CX78" s="616"/>
      <c r="CY78" s="616"/>
      <c r="CZ78" s="616"/>
      <c r="DA78" s="616"/>
      <c r="DB78" s="616"/>
      <c r="DC78" s="616"/>
      <c r="DD78" s="616"/>
      <c r="DE78" s="616"/>
      <c r="DF78" s="616"/>
      <c r="DG78" s="616"/>
      <c r="DH78" s="616"/>
      <c r="DI78" s="616"/>
      <c r="DJ78" s="616"/>
      <c r="DK78" s="616"/>
      <c r="DL78" s="616"/>
      <c r="DM78" s="616"/>
      <c r="DN78" s="616"/>
      <c r="DO78" s="616"/>
      <c r="DP78" s="616"/>
      <c r="DQ78" s="616"/>
      <c r="DR78" s="616"/>
      <c r="DS78" s="616"/>
      <c r="DT78" s="616"/>
      <c r="DU78" s="616"/>
      <c r="DV78" s="616"/>
      <c r="DW78" s="616"/>
      <c r="DX78" s="616"/>
      <c r="DY78" s="616"/>
      <c r="DZ78" s="616"/>
      <c r="EA78" s="616"/>
      <c r="EB78" s="616"/>
      <c r="EC78" s="616"/>
      <c r="ED78" s="616"/>
      <c r="EE78" s="616"/>
      <c r="EF78" s="616"/>
      <c r="EG78" s="616"/>
      <c r="EH78" s="616"/>
      <c r="EI78" s="616"/>
      <c r="EJ78" s="616"/>
      <c r="EK78" s="616"/>
      <c r="EL78" s="616"/>
      <c r="EM78" s="616"/>
      <c r="EN78" s="616"/>
      <c r="EO78" s="616"/>
      <c r="EP78" s="616"/>
      <c r="EQ78" s="616"/>
      <c r="ER78" s="616"/>
      <c r="ES78" s="616"/>
      <c r="ET78" s="616"/>
      <c r="EU78" s="616"/>
      <c r="EV78" s="616"/>
      <c r="EW78" s="616"/>
      <c r="EX78" s="616"/>
      <c r="EY78" s="616"/>
      <c r="EZ78" s="616"/>
      <c r="FA78" s="616"/>
      <c r="FB78" s="616"/>
      <c r="FC78" s="616"/>
      <c r="FD78" s="616"/>
      <c r="FE78" s="616"/>
      <c r="FF78" s="616"/>
      <c r="FG78" s="616"/>
      <c r="FH78" s="616"/>
      <c r="FI78" s="616"/>
      <c r="FJ78" s="616"/>
      <c r="FK78" s="616"/>
      <c r="FL78" s="616"/>
      <c r="FM78" s="616"/>
      <c r="FN78" s="616"/>
      <c r="FO78" s="616"/>
      <c r="FP78" s="616"/>
      <c r="FQ78" s="616"/>
      <c r="FR78" s="616"/>
      <c r="FS78" s="616"/>
      <c r="FT78" s="616"/>
      <c r="FU78" s="616"/>
      <c r="FV78" s="616"/>
      <c r="FW78" s="616"/>
      <c r="FX78" s="616"/>
      <c r="FY78" s="616"/>
      <c r="FZ78" s="616"/>
      <c r="GA78" s="616"/>
      <c r="GB78" s="616"/>
      <c r="GC78" s="616"/>
      <c r="GD78" s="616"/>
      <c r="GE78" s="616"/>
      <c r="GF78" s="616"/>
      <c r="GG78" s="616"/>
      <c r="GH78" s="616"/>
      <c r="GI78" s="616"/>
      <c r="GJ78" s="616"/>
      <c r="GK78" s="616"/>
      <c r="GL78" s="616"/>
      <c r="GM78" s="616"/>
      <c r="GN78" s="616"/>
      <c r="GO78" s="616"/>
      <c r="GP78" s="616"/>
      <c r="GQ78" s="616"/>
      <c r="GR78" s="616"/>
      <c r="GS78" s="616"/>
      <c r="GT78" s="616"/>
      <c r="GU78" s="616"/>
      <c r="GV78" s="616"/>
      <c r="GW78" s="616"/>
      <c r="GX78" s="616"/>
      <c r="GY78" s="616"/>
      <c r="GZ78" s="616"/>
      <c r="HA78" s="616"/>
      <c r="HB78" s="616"/>
      <c r="HC78" s="616"/>
      <c r="HD78" s="616"/>
      <c r="HE78" s="616"/>
      <c r="HF78" s="616"/>
      <c r="HG78" s="616"/>
      <c r="HH78" s="616"/>
      <c r="HI78" s="616"/>
      <c r="HJ78" s="616"/>
      <c r="HK78" s="616"/>
      <c r="HL78" s="616"/>
      <c r="HM78" s="616"/>
      <c r="HN78" s="616"/>
      <c r="HO78" s="616"/>
      <c r="HP78" s="616"/>
      <c r="HQ78" s="616"/>
      <c r="HR78" s="616"/>
      <c r="HS78" s="616"/>
      <c r="HT78" s="616"/>
      <c r="HU78" s="616"/>
      <c r="HV78" s="616"/>
      <c r="HW78" s="616"/>
      <c r="HX78" s="616"/>
      <c r="HY78" s="616"/>
      <c r="HZ78" s="616"/>
      <c r="IA78" s="616"/>
      <c r="IB78" s="616"/>
      <c r="IC78" s="616"/>
      <c r="ID78" s="616"/>
      <c r="IE78" s="616"/>
      <c r="IF78" s="616"/>
      <c r="IG78" s="616"/>
      <c r="IH78" s="616"/>
      <c r="II78" s="616"/>
      <c r="IJ78" s="616"/>
      <c r="IK78" s="616"/>
      <c r="IL78" s="616"/>
      <c r="IM78" s="11"/>
      <c r="IN78" s="11"/>
      <c r="IO78" s="11"/>
      <c r="IP78" s="11"/>
      <c r="IQ78" s="11"/>
      <c r="IR78" s="11"/>
      <c r="IS78" s="11"/>
      <c r="IT78" s="11"/>
    </row>
    <row r="79" spans="1:254" s="179" customFormat="1" ht="12.95" customHeight="1">
      <c r="A79" s="174" t="s">
        <v>808</v>
      </c>
      <c r="B79" s="175"/>
      <c r="C79" s="617" t="str">
        <f>IF(G74="反応型",IF(50&gt;F76,"+0",IF(60&gt;F76,"+1",IF(70&gt;F76,"+2",IF(F76&gt;=70,"+3")))),"活性補正")</f>
        <v>活性補正</v>
      </c>
      <c r="D79" s="176" t="s">
        <v>809</v>
      </c>
      <c r="E79" s="177"/>
      <c r="F79" s="618" t="str">
        <f>IF(G74="増強型",IF(50&gt;F76,"+0",IF(60&gt;F76,"+1",IF(70&gt;F76,"+2",IF(F76&gt;=70,"+3")))),"活性補正")</f>
        <v>活性補正</v>
      </c>
      <c r="G79" s="619" t="s">
        <v>960</v>
      </c>
      <c r="H79" s="619"/>
      <c r="I79" s="620" t="s">
        <v>961</v>
      </c>
      <c r="J79" s="620"/>
      <c r="K79" s="620"/>
      <c r="L79" s="620"/>
      <c r="M79" s="178" t="s">
        <v>962</v>
      </c>
      <c r="N79" s="179" t="s">
        <v>952</v>
      </c>
      <c r="IL79" s="180"/>
      <c r="IM79" s="11"/>
      <c r="IN79" s="11"/>
      <c r="IO79" s="11"/>
      <c r="IP79" s="11"/>
      <c r="IQ79" s="11"/>
      <c r="IR79" s="11"/>
      <c r="IS79" s="11"/>
      <c r="IT79" s="11"/>
    </row>
    <row r="80" spans="1:254" s="190" customFormat="1" ht="12.95" customHeight="1">
      <c r="A80" s="181" t="s">
        <v>896</v>
      </c>
      <c r="B80" s="182"/>
      <c r="C80" s="617"/>
      <c r="D80" s="183" t="s">
        <v>814</v>
      </c>
      <c r="E80" s="184"/>
      <c r="F80" s="618"/>
      <c r="G80" s="621" t="s">
        <v>963</v>
      </c>
      <c r="H80" s="621"/>
      <c r="I80" s="185" t="s">
        <v>964</v>
      </c>
      <c r="J80" s="186"/>
      <c r="K80" s="186" t="s">
        <v>965</v>
      </c>
      <c r="L80" s="187"/>
      <c r="M80" s="188" t="s">
        <v>962</v>
      </c>
      <c r="N80" s="189" t="s">
        <v>952</v>
      </c>
      <c r="O80" s="189"/>
      <c r="IL80" s="191"/>
      <c r="IM80" s="11"/>
      <c r="IN80" s="11"/>
      <c r="IO80" s="11"/>
      <c r="IP80" s="11"/>
      <c r="IQ80" s="11"/>
      <c r="IR80" s="11"/>
      <c r="IS80" s="11"/>
      <c r="IT80" s="11"/>
    </row>
    <row r="81" spans="1:254" s="197" customFormat="1" ht="12" customHeight="1">
      <c r="A81" s="181" t="s">
        <v>897</v>
      </c>
      <c r="B81" s="182"/>
      <c r="C81" s="617"/>
      <c r="D81" s="183" t="s">
        <v>820</v>
      </c>
      <c r="E81" s="184"/>
      <c r="F81" s="618"/>
      <c r="G81" s="622" t="s">
        <v>966</v>
      </c>
      <c r="H81" s="622"/>
      <c r="I81" s="192"/>
      <c r="J81" s="193"/>
      <c r="K81" s="193"/>
      <c r="L81" s="194"/>
      <c r="M81" s="195" t="s">
        <v>967</v>
      </c>
      <c r="N81" s="196" t="s">
        <v>952</v>
      </c>
      <c r="O81" s="196"/>
      <c r="IL81" s="198"/>
      <c r="IM81" s="11"/>
      <c r="IN81" s="11"/>
      <c r="IO81" s="11"/>
      <c r="IP81" s="11"/>
      <c r="IQ81" s="11"/>
      <c r="IR81" s="11"/>
      <c r="IS81" s="11"/>
      <c r="IT81" s="11"/>
    </row>
    <row r="82" spans="1:254" s="197" customFormat="1" ht="12.95" customHeight="1">
      <c r="A82" s="181" t="s">
        <v>363</v>
      </c>
      <c r="B82" s="199"/>
      <c r="C82" s="638" t="str">
        <f>IF(G74="増強型",IF(50&gt;F76,"+0",IF(60&gt;F76,"+1",IF(70&gt;F76,"+2",IF(F76&gt;=70,"+3")))),"活性補正")</f>
        <v>活性補正</v>
      </c>
      <c r="D82" s="183" t="s">
        <v>968</v>
      </c>
      <c r="E82" s="199"/>
      <c r="F82" s="200"/>
      <c r="G82" s="622" t="s">
        <v>969</v>
      </c>
      <c r="H82" s="622"/>
      <c r="I82" s="201" t="s">
        <v>970</v>
      </c>
      <c r="J82" s="202"/>
      <c r="K82" s="196" t="s">
        <v>971</v>
      </c>
      <c r="L82" s="203"/>
      <c r="M82" s="204" t="s">
        <v>967</v>
      </c>
      <c r="N82" s="196" t="s">
        <v>952</v>
      </c>
      <c r="O82" s="196"/>
      <c r="IL82" s="198"/>
      <c r="IM82" s="11"/>
      <c r="IN82" s="11"/>
      <c r="IO82" s="11"/>
      <c r="IP82" s="11"/>
      <c r="IQ82" s="11"/>
      <c r="IR82" s="11"/>
      <c r="IS82" s="11"/>
      <c r="IT82" s="11"/>
    </row>
    <row r="83" spans="1:254" s="211" customFormat="1" ht="12.95" customHeight="1">
      <c r="A83" s="181" t="s">
        <v>972</v>
      </c>
      <c r="B83" s="199"/>
      <c r="C83" s="638"/>
      <c r="D83" s="183" t="s">
        <v>973</v>
      </c>
      <c r="E83" s="199"/>
      <c r="F83" s="205" t="str">
        <f>IF(G74="覚醒型",IF(50&gt;F76,"+0",IF(60&gt;F76,"+1",IF(70&gt;F76,"+2",IF(F76&gt;=70,"+3")))),"活性補正")</f>
        <v>活性補正</v>
      </c>
      <c r="G83" s="639" t="s">
        <v>974</v>
      </c>
      <c r="H83" s="639"/>
      <c r="I83" s="206" t="s">
        <v>975</v>
      </c>
      <c r="J83" s="207"/>
      <c r="K83" s="207" t="s">
        <v>976</v>
      </c>
      <c r="L83" s="208">
        <f>L82</f>
        <v>0</v>
      </c>
      <c r="M83" s="209" t="s">
        <v>962</v>
      </c>
      <c r="N83" s="210" t="s">
        <v>952</v>
      </c>
      <c r="O83" s="210"/>
      <c r="IL83" s="212"/>
      <c r="IM83" s="11"/>
      <c r="IN83" s="11"/>
      <c r="IO83" s="11"/>
      <c r="IP83" s="11"/>
      <c r="IQ83" s="11"/>
      <c r="IR83" s="11"/>
      <c r="IS83" s="11"/>
      <c r="IT83" s="11"/>
    </row>
    <row r="84" spans="1:254" s="11" customFormat="1" ht="12" customHeight="1">
      <c r="A84" s="213" t="s">
        <v>34</v>
      </c>
      <c r="B84" s="214"/>
      <c r="C84" s="213" t="s">
        <v>136</v>
      </c>
      <c r="D84" s="214"/>
      <c r="E84" s="176" t="s">
        <v>209</v>
      </c>
      <c r="F84" s="214"/>
      <c r="G84" s="176" t="s">
        <v>287</v>
      </c>
      <c r="H84" s="214"/>
      <c r="I84" s="176" t="s">
        <v>348</v>
      </c>
      <c r="J84" s="214"/>
      <c r="K84" s="176" t="s">
        <v>402</v>
      </c>
      <c r="L84" s="215"/>
    </row>
    <row r="85" spans="1:254" s="11" customFormat="1" ht="12" customHeight="1">
      <c r="A85" s="216" t="s">
        <v>92</v>
      </c>
      <c r="B85" s="217"/>
      <c r="C85" s="216" t="s">
        <v>171</v>
      </c>
      <c r="D85" s="217"/>
      <c r="E85" s="218" t="s">
        <v>248</v>
      </c>
      <c r="F85" s="217"/>
      <c r="G85" s="218" t="s">
        <v>320</v>
      </c>
      <c r="H85" s="217"/>
      <c r="I85" s="218" t="s">
        <v>375</v>
      </c>
      <c r="J85" s="217"/>
      <c r="K85" s="218" t="s">
        <v>298</v>
      </c>
      <c r="L85" s="219"/>
    </row>
  </sheetData>
  <sheetProtection selectLockedCells="1" selectUnlockedCells="1"/>
  <mergeCells count="1546">
    <mergeCell ref="C82:C83"/>
    <mergeCell ref="G82:H82"/>
    <mergeCell ref="G83:H83"/>
    <mergeCell ref="C79:C81"/>
    <mergeCell ref="F79:F81"/>
    <mergeCell ref="G79:H79"/>
    <mergeCell ref="I79:L79"/>
    <mergeCell ref="G80:H80"/>
    <mergeCell ref="G81:H81"/>
    <mergeCell ref="A77:A78"/>
    <mergeCell ref="B77:B78"/>
    <mergeCell ref="E77:F77"/>
    <mergeCell ref="G77:H77"/>
    <mergeCell ref="E78:F78"/>
    <mergeCell ref="G78:H78"/>
    <mergeCell ref="IL73:IL78"/>
    <mergeCell ref="A74:D74"/>
    <mergeCell ref="E74:F74"/>
    <mergeCell ref="G74:H74"/>
    <mergeCell ref="I74:L78"/>
    <mergeCell ref="A75:B75"/>
    <mergeCell ref="C75:D75"/>
    <mergeCell ref="E75:F75"/>
    <mergeCell ref="G75:H75"/>
    <mergeCell ref="G76:H76"/>
    <mergeCell ref="IF73:IF78"/>
    <mergeCell ref="IG73:IG78"/>
    <mergeCell ref="IH73:IH78"/>
    <mergeCell ref="II73:II78"/>
    <mergeCell ref="IJ73:IJ78"/>
    <mergeCell ref="IK73:IK78"/>
    <mergeCell ref="HZ73:HZ78"/>
    <mergeCell ref="IA73:IA78"/>
    <mergeCell ref="IB73:IB78"/>
    <mergeCell ref="IC73:IC78"/>
    <mergeCell ref="ID73:ID78"/>
    <mergeCell ref="IE73:IE78"/>
    <mergeCell ref="HT73:HT78"/>
    <mergeCell ref="HU73:HU78"/>
    <mergeCell ref="HV73:HV78"/>
    <mergeCell ref="HW73:HW78"/>
    <mergeCell ref="HX73:HX78"/>
    <mergeCell ref="HY73:HY78"/>
    <mergeCell ref="HN73:HN78"/>
    <mergeCell ref="HO73:HO78"/>
    <mergeCell ref="HP73:HP78"/>
    <mergeCell ref="HQ73:HQ78"/>
    <mergeCell ref="HR73:HR78"/>
    <mergeCell ref="HS73:HS78"/>
    <mergeCell ref="HH73:HH78"/>
    <mergeCell ref="HI73:HI78"/>
    <mergeCell ref="HJ73:HJ78"/>
    <mergeCell ref="HK73:HK78"/>
    <mergeCell ref="HL73:HL78"/>
    <mergeCell ref="HM73:HM78"/>
    <mergeCell ref="HB73:HB78"/>
    <mergeCell ref="HC73:HC78"/>
    <mergeCell ref="HD73:HD78"/>
    <mergeCell ref="HE73:HE78"/>
    <mergeCell ref="HF73:HF78"/>
    <mergeCell ref="HG73:HG78"/>
    <mergeCell ref="GV73:GV78"/>
    <mergeCell ref="GW73:GW78"/>
    <mergeCell ref="GX73:GX78"/>
    <mergeCell ref="GY73:GY78"/>
    <mergeCell ref="GZ73:GZ78"/>
    <mergeCell ref="HA73:HA78"/>
    <mergeCell ref="GP73:GP78"/>
    <mergeCell ref="GQ73:GQ78"/>
    <mergeCell ref="GR73:GR78"/>
    <mergeCell ref="GS73:GS78"/>
    <mergeCell ref="GT73:GT78"/>
    <mergeCell ref="GU73:GU78"/>
    <mergeCell ref="GJ73:GJ78"/>
    <mergeCell ref="GK73:GK78"/>
    <mergeCell ref="GL73:GL78"/>
    <mergeCell ref="GM73:GM78"/>
    <mergeCell ref="GN73:GN78"/>
    <mergeCell ref="GO73:GO78"/>
    <mergeCell ref="GD73:GD78"/>
    <mergeCell ref="GE73:GE78"/>
    <mergeCell ref="GF73:GF78"/>
    <mergeCell ref="GG73:GG78"/>
    <mergeCell ref="GH73:GH78"/>
    <mergeCell ref="GI73:GI78"/>
    <mergeCell ref="FX73:FX78"/>
    <mergeCell ref="FY73:FY78"/>
    <mergeCell ref="FZ73:FZ78"/>
    <mergeCell ref="GA73:GA78"/>
    <mergeCell ref="GB73:GB78"/>
    <mergeCell ref="GC73:GC78"/>
    <mergeCell ref="FR73:FR78"/>
    <mergeCell ref="FS73:FS78"/>
    <mergeCell ref="FT73:FT78"/>
    <mergeCell ref="FU73:FU78"/>
    <mergeCell ref="FV73:FV78"/>
    <mergeCell ref="FW73:FW78"/>
    <mergeCell ref="FL73:FL78"/>
    <mergeCell ref="FM73:FM78"/>
    <mergeCell ref="FN73:FN78"/>
    <mergeCell ref="FO73:FO78"/>
    <mergeCell ref="FP73:FP78"/>
    <mergeCell ref="FQ73:FQ78"/>
    <mergeCell ref="FF73:FF78"/>
    <mergeCell ref="FG73:FG78"/>
    <mergeCell ref="FH73:FH78"/>
    <mergeCell ref="FI73:FI78"/>
    <mergeCell ref="FJ73:FJ78"/>
    <mergeCell ref="FK73:FK78"/>
    <mergeCell ref="EZ73:EZ78"/>
    <mergeCell ref="FA73:FA78"/>
    <mergeCell ref="FB73:FB78"/>
    <mergeCell ref="FC73:FC78"/>
    <mergeCell ref="FD73:FD78"/>
    <mergeCell ref="FE73:FE78"/>
    <mergeCell ref="ET73:ET78"/>
    <mergeCell ref="EU73:EU78"/>
    <mergeCell ref="EV73:EV78"/>
    <mergeCell ref="EW73:EW78"/>
    <mergeCell ref="EX73:EX78"/>
    <mergeCell ref="EY73:EY78"/>
    <mergeCell ref="EN73:EN78"/>
    <mergeCell ref="EO73:EO78"/>
    <mergeCell ref="EP73:EP78"/>
    <mergeCell ref="EQ73:EQ78"/>
    <mergeCell ref="ER73:ER78"/>
    <mergeCell ref="ES73:ES78"/>
    <mergeCell ref="EH73:EH78"/>
    <mergeCell ref="EI73:EI78"/>
    <mergeCell ref="EJ73:EJ78"/>
    <mergeCell ref="EK73:EK78"/>
    <mergeCell ref="EL73:EL78"/>
    <mergeCell ref="EM73:EM78"/>
    <mergeCell ref="EB73:EB78"/>
    <mergeCell ref="EC73:EC78"/>
    <mergeCell ref="ED73:ED78"/>
    <mergeCell ref="EE73:EE78"/>
    <mergeCell ref="EF73:EF78"/>
    <mergeCell ref="EG73:EG78"/>
    <mergeCell ref="DV73:DV78"/>
    <mergeCell ref="DW73:DW78"/>
    <mergeCell ref="DX73:DX78"/>
    <mergeCell ref="DY73:DY78"/>
    <mergeCell ref="DZ73:DZ78"/>
    <mergeCell ref="EA73:EA78"/>
    <mergeCell ref="DP73:DP78"/>
    <mergeCell ref="DQ73:DQ78"/>
    <mergeCell ref="DR73:DR78"/>
    <mergeCell ref="DS73:DS78"/>
    <mergeCell ref="DT73:DT78"/>
    <mergeCell ref="DU73:DU78"/>
    <mergeCell ref="DJ73:DJ78"/>
    <mergeCell ref="DK73:DK78"/>
    <mergeCell ref="DL73:DL78"/>
    <mergeCell ref="DM73:DM78"/>
    <mergeCell ref="DN73:DN78"/>
    <mergeCell ref="DO73:DO78"/>
    <mergeCell ref="DD73:DD78"/>
    <mergeCell ref="DE73:DE78"/>
    <mergeCell ref="DF73:DF78"/>
    <mergeCell ref="DG73:DG78"/>
    <mergeCell ref="DH73:DH78"/>
    <mergeCell ref="DI73:DI78"/>
    <mergeCell ref="CX73:CX78"/>
    <mergeCell ref="CY73:CY78"/>
    <mergeCell ref="CZ73:CZ78"/>
    <mergeCell ref="DA73:DA78"/>
    <mergeCell ref="DB73:DB78"/>
    <mergeCell ref="DC73:DC78"/>
    <mergeCell ref="CR73:CR78"/>
    <mergeCell ref="CS73:CS78"/>
    <mergeCell ref="CT73:CT78"/>
    <mergeCell ref="CU73:CU78"/>
    <mergeCell ref="CV73:CV78"/>
    <mergeCell ref="CW73:CW78"/>
    <mergeCell ref="CL73:CL78"/>
    <mergeCell ref="CM73:CM78"/>
    <mergeCell ref="CN73:CN78"/>
    <mergeCell ref="CO73:CO78"/>
    <mergeCell ref="CP73:CP78"/>
    <mergeCell ref="CQ73:CQ78"/>
    <mergeCell ref="CF73:CF78"/>
    <mergeCell ref="CG73:CG78"/>
    <mergeCell ref="CH73:CH78"/>
    <mergeCell ref="CI73:CI78"/>
    <mergeCell ref="CJ73:CJ78"/>
    <mergeCell ref="CK73:CK78"/>
    <mergeCell ref="BZ73:BZ78"/>
    <mergeCell ref="CA73:CA78"/>
    <mergeCell ref="CB73:CB78"/>
    <mergeCell ref="CC73:CC78"/>
    <mergeCell ref="CD73:CD78"/>
    <mergeCell ref="CE73:CE78"/>
    <mergeCell ref="BT73:BT78"/>
    <mergeCell ref="BU73:BU78"/>
    <mergeCell ref="BV73:BV78"/>
    <mergeCell ref="BW73:BW78"/>
    <mergeCell ref="BX73:BX78"/>
    <mergeCell ref="BY73:BY78"/>
    <mergeCell ref="BN73:BN78"/>
    <mergeCell ref="BO73:BO78"/>
    <mergeCell ref="BP73:BP78"/>
    <mergeCell ref="BQ73:BQ78"/>
    <mergeCell ref="BR73:BR78"/>
    <mergeCell ref="BS73:BS78"/>
    <mergeCell ref="BH73:BH78"/>
    <mergeCell ref="BI73:BI78"/>
    <mergeCell ref="BJ73:BJ78"/>
    <mergeCell ref="BK73:BK78"/>
    <mergeCell ref="BL73:BL78"/>
    <mergeCell ref="BM73:BM78"/>
    <mergeCell ref="BB73:BB78"/>
    <mergeCell ref="BC73:BC78"/>
    <mergeCell ref="BD73:BD78"/>
    <mergeCell ref="BE73:BE78"/>
    <mergeCell ref="BF73:BF78"/>
    <mergeCell ref="BG73:BG78"/>
    <mergeCell ref="AV73:AV78"/>
    <mergeCell ref="AW73:AW78"/>
    <mergeCell ref="AX73:AX78"/>
    <mergeCell ref="AY73:AY78"/>
    <mergeCell ref="AZ73:AZ78"/>
    <mergeCell ref="BA73:BA78"/>
    <mergeCell ref="AP73:AP78"/>
    <mergeCell ref="AQ73:AQ78"/>
    <mergeCell ref="AR73:AR78"/>
    <mergeCell ref="AS73:AS78"/>
    <mergeCell ref="AT73:AT78"/>
    <mergeCell ref="AU73:AU78"/>
    <mergeCell ref="AJ73:AJ78"/>
    <mergeCell ref="AK73:AK78"/>
    <mergeCell ref="AL73:AL78"/>
    <mergeCell ref="AM73:AM78"/>
    <mergeCell ref="AN73:AN78"/>
    <mergeCell ref="AO73:AO78"/>
    <mergeCell ref="AD73:AD78"/>
    <mergeCell ref="AE73:AE78"/>
    <mergeCell ref="AF73:AF78"/>
    <mergeCell ref="AG73:AG78"/>
    <mergeCell ref="AH73:AH78"/>
    <mergeCell ref="AI73:AI78"/>
    <mergeCell ref="X73:X78"/>
    <mergeCell ref="Y73:Y78"/>
    <mergeCell ref="Z73:Z78"/>
    <mergeCell ref="AA73:AA78"/>
    <mergeCell ref="AB73:AB78"/>
    <mergeCell ref="AC73:AC78"/>
    <mergeCell ref="R73:R78"/>
    <mergeCell ref="S73:S78"/>
    <mergeCell ref="T73:T78"/>
    <mergeCell ref="U73:U78"/>
    <mergeCell ref="V73:V78"/>
    <mergeCell ref="W73:W78"/>
    <mergeCell ref="I73:L73"/>
    <mergeCell ref="M73:M78"/>
    <mergeCell ref="N73:N78"/>
    <mergeCell ref="O73:O78"/>
    <mergeCell ref="P73:P78"/>
    <mergeCell ref="Q73:Q78"/>
    <mergeCell ref="C68:C69"/>
    <mergeCell ref="G68:H68"/>
    <mergeCell ref="G69:H69"/>
    <mergeCell ref="A73:D73"/>
    <mergeCell ref="E73:F73"/>
    <mergeCell ref="G73:H73"/>
    <mergeCell ref="C65:C67"/>
    <mergeCell ref="F65:F67"/>
    <mergeCell ref="G65:H65"/>
    <mergeCell ref="I65:L65"/>
    <mergeCell ref="G66:H66"/>
    <mergeCell ref="G67:H67"/>
    <mergeCell ref="A63:A64"/>
    <mergeCell ref="B63:B64"/>
    <mergeCell ref="E63:F63"/>
    <mergeCell ref="G63:H63"/>
    <mergeCell ref="E64:F64"/>
    <mergeCell ref="G64:H64"/>
    <mergeCell ref="IL59:IL64"/>
    <mergeCell ref="A60:D60"/>
    <mergeCell ref="E60:F60"/>
    <mergeCell ref="G60:H60"/>
    <mergeCell ref="I60:L64"/>
    <mergeCell ref="A61:B61"/>
    <mergeCell ref="C61:D61"/>
    <mergeCell ref="E61:F61"/>
    <mergeCell ref="G61:H61"/>
    <mergeCell ref="G62:H62"/>
    <mergeCell ref="IF59:IF64"/>
    <mergeCell ref="IG59:IG64"/>
    <mergeCell ref="IH59:IH64"/>
    <mergeCell ref="II59:II64"/>
    <mergeCell ref="IJ59:IJ64"/>
    <mergeCell ref="IK59:IK64"/>
    <mergeCell ref="HZ59:HZ64"/>
    <mergeCell ref="IA59:IA64"/>
    <mergeCell ref="IB59:IB64"/>
    <mergeCell ref="IC59:IC64"/>
    <mergeCell ref="ID59:ID64"/>
    <mergeCell ref="IE59:IE64"/>
    <mergeCell ref="HT59:HT64"/>
    <mergeCell ref="HU59:HU64"/>
    <mergeCell ref="HV59:HV64"/>
    <mergeCell ref="HW59:HW64"/>
    <mergeCell ref="HX59:HX64"/>
    <mergeCell ref="HY59:HY64"/>
    <mergeCell ref="HN59:HN64"/>
    <mergeCell ref="HO59:HO64"/>
    <mergeCell ref="HP59:HP64"/>
    <mergeCell ref="HQ59:HQ64"/>
    <mergeCell ref="HR59:HR64"/>
    <mergeCell ref="HS59:HS64"/>
    <mergeCell ref="HH59:HH64"/>
    <mergeCell ref="HI59:HI64"/>
    <mergeCell ref="HJ59:HJ64"/>
    <mergeCell ref="HK59:HK64"/>
    <mergeCell ref="HL59:HL64"/>
    <mergeCell ref="HM59:HM64"/>
    <mergeCell ref="HB59:HB64"/>
    <mergeCell ref="HC59:HC64"/>
    <mergeCell ref="HD59:HD64"/>
    <mergeCell ref="HE59:HE64"/>
    <mergeCell ref="HF59:HF64"/>
    <mergeCell ref="HG59:HG64"/>
    <mergeCell ref="GV59:GV64"/>
    <mergeCell ref="GW59:GW64"/>
    <mergeCell ref="GX59:GX64"/>
    <mergeCell ref="GY59:GY64"/>
    <mergeCell ref="GZ59:GZ64"/>
    <mergeCell ref="HA59:HA64"/>
    <mergeCell ref="GP59:GP64"/>
    <mergeCell ref="GQ59:GQ64"/>
    <mergeCell ref="GR59:GR64"/>
    <mergeCell ref="GS59:GS64"/>
    <mergeCell ref="GT59:GT64"/>
    <mergeCell ref="GU59:GU64"/>
    <mergeCell ref="GJ59:GJ64"/>
    <mergeCell ref="GK59:GK64"/>
    <mergeCell ref="GL59:GL64"/>
    <mergeCell ref="GM59:GM64"/>
    <mergeCell ref="GN59:GN64"/>
    <mergeCell ref="GO59:GO64"/>
    <mergeCell ref="GD59:GD64"/>
    <mergeCell ref="GE59:GE64"/>
    <mergeCell ref="GF59:GF64"/>
    <mergeCell ref="GG59:GG64"/>
    <mergeCell ref="GH59:GH64"/>
    <mergeCell ref="GI59:GI64"/>
    <mergeCell ref="FX59:FX64"/>
    <mergeCell ref="FY59:FY64"/>
    <mergeCell ref="FZ59:FZ64"/>
    <mergeCell ref="GA59:GA64"/>
    <mergeCell ref="GB59:GB64"/>
    <mergeCell ref="GC59:GC64"/>
    <mergeCell ref="FR59:FR64"/>
    <mergeCell ref="FS59:FS64"/>
    <mergeCell ref="FT59:FT64"/>
    <mergeCell ref="FU59:FU64"/>
    <mergeCell ref="FV59:FV64"/>
    <mergeCell ref="FW59:FW64"/>
    <mergeCell ref="FL59:FL64"/>
    <mergeCell ref="FM59:FM64"/>
    <mergeCell ref="FN59:FN64"/>
    <mergeCell ref="FO59:FO64"/>
    <mergeCell ref="FP59:FP64"/>
    <mergeCell ref="FQ59:FQ64"/>
    <mergeCell ref="FF59:FF64"/>
    <mergeCell ref="FG59:FG64"/>
    <mergeCell ref="FH59:FH64"/>
    <mergeCell ref="FI59:FI64"/>
    <mergeCell ref="FJ59:FJ64"/>
    <mergeCell ref="FK59:FK64"/>
    <mergeCell ref="EZ59:EZ64"/>
    <mergeCell ref="FA59:FA64"/>
    <mergeCell ref="FB59:FB64"/>
    <mergeCell ref="FC59:FC64"/>
    <mergeCell ref="FD59:FD64"/>
    <mergeCell ref="FE59:FE64"/>
    <mergeCell ref="ET59:ET64"/>
    <mergeCell ref="EU59:EU64"/>
    <mergeCell ref="EV59:EV64"/>
    <mergeCell ref="EW59:EW64"/>
    <mergeCell ref="EX59:EX64"/>
    <mergeCell ref="EY59:EY64"/>
    <mergeCell ref="EN59:EN64"/>
    <mergeCell ref="EO59:EO64"/>
    <mergeCell ref="EP59:EP64"/>
    <mergeCell ref="EQ59:EQ64"/>
    <mergeCell ref="ER59:ER64"/>
    <mergeCell ref="ES59:ES64"/>
    <mergeCell ref="EH59:EH64"/>
    <mergeCell ref="EI59:EI64"/>
    <mergeCell ref="EJ59:EJ64"/>
    <mergeCell ref="EK59:EK64"/>
    <mergeCell ref="EL59:EL64"/>
    <mergeCell ref="EM59:EM64"/>
    <mergeCell ref="EB59:EB64"/>
    <mergeCell ref="EC59:EC64"/>
    <mergeCell ref="ED59:ED64"/>
    <mergeCell ref="EE59:EE64"/>
    <mergeCell ref="EF59:EF64"/>
    <mergeCell ref="EG59:EG64"/>
    <mergeCell ref="DV59:DV64"/>
    <mergeCell ref="DW59:DW64"/>
    <mergeCell ref="DX59:DX64"/>
    <mergeCell ref="DY59:DY64"/>
    <mergeCell ref="DZ59:DZ64"/>
    <mergeCell ref="EA59:EA64"/>
    <mergeCell ref="DP59:DP64"/>
    <mergeCell ref="DQ59:DQ64"/>
    <mergeCell ref="DR59:DR64"/>
    <mergeCell ref="DS59:DS64"/>
    <mergeCell ref="DT59:DT64"/>
    <mergeCell ref="DU59:DU64"/>
    <mergeCell ref="DJ59:DJ64"/>
    <mergeCell ref="DK59:DK64"/>
    <mergeCell ref="DL59:DL64"/>
    <mergeCell ref="DM59:DM64"/>
    <mergeCell ref="DN59:DN64"/>
    <mergeCell ref="DO59:DO64"/>
    <mergeCell ref="DD59:DD64"/>
    <mergeCell ref="DE59:DE64"/>
    <mergeCell ref="DF59:DF64"/>
    <mergeCell ref="DG59:DG64"/>
    <mergeCell ref="DH59:DH64"/>
    <mergeCell ref="DI59:DI64"/>
    <mergeCell ref="CX59:CX64"/>
    <mergeCell ref="CY59:CY64"/>
    <mergeCell ref="CZ59:CZ64"/>
    <mergeCell ref="DA59:DA64"/>
    <mergeCell ref="DB59:DB64"/>
    <mergeCell ref="DC59:DC64"/>
    <mergeCell ref="CR59:CR64"/>
    <mergeCell ref="CS59:CS64"/>
    <mergeCell ref="CT59:CT64"/>
    <mergeCell ref="CU59:CU64"/>
    <mergeCell ref="CV59:CV64"/>
    <mergeCell ref="CW59:CW64"/>
    <mergeCell ref="CL59:CL64"/>
    <mergeCell ref="CM59:CM64"/>
    <mergeCell ref="CN59:CN64"/>
    <mergeCell ref="CO59:CO64"/>
    <mergeCell ref="CP59:CP64"/>
    <mergeCell ref="CQ59:CQ64"/>
    <mergeCell ref="CF59:CF64"/>
    <mergeCell ref="CG59:CG64"/>
    <mergeCell ref="CH59:CH64"/>
    <mergeCell ref="CI59:CI64"/>
    <mergeCell ref="CJ59:CJ64"/>
    <mergeCell ref="CK59:CK64"/>
    <mergeCell ref="BZ59:BZ64"/>
    <mergeCell ref="CA59:CA64"/>
    <mergeCell ref="CB59:CB64"/>
    <mergeCell ref="CC59:CC64"/>
    <mergeCell ref="CD59:CD64"/>
    <mergeCell ref="CE59:CE64"/>
    <mergeCell ref="BT59:BT64"/>
    <mergeCell ref="BU59:BU64"/>
    <mergeCell ref="BV59:BV64"/>
    <mergeCell ref="BW59:BW64"/>
    <mergeCell ref="BX59:BX64"/>
    <mergeCell ref="BY59:BY64"/>
    <mergeCell ref="BN59:BN64"/>
    <mergeCell ref="BO59:BO64"/>
    <mergeCell ref="BP59:BP64"/>
    <mergeCell ref="BQ59:BQ64"/>
    <mergeCell ref="BR59:BR64"/>
    <mergeCell ref="BS59:BS64"/>
    <mergeCell ref="BH59:BH64"/>
    <mergeCell ref="BI59:BI64"/>
    <mergeCell ref="BJ59:BJ64"/>
    <mergeCell ref="BK59:BK64"/>
    <mergeCell ref="BL59:BL64"/>
    <mergeCell ref="BM59:BM64"/>
    <mergeCell ref="BB59:BB64"/>
    <mergeCell ref="BC59:BC64"/>
    <mergeCell ref="BD59:BD64"/>
    <mergeCell ref="BE59:BE64"/>
    <mergeCell ref="BF59:BF64"/>
    <mergeCell ref="BG59:BG64"/>
    <mergeCell ref="AV59:AV64"/>
    <mergeCell ref="AW59:AW64"/>
    <mergeCell ref="AX59:AX64"/>
    <mergeCell ref="AY59:AY64"/>
    <mergeCell ref="AZ59:AZ64"/>
    <mergeCell ref="BA59:BA64"/>
    <mergeCell ref="AP59:AP64"/>
    <mergeCell ref="AQ59:AQ64"/>
    <mergeCell ref="AR59:AR64"/>
    <mergeCell ref="AS59:AS64"/>
    <mergeCell ref="AT59:AT64"/>
    <mergeCell ref="AU59:AU64"/>
    <mergeCell ref="AJ59:AJ64"/>
    <mergeCell ref="AK59:AK64"/>
    <mergeCell ref="AL59:AL64"/>
    <mergeCell ref="AM59:AM64"/>
    <mergeCell ref="AN59:AN64"/>
    <mergeCell ref="AO59:AO64"/>
    <mergeCell ref="AD59:AD64"/>
    <mergeCell ref="AE59:AE64"/>
    <mergeCell ref="AF59:AF64"/>
    <mergeCell ref="AG59:AG64"/>
    <mergeCell ref="AH59:AH64"/>
    <mergeCell ref="AI59:AI64"/>
    <mergeCell ref="X59:X64"/>
    <mergeCell ref="Y59:Y64"/>
    <mergeCell ref="Z59:Z64"/>
    <mergeCell ref="AA59:AA64"/>
    <mergeCell ref="AB59:AB64"/>
    <mergeCell ref="AC59:AC64"/>
    <mergeCell ref="R59:R64"/>
    <mergeCell ref="S59:S64"/>
    <mergeCell ref="T59:T64"/>
    <mergeCell ref="U59:U64"/>
    <mergeCell ref="V59:V64"/>
    <mergeCell ref="W59:W64"/>
    <mergeCell ref="I59:L59"/>
    <mergeCell ref="M59:M64"/>
    <mergeCell ref="N59:N64"/>
    <mergeCell ref="O59:O64"/>
    <mergeCell ref="P59:P64"/>
    <mergeCell ref="Q59:Q64"/>
    <mergeCell ref="C54:C55"/>
    <mergeCell ref="G54:H54"/>
    <mergeCell ref="G55:H55"/>
    <mergeCell ref="A59:D59"/>
    <mergeCell ref="E59:F59"/>
    <mergeCell ref="G59:H59"/>
    <mergeCell ref="C51:C53"/>
    <mergeCell ref="F51:F53"/>
    <mergeCell ref="G51:H51"/>
    <mergeCell ref="I51:L51"/>
    <mergeCell ref="G52:H52"/>
    <mergeCell ref="G53:H53"/>
    <mergeCell ref="A49:A50"/>
    <mergeCell ref="B49:B50"/>
    <mergeCell ref="E49:F49"/>
    <mergeCell ref="G49:H49"/>
    <mergeCell ref="E50:F50"/>
    <mergeCell ref="G50:H50"/>
    <mergeCell ref="IL45:IL50"/>
    <mergeCell ref="A46:D46"/>
    <mergeCell ref="E46:F46"/>
    <mergeCell ref="G46:H46"/>
    <mergeCell ref="I46:L50"/>
    <mergeCell ref="A47:B47"/>
    <mergeCell ref="C47:D47"/>
    <mergeCell ref="E47:F47"/>
    <mergeCell ref="G47:H47"/>
    <mergeCell ref="G48:H48"/>
    <mergeCell ref="IF45:IF50"/>
    <mergeCell ref="IG45:IG50"/>
    <mergeCell ref="IH45:IH50"/>
    <mergeCell ref="II45:II50"/>
    <mergeCell ref="IJ45:IJ50"/>
    <mergeCell ref="IK45:IK50"/>
    <mergeCell ref="HZ45:HZ50"/>
    <mergeCell ref="IA45:IA50"/>
    <mergeCell ref="IB45:IB50"/>
    <mergeCell ref="IC45:IC50"/>
    <mergeCell ref="ID45:ID50"/>
    <mergeCell ref="IE45:IE50"/>
    <mergeCell ref="HT45:HT50"/>
    <mergeCell ref="HU45:HU50"/>
    <mergeCell ref="HV45:HV50"/>
    <mergeCell ref="HW45:HW50"/>
    <mergeCell ref="HX45:HX50"/>
    <mergeCell ref="HY45:HY50"/>
    <mergeCell ref="HN45:HN50"/>
    <mergeCell ref="HO45:HO50"/>
    <mergeCell ref="HP45:HP50"/>
    <mergeCell ref="HQ45:HQ50"/>
    <mergeCell ref="HR45:HR50"/>
    <mergeCell ref="HS45:HS50"/>
    <mergeCell ref="HH45:HH50"/>
    <mergeCell ref="HI45:HI50"/>
    <mergeCell ref="HJ45:HJ50"/>
    <mergeCell ref="HK45:HK50"/>
    <mergeCell ref="HL45:HL50"/>
    <mergeCell ref="HM45:HM50"/>
    <mergeCell ref="HB45:HB50"/>
    <mergeCell ref="HC45:HC50"/>
    <mergeCell ref="HD45:HD50"/>
    <mergeCell ref="HE45:HE50"/>
    <mergeCell ref="HF45:HF50"/>
    <mergeCell ref="HG45:HG50"/>
    <mergeCell ref="GV45:GV50"/>
    <mergeCell ref="GW45:GW50"/>
    <mergeCell ref="GX45:GX50"/>
    <mergeCell ref="GY45:GY50"/>
    <mergeCell ref="GZ45:GZ50"/>
    <mergeCell ref="HA45:HA50"/>
    <mergeCell ref="GP45:GP50"/>
    <mergeCell ref="GQ45:GQ50"/>
    <mergeCell ref="GR45:GR50"/>
    <mergeCell ref="GS45:GS50"/>
    <mergeCell ref="GT45:GT50"/>
    <mergeCell ref="GU45:GU50"/>
    <mergeCell ref="GJ45:GJ50"/>
    <mergeCell ref="GK45:GK50"/>
    <mergeCell ref="GL45:GL50"/>
    <mergeCell ref="GM45:GM50"/>
    <mergeCell ref="GN45:GN50"/>
    <mergeCell ref="GO45:GO50"/>
    <mergeCell ref="GD45:GD50"/>
    <mergeCell ref="GE45:GE50"/>
    <mergeCell ref="GF45:GF50"/>
    <mergeCell ref="GG45:GG50"/>
    <mergeCell ref="GH45:GH50"/>
    <mergeCell ref="GI45:GI50"/>
    <mergeCell ref="FX45:FX50"/>
    <mergeCell ref="FY45:FY50"/>
    <mergeCell ref="FZ45:FZ50"/>
    <mergeCell ref="GA45:GA50"/>
    <mergeCell ref="GB45:GB50"/>
    <mergeCell ref="GC45:GC50"/>
    <mergeCell ref="FR45:FR50"/>
    <mergeCell ref="FS45:FS50"/>
    <mergeCell ref="FT45:FT50"/>
    <mergeCell ref="FU45:FU50"/>
    <mergeCell ref="FV45:FV50"/>
    <mergeCell ref="FW45:FW50"/>
    <mergeCell ref="FL45:FL50"/>
    <mergeCell ref="FM45:FM50"/>
    <mergeCell ref="FN45:FN50"/>
    <mergeCell ref="FO45:FO50"/>
    <mergeCell ref="FP45:FP50"/>
    <mergeCell ref="FQ45:FQ50"/>
    <mergeCell ref="FF45:FF50"/>
    <mergeCell ref="FG45:FG50"/>
    <mergeCell ref="FH45:FH50"/>
    <mergeCell ref="FI45:FI50"/>
    <mergeCell ref="FJ45:FJ50"/>
    <mergeCell ref="FK45:FK50"/>
    <mergeCell ref="EZ45:EZ50"/>
    <mergeCell ref="FA45:FA50"/>
    <mergeCell ref="FB45:FB50"/>
    <mergeCell ref="FC45:FC50"/>
    <mergeCell ref="FD45:FD50"/>
    <mergeCell ref="FE45:FE50"/>
    <mergeCell ref="ET45:ET50"/>
    <mergeCell ref="EU45:EU50"/>
    <mergeCell ref="EV45:EV50"/>
    <mergeCell ref="EW45:EW50"/>
    <mergeCell ref="EX45:EX50"/>
    <mergeCell ref="EY45:EY50"/>
    <mergeCell ref="EN45:EN50"/>
    <mergeCell ref="EO45:EO50"/>
    <mergeCell ref="EP45:EP50"/>
    <mergeCell ref="EQ45:EQ50"/>
    <mergeCell ref="ER45:ER50"/>
    <mergeCell ref="ES45:ES50"/>
    <mergeCell ref="EH45:EH50"/>
    <mergeCell ref="EI45:EI50"/>
    <mergeCell ref="EJ45:EJ50"/>
    <mergeCell ref="EK45:EK50"/>
    <mergeCell ref="EL45:EL50"/>
    <mergeCell ref="EM45:EM50"/>
    <mergeCell ref="EB45:EB50"/>
    <mergeCell ref="EC45:EC50"/>
    <mergeCell ref="ED45:ED50"/>
    <mergeCell ref="EE45:EE50"/>
    <mergeCell ref="EF45:EF50"/>
    <mergeCell ref="EG45:EG50"/>
    <mergeCell ref="DV45:DV50"/>
    <mergeCell ref="DW45:DW50"/>
    <mergeCell ref="DX45:DX50"/>
    <mergeCell ref="DY45:DY50"/>
    <mergeCell ref="DZ45:DZ50"/>
    <mergeCell ref="EA45:EA50"/>
    <mergeCell ref="DP45:DP50"/>
    <mergeCell ref="DQ45:DQ50"/>
    <mergeCell ref="DR45:DR50"/>
    <mergeCell ref="DS45:DS50"/>
    <mergeCell ref="DT45:DT50"/>
    <mergeCell ref="DU45:DU50"/>
    <mergeCell ref="DJ45:DJ50"/>
    <mergeCell ref="DK45:DK50"/>
    <mergeCell ref="DL45:DL50"/>
    <mergeCell ref="DM45:DM50"/>
    <mergeCell ref="DN45:DN50"/>
    <mergeCell ref="DO45:DO50"/>
    <mergeCell ref="DD45:DD50"/>
    <mergeCell ref="DE45:DE50"/>
    <mergeCell ref="DF45:DF50"/>
    <mergeCell ref="DG45:DG50"/>
    <mergeCell ref="DH45:DH50"/>
    <mergeCell ref="DI45:DI50"/>
    <mergeCell ref="CX45:CX50"/>
    <mergeCell ref="CY45:CY50"/>
    <mergeCell ref="CZ45:CZ50"/>
    <mergeCell ref="DA45:DA50"/>
    <mergeCell ref="DB45:DB50"/>
    <mergeCell ref="DC45:DC50"/>
    <mergeCell ref="CR45:CR50"/>
    <mergeCell ref="CS45:CS50"/>
    <mergeCell ref="CT45:CT50"/>
    <mergeCell ref="CU45:CU50"/>
    <mergeCell ref="CV45:CV50"/>
    <mergeCell ref="CW45:CW50"/>
    <mergeCell ref="CL45:CL50"/>
    <mergeCell ref="CM45:CM50"/>
    <mergeCell ref="CN45:CN50"/>
    <mergeCell ref="CO45:CO50"/>
    <mergeCell ref="CP45:CP50"/>
    <mergeCell ref="CQ45:CQ50"/>
    <mergeCell ref="CF45:CF50"/>
    <mergeCell ref="CG45:CG50"/>
    <mergeCell ref="CH45:CH50"/>
    <mergeCell ref="CI45:CI50"/>
    <mergeCell ref="CJ45:CJ50"/>
    <mergeCell ref="CK45:CK50"/>
    <mergeCell ref="BZ45:BZ50"/>
    <mergeCell ref="CA45:CA50"/>
    <mergeCell ref="CB45:CB50"/>
    <mergeCell ref="CC45:CC50"/>
    <mergeCell ref="CD45:CD50"/>
    <mergeCell ref="CE45:CE50"/>
    <mergeCell ref="BT45:BT50"/>
    <mergeCell ref="BU45:BU50"/>
    <mergeCell ref="BV45:BV50"/>
    <mergeCell ref="BW45:BW50"/>
    <mergeCell ref="BX45:BX50"/>
    <mergeCell ref="BY45:BY50"/>
    <mergeCell ref="BN45:BN50"/>
    <mergeCell ref="BO45:BO50"/>
    <mergeCell ref="BP45:BP50"/>
    <mergeCell ref="BQ45:BQ50"/>
    <mergeCell ref="BR45:BR50"/>
    <mergeCell ref="BS45:BS50"/>
    <mergeCell ref="BH45:BH50"/>
    <mergeCell ref="BI45:BI50"/>
    <mergeCell ref="BJ45:BJ50"/>
    <mergeCell ref="BK45:BK50"/>
    <mergeCell ref="BL45:BL50"/>
    <mergeCell ref="BM45:BM50"/>
    <mergeCell ref="BB45:BB50"/>
    <mergeCell ref="BC45:BC50"/>
    <mergeCell ref="BD45:BD50"/>
    <mergeCell ref="BE45:BE50"/>
    <mergeCell ref="BF45:BF50"/>
    <mergeCell ref="BG45:BG50"/>
    <mergeCell ref="AV45:AV50"/>
    <mergeCell ref="AW45:AW50"/>
    <mergeCell ref="AX45:AX50"/>
    <mergeCell ref="AY45:AY50"/>
    <mergeCell ref="AZ45:AZ50"/>
    <mergeCell ref="BA45:BA50"/>
    <mergeCell ref="AP45:AP50"/>
    <mergeCell ref="AQ45:AQ50"/>
    <mergeCell ref="AR45:AR50"/>
    <mergeCell ref="AS45:AS50"/>
    <mergeCell ref="AT45:AT50"/>
    <mergeCell ref="AU45:AU50"/>
    <mergeCell ref="AJ45:AJ50"/>
    <mergeCell ref="AK45:AK50"/>
    <mergeCell ref="AL45:AL50"/>
    <mergeCell ref="AM45:AM50"/>
    <mergeCell ref="AN45:AN50"/>
    <mergeCell ref="AO45:AO50"/>
    <mergeCell ref="AD45:AD50"/>
    <mergeCell ref="AE45:AE50"/>
    <mergeCell ref="AF45:AF50"/>
    <mergeCell ref="AG45:AG50"/>
    <mergeCell ref="AH45:AH50"/>
    <mergeCell ref="AI45:AI50"/>
    <mergeCell ref="X45:X50"/>
    <mergeCell ref="Y45:Y50"/>
    <mergeCell ref="Z45:Z50"/>
    <mergeCell ref="AA45:AA50"/>
    <mergeCell ref="AB45:AB50"/>
    <mergeCell ref="AC45:AC50"/>
    <mergeCell ref="R45:R50"/>
    <mergeCell ref="S45:S50"/>
    <mergeCell ref="T45:T50"/>
    <mergeCell ref="U45:U50"/>
    <mergeCell ref="V45:V50"/>
    <mergeCell ref="W45:W50"/>
    <mergeCell ref="I45:L45"/>
    <mergeCell ref="M45:M50"/>
    <mergeCell ref="N45:N50"/>
    <mergeCell ref="O45:O50"/>
    <mergeCell ref="P45:P50"/>
    <mergeCell ref="Q45:Q50"/>
    <mergeCell ref="C40:C41"/>
    <mergeCell ref="G40:H40"/>
    <mergeCell ref="G41:H41"/>
    <mergeCell ref="A45:D45"/>
    <mergeCell ref="E45:F45"/>
    <mergeCell ref="G45:H45"/>
    <mergeCell ref="C37:C39"/>
    <mergeCell ref="F37:F39"/>
    <mergeCell ref="G37:H37"/>
    <mergeCell ref="I37:L37"/>
    <mergeCell ref="G38:H38"/>
    <mergeCell ref="G39:H39"/>
    <mergeCell ref="A35:A36"/>
    <mergeCell ref="B35:B36"/>
    <mergeCell ref="E35:F35"/>
    <mergeCell ref="G35:H35"/>
    <mergeCell ref="E36:F36"/>
    <mergeCell ref="G36:H36"/>
    <mergeCell ref="IL31:IL36"/>
    <mergeCell ref="A32:D32"/>
    <mergeCell ref="E32:F32"/>
    <mergeCell ref="G32:H32"/>
    <mergeCell ref="I32:L36"/>
    <mergeCell ref="A33:B33"/>
    <mergeCell ref="C33:D33"/>
    <mergeCell ref="E33:F33"/>
    <mergeCell ref="G33:H33"/>
    <mergeCell ref="G34:H34"/>
    <mergeCell ref="IF31:IF36"/>
    <mergeCell ref="IG31:IG36"/>
    <mergeCell ref="IH31:IH36"/>
    <mergeCell ref="II31:II36"/>
    <mergeCell ref="IJ31:IJ36"/>
    <mergeCell ref="IK31:IK36"/>
    <mergeCell ref="HZ31:HZ36"/>
    <mergeCell ref="IA31:IA36"/>
    <mergeCell ref="IB31:IB36"/>
    <mergeCell ref="IC31:IC36"/>
    <mergeCell ref="ID31:ID36"/>
    <mergeCell ref="IE31:IE36"/>
    <mergeCell ref="HT31:HT36"/>
    <mergeCell ref="HU31:HU36"/>
    <mergeCell ref="HV31:HV36"/>
    <mergeCell ref="HW31:HW36"/>
    <mergeCell ref="HX31:HX36"/>
    <mergeCell ref="HY31:HY36"/>
    <mergeCell ref="HN31:HN36"/>
    <mergeCell ref="HO31:HO36"/>
    <mergeCell ref="HP31:HP36"/>
    <mergeCell ref="HQ31:HQ36"/>
    <mergeCell ref="HR31:HR36"/>
    <mergeCell ref="HS31:HS36"/>
    <mergeCell ref="HH31:HH36"/>
    <mergeCell ref="HI31:HI36"/>
    <mergeCell ref="HJ31:HJ36"/>
    <mergeCell ref="HK31:HK36"/>
    <mergeCell ref="HL31:HL36"/>
    <mergeCell ref="HM31:HM36"/>
    <mergeCell ref="HB31:HB36"/>
    <mergeCell ref="HC31:HC36"/>
    <mergeCell ref="HD31:HD36"/>
    <mergeCell ref="HE31:HE36"/>
    <mergeCell ref="HF31:HF36"/>
    <mergeCell ref="HG31:HG36"/>
    <mergeCell ref="GV31:GV36"/>
    <mergeCell ref="GW31:GW36"/>
    <mergeCell ref="GX31:GX36"/>
    <mergeCell ref="GY31:GY36"/>
    <mergeCell ref="GZ31:GZ36"/>
    <mergeCell ref="HA31:HA36"/>
    <mergeCell ref="GP31:GP36"/>
    <mergeCell ref="GQ31:GQ36"/>
    <mergeCell ref="GR31:GR36"/>
    <mergeCell ref="GS31:GS36"/>
    <mergeCell ref="GT31:GT36"/>
    <mergeCell ref="GU31:GU36"/>
    <mergeCell ref="GJ31:GJ36"/>
    <mergeCell ref="GK31:GK36"/>
    <mergeCell ref="GL31:GL36"/>
    <mergeCell ref="GM31:GM36"/>
    <mergeCell ref="GN31:GN36"/>
    <mergeCell ref="GO31:GO36"/>
    <mergeCell ref="GD31:GD36"/>
    <mergeCell ref="GE31:GE36"/>
    <mergeCell ref="GF31:GF36"/>
    <mergeCell ref="GG31:GG36"/>
    <mergeCell ref="GH31:GH36"/>
    <mergeCell ref="GI31:GI36"/>
    <mergeCell ref="FX31:FX36"/>
    <mergeCell ref="FY31:FY36"/>
    <mergeCell ref="FZ31:FZ36"/>
    <mergeCell ref="GA31:GA36"/>
    <mergeCell ref="GB31:GB36"/>
    <mergeCell ref="GC31:GC36"/>
    <mergeCell ref="FR31:FR36"/>
    <mergeCell ref="FS31:FS36"/>
    <mergeCell ref="FT31:FT36"/>
    <mergeCell ref="FU31:FU36"/>
    <mergeCell ref="FV31:FV36"/>
    <mergeCell ref="FW31:FW36"/>
    <mergeCell ref="FL31:FL36"/>
    <mergeCell ref="FM31:FM36"/>
    <mergeCell ref="FN31:FN36"/>
    <mergeCell ref="FO31:FO36"/>
    <mergeCell ref="FP31:FP36"/>
    <mergeCell ref="FQ31:FQ36"/>
    <mergeCell ref="FF31:FF36"/>
    <mergeCell ref="FG31:FG36"/>
    <mergeCell ref="FH31:FH36"/>
    <mergeCell ref="FI31:FI36"/>
    <mergeCell ref="FJ31:FJ36"/>
    <mergeCell ref="FK31:FK36"/>
    <mergeCell ref="EZ31:EZ36"/>
    <mergeCell ref="FA31:FA36"/>
    <mergeCell ref="FB31:FB36"/>
    <mergeCell ref="FC31:FC36"/>
    <mergeCell ref="FD31:FD36"/>
    <mergeCell ref="FE31:FE36"/>
    <mergeCell ref="ET31:ET36"/>
    <mergeCell ref="EU31:EU36"/>
    <mergeCell ref="EV31:EV36"/>
    <mergeCell ref="EW31:EW36"/>
    <mergeCell ref="EX31:EX36"/>
    <mergeCell ref="EY31:EY36"/>
    <mergeCell ref="EN31:EN36"/>
    <mergeCell ref="EO31:EO36"/>
    <mergeCell ref="EP31:EP36"/>
    <mergeCell ref="EQ31:EQ36"/>
    <mergeCell ref="ER31:ER36"/>
    <mergeCell ref="ES31:ES36"/>
    <mergeCell ref="EH31:EH36"/>
    <mergeCell ref="EI31:EI36"/>
    <mergeCell ref="EJ31:EJ36"/>
    <mergeCell ref="EK31:EK36"/>
    <mergeCell ref="EL31:EL36"/>
    <mergeCell ref="EM31:EM36"/>
    <mergeCell ref="EB31:EB36"/>
    <mergeCell ref="EC31:EC36"/>
    <mergeCell ref="ED31:ED36"/>
    <mergeCell ref="EE31:EE36"/>
    <mergeCell ref="EF31:EF36"/>
    <mergeCell ref="EG31:EG36"/>
    <mergeCell ref="DV31:DV36"/>
    <mergeCell ref="DW31:DW36"/>
    <mergeCell ref="DX31:DX36"/>
    <mergeCell ref="DY31:DY36"/>
    <mergeCell ref="DZ31:DZ36"/>
    <mergeCell ref="EA31:EA36"/>
    <mergeCell ref="DP31:DP36"/>
    <mergeCell ref="DQ31:DQ36"/>
    <mergeCell ref="DR31:DR36"/>
    <mergeCell ref="DS31:DS36"/>
    <mergeCell ref="DT31:DT36"/>
    <mergeCell ref="DU31:DU36"/>
    <mergeCell ref="DJ31:DJ36"/>
    <mergeCell ref="DK31:DK36"/>
    <mergeCell ref="DL31:DL36"/>
    <mergeCell ref="DM31:DM36"/>
    <mergeCell ref="DN31:DN36"/>
    <mergeCell ref="DO31:DO36"/>
    <mergeCell ref="DD31:DD36"/>
    <mergeCell ref="DE31:DE36"/>
    <mergeCell ref="DF31:DF36"/>
    <mergeCell ref="DG31:DG36"/>
    <mergeCell ref="DH31:DH36"/>
    <mergeCell ref="DI31:DI36"/>
    <mergeCell ref="CX31:CX36"/>
    <mergeCell ref="CY31:CY36"/>
    <mergeCell ref="CZ31:CZ36"/>
    <mergeCell ref="DA31:DA36"/>
    <mergeCell ref="DB31:DB36"/>
    <mergeCell ref="DC31:DC36"/>
    <mergeCell ref="CR31:CR36"/>
    <mergeCell ref="CS31:CS36"/>
    <mergeCell ref="CT31:CT36"/>
    <mergeCell ref="CU31:CU36"/>
    <mergeCell ref="CV31:CV36"/>
    <mergeCell ref="CW31:CW36"/>
    <mergeCell ref="CL31:CL36"/>
    <mergeCell ref="CM31:CM36"/>
    <mergeCell ref="CN31:CN36"/>
    <mergeCell ref="CO31:CO36"/>
    <mergeCell ref="CP31:CP36"/>
    <mergeCell ref="CQ31:CQ36"/>
    <mergeCell ref="CF31:CF36"/>
    <mergeCell ref="CG31:CG36"/>
    <mergeCell ref="CH31:CH36"/>
    <mergeCell ref="CI31:CI36"/>
    <mergeCell ref="CJ31:CJ36"/>
    <mergeCell ref="CK31:CK36"/>
    <mergeCell ref="BZ31:BZ36"/>
    <mergeCell ref="CA31:CA36"/>
    <mergeCell ref="CB31:CB36"/>
    <mergeCell ref="CC31:CC36"/>
    <mergeCell ref="CD31:CD36"/>
    <mergeCell ref="CE31:CE36"/>
    <mergeCell ref="BT31:BT36"/>
    <mergeCell ref="BU31:BU36"/>
    <mergeCell ref="BV31:BV36"/>
    <mergeCell ref="BW31:BW36"/>
    <mergeCell ref="BX31:BX36"/>
    <mergeCell ref="BY31:BY36"/>
    <mergeCell ref="BN31:BN36"/>
    <mergeCell ref="BO31:BO36"/>
    <mergeCell ref="BP31:BP36"/>
    <mergeCell ref="BQ31:BQ36"/>
    <mergeCell ref="BR31:BR36"/>
    <mergeCell ref="BS31:BS36"/>
    <mergeCell ref="BH31:BH36"/>
    <mergeCell ref="BI31:BI36"/>
    <mergeCell ref="BJ31:BJ36"/>
    <mergeCell ref="BK31:BK36"/>
    <mergeCell ref="BL31:BL36"/>
    <mergeCell ref="BM31:BM36"/>
    <mergeCell ref="BB31:BB36"/>
    <mergeCell ref="BC31:BC36"/>
    <mergeCell ref="BD31:BD36"/>
    <mergeCell ref="BE31:BE36"/>
    <mergeCell ref="BF31:BF36"/>
    <mergeCell ref="BG31:BG36"/>
    <mergeCell ref="AV31:AV36"/>
    <mergeCell ref="AW31:AW36"/>
    <mergeCell ref="AX31:AX36"/>
    <mergeCell ref="AY31:AY36"/>
    <mergeCell ref="AZ31:AZ36"/>
    <mergeCell ref="BA31:BA36"/>
    <mergeCell ref="AP31:AP36"/>
    <mergeCell ref="AQ31:AQ36"/>
    <mergeCell ref="AR31:AR36"/>
    <mergeCell ref="AS31:AS36"/>
    <mergeCell ref="AT31:AT36"/>
    <mergeCell ref="AU31:AU36"/>
    <mergeCell ref="AJ31:AJ36"/>
    <mergeCell ref="AK31:AK36"/>
    <mergeCell ref="AL31:AL36"/>
    <mergeCell ref="AM31:AM36"/>
    <mergeCell ref="AN31:AN36"/>
    <mergeCell ref="AO31:AO36"/>
    <mergeCell ref="AD31:AD36"/>
    <mergeCell ref="AE31:AE36"/>
    <mergeCell ref="AF31:AF36"/>
    <mergeCell ref="AG31:AG36"/>
    <mergeCell ref="AH31:AH36"/>
    <mergeCell ref="AI31:AI36"/>
    <mergeCell ref="X31:X36"/>
    <mergeCell ref="Y31:Y36"/>
    <mergeCell ref="Z31:Z36"/>
    <mergeCell ref="AA31:AA36"/>
    <mergeCell ref="AB31:AB36"/>
    <mergeCell ref="AC31:AC36"/>
    <mergeCell ref="R31:R36"/>
    <mergeCell ref="S31:S36"/>
    <mergeCell ref="T31:T36"/>
    <mergeCell ref="U31:U36"/>
    <mergeCell ref="V31:V36"/>
    <mergeCell ref="W31:W36"/>
    <mergeCell ref="I31:L31"/>
    <mergeCell ref="M31:M36"/>
    <mergeCell ref="N31:N36"/>
    <mergeCell ref="O31:O36"/>
    <mergeCell ref="P31:P36"/>
    <mergeCell ref="Q31:Q36"/>
    <mergeCell ref="C26:C27"/>
    <mergeCell ref="G26:H26"/>
    <mergeCell ref="G27:H27"/>
    <mergeCell ref="A31:D31"/>
    <mergeCell ref="E31:F31"/>
    <mergeCell ref="G31:H31"/>
    <mergeCell ref="C23:C25"/>
    <mergeCell ref="F23:F25"/>
    <mergeCell ref="G23:H23"/>
    <mergeCell ref="I23:L23"/>
    <mergeCell ref="G24:H24"/>
    <mergeCell ref="G25:H25"/>
    <mergeCell ref="G20:H20"/>
    <mergeCell ref="A21:A22"/>
    <mergeCell ref="B21:B22"/>
    <mergeCell ref="E21:F21"/>
    <mergeCell ref="G21:H21"/>
    <mergeCell ref="E22:F22"/>
    <mergeCell ref="G22:H22"/>
    <mergeCell ref="IK17:IK22"/>
    <mergeCell ref="IL17:IL22"/>
    <mergeCell ref="A18:D18"/>
    <mergeCell ref="E18:F18"/>
    <mergeCell ref="G18:H18"/>
    <mergeCell ref="I18:L22"/>
    <mergeCell ref="A19:B19"/>
    <mergeCell ref="C19:D19"/>
    <mergeCell ref="E19:F19"/>
    <mergeCell ref="G19:H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DI9:DI15"/>
    <mergeCell ref="DJ9:DJ15"/>
    <mergeCell ref="DK9:DK15"/>
    <mergeCell ref="DL9:DL15"/>
    <mergeCell ref="DM9:DM15"/>
    <mergeCell ref="DN9:DN15"/>
    <mergeCell ref="DD9:DD15"/>
    <mergeCell ref="DE9:DE15"/>
    <mergeCell ref="DF9:DF15"/>
    <mergeCell ref="DG9:DG15"/>
    <mergeCell ref="DH9:DH15"/>
    <mergeCell ref="CW9:CW15"/>
    <mergeCell ref="CX9:CX15"/>
    <mergeCell ref="CY9:CY15"/>
    <mergeCell ref="CZ9:CZ15"/>
    <mergeCell ref="DA9:DA15"/>
    <mergeCell ref="DB9:DB15"/>
    <mergeCell ref="CQ9:CQ15"/>
    <mergeCell ref="CR9:CR15"/>
    <mergeCell ref="CS9:CS15"/>
    <mergeCell ref="CT9:CT15"/>
    <mergeCell ref="CU9:CU15"/>
    <mergeCell ref="CV9:CV15"/>
    <mergeCell ref="CM9:CM15"/>
    <mergeCell ref="CN9:CN15"/>
    <mergeCell ref="CO9:CO15"/>
    <mergeCell ref="CP9:CP15"/>
    <mergeCell ref="CE9:CE15"/>
    <mergeCell ref="CF9:CF15"/>
    <mergeCell ref="CG9:CG15"/>
    <mergeCell ref="CH9:CH15"/>
    <mergeCell ref="CI9:CI15"/>
    <mergeCell ref="CJ9:CJ15"/>
    <mergeCell ref="BY9:BY15"/>
    <mergeCell ref="BZ9:BZ15"/>
    <mergeCell ref="CA9:CA15"/>
    <mergeCell ref="CB9:CB15"/>
    <mergeCell ref="CC9:CC15"/>
    <mergeCell ref="CD9:CD15"/>
    <mergeCell ref="DC9:DC15"/>
    <mergeCell ref="BV9:BV15"/>
    <mergeCell ref="BW9:BW15"/>
    <mergeCell ref="BX9:BX15"/>
    <mergeCell ref="BM9:BM15"/>
    <mergeCell ref="BN9:BN15"/>
    <mergeCell ref="BO9:BO15"/>
    <mergeCell ref="BP9:BP15"/>
    <mergeCell ref="BQ9:BQ15"/>
    <mergeCell ref="BR9:BR15"/>
    <mergeCell ref="BG9:BG15"/>
    <mergeCell ref="BH9:BH15"/>
    <mergeCell ref="BI9:BI15"/>
    <mergeCell ref="BJ9:BJ15"/>
    <mergeCell ref="BK9:BK15"/>
    <mergeCell ref="BL9:BL15"/>
    <mergeCell ref="CK9:CK15"/>
    <mergeCell ref="CL9:CL15"/>
    <mergeCell ref="BE9:BE15"/>
    <mergeCell ref="BF9:BF15"/>
    <mergeCell ref="AU9:AU15"/>
    <mergeCell ref="AV9:AV15"/>
    <mergeCell ref="AW9:AW15"/>
    <mergeCell ref="AX9:AX15"/>
    <mergeCell ref="AY9:AY15"/>
    <mergeCell ref="AZ9:AZ15"/>
    <mergeCell ref="AO9:AO15"/>
    <mergeCell ref="AP9:AP15"/>
    <mergeCell ref="AQ9:AQ15"/>
    <mergeCell ref="AR9:AR15"/>
    <mergeCell ref="AS9:AS15"/>
    <mergeCell ref="AT9:AT15"/>
    <mergeCell ref="BS9:BS15"/>
    <mergeCell ref="BT9:BT15"/>
    <mergeCell ref="BU9:BU15"/>
    <mergeCell ref="AN9:AN15"/>
    <mergeCell ref="AC9:AC15"/>
    <mergeCell ref="AD9:AD15"/>
    <mergeCell ref="AE9:AE15"/>
    <mergeCell ref="AF9:AF15"/>
    <mergeCell ref="AG9:AG15"/>
    <mergeCell ref="AH9:AH15"/>
    <mergeCell ref="W9:W15"/>
    <mergeCell ref="X9:X15"/>
    <mergeCell ref="Y9:Y15"/>
    <mergeCell ref="Z9:Z15"/>
    <mergeCell ref="AA9:AA15"/>
    <mergeCell ref="AB9:AB15"/>
    <mergeCell ref="BA9:BA15"/>
    <mergeCell ref="BB9:BB15"/>
    <mergeCell ref="BC9:BC15"/>
    <mergeCell ref="BD9:BD15"/>
    <mergeCell ref="Q9:Q15"/>
    <mergeCell ref="R9:R15"/>
    <mergeCell ref="S9:S15"/>
    <mergeCell ref="T9:T15"/>
    <mergeCell ref="U9:U15"/>
    <mergeCell ref="V9:V15"/>
    <mergeCell ref="C7:H7"/>
    <mergeCell ref="C8:H15"/>
    <mergeCell ref="M9:M15"/>
    <mergeCell ref="N9:N15"/>
    <mergeCell ref="O9:O15"/>
    <mergeCell ref="P9:P15"/>
    <mergeCell ref="AI9:AI15"/>
    <mergeCell ref="AJ9:AJ15"/>
    <mergeCell ref="AK9:AK15"/>
    <mergeCell ref="AL9:AL15"/>
    <mergeCell ref="AM9:AM15"/>
  </mergeCells>
  <phoneticPr fontId="54"/>
  <dataValidations count="2">
    <dataValidation operator="equal" allowBlank="1" sqref="A23 I23:L23 A37 I37:L37 A51 I51:L51 A65 I65:L65 A79 I79:L79" xr:uid="{00000000-0002-0000-0400-000001000000}">
      <formula1>#REF!</formula1>
      <formula2>0</formula2>
    </dataValidation>
    <dataValidation type="list" operator="equal" allowBlank="1" sqref="H22 H36 H50 H64 H78" xr:uid="{00000000-0002-0000-0400-000002000000}">
      <formula1>#REF!</formula1>
      <formula2>0</formula2>
    </dataValidation>
  </dataValidation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4">
        <x14:dataValidation type="list" operator="equal" allowBlank="1" xr:uid="{00000000-0002-0000-0400-000000000000}">
          <x14:formula1>
            <xm:f>リスト!$K$2:$K$33</xm:f>
          </x14:formula1>
          <x14:formula2>
            <xm:f>0</xm:f>
          </x14:formula2>
          <xm:sqref>G20:H20 G34:H34 G48:H48 G62:H62 G76:H76</xm:sqref>
        </x14:dataValidation>
        <x14:dataValidation type="list" operator="equal" allowBlank="1" xr:uid="{00000000-0002-0000-0400-000003000000}">
          <x14:formula1>
            <xm:f>リスト!$C$2:$C$7</xm:f>
          </x14:formula1>
          <x14:formula2>
            <xm:f>0</xm:f>
          </x14:formula2>
          <xm:sqref>G18:H18 G32:H32 G46:H46 G60:H60 G74:H74</xm:sqref>
        </x14:dataValidation>
        <x14:dataValidation operator="equal" allowBlank="1" xr:uid="{00000000-0002-0000-0400-000004000000}">
          <x14:formula1>
            <xm:f>リスト!$F$12:$F$15</xm:f>
          </x14:formula1>
          <x14:formula2>
            <xm:f>0</xm:f>
          </x14:formula2>
          <xm:sqref>C23 C37 C51 C65 C79 F23 C26 F27 F37 C40 F41 F51 C54 F55 F65 C68 F69 F79 C82 F83</xm:sqref>
        </x14:dataValidation>
        <x14:dataValidation type="list" operator="equal" allowBlank="1" xr:uid="{00000000-0002-0000-0400-000006000000}">
          <x14:formula1>
            <xm:f>リスト!$AW$60:$AW$116</xm:f>
          </x14:formula1>
          <x14:formula2>
            <xm:f>0</xm:f>
          </x14:formula2>
          <xm:sqref>G22 G36 G50 G64 G78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470D-D6D0-4464-BA19-643CA82BC773}">
  <dimension ref="A1:IT65536"/>
  <sheetViews>
    <sheetView tabSelected="1" zoomScaleNormal="100" workbookViewId="0">
      <pane xSplit="10260" topLeftCell="O1" activePane="topRight"/>
      <selection pane="topRight" activeCell="N32" sqref="N32"/>
      <selection activeCell="O23" sqref="O23"/>
    </sheetView>
  </sheetViews>
  <sheetFormatPr defaultColWidth="6.7109375" defaultRowHeight="14.1" customHeight="1"/>
  <sheetData>
    <row r="1" spans="1:254" ht="12.75" customHeight="1">
      <c r="A1" t="s">
        <v>945</v>
      </c>
    </row>
    <row r="2" spans="1:254" ht="12.75" customHeight="1">
      <c r="A2" t="s">
        <v>946</v>
      </c>
    </row>
    <row r="3" spans="1:254" ht="12.75" customHeight="1">
      <c r="A3" t="s">
        <v>947</v>
      </c>
    </row>
    <row r="4" spans="1:254" ht="12.75" customHeight="1">
      <c r="A4" t="s">
        <v>948</v>
      </c>
    </row>
    <row r="5" spans="1:254" ht="14.1" customHeight="1">
      <c r="A5" t="s">
        <v>949</v>
      </c>
    </row>
    <row r="6" spans="1:254" ht="14.1" customHeight="1" thickBot="1"/>
    <row r="7" spans="1:254" ht="14.1" customHeight="1" thickBot="1">
      <c r="A7" s="15"/>
      <c r="B7" s="156" t="s">
        <v>721</v>
      </c>
      <c r="F7" s="641" t="s">
        <v>950</v>
      </c>
      <c r="G7" s="642"/>
      <c r="H7" s="642"/>
      <c r="I7" s="642"/>
      <c r="J7" s="642"/>
      <c r="K7" s="643"/>
    </row>
    <row r="8" spans="1:254" ht="14.1" customHeight="1" thickBot="1">
      <c r="A8" s="157"/>
      <c r="B8" s="156" t="s">
        <v>722</v>
      </c>
      <c r="F8" s="644"/>
      <c r="G8" s="645"/>
      <c r="H8" s="645"/>
      <c r="I8" s="645"/>
      <c r="J8" s="645"/>
      <c r="K8" s="646"/>
    </row>
    <row r="9" spans="1:254" s="159" customFormat="1" ht="14.1" customHeight="1" thickBot="1">
      <c r="A9"/>
      <c r="B9"/>
      <c r="C9" s="220"/>
      <c r="D9" s="220"/>
      <c r="E9" s="220"/>
      <c r="F9" s="647"/>
      <c r="G9" s="648"/>
      <c r="H9" s="648"/>
      <c r="I9" s="648"/>
      <c r="J9" s="648"/>
      <c r="K9" s="649"/>
      <c r="L9" s="158"/>
      <c r="M9" s="609" t="s">
        <v>951</v>
      </c>
      <c r="N9" s="607" t="s">
        <v>952</v>
      </c>
      <c r="O9" s="607"/>
      <c r="P9" s="607"/>
      <c r="Q9" s="607"/>
      <c r="R9" s="607"/>
      <c r="S9" s="607"/>
      <c r="T9" s="607"/>
      <c r="U9" s="607"/>
      <c r="V9" s="607"/>
      <c r="W9" s="607"/>
      <c r="X9" s="607"/>
      <c r="Y9" s="607"/>
      <c r="Z9" s="607"/>
      <c r="AA9" s="607"/>
      <c r="AB9" s="607"/>
      <c r="AC9" s="607"/>
      <c r="AD9" s="607"/>
      <c r="AE9" s="607"/>
      <c r="AF9" s="607"/>
      <c r="AG9" s="607"/>
      <c r="AH9" s="607"/>
      <c r="AI9" s="607"/>
      <c r="AJ9" s="607"/>
      <c r="AK9" s="607"/>
      <c r="AL9" s="607"/>
      <c r="AM9" s="607"/>
      <c r="AN9" s="607"/>
      <c r="AO9" s="607"/>
      <c r="AP9" s="607"/>
      <c r="AQ9" s="607"/>
      <c r="AR9" s="607"/>
      <c r="AS9" s="607"/>
      <c r="AT9" s="607"/>
      <c r="AU9" s="607"/>
      <c r="AV9" s="607"/>
      <c r="AW9" s="607"/>
      <c r="AX9" s="607"/>
      <c r="AY9" s="607"/>
      <c r="AZ9" s="607"/>
      <c r="BA9" s="607"/>
      <c r="BB9" s="607"/>
      <c r="BC9" s="607"/>
      <c r="BD9" s="607"/>
      <c r="BE9" s="607"/>
      <c r="BF9" s="607"/>
      <c r="BG9" s="607"/>
      <c r="BH9" s="607"/>
      <c r="BI9" s="607"/>
      <c r="BJ9" s="607"/>
      <c r="BK9" s="607"/>
      <c r="BL9" s="607"/>
      <c r="BM9" s="607"/>
      <c r="BN9" s="607"/>
      <c r="BO9" s="607"/>
      <c r="BP9" s="607"/>
      <c r="BQ9" s="607"/>
      <c r="BR9" s="607"/>
      <c r="BS9" s="607"/>
      <c r="BT9" s="607"/>
      <c r="BU9" s="607"/>
      <c r="BV9" s="607"/>
      <c r="BW9" s="607"/>
      <c r="BX9" s="607"/>
      <c r="BY9" s="607"/>
      <c r="BZ9" s="607"/>
      <c r="CA9" s="607"/>
      <c r="CB9" s="607"/>
      <c r="CC9" s="607"/>
      <c r="CD9" s="607"/>
      <c r="CE9" s="607"/>
      <c r="CF9" s="607"/>
      <c r="CG9" s="607"/>
      <c r="CH9" s="607"/>
      <c r="CI9" s="607"/>
      <c r="CJ9" s="607"/>
      <c r="CK9" s="607"/>
      <c r="CL9" s="607"/>
      <c r="CM9" s="607"/>
      <c r="CN9" s="607"/>
      <c r="CO9" s="607"/>
      <c r="CP9" s="607"/>
      <c r="CQ9" s="607"/>
      <c r="CR9" s="607"/>
      <c r="CS9" s="607"/>
      <c r="CT9" s="607"/>
      <c r="CU9" s="607"/>
      <c r="CV9" s="607"/>
      <c r="CW9" s="607"/>
      <c r="CX9" s="607"/>
      <c r="CY9" s="607"/>
      <c r="CZ9" s="607"/>
      <c r="DA9" s="607"/>
      <c r="DB9" s="607"/>
      <c r="DC9" s="607"/>
      <c r="DD9" s="607"/>
      <c r="DE9" s="607"/>
      <c r="DF9" s="607"/>
      <c r="DG9" s="607"/>
      <c r="DH9" s="607"/>
      <c r="DI9" s="607"/>
      <c r="DJ9" s="607"/>
      <c r="DK9" s="607"/>
      <c r="DL9" s="607"/>
      <c r="DM9" s="607"/>
      <c r="DN9" s="607"/>
      <c r="DO9" s="607"/>
      <c r="DP9" s="607"/>
      <c r="DQ9" s="607"/>
      <c r="DR9" s="607"/>
      <c r="DS9" s="607"/>
      <c r="DT9" s="607"/>
      <c r="DU9" s="607"/>
      <c r="DV9" s="607"/>
      <c r="DW9" s="607"/>
      <c r="DX9" s="607"/>
      <c r="DY9" s="607"/>
      <c r="DZ9" s="607"/>
      <c r="EA9" s="607"/>
      <c r="EB9" s="607"/>
      <c r="EC9" s="607"/>
      <c r="ED9" s="607"/>
      <c r="EE9" s="607"/>
      <c r="EF9" s="607"/>
      <c r="EG9" s="607"/>
      <c r="EH9" s="607"/>
      <c r="EI9" s="607"/>
      <c r="EJ9" s="607"/>
      <c r="EK9" s="607"/>
      <c r="EL9" s="607"/>
      <c r="EM9" s="607"/>
      <c r="EN9" s="607"/>
      <c r="EO9" s="607"/>
      <c r="EP9" s="607"/>
      <c r="EQ9" s="607"/>
      <c r="ER9" s="607"/>
      <c r="ES9" s="607"/>
      <c r="ET9" s="607"/>
      <c r="EU9" s="607"/>
      <c r="EV9" s="607"/>
      <c r="EW9" s="607"/>
      <c r="EX9" s="607"/>
      <c r="EY9" s="607"/>
      <c r="EZ9" s="607"/>
      <c r="FA9" s="607"/>
      <c r="FB9" s="607"/>
      <c r="FC9" s="607"/>
      <c r="FD9" s="607"/>
      <c r="FE9" s="607"/>
      <c r="FF9" s="607"/>
      <c r="FG9" s="607"/>
      <c r="FH9" s="607"/>
      <c r="FI9" s="607"/>
      <c r="FJ9" s="607"/>
      <c r="FK9" s="607"/>
      <c r="FL9" s="607"/>
      <c r="FM9" s="607"/>
      <c r="FN9" s="607"/>
      <c r="FO9" s="607"/>
      <c r="FP9" s="607"/>
      <c r="FQ9" s="607"/>
      <c r="FR9" s="607"/>
      <c r="FS9" s="607"/>
      <c r="FT9" s="607"/>
      <c r="FU9" s="607"/>
      <c r="FV9" s="607"/>
      <c r="FW9" s="607"/>
      <c r="FX9" s="607"/>
      <c r="FY9" s="607"/>
      <c r="FZ9" s="607"/>
      <c r="GA9" s="607"/>
      <c r="GB9" s="607"/>
      <c r="GC9" s="607"/>
      <c r="GD9" s="607"/>
      <c r="GE9" s="607"/>
      <c r="GF9" s="607"/>
      <c r="GG9" s="607"/>
      <c r="GH9" s="607"/>
      <c r="GI9" s="607"/>
      <c r="GJ9" s="607"/>
      <c r="GK9" s="607"/>
      <c r="GL9" s="607"/>
      <c r="GM9" s="607"/>
      <c r="GN9" s="607"/>
      <c r="GO9" s="607"/>
      <c r="GP9" s="607"/>
      <c r="GQ9" s="607"/>
      <c r="GR9" s="607"/>
      <c r="GS9" s="607"/>
      <c r="GT9" s="607"/>
      <c r="GU9" s="607"/>
      <c r="GV9" s="607"/>
      <c r="GW9" s="607"/>
      <c r="GX9" s="607"/>
      <c r="GY9" s="607"/>
      <c r="GZ9" s="607"/>
      <c r="HA9" s="607"/>
      <c r="HB9" s="607"/>
      <c r="HC9" s="607"/>
      <c r="HD9" s="607"/>
      <c r="HE9" s="607"/>
      <c r="HF9" s="607"/>
      <c r="HG9" s="607"/>
      <c r="HH9" s="607"/>
      <c r="HI9" s="607"/>
      <c r="HJ9" s="607"/>
      <c r="HK9" s="607"/>
      <c r="HL9" s="607"/>
      <c r="HM9" s="607"/>
      <c r="HN9" s="607"/>
      <c r="HO9" s="607"/>
      <c r="HP9" s="607"/>
      <c r="HQ9" s="607"/>
      <c r="HR9" s="607"/>
      <c r="HS9" s="607"/>
      <c r="HT9" s="607"/>
      <c r="HU9" s="607"/>
      <c r="HV9" s="607"/>
      <c r="HW9" s="607"/>
      <c r="HX9" s="607"/>
      <c r="HY9" s="607"/>
      <c r="HZ9" s="607"/>
      <c r="IA9" s="607"/>
      <c r="IB9" s="607"/>
      <c r="IC9" s="607"/>
      <c r="ID9" s="607"/>
      <c r="IE9" s="607"/>
      <c r="IF9" s="607"/>
      <c r="IG9" s="607"/>
      <c r="IH9" s="607"/>
      <c r="II9" s="607"/>
      <c r="IJ9" s="607"/>
      <c r="IK9" s="607"/>
      <c r="IL9" s="610"/>
      <c r="IM9"/>
      <c r="IN9"/>
      <c r="IO9"/>
      <c r="IP9"/>
      <c r="IQ9"/>
      <c r="IR9"/>
      <c r="IS9"/>
      <c r="IT9"/>
    </row>
    <row r="10" spans="1:254" s="159" customFormat="1" ht="14.1" customHeight="1" thickBot="1">
      <c r="A10" s="18"/>
      <c r="B10" s="156" t="s">
        <v>723</v>
      </c>
      <c r="C10" s="220"/>
      <c r="D10" s="220"/>
      <c r="E10" s="220"/>
      <c r="F10" s="647"/>
      <c r="G10" s="648"/>
      <c r="H10" s="648"/>
      <c r="I10" s="648"/>
      <c r="J10" s="648"/>
      <c r="K10" s="649"/>
      <c r="L10" s="158"/>
      <c r="M10" s="609"/>
      <c r="N10" s="609"/>
      <c r="O10" s="609"/>
      <c r="P10" s="607"/>
      <c r="Q10" s="607"/>
      <c r="R10" s="607"/>
      <c r="S10" s="607"/>
      <c r="T10" s="607"/>
      <c r="U10" s="607"/>
      <c r="V10" s="607"/>
      <c r="W10" s="607"/>
      <c r="X10" s="607"/>
      <c r="Y10" s="607"/>
      <c r="Z10" s="607"/>
      <c r="AA10" s="607"/>
      <c r="AB10" s="607"/>
      <c r="AC10" s="607"/>
      <c r="AD10" s="607"/>
      <c r="AE10" s="607"/>
      <c r="AF10" s="607"/>
      <c r="AG10" s="607"/>
      <c r="AH10" s="607"/>
      <c r="AI10" s="607"/>
      <c r="AJ10" s="607"/>
      <c r="AK10" s="607"/>
      <c r="AL10" s="607"/>
      <c r="AM10" s="607"/>
      <c r="AN10" s="607"/>
      <c r="AO10" s="607"/>
      <c r="AP10" s="607"/>
      <c r="AQ10" s="607"/>
      <c r="AR10" s="607"/>
      <c r="AS10" s="607"/>
      <c r="AT10" s="607"/>
      <c r="AU10" s="607"/>
      <c r="AV10" s="607"/>
      <c r="AW10" s="607"/>
      <c r="AX10" s="607"/>
      <c r="AY10" s="607"/>
      <c r="AZ10" s="607"/>
      <c r="BA10" s="607"/>
      <c r="BB10" s="607"/>
      <c r="BC10" s="607"/>
      <c r="BD10" s="607"/>
      <c r="BE10" s="607"/>
      <c r="BF10" s="607"/>
      <c r="BG10" s="607"/>
      <c r="BH10" s="607"/>
      <c r="BI10" s="607"/>
      <c r="BJ10" s="607"/>
      <c r="BK10" s="607"/>
      <c r="BL10" s="607"/>
      <c r="BM10" s="607"/>
      <c r="BN10" s="607"/>
      <c r="BO10" s="607"/>
      <c r="BP10" s="607"/>
      <c r="BQ10" s="607"/>
      <c r="BR10" s="607"/>
      <c r="BS10" s="607"/>
      <c r="BT10" s="607"/>
      <c r="BU10" s="607"/>
      <c r="BV10" s="607"/>
      <c r="BW10" s="607"/>
      <c r="BX10" s="607"/>
      <c r="BY10" s="607"/>
      <c r="BZ10" s="607"/>
      <c r="CA10" s="607"/>
      <c r="CB10" s="607"/>
      <c r="CC10" s="607"/>
      <c r="CD10" s="607"/>
      <c r="CE10" s="607"/>
      <c r="CF10" s="607"/>
      <c r="CG10" s="607"/>
      <c r="CH10" s="607"/>
      <c r="CI10" s="607"/>
      <c r="CJ10" s="607"/>
      <c r="CK10" s="607"/>
      <c r="CL10" s="607"/>
      <c r="CM10" s="607"/>
      <c r="CN10" s="607"/>
      <c r="CO10" s="607"/>
      <c r="CP10" s="607"/>
      <c r="CQ10" s="607"/>
      <c r="CR10" s="607"/>
      <c r="CS10" s="607"/>
      <c r="CT10" s="607"/>
      <c r="CU10" s="607"/>
      <c r="CV10" s="607"/>
      <c r="CW10" s="607"/>
      <c r="CX10" s="607"/>
      <c r="CY10" s="607"/>
      <c r="CZ10" s="607"/>
      <c r="DA10" s="607"/>
      <c r="DB10" s="607"/>
      <c r="DC10" s="607"/>
      <c r="DD10" s="607"/>
      <c r="DE10" s="607"/>
      <c r="DF10" s="607"/>
      <c r="DG10" s="607"/>
      <c r="DH10" s="607"/>
      <c r="DI10" s="607"/>
      <c r="DJ10" s="607"/>
      <c r="DK10" s="607"/>
      <c r="DL10" s="607"/>
      <c r="DM10" s="607"/>
      <c r="DN10" s="607"/>
      <c r="DO10" s="607"/>
      <c r="DP10" s="607"/>
      <c r="DQ10" s="607"/>
      <c r="DR10" s="607"/>
      <c r="DS10" s="607"/>
      <c r="DT10" s="607"/>
      <c r="DU10" s="607"/>
      <c r="DV10" s="607"/>
      <c r="DW10" s="607"/>
      <c r="DX10" s="607"/>
      <c r="DY10" s="607"/>
      <c r="DZ10" s="607"/>
      <c r="EA10" s="607"/>
      <c r="EB10" s="607"/>
      <c r="EC10" s="607"/>
      <c r="ED10" s="607"/>
      <c r="EE10" s="607"/>
      <c r="EF10" s="607"/>
      <c r="EG10" s="607"/>
      <c r="EH10" s="607"/>
      <c r="EI10" s="607"/>
      <c r="EJ10" s="607"/>
      <c r="EK10" s="607"/>
      <c r="EL10" s="607"/>
      <c r="EM10" s="607"/>
      <c r="EN10" s="607"/>
      <c r="EO10" s="607"/>
      <c r="EP10" s="607"/>
      <c r="EQ10" s="607"/>
      <c r="ER10" s="607"/>
      <c r="ES10" s="607"/>
      <c r="ET10" s="607"/>
      <c r="EU10" s="607"/>
      <c r="EV10" s="607"/>
      <c r="EW10" s="607"/>
      <c r="EX10" s="607"/>
      <c r="EY10" s="607"/>
      <c r="EZ10" s="607"/>
      <c r="FA10" s="607"/>
      <c r="FB10" s="607"/>
      <c r="FC10" s="607"/>
      <c r="FD10" s="607"/>
      <c r="FE10" s="607"/>
      <c r="FF10" s="607"/>
      <c r="FG10" s="607"/>
      <c r="FH10" s="607"/>
      <c r="FI10" s="607"/>
      <c r="FJ10" s="607"/>
      <c r="FK10" s="607"/>
      <c r="FL10" s="607"/>
      <c r="FM10" s="607"/>
      <c r="FN10" s="607"/>
      <c r="FO10" s="607"/>
      <c r="FP10" s="607"/>
      <c r="FQ10" s="607"/>
      <c r="FR10" s="607"/>
      <c r="FS10" s="607"/>
      <c r="FT10" s="607"/>
      <c r="FU10" s="607"/>
      <c r="FV10" s="607"/>
      <c r="FW10" s="607"/>
      <c r="FX10" s="607"/>
      <c r="FY10" s="607"/>
      <c r="FZ10" s="607"/>
      <c r="GA10" s="607"/>
      <c r="GB10" s="607"/>
      <c r="GC10" s="607"/>
      <c r="GD10" s="607"/>
      <c r="GE10" s="607"/>
      <c r="GF10" s="607"/>
      <c r="GG10" s="607"/>
      <c r="GH10" s="607"/>
      <c r="GI10" s="607"/>
      <c r="GJ10" s="607"/>
      <c r="GK10" s="607"/>
      <c r="GL10" s="607"/>
      <c r="GM10" s="607"/>
      <c r="GN10" s="607"/>
      <c r="GO10" s="607"/>
      <c r="GP10" s="607"/>
      <c r="GQ10" s="607"/>
      <c r="GR10" s="607"/>
      <c r="GS10" s="607"/>
      <c r="GT10" s="607"/>
      <c r="GU10" s="607"/>
      <c r="GV10" s="607"/>
      <c r="GW10" s="607"/>
      <c r="GX10" s="607"/>
      <c r="GY10" s="607"/>
      <c r="GZ10" s="607"/>
      <c r="HA10" s="607"/>
      <c r="HB10" s="607"/>
      <c r="HC10" s="607"/>
      <c r="HD10" s="607"/>
      <c r="HE10" s="607"/>
      <c r="HF10" s="607"/>
      <c r="HG10" s="607"/>
      <c r="HH10" s="607"/>
      <c r="HI10" s="607"/>
      <c r="HJ10" s="607"/>
      <c r="HK10" s="607"/>
      <c r="HL10" s="607"/>
      <c r="HM10" s="607"/>
      <c r="HN10" s="607"/>
      <c r="HO10" s="607"/>
      <c r="HP10" s="607"/>
      <c r="HQ10" s="607"/>
      <c r="HR10" s="607"/>
      <c r="HS10" s="607"/>
      <c r="HT10" s="607"/>
      <c r="HU10" s="607"/>
      <c r="HV10" s="607"/>
      <c r="HW10" s="607"/>
      <c r="HX10" s="607"/>
      <c r="HY10" s="607"/>
      <c r="HZ10" s="607"/>
      <c r="IA10" s="607"/>
      <c r="IB10" s="607"/>
      <c r="IC10" s="607"/>
      <c r="ID10" s="607"/>
      <c r="IE10" s="607"/>
      <c r="IF10" s="607"/>
      <c r="IG10" s="607"/>
      <c r="IH10" s="607"/>
      <c r="II10" s="607"/>
      <c r="IJ10" s="607"/>
      <c r="IK10" s="607"/>
      <c r="IL10" s="607"/>
      <c r="IM10"/>
      <c r="IN10"/>
      <c r="IO10"/>
      <c r="IP10"/>
      <c r="IQ10"/>
      <c r="IR10"/>
      <c r="IS10"/>
      <c r="IT10"/>
    </row>
    <row r="11" spans="1:254" s="159" customFormat="1" ht="14.1" customHeight="1" thickBot="1">
      <c r="A11" s="160"/>
      <c r="B11" s="156" t="s">
        <v>723</v>
      </c>
      <c r="C11" s="220"/>
      <c r="D11" s="220"/>
      <c r="E11" s="220"/>
      <c r="F11" s="647"/>
      <c r="G11" s="648"/>
      <c r="H11" s="648"/>
      <c r="I11" s="648"/>
      <c r="J11" s="648"/>
      <c r="K11" s="649"/>
      <c r="L11" s="158"/>
      <c r="M11" s="609"/>
      <c r="N11" s="609"/>
      <c r="O11" s="609"/>
      <c r="P11" s="607"/>
      <c r="Q11" s="607"/>
      <c r="R11" s="607"/>
      <c r="S11" s="607"/>
      <c r="T11" s="607"/>
      <c r="U11" s="607"/>
      <c r="V11" s="607"/>
      <c r="W11" s="607"/>
      <c r="X11" s="607"/>
      <c r="Y11" s="607"/>
      <c r="Z11" s="607"/>
      <c r="AA11" s="607"/>
      <c r="AB11" s="607"/>
      <c r="AC11" s="607"/>
      <c r="AD11" s="607"/>
      <c r="AE11" s="607"/>
      <c r="AF11" s="607"/>
      <c r="AG11" s="607"/>
      <c r="AH11" s="607"/>
      <c r="AI11" s="607"/>
      <c r="AJ11" s="607"/>
      <c r="AK11" s="607"/>
      <c r="AL11" s="607"/>
      <c r="AM11" s="607"/>
      <c r="AN11" s="607"/>
      <c r="AO11" s="607"/>
      <c r="AP11" s="607"/>
      <c r="AQ11" s="607"/>
      <c r="AR11" s="607"/>
      <c r="AS11" s="607"/>
      <c r="AT11" s="607"/>
      <c r="AU11" s="607"/>
      <c r="AV11" s="607"/>
      <c r="AW11" s="607"/>
      <c r="AX11" s="607"/>
      <c r="AY11" s="607"/>
      <c r="AZ11" s="607"/>
      <c r="BA11" s="607"/>
      <c r="BB11" s="607"/>
      <c r="BC11" s="607"/>
      <c r="BD11" s="607"/>
      <c r="BE11" s="607"/>
      <c r="BF11" s="607"/>
      <c r="BG11" s="607"/>
      <c r="BH11" s="607"/>
      <c r="BI11" s="607"/>
      <c r="BJ11" s="607"/>
      <c r="BK11" s="607"/>
      <c r="BL11" s="607"/>
      <c r="BM11" s="607"/>
      <c r="BN11" s="607"/>
      <c r="BO11" s="607"/>
      <c r="BP11" s="607"/>
      <c r="BQ11" s="607"/>
      <c r="BR11" s="607"/>
      <c r="BS11" s="607"/>
      <c r="BT11" s="607"/>
      <c r="BU11" s="607"/>
      <c r="BV11" s="607"/>
      <c r="BW11" s="607"/>
      <c r="BX11" s="607"/>
      <c r="BY11" s="607"/>
      <c r="BZ11" s="607"/>
      <c r="CA11" s="607"/>
      <c r="CB11" s="607"/>
      <c r="CC11" s="607"/>
      <c r="CD11" s="607"/>
      <c r="CE11" s="607"/>
      <c r="CF11" s="607"/>
      <c r="CG11" s="607"/>
      <c r="CH11" s="607"/>
      <c r="CI11" s="607"/>
      <c r="CJ11" s="607"/>
      <c r="CK11" s="607"/>
      <c r="CL11" s="607"/>
      <c r="CM11" s="607"/>
      <c r="CN11" s="607"/>
      <c r="CO11" s="607"/>
      <c r="CP11" s="607"/>
      <c r="CQ11" s="607"/>
      <c r="CR11" s="607"/>
      <c r="CS11" s="607"/>
      <c r="CT11" s="607"/>
      <c r="CU11" s="607"/>
      <c r="CV11" s="607"/>
      <c r="CW11" s="607"/>
      <c r="CX11" s="607"/>
      <c r="CY11" s="607"/>
      <c r="CZ11" s="607"/>
      <c r="DA11" s="607"/>
      <c r="DB11" s="607"/>
      <c r="DC11" s="607"/>
      <c r="DD11" s="607"/>
      <c r="DE11" s="607"/>
      <c r="DF11" s="607"/>
      <c r="DG11" s="607"/>
      <c r="DH11" s="607"/>
      <c r="DI11" s="607"/>
      <c r="DJ11" s="607"/>
      <c r="DK11" s="607"/>
      <c r="DL11" s="607"/>
      <c r="DM11" s="607"/>
      <c r="DN11" s="607"/>
      <c r="DO11" s="607"/>
      <c r="DP11" s="607"/>
      <c r="DQ11" s="607"/>
      <c r="DR11" s="607"/>
      <c r="DS11" s="607"/>
      <c r="DT11" s="607"/>
      <c r="DU11" s="607"/>
      <c r="DV11" s="607"/>
      <c r="DW11" s="607"/>
      <c r="DX11" s="607"/>
      <c r="DY11" s="607"/>
      <c r="DZ11" s="607"/>
      <c r="EA11" s="607"/>
      <c r="EB11" s="607"/>
      <c r="EC11" s="607"/>
      <c r="ED11" s="607"/>
      <c r="EE11" s="607"/>
      <c r="EF11" s="607"/>
      <c r="EG11" s="607"/>
      <c r="EH11" s="607"/>
      <c r="EI11" s="607"/>
      <c r="EJ11" s="607"/>
      <c r="EK11" s="607"/>
      <c r="EL11" s="607"/>
      <c r="EM11" s="607"/>
      <c r="EN11" s="607"/>
      <c r="EO11" s="607"/>
      <c r="EP11" s="607"/>
      <c r="EQ11" s="607"/>
      <c r="ER11" s="607"/>
      <c r="ES11" s="607"/>
      <c r="ET11" s="607"/>
      <c r="EU11" s="607"/>
      <c r="EV11" s="607"/>
      <c r="EW11" s="607"/>
      <c r="EX11" s="607"/>
      <c r="EY11" s="607"/>
      <c r="EZ11" s="607"/>
      <c r="FA11" s="607"/>
      <c r="FB11" s="607"/>
      <c r="FC11" s="607"/>
      <c r="FD11" s="607"/>
      <c r="FE11" s="607"/>
      <c r="FF11" s="607"/>
      <c r="FG11" s="607"/>
      <c r="FH11" s="607"/>
      <c r="FI11" s="607"/>
      <c r="FJ11" s="607"/>
      <c r="FK11" s="607"/>
      <c r="FL11" s="607"/>
      <c r="FM11" s="607"/>
      <c r="FN11" s="607"/>
      <c r="FO11" s="607"/>
      <c r="FP11" s="607"/>
      <c r="FQ11" s="607"/>
      <c r="FR11" s="607"/>
      <c r="FS11" s="607"/>
      <c r="FT11" s="607"/>
      <c r="FU11" s="607"/>
      <c r="FV11" s="607"/>
      <c r="FW11" s="607"/>
      <c r="FX11" s="607"/>
      <c r="FY11" s="607"/>
      <c r="FZ11" s="607"/>
      <c r="GA11" s="607"/>
      <c r="GB11" s="607"/>
      <c r="GC11" s="607"/>
      <c r="GD11" s="607"/>
      <c r="GE11" s="607"/>
      <c r="GF11" s="607"/>
      <c r="GG11" s="607"/>
      <c r="GH11" s="607"/>
      <c r="GI11" s="607"/>
      <c r="GJ11" s="607"/>
      <c r="GK11" s="607"/>
      <c r="GL11" s="607"/>
      <c r="GM11" s="607"/>
      <c r="GN11" s="607"/>
      <c r="GO11" s="607"/>
      <c r="GP11" s="607"/>
      <c r="GQ11" s="607"/>
      <c r="GR11" s="607"/>
      <c r="GS11" s="607"/>
      <c r="GT11" s="607"/>
      <c r="GU11" s="607"/>
      <c r="GV11" s="607"/>
      <c r="GW11" s="607"/>
      <c r="GX11" s="607"/>
      <c r="GY11" s="607"/>
      <c r="GZ11" s="607"/>
      <c r="HA11" s="607"/>
      <c r="HB11" s="607"/>
      <c r="HC11" s="607"/>
      <c r="HD11" s="607"/>
      <c r="HE11" s="607"/>
      <c r="HF11" s="607"/>
      <c r="HG11" s="607"/>
      <c r="HH11" s="607"/>
      <c r="HI11" s="607"/>
      <c r="HJ11" s="607"/>
      <c r="HK11" s="607"/>
      <c r="HL11" s="607"/>
      <c r="HM11" s="607"/>
      <c r="HN11" s="607"/>
      <c r="HO11" s="607"/>
      <c r="HP11" s="607"/>
      <c r="HQ11" s="607"/>
      <c r="HR11" s="607"/>
      <c r="HS11" s="607"/>
      <c r="HT11" s="607"/>
      <c r="HU11" s="607"/>
      <c r="HV11" s="607"/>
      <c r="HW11" s="607"/>
      <c r="HX11" s="607"/>
      <c r="HY11" s="607"/>
      <c r="HZ11" s="607"/>
      <c r="IA11" s="607"/>
      <c r="IB11" s="607"/>
      <c r="IC11" s="607"/>
      <c r="ID11" s="607"/>
      <c r="IE11" s="607"/>
      <c r="IF11" s="607"/>
      <c r="IG11" s="607"/>
      <c r="IH11" s="607"/>
      <c r="II11" s="607"/>
      <c r="IJ11" s="607"/>
      <c r="IK11" s="607"/>
      <c r="IL11" s="607"/>
      <c r="IM11"/>
      <c r="IN11"/>
      <c r="IO11"/>
      <c r="IP11"/>
      <c r="IQ11"/>
      <c r="IR11"/>
      <c r="IS11"/>
      <c r="IT11"/>
    </row>
    <row r="12" spans="1:254" s="159" customFormat="1" ht="14.1" customHeight="1" thickBot="1">
      <c r="A12"/>
      <c r="B12"/>
      <c r="C12" s="220"/>
      <c r="D12" s="220"/>
      <c r="E12" s="220"/>
      <c r="F12" s="647"/>
      <c r="G12" s="648"/>
      <c r="H12" s="648"/>
      <c r="I12" s="648"/>
      <c r="J12" s="648"/>
      <c r="K12" s="649"/>
      <c r="L12"/>
      <c r="M12" s="609"/>
      <c r="N12" s="609"/>
      <c r="O12" s="609"/>
      <c r="P12" s="607"/>
      <c r="Q12" s="607"/>
      <c r="R12" s="607"/>
      <c r="S12" s="607"/>
      <c r="T12" s="607"/>
      <c r="U12" s="607"/>
      <c r="V12" s="607"/>
      <c r="W12" s="607"/>
      <c r="X12" s="607"/>
      <c r="Y12" s="607"/>
      <c r="Z12" s="607"/>
      <c r="AA12" s="607"/>
      <c r="AB12" s="607"/>
      <c r="AC12" s="607"/>
      <c r="AD12" s="607"/>
      <c r="AE12" s="607"/>
      <c r="AF12" s="607"/>
      <c r="AG12" s="607"/>
      <c r="AH12" s="607"/>
      <c r="AI12" s="607"/>
      <c r="AJ12" s="607"/>
      <c r="AK12" s="607"/>
      <c r="AL12" s="607"/>
      <c r="AM12" s="607"/>
      <c r="AN12" s="607"/>
      <c r="AO12" s="607"/>
      <c r="AP12" s="607"/>
      <c r="AQ12" s="607"/>
      <c r="AR12" s="607"/>
      <c r="AS12" s="607"/>
      <c r="AT12" s="607"/>
      <c r="AU12" s="607"/>
      <c r="AV12" s="607"/>
      <c r="AW12" s="607"/>
      <c r="AX12" s="607"/>
      <c r="AY12" s="607"/>
      <c r="AZ12" s="607"/>
      <c r="BA12" s="607"/>
      <c r="BB12" s="607"/>
      <c r="BC12" s="607"/>
      <c r="BD12" s="607"/>
      <c r="BE12" s="607"/>
      <c r="BF12" s="607"/>
      <c r="BG12" s="607"/>
      <c r="BH12" s="607"/>
      <c r="BI12" s="607"/>
      <c r="BJ12" s="607"/>
      <c r="BK12" s="607"/>
      <c r="BL12" s="607"/>
      <c r="BM12" s="607"/>
      <c r="BN12" s="607"/>
      <c r="BO12" s="607"/>
      <c r="BP12" s="607"/>
      <c r="BQ12" s="607"/>
      <c r="BR12" s="607"/>
      <c r="BS12" s="607"/>
      <c r="BT12" s="607"/>
      <c r="BU12" s="607"/>
      <c r="BV12" s="607"/>
      <c r="BW12" s="607"/>
      <c r="BX12" s="607"/>
      <c r="BY12" s="607"/>
      <c r="BZ12" s="607"/>
      <c r="CA12" s="607"/>
      <c r="CB12" s="607"/>
      <c r="CC12" s="607"/>
      <c r="CD12" s="607"/>
      <c r="CE12" s="607"/>
      <c r="CF12" s="607"/>
      <c r="CG12" s="607"/>
      <c r="CH12" s="607"/>
      <c r="CI12" s="607"/>
      <c r="CJ12" s="607"/>
      <c r="CK12" s="607"/>
      <c r="CL12" s="607"/>
      <c r="CM12" s="607"/>
      <c r="CN12" s="607"/>
      <c r="CO12" s="607"/>
      <c r="CP12" s="607"/>
      <c r="CQ12" s="607"/>
      <c r="CR12" s="607"/>
      <c r="CS12" s="607"/>
      <c r="CT12" s="607"/>
      <c r="CU12" s="607"/>
      <c r="CV12" s="607"/>
      <c r="CW12" s="607"/>
      <c r="CX12" s="607"/>
      <c r="CY12" s="607"/>
      <c r="CZ12" s="607"/>
      <c r="DA12" s="607"/>
      <c r="DB12" s="607"/>
      <c r="DC12" s="607"/>
      <c r="DD12" s="607"/>
      <c r="DE12" s="607"/>
      <c r="DF12" s="607"/>
      <c r="DG12" s="607"/>
      <c r="DH12" s="607"/>
      <c r="DI12" s="607"/>
      <c r="DJ12" s="607"/>
      <c r="DK12" s="607"/>
      <c r="DL12" s="607"/>
      <c r="DM12" s="607"/>
      <c r="DN12" s="607"/>
      <c r="DO12" s="607"/>
      <c r="DP12" s="607"/>
      <c r="DQ12" s="607"/>
      <c r="DR12" s="607"/>
      <c r="DS12" s="607"/>
      <c r="DT12" s="607"/>
      <c r="DU12" s="607"/>
      <c r="DV12" s="607"/>
      <c r="DW12" s="607"/>
      <c r="DX12" s="607"/>
      <c r="DY12" s="607"/>
      <c r="DZ12" s="607"/>
      <c r="EA12" s="607"/>
      <c r="EB12" s="607"/>
      <c r="EC12" s="607"/>
      <c r="ED12" s="607"/>
      <c r="EE12" s="607"/>
      <c r="EF12" s="607"/>
      <c r="EG12" s="607"/>
      <c r="EH12" s="607"/>
      <c r="EI12" s="607"/>
      <c r="EJ12" s="607"/>
      <c r="EK12" s="607"/>
      <c r="EL12" s="607"/>
      <c r="EM12" s="607"/>
      <c r="EN12" s="607"/>
      <c r="EO12" s="607"/>
      <c r="EP12" s="607"/>
      <c r="EQ12" s="607"/>
      <c r="ER12" s="607"/>
      <c r="ES12" s="607"/>
      <c r="ET12" s="607"/>
      <c r="EU12" s="607"/>
      <c r="EV12" s="607"/>
      <c r="EW12" s="607"/>
      <c r="EX12" s="607"/>
      <c r="EY12" s="607"/>
      <c r="EZ12" s="607"/>
      <c r="FA12" s="607"/>
      <c r="FB12" s="607"/>
      <c r="FC12" s="607"/>
      <c r="FD12" s="607"/>
      <c r="FE12" s="607"/>
      <c r="FF12" s="607"/>
      <c r="FG12" s="607"/>
      <c r="FH12" s="607"/>
      <c r="FI12" s="607"/>
      <c r="FJ12" s="607"/>
      <c r="FK12" s="607"/>
      <c r="FL12" s="607"/>
      <c r="FM12" s="607"/>
      <c r="FN12" s="607"/>
      <c r="FO12" s="607"/>
      <c r="FP12" s="607"/>
      <c r="FQ12" s="607"/>
      <c r="FR12" s="607"/>
      <c r="FS12" s="607"/>
      <c r="FT12" s="607"/>
      <c r="FU12" s="607"/>
      <c r="FV12" s="607"/>
      <c r="FW12" s="607"/>
      <c r="FX12" s="607"/>
      <c r="FY12" s="607"/>
      <c r="FZ12" s="607"/>
      <c r="GA12" s="607"/>
      <c r="GB12" s="607"/>
      <c r="GC12" s="607"/>
      <c r="GD12" s="607"/>
      <c r="GE12" s="607"/>
      <c r="GF12" s="607"/>
      <c r="GG12" s="607"/>
      <c r="GH12" s="607"/>
      <c r="GI12" s="607"/>
      <c r="GJ12" s="607"/>
      <c r="GK12" s="607"/>
      <c r="GL12" s="607"/>
      <c r="GM12" s="607"/>
      <c r="GN12" s="607"/>
      <c r="GO12" s="607"/>
      <c r="GP12" s="607"/>
      <c r="GQ12" s="607"/>
      <c r="GR12" s="607"/>
      <c r="GS12" s="607"/>
      <c r="GT12" s="607"/>
      <c r="GU12" s="607"/>
      <c r="GV12" s="607"/>
      <c r="GW12" s="607"/>
      <c r="GX12" s="607"/>
      <c r="GY12" s="607"/>
      <c r="GZ12" s="607"/>
      <c r="HA12" s="607"/>
      <c r="HB12" s="607"/>
      <c r="HC12" s="607"/>
      <c r="HD12" s="607"/>
      <c r="HE12" s="607"/>
      <c r="HF12" s="607"/>
      <c r="HG12" s="607"/>
      <c r="HH12" s="607"/>
      <c r="HI12" s="607"/>
      <c r="HJ12" s="607"/>
      <c r="HK12" s="607"/>
      <c r="HL12" s="607"/>
      <c r="HM12" s="607"/>
      <c r="HN12" s="607"/>
      <c r="HO12" s="607"/>
      <c r="HP12" s="607"/>
      <c r="HQ12" s="607"/>
      <c r="HR12" s="607"/>
      <c r="HS12" s="607"/>
      <c r="HT12" s="607"/>
      <c r="HU12" s="607"/>
      <c r="HV12" s="607"/>
      <c r="HW12" s="607"/>
      <c r="HX12" s="607"/>
      <c r="HY12" s="607"/>
      <c r="HZ12" s="607"/>
      <c r="IA12" s="607"/>
      <c r="IB12" s="607"/>
      <c r="IC12" s="607"/>
      <c r="ID12" s="607"/>
      <c r="IE12" s="607"/>
      <c r="IF12" s="607"/>
      <c r="IG12" s="607"/>
      <c r="IH12" s="607"/>
      <c r="II12" s="607"/>
      <c r="IJ12" s="607"/>
      <c r="IK12" s="607"/>
      <c r="IL12" s="607"/>
      <c r="IM12"/>
      <c r="IN12"/>
      <c r="IO12"/>
      <c r="IP12"/>
      <c r="IQ12"/>
      <c r="IR12"/>
      <c r="IS12"/>
      <c r="IT12"/>
    </row>
    <row r="13" spans="1:254" s="159" customFormat="1" ht="14.1" customHeight="1" thickBot="1">
      <c r="A13" s="161"/>
      <c r="B13" s="162" t="s">
        <v>953</v>
      </c>
      <c r="C13" s="220"/>
      <c r="D13" s="220"/>
      <c r="E13" s="220"/>
      <c r="F13" s="647"/>
      <c r="G13" s="648"/>
      <c r="H13" s="648"/>
      <c r="I13" s="648"/>
      <c r="J13" s="648"/>
      <c r="K13" s="649"/>
      <c r="L13"/>
      <c r="M13" s="609"/>
      <c r="N13" s="609"/>
      <c r="O13" s="609"/>
      <c r="P13" s="607"/>
      <c r="Q13" s="607"/>
      <c r="R13" s="607"/>
      <c r="S13" s="607"/>
      <c r="T13" s="607"/>
      <c r="U13" s="607"/>
      <c r="V13" s="607"/>
      <c r="W13" s="607"/>
      <c r="X13" s="607"/>
      <c r="Y13" s="607"/>
      <c r="Z13" s="607"/>
      <c r="AA13" s="607"/>
      <c r="AB13" s="607"/>
      <c r="AC13" s="607"/>
      <c r="AD13" s="607"/>
      <c r="AE13" s="607"/>
      <c r="AF13" s="607"/>
      <c r="AG13" s="607"/>
      <c r="AH13" s="607"/>
      <c r="AI13" s="607"/>
      <c r="AJ13" s="607"/>
      <c r="AK13" s="607"/>
      <c r="AL13" s="607"/>
      <c r="AM13" s="607"/>
      <c r="AN13" s="607"/>
      <c r="AO13" s="607"/>
      <c r="AP13" s="607"/>
      <c r="AQ13" s="607"/>
      <c r="AR13" s="607"/>
      <c r="AS13" s="607"/>
      <c r="AT13" s="607"/>
      <c r="AU13" s="607"/>
      <c r="AV13" s="607"/>
      <c r="AW13" s="607"/>
      <c r="AX13" s="607"/>
      <c r="AY13" s="607"/>
      <c r="AZ13" s="607"/>
      <c r="BA13" s="607"/>
      <c r="BB13" s="607"/>
      <c r="BC13" s="607"/>
      <c r="BD13" s="607"/>
      <c r="BE13" s="607"/>
      <c r="BF13" s="607"/>
      <c r="BG13" s="607"/>
      <c r="BH13" s="607"/>
      <c r="BI13" s="607"/>
      <c r="BJ13" s="607"/>
      <c r="BK13" s="607"/>
      <c r="BL13" s="607"/>
      <c r="BM13" s="607"/>
      <c r="BN13" s="607"/>
      <c r="BO13" s="607"/>
      <c r="BP13" s="607"/>
      <c r="BQ13" s="607"/>
      <c r="BR13" s="607"/>
      <c r="BS13" s="607"/>
      <c r="BT13" s="607"/>
      <c r="BU13" s="607"/>
      <c r="BV13" s="607"/>
      <c r="BW13" s="607"/>
      <c r="BX13" s="607"/>
      <c r="BY13" s="607"/>
      <c r="BZ13" s="607"/>
      <c r="CA13" s="607"/>
      <c r="CB13" s="607"/>
      <c r="CC13" s="607"/>
      <c r="CD13" s="607"/>
      <c r="CE13" s="607"/>
      <c r="CF13" s="607"/>
      <c r="CG13" s="607"/>
      <c r="CH13" s="607"/>
      <c r="CI13" s="607"/>
      <c r="CJ13" s="607"/>
      <c r="CK13" s="607"/>
      <c r="CL13" s="607"/>
      <c r="CM13" s="607"/>
      <c r="CN13" s="607"/>
      <c r="CO13" s="607"/>
      <c r="CP13" s="607"/>
      <c r="CQ13" s="607"/>
      <c r="CR13" s="607"/>
      <c r="CS13" s="607"/>
      <c r="CT13" s="607"/>
      <c r="CU13" s="607"/>
      <c r="CV13" s="607"/>
      <c r="CW13" s="607"/>
      <c r="CX13" s="607"/>
      <c r="CY13" s="607"/>
      <c r="CZ13" s="607"/>
      <c r="DA13" s="607"/>
      <c r="DB13" s="607"/>
      <c r="DC13" s="607"/>
      <c r="DD13" s="607"/>
      <c r="DE13" s="607"/>
      <c r="DF13" s="607"/>
      <c r="DG13" s="607"/>
      <c r="DH13" s="607"/>
      <c r="DI13" s="607"/>
      <c r="DJ13" s="607"/>
      <c r="DK13" s="607"/>
      <c r="DL13" s="607"/>
      <c r="DM13" s="607"/>
      <c r="DN13" s="607"/>
      <c r="DO13" s="607"/>
      <c r="DP13" s="607"/>
      <c r="DQ13" s="607"/>
      <c r="DR13" s="607"/>
      <c r="DS13" s="607"/>
      <c r="DT13" s="607"/>
      <c r="DU13" s="607"/>
      <c r="DV13" s="607"/>
      <c r="DW13" s="607"/>
      <c r="DX13" s="607"/>
      <c r="DY13" s="607"/>
      <c r="DZ13" s="607"/>
      <c r="EA13" s="607"/>
      <c r="EB13" s="607"/>
      <c r="EC13" s="607"/>
      <c r="ED13" s="607"/>
      <c r="EE13" s="607"/>
      <c r="EF13" s="607"/>
      <c r="EG13" s="607"/>
      <c r="EH13" s="607"/>
      <c r="EI13" s="607"/>
      <c r="EJ13" s="607"/>
      <c r="EK13" s="607"/>
      <c r="EL13" s="607"/>
      <c r="EM13" s="607"/>
      <c r="EN13" s="607"/>
      <c r="EO13" s="607"/>
      <c r="EP13" s="607"/>
      <c r="EQ13" s="607"/>
      <c r="ER13" s="607"/>
      <c r="ES13" s="607"/>
      <c r="ET13" s="607"/>
      <c r="EU13" s="607"/>
      <c r="EV13" s="607"/>
      <c r="EW13" s="607"/>
      <c r="EX13" s="607"/>
      <c r="EY13" s="607"/>
      <c r="EZ13" s="607"/>
      <c r="FA13" s="607"/>
      <c r="FB13" s="607"/>
      <c r="FC13" s="607"/>
      <c r="FD13" s="607"/>
      <c r="FE13" s="607"/>
      <c r="FF13" s="607"/>
      <c r="FG13" s="607"/>
      <c r="FH13" s="607"/>
      <c r="FI13" s="607"/>
      <c r="FJ13" s="607"/>
      <c r="FK13" s="607"/>
      <c r="FL13" s="607"/>
      <c r="FM13" s="607"/>
      <c r="FN13" s="607"/>
      <c r="FO13" s="607"/>
      <c r="FP13" s="607"/>
      <c r="FQ13" s="607"/>
      <c r="FR13" s="607"/>
      <c r="FS13" s="607"/>
      <c r="FT13" s="607"/>
      <c r="FU13" s="607"/>
      <c r="FV13" s="607"/>
      <c r="FW13" s="607"/>
      <c r="FX13" s="607"/>
      <c r="FY13" s="607"/>
      <c r="FZ13" s="607"/>
      <c r="GA13" s="607"/>
      <c r="GB13" s="607"/>
      <c r="GC13" s="607"/>
      <c r="GD13" s="607"/>
      <c r="GE13" s="607"/>
      <c r="GF13" s="607"/>
      <c r="GG13" s="607"/>
      <c r="GH13" s="607"/>
      <c r="GI13" s="607"/>
      <c r="GJ13" s="607"/>
      <c r="GK13" s="607"/>
      <c r="GL13" s="607"/>
      <c r="GM13" s="607"/>
      <c r="GN13" s="607"/>
      <c r="GO13" s="607"/>
      <c r="GP13" s="607"/>
      <c r="GQ13" s="607"/>
      <c r="GR13" s="607"/>
      <c r="GS13" s="607"/>
      <c r="GT13" s="607"/>
      <c r="GU13" s="607"/>
      <c r="GV13" s="607"/>
      <c r="GW13" s="607"/>
      <c r="GX13" s="607"/>
      <c r="GY13" s="607"/>
      <c r="GZ13" s="607"/>
      <c r="HA13" s="607"/>
      <c r="HB13" s="607"/>
      <c r="HC13" s="607"/>
      <c r="HD13" s="607"/>
      <c r="HE13" s="607"/>
      <c r="HF13" s="607"/>
      <c r="HG13" s="607"/>
      <c r="HH13" s="607"/>
      <c r="HI13" s="607"/>
      <c r="HJ13" s="607"/>
      <c r="HK13" s="607"/>
      <c r="HL13" s="607"/>
      <c r="HM13" s="607"/>
      <c r="HN13" s="607"/>
      <c r="HO13" s="607"/>
      <c r="HP13" s="607"/>
      <c r="HQ13" s="607"/>
      <c r="HR13" s="607"/>
      <c r="HS13" s="607"/>
      <c r="HT13" s="607"/>
      <c r="HU13" s="607"/>
      <c r="HV13" s="607"/>
      <c r="HW13" s="607"/>
      <c r="HX13" s="607"/>
      <c r="HY13" s="607"/>
      <c r="HZ13" s="607"/>
      <c r="IA13" s="607"/>
      <c r="IB13" s="607"/>
      <c r="IC13" s="607"/>
      <c r="ID13" s="607"/>
      <c r="IE13" s="607"/>
      <c r="IF13" s="607"/>
      <c r="IG13" s="607"/>
      <c r="IH13" s="607"/>
      <c r="II13" s="607"/>
      <c r="IJ13" s="607"/>
      <c r="IK13" s="607"/>
      <c r="IL13" s="607"/>
      <c r="IM13"/>
      <c r="IN13"/>
      <c r="IO13"/>
      <c r="IP13"/>
      <c r="IQ13"/>
      <c r="IR13"/>
      <c r="IS13"/>
      <c r="IT13"/>
    </row>
    <row r="14" spans="1:254" s="159" customFormat="1" ht="14.1" customHeight="1" thickBot="1">
      <c r="A14" s="221"/>
      <c r="B14" s="162" t="s">
        <v>954</v>
      </c>
      <c r="C14" s="220"/>
      <c r="D14" s="220"/>
      <c r="E14" s="220"/>
      <c r="F14" s="647"/>
      <c r="G14" s="648"/>
      <c r="H14" s="648"/>
      <c r="I14" s="648"/>
      <c r="J14" s="648"/>
      <c r="K14" s="649"/>
      <c r="L14" s="158"/>
      <c r="M14" s="609"/>
      <c r="N14" s="609"/>
      <c r="O14" s="609"/>
      <c r="P14" s="607"/>
      <c r="Q14" s="607"/>
      <c r="R14" s="607"/>
      <c r="S14" s="607"/>
      <c r="T14" s="607"/>
      <c r="U14" s="607"/>
      <c r="V14" s="607"/>
      <c r="W14" s="607"/>
      <c r="X14" s="607"/>
      <c r="Y14" s="607"/>
      <c r="Z14" s="607"/>
      <c r="AA14" s="607"/>
      <c r="AB14" s="607"/>
      <c r="AC14" s="607"/>
      <c r="AD14" s="607"/>
      <c r="AE14" s="607"/>
      <c r="AF14" s="607"/>
      <c r="AG14" s="607"/>
      <c r="AH14" s="607"/>
      <c r="AI14" s="607"/>
      <c r="AJ14" s="607"/>
      <c r="AK14" s="607"/>
      <c r="AL14" s="607"/>
      <c r="AM14" s="607"/>
      <c r="AN14" s="607"/>
      <c r="AO14" s="607"/>
      <c r="AP14" s="607"/>
      <c r="AQ14" s="607"/>
      <c r="AR14" s="607"/>
      <c r="AS14" s="607"/>
      <c r="AT14" s="607"/>
      <c r="AU14" s="607"/>
      <c r="AV14" s="607"/>
      <c r="AW14" s="607"/>
      <c r="AX14" s="607"/>
      <c r="AY14" s="607"/>
      <c r="AZ14" s="607"/>
      <c r="BA14" s="607"/>
      <c r="BB14" s="607"/>
      <c r="BC14" s="607"/>
      <c r="BD14" s="607"/>
      <c r="BE14" s="607"/>
      <c r="BF14" s="607"/>
      <c r="BG14" s="607"/>
      <c r="BH14" s="607"/>
      <c r="BI14" s="607"/>
      <c r="BJ14" s="607"/>
      <c r="BK14" s="607"/>
      <c r="BL14" s="607"/>
      <c r="BM14" s="607"/>
      <c r="BN14" s="607"/>
      <c r="BO14" s="607"/>
      <c r="BP14" s="607"/>
      <c r="BQ14" s="607"/>
      <c r="BR14" s="607"/>
      <c r="BS14" s="607"/>
      <c r="BT14" s="607"/>
      <c r="BU14" s="607"/>
      <c r="BV14" s="607"/>
      <c r="BW14" s="607"/>
      <c r="BX14" s="607"/>
      <c r="BY14" s="607"/>
      <c r="BZ14" s="607"/>
      <c r="CA14" s="607"/>
      <c r="CB14" s="607"/>
      <c r="CC14" s="607"/>
      <c r="CD14" s="607"/>
      <c r="CE14" s="607"/>
      <c r="CF14" s="607"/>
      <c r="CG14" s="607"/>
      <c r="CH14" s="607"/>
      <c r="CI14" s="607"/>
      <c r="CJ14" s="607"/>
      <c r="CK14" s="607"/>
      <c r="CL14" s="607"/>
      <c r="CM14" s="607"/>
      <c r="CN14" s="607"/>
      <c r="CO14" s="607"/>
      <c r="CP14" s="607"/>
      <c r="CQ14" s="607"/>
      <c r="CR14" s="607"/>
      <c r="CS14" s="607"/>
      <c r="CT14" s="607"/>
      <c r="CU14" s="607"/>
      <c r="CV14" s="607"/>
      <c r="CW14" s="607"/>
      <c r="CX14" s="607"/>
      <c r="CY14" s="607"/>
      <c r="CZ14" s="607"/>
      <c r="DA14" s="607"/>
      <c r="DB14" s="607"/>
      <c r="DC14" s="607"/>
      <c r="DD14" s="607"/>
      <c r="DE14" s="607"/>
      <c r="DF14" s="607"/>
      <c r="DG14" s="607"/>
      <c r="DH14" s="607"/>
      <c r="DI14" s="607"/>
      <c r="DJ14" s="607"/>
      <c r="DK14" s="607"/>
      <c r="DL14" s="607"/>
      <c r="DM14" s="607"/>
      <c r="DN14" s="607"/>
      <c r="DO14" s="607"/>
      <c r="DP14" s="607"/>
      <c r="DQ14" s="607"/>
      <c r="DR14" s="607"/>
      <c r="DS14" s="607"/>
      <c r="DT14" s="607"/>
      <c r="DU14" s="607"/>
      <c r="DV14" s="607"/>
      <c r="DW14" s="607"/>
      <c r="DX14" s="607"/>
      <c r="DY14" s="607"/>
      <c r="DZ14" s="607"/>
      <c r="EA14" s="607"/>
      <c r="EB14" s="607"/>
      <c r="EC14" s="607"/>
      <c r="ED14" s="607"/>
      <c r="EE14" s="607"/>
      <c r="EF14" s="607"/>
      <c r="EG14" s="607"/>
      <c r="EH14" s="607"/>
      <c r="EI14" s="607"/>
      <c r="EJ14" s="607"/>
      <c r="EK14" s="607"/>
      <c r="EL14" s="607"/>
      <c r="EM14" s="607"/>
      <c r="EN14" s="607"/>
      <c r="EO14" s="607"/>
      <c r="EP14" s="607"/>
      <c r="EQ14" s="607"/>
      <c r="ER14" s="607"/>
      <c r="ES14" s="607"/>
      <c r="ET14" s="607"/>
      <c r="EU14" s="607"/>
      <c r="EV14" s="607"/>
      <c r="EW14" s="607"/>
      <c r="EX14" s="607"/>
      <c r="EY14" s="607"/>
      <c r="EZ14" s="607"/>
      <c r="FA14" s="607"/>
      <c r="FB14" s="607"/>
      <c r="FC14" s="607"/>
      <c r="FD14" s="607"/>
      <c r="FE14" s="607"/>
      <c r="FF14" s="607"/>
      <c r="FG14" s="607"/>
      <c r="FH14" s="607"/>
      <c r="FI14" s="607"/>
      <c r="FJ14" s="607"/>
      <c r="FK14" s="607"/>
      <c r="FL14" s="607"/>
      <c r="FM14" s="607"/>
      <c r="FN14" s="607"/>
      <c r="FO14" s="607"/>
      <c r="FP14" s="607"/>
      <c r="FQ14" s="607"/>
      <c r="FR14" s="607"/>
      <c r="FS14" s="607"/>
      <c r="FT14" s="607"/>
      <c r="FU14" s="607"/>
      <c r="FV14" s="607"/>
      <c r="FW14" s="607"/>
      <c r="FX14" s="607"/>
      <c r="FY14" s="607"/>
      <c r="FZ14" s="607"/>
      <c r="GA14" s="607"/>
      <c r="GB14" s="607"/>
      <c r="GC14" s="607"/>
      <c r="GD14" s="607"/>
      <c r="GE14" s="607"/>
      <c r="GF14" s="607"/>
      <c r="GG14" s="607"/>
      <c r="GH14" s="607"/>
      <c r="GI14" s="607"/>
      <c r="GJ14" s="607"/>
      <c r="GK14" s="607"/>
      <c r="GL14" s="607"/>
      <c r="GM14" s="607"/>
      <c r="GN14" s="607"/>
      <c r="GO14" s="607"/>
      <c r="GP14" s="607"/>
      <c r="GQ14" s="607"/>
      <c r="GR14" s="607"/>
      <c r="GS14" s="607"/>
      <c r="GT14" s="607"/>
      <c r="GU14" s="607"/>
      <c r="GV14" s="607"/>
      <c r="GW14" s="607"/>
      <c r="GX14" s="607"/>
      <c r="GY14" s="607"/>
      <c r="GZ14" s="607"/>
      <c r="HA14" s="607"/>
      <c r="HB14" s="607"/>
      <c r="HC14" s="607"/>
      <c r="HD14" s="607"/>
      <c r="HE14" s="607"/>
      <c r="HF14" s="607"/>
      <c r="HG14" s="607"/>
      <c r="HH14" s="607"/>
      <c r="HI14" s="607"/>
      <c r="HJ14" s="607"/>
      <c r="HK14" s="607"/>
      <c r="HL14" s="607"/>
      <c r="HM14" s="607"/>
      <c r="HN14" s="607"/>
      <c r="HO14" s="607"/>
      <c r="HP14" s="607"/>
      <c r="HQ14" s="607"/>
      <c r="HR14" s="607"/>
      <c r="HS14" s="607"/>
      <c r="HT14" s="607"/>
      <c r="HU14" s="607"/>
      <c r="HV14" s="607"/>
      <c r="HW14" s="607"/>
      <c r="HX14" s="607"/>
      <c r="HY14" s="607"/>
      <c r="HZ14" s="607"/>
      <c r="IA14" s="607"/>
      <c r="IB14" s="607"/>
      <c r="IC14" s="607"/>
      <c r="ID14" s="607"/>
      <c r="IE14" s="607"/>
      <c r="IF14" s="607"/>
      <c r="IG14" s="607"/>
      <c r="IH14" s="607"/>
      <c r="II14" s="607"/>
      <c r="IJ14" s="607"/>
      <c r="IK14" s="607"/>
      <c r="IL14" s="607"/>
      <c r="IM14"/>
      <c r="IN14"/>
      <c r="IO14"/>
      <c r="IP14"/>
      <c r="IQ14"/>
      <c r="IR14"/>
      <c r="IS14"/>
      <c r="IT14"/>
    </row>
    <row r="15" spans="1:254" s="159" customFormat="1" ht="14.1" customHeight="1" thickBot="1">
      <c r="A15" s="17"/>
      <c r="B15" s="162" t="s">
        <v>955</v>
      </c>
      <c r="C15" s="220"/>
      <c r="D15" s="220"/>
      <c r="E15" s="220"/>
      <c r="F15" s="650"/>
      <c r="G15" s="651"/>
      <c r="H15" s="651"/>
      <c r="I15" s="651"/>
      <c r="J15" s="651"/>
      <c r="K15" s="652"/>
      <c r="L15" s="158"/>
      <c r="M15" s="609"/>
      <c r="N15" s="609"/>
      <c r="O15" s="609"/>
      <c r="P15" s="607"/>
      <c r="Q15" s="607"/>
      <c r="R15" s="607"/>
      <c r="S15" s="607"/>
      <c r="T15" s="607"/>
      <c r="U15" s="607"/>
      <c r="V15" s="607"/>
      <c r="W15" s="607"/>
      <c r="X15" s="607"/>
      <c r="Y15" s="607"/>
      <c r="Z15" s="607"/>
      <c r="AA15" s="607"/>
      <c r="AB15" s="607"/>
      <c r="AC15" s="607"/>
      <c r="AD15" s="607"/>
      <c r="AE15" s="607"/>
      <c r="AF15" s="607"/>
      <c r="AG15" s="607"/>
      <c r="AH15" s="607"/>
      <c r="AI15" s="607"/>
      <c r="AJ15" s="607"/>
      <c r="AK15" s="607"/>
      <c r="AL15" s="607"/>
      <c r="AM15" s="607"/>
      <c r="AN15" s="607"/>
      <c r="AO15" s="607"/>
      <c r="AP15" s="607"/>
      <c r="AQ15" s="607"/>
      <c r="AR15" s="607"/>
      <c r="AS15" s="607"/>
      <c r="AT15" s="607"/>
      <c r="AU15" s="607"/>
      <c r="AV15" s="607"/>
      <c r="AW15" s="607"/>
      <c r="AX15" s="607"/>
      <c r="AY15" s="607"/>
      <c r="AZ15" s="607"/>
      <c r="BA15" s="607"/>
      <c r="BB15" s="607"/>
      <c r="BC15" s="607"/>
      <c r="BD15" s="607"/>
      <c r="BE15" s="607"/>
      <c r="BF15" s="607"/>
      <c r="BG15" s="607"/>
      <c r="BH15" s="607"/>
      <c r="BI15" s="607"/>
      <c r="BJ15" s="607"/>
      <c r="BK15" s="607"/>
      <c r="BL15" s="607"/>
      <c r="BM15" s="607"/>
      <c r="BN15" s="607"/>
      <c r="BO15" s="607"/>
      <c r="BP15" s="607"/>
      <c r="BQ15" s="607"/>
      <c r="BR15" s="607"/>
      <c r="BS15" s="607"/>
      <c r="BT15" s="607"/>
      <c r="BU15" s="607"/>
      <c r="BV15" s="607"/>
      <c r="BW15" s="607"/>
      <c r="BX15" s="607"/>
      <c r="BY15" s="607"/>
      <c r="BZ15" s="607"/>
      <c r="CA15" s="607"/>
      <c r="CB15" s="607"/>
      <c r="CC15" s="607"/>
      <c r="CD15" s="607"/>
      <c r="CE15" s="607"/>
      <c r="CF15" s="607"/>
      <c r="CG15" s="607"/>
      <c r="CH15" s="607"/>
      <c r="CI15" s="607"/>
      <c r="CJ15" s="607"/>
      <c r="CK15" s="607"/>
      <c r="CL15" s="607"/>
      <c r="CM15" s="607"/>
      <c r="CN15" s="607"/>
      <c r="CO15" s="607"/>
      <c r="CP15" s="607"/>
      <c r="CQ15" s="607"/>
      <c r="CR15" s="607"/>
      <c r="CS15" s="607"/>
      <c r="CT15" s="607"/>
      <c r="CU15" s="607"/>
      <c r="CV15" s="607"/>
      <c r="CW15" s="607"/>
      <c r="CX15" s="607"/>
      <c r="CY15" s="607"/>
      <c r="CZ15" s="607"/>
      <c r="DA15" s="607"/>
      <c r="DB15" s="607"/>
      <c r="DC15" s="607"/>
      <c r="DD15" s="607"/>
      <c r="DE15" s="607"/>
      <c r="DF15" s="607"/>
      <c r="DG15" s="607"/>
      <c r="DH15" s="607"/>
      <c r="DI15" s="607"/>
      <c r="DJ15" s="607"/>
      <c r="DK15" s="607"/>
      <c r="DL15" s="607"/>
      <c r="DM15" s="607"/>
      <c r="DN15" s="607"/>
      <c r="DO15" s="607"/>
      <c r="DP15" s="607"/>
      <c r="DQ15" s="607"/>
      <c r="DR15" s="607"/>
      <c r="DS15" s="607"/>
      <c r="DT15" s="607"/>
      <c r="DU15" s="607"/>
      <c r="DV15" s="607"/>
      <c r="DW15" s="607"/>
      <c r="DX15" s="607"/>
      <c r="DY15" s="607"/>
      <c r="DZ15" s="607"/>
      <c r="EA15" s="607"/>
      <c r="EB15" s="607"/>
      <c r="EC15" s="607"/>
      <c r="ED15" s="607"/>
      <c r="EE15" s="607"/>
      <c r="EF15" s="607"/>
      <c r="EG15" s="607"/>
      <c r="EH15" s="607"/>
      <c r="EI15" s="607"/>
      <c r="EJ15" s="607"/>
      <c r="EK15" s="607"/>
      <c r="EL15" s="607"/>
      <c r="EM15" s="607"/>
      <c r="EN15" s="607"/>
      <c r="EO15" s="607"/>
      <c r="EP15" s="607"/>
      <c r="EQ15" s="607"/>
      <c r="ER15" s="607"/>
      <c r="ES15" s="607"/>
      <c r="ET15" s="607"/>
      <c r="EU15" s="607"/>
      <c r="EV15" s="607"/>
      <c r="EW15" s="607"/>
      <c r="EX15" s="607"/>
      <c r="EY15" s="607"/>
      <c r="EZ15" s="607"/>
      <c r="FA15" s="607"/>
      <c r="FB15" s="607"/>
      <c r="FC15" s="607"/>
      <c r="FD15" s="607"/>
      <c r="FE15" s="607"/>
      <c r="FF15" s="607"/>
      <c r="FG15" s="607"/>
      <c r="FH15" s="607"/>
      <c r="FI15" s="607"/>
      <c r="FJ15" s="607"/>
      <c r="FK15" s="607"/>
      <c r="FL15" s="607"/>
      <c r="FM15" s="607"/>
      <c r="FN15" s="607"/>
      <c r="FO15" s="607"/>
      <c r="FP15" s="607"/>
      <c r="FQ15" s="607"/>
      <c r="FR15" s="607"/>
      <c r="FS15" s="607"/>
      <c r="FT15" s="607"/>
      <c r="FU15" s="607"/>
      <c r="FV15" s="607"/>
      <c r="FW15" s="607"/>
      <c r="FX15" s="607"/>
      <c r="FY15" s="607"/>
      <c r="FZ15" s="607"/>
      <c r="GA15" s="607"/>
      <c r="GB15" s="607"/>
      <c r="GC15" s="607"/>
      <c r="GD15" s="607"/>
      <c r="GE15" s="607"/>
      <c r="GF15" s="607"/>
      <c r="GG15" s="607"/>
      <c r="GH15" s="607"/>
      <c r="GI15" s="607"/>
      <c r="GJ15" s="607"/>
      <c r="GK15" s="607"/>
      <c r="GL15" s="607"/>
      <c r="GM15" s="607"/>
      <c r="GN15" s="607"/>
      <c r="GO15" s="607"/>
      <c r="GP15" s="607"/>
      <c r="GQ15" s="607"/>
      <c r="GR15" s="607"/>
      <c r="GS15" s="607"/>
      <c r="GT15" s="607"/>
      <c r="GU15" s="607"/>
      <c r="GV15" s="607"/>
      <c r="GW15" s="607"/>
      <c r="GX15" s="607"/>
      <c r="GY15" s="607"/>
      <c r="GZ15" s="607"/>
      <c r="HA15" s="607"/>
      <c r="HB15" s="607"/>
      <c r="HC15" s="607"/>
      <c r="HD15" s="607"/>
      <c r="HE15" s="607"/>
      <c r="HF15" s="607"/>
      <c r="HG15" s="607"/>
      <c r="HH15" s="607"/>
      <c r="HI15" s="607"/>
      <c r="HJ15" s="607"/>
      <c r="HK15" s="607"/>
      <c r="HL15" s="607"/>
      <c r="HM15" s="607"/>
      <c r="HN15" s="607"/>
      <c r="HO15" s="607"/>
      <c r="HP15" s="607"/>
      <c r="HQ15" s="607"/>
      <c r="HR15" s="607"/>
      <c r="HS15" s="607"/>
      <c r="HT15" s="607"/>
      <c r="HU15" s="607"/>
      <c r="HV15" s="607"/>
      <c r="HW15" s="607"/>
      <c r="HX15" s="607"/>
      <c r="HY15" s="607"/>
      <c r="HZ15" s="607"/>
      <c r="IA15" s="607"/>
      <c r="IB15" s="607"/>
      <c r="IC15" s="607"/>
      <c r="ID15" s="607"/>
      <c r="IE15" s="607"/>
      <c r="IF15" s="607"/>
      <c r="IG15" s="607"/>
      <c r="IH15" s="607"/>
      <c r="II15" s="607"/>
      <c r="IJ15" s="607"/>
      <c r="IK15" s="607"/>
      <c r="IL15" s="607"/>
      <c r="IM15"/>
      <c r="IN15"/>
      <c r="IO15"/>
      <c r="IP15"/>
      <c r="IQ15"/>
      <c r="IR15"/>
      <c r="IS15"/>
      <c r="IT15"/>
    </row>
    <row r="16" spans="1:254" ht="12.95" customHeight="1" thickBot="1"/>
    <row r="17" spans="1:254" s="163" customFormat="1" ht="12.95" customHeight="1">
      <c r="A17" s="611" t="s">
        <v>711</v>
      </c>
      <c r="B17" s="611"/>
      <c r="C17" s="611"/>
      <c r="D17" s="611"/>
      <c r="E17" s="653" t="s">
        <v>712</v>
      </c>
      <c r="F17" s="653"/>
      <c r="G17" s="613" t="s">
        <v>1</v>
      </c>
      <c r="H17" s="613"/>
      <c r="I17" s="654" t="s">
        <v>382</v>
      </c>
      <c r="J17" s="654"/>
      <c r="K17" s="654"/>
      <c r="L17" s="654"/>
      <c r="M17" s="655" t="s">
        <v>951</v>
      </c>
      <c r="N17" s="616" t="s">
        <v>952</v>
      </c>
      <c r="O17" s="616" t="s">
        <v>977</v>
      </c>
      <c r="P17" s="607"/>
      <c r="Q17" s="607"/>
      <c r="R17" s="607"/>
      <c r="S17" s="616"/>
      <c r="T17" s="607"/>
      <c r="U17" s="607"/>
      <c r="V17" s="616"/>
      <c r="W17" s="607"/>
      <c r="X17" s="607"/>
      <c r="Y17" s="607"/>
      <c r="Z17" s="607"/>
      <c r="AA17" s="607"/>
      <c r="AB17" s="607"/>
      <c r="AC17" s="607"/>
      <c r="AD17" s="607"/>
      <c r="AE17" s="607"/>
      <c r="AF17" s="607"/>
      <c r="AG17" s="607"/>
      <c r="AH17" s="616"/>
      <c r="AI17" s="607"/>
      <c r="AJ17" s="607"/>
      <c r="AK17" s="607"/>
      <c r="AL17" s="607"/>
      <c r="AM17" s="607"/>
      <c r="AN17" s="607"/>
      <c r="AO17" s="607"/>
      <c r="AP17" s="616"/>
      <c r="AQ17" s="607"/>
      <c r="AR17" s="607"/>
      <c r="AS17" s="607"/>
      <c r="AT17" s="616"/>
      <c r="AU17" s="616"/>
      <c r="AV17" s="616"/>
      <c r="AW17" s="616"/>
      <c r="AX17" s="616"/>
      <c r="AY17" s="616"/>
      <c r="AZ17" s="616"/>
      <c r="BA17" s="616"/>
      <c r="BB17" s="616"/>
      <c r="BC17" s="616"/>
      <c r="BD17" s="616"/>
      <c r="BE17" s="616"/>
      <c r="BF17" s="616"/>
      <c r="BG17" s="616"/>
      <c r="BH17" s="616"/>
      <c r="BI17" s="616"/>
      <c r="BJ17" s="616"/>
      <c r="BK17" s="616"/>
      <c r="BL17" s="616"/>
      <c r="BM17" s="616"/>
      <c r="BN17" s="616"/>
      <c r="BO17" s="616"/>
      <c r="BP17" s="616"/>
      <c r="BQ17" s="616"/>
      <c r="BR17" s="616"/>
      <c r="BS17" s="616"/>
      <c r="BT17" s="616"/>
      <c r="BU17" s="616"/>
      <c r="BV17" s="616"/>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16"/>
      <c r="CU17" s="616"/>
      <c r="CV17" s="616"/>
      <c r="CW17" s="616"/>
      <c r="CX17" s="616"/>
      <c r="CY17" s="616"/>
      <c r="CZ17" s="616"/>
      <c r="DA17" s="616"/>
      <c r="DB17" s="616"/>
      <c r="DC17" s="616"/>
      <c r="DD17" s="616"/>
      <c r="DE17" s="616"/>
      <c r="DF17" s="616"/>
      <c r="DG17" s="616"/>
      <c r="DH17" s="616"/>
      <c r="DI17" s="616"/>
      <c r="DJ17" s="616"/>
      <c r="DK17" s="616"/>
      <c r="DL17" s="616"/>
      <c r="DM17" s="616"/>
      <c r="DN17" s="616"/>
      <c r="DO17" s="616"/>
      <c r="DP17" s="616"/>
      <c r="DQ17" s="616"/>
      <c r="DR17" s="616"/>
      <c r="DS17" s="616"/>
      <c r="DT17" s="616"/>
      <c r="DU17" s="616"/>
      <c r="DV17" s="616"/>
      <c r="DW17" s="616"/>
      <c r="DX17" s="616"/>
      <c r="DY17" s="616"/>
      <c r="DZ17" s="616"/>
      <c r="EA17" s="616"/>
      <c r="EB17" s="616"/>
      <c r="EC17" s="616"/>
      <c r="ED17" s="616"/>
      <c r="EE17" s="616"/>
      <c r="EF17" s="616"/>
      <c r="EG17" s="616"/>
      <c r="EH17" s="616"/>
      <c r="EI17" s="616"/>
      <c r="EJ17" s="616"/>
      <c r="EK17" s="616"/>
      <c r="EL17" s="616"/>
      <c r="EM17" s="616"/>
      <c r="EN17" s="616"/>
      <c r="EO17" s="616"/>
      <c r="EP17" s="616"/>
      <c r="EQ17" s="616"/>
      <c r="ER17" s="616"/>
      <c r="ES17" s="616"/>
      <c r="ET17" s="616"/>
      <c r="EU17" s="616"/>
      <c r="EV17" s="616"/>
      <c r="EW17" s="616"/>
      <c r="EX17" s="616"/>
      <c r="EY17" s="616"/>
      <c r="EZ17" s="616"/>
      <c r="FA17" s="616"/>
      <c r="FB17" s="616"/>
      <c r="FC17" s="616"/>
      <c r="FD17" s="616"/>
      <c r="FE17" s="616"/>
      <c r="FF17" s="616"/>
      <c r="FG17" s="616"/>
      <c r="FH17" s="616"/>
      <c r="FI17" s="616"/>
      <c r="FJ17" s="616"/>
      <c r="FK17" s="616"/>
      <c r="FL17" s="616"/>
      <c r="FM17" s="616"/>
      <c r="FN17" s="616"/>
      <c r="FO17" s="616"/>
      <c r="FP17" s="616"/>
      <c r="FQ17" s="616"/>
      <c r="FR17" s="616"/>
      <c r="FS17" s="616"/>
      <c r="FT17" s="616"/>
      <c r="FU17" s="616"/>
      <c r="FV17" s="616"/>
      <c r="FW17" s="616"/>
      <c r="FX17" s="616"/>
      <c r="FY17" s="616"/>
      <c r="FZ17" s="616"/>
      <c r="GA17" s="616"/>
      <c r="GB17" s="616"/>
      <c r="GC17" s="616"/>
      <c r="GD17" s="616"/>
      <c r="GE17" s="616"/>
      <c r="GF17" s="616"/>
      <c r="GG17" s="616"/>
      <c r="GH17" s="616"/>
      <c r="GI17" s="616"/>
      <c r="GJ17" s="616"/>
      <c r="GK17" s="616"/>
      <c r="GL17" s="616"/>
      <c r="GM17" s="616"/>
      <c r="GN17" s="616"/>
      <c r="GO17" s="616"/>
      <c r="GP17" s="616"/>
      <c r="GQ17" s="616"/>
      <c r="GR17" s="616"/>
      <c r="GS17" s="616"/>
      <c r="GT17" s="616"/>
      <c r="GU17" s="616"/>
      <c r="GV17" s="616"/>
      <c r="GW17" s="616"/>
      <c r="GX17" s="616"/>
      <c r="GY17" s="616"/>
      <c r="GZ17" s="616"/>
      <c r="HA17" s="616"/>
      <c r="HB17" s="616"/>
      <c r="HC17" s="616"/>
      <c r="HD17" s="616"/>
      <c r="HE17" s="616"/>
      <c r="HF17" s="616"/>
      <c r="HG17" s="616"/>
      <c r="HH17" s="616"/>
      <c r="HI17" s="616"/>
      <c r="HJ17" s="616"/>
      <c r="HK17" s="616"/>
      <c r="HL17" s="616"/>
      <c r="HM17" s="616"/>
      <c r="HN17" s="616"/>
      <c r="HO17" s="616"/>
      <c r="HP17" s="616"/>
      <c r="HQ17" s="616"/>
      <c r="HR17" s="616"/>
      <c r="HS17" s="616"/>
      <c r="HT17" s="616"/>
      <c r="HU17" s="616"/>
      <c r="HV17" s="616"/>
      <c r="HW17" s="616"/>
      <c r="HX17" s="616"/>
      <c r="HY17" s="616"/>
      <c r="HZ17" s="616"/>
      <c r="IA17" s="616"/>
      <c r="IB17" s="616"/>
      <c r="IC17" s="616"/>
      <c r="ID17" s="616"/>
      <c r="IE17" s="616"/>
      <c r="IF17" s="616"/>
      <c r="IG17" s="616"/>
      <c r="IH17" s="616"/>
      <c r="II17" s="616"/>
      <c r="IJ17" s="616"/>
      <c r="IK17" s="616"/>
      <c r="IL17" s="630"/>
      <c r="IM17" s="11"/>
      <c r="IN17" s="11"/>
      <c r="IO17" s="11"/>
      <c r="IP17" s="11"/>
      <c r="IQ17" s="11"/>
      <c r="IR17" s="11"/>
      <c r="IS17" s="11"/>
      <c r="IT17" s="11"/>
    </row>
    <row r="18" spans="1:254" s="163" customFormat="1" ht="12.95" customHeight="1">
      <c r="A18" s="631" t="str">
        <f>キャラシート!B3</f>
        <v>笹木近衛</v>
      </c>
      <c r="B18" s="631"/>
      <c r="C18" s="631"/>
      <c r="D18" s="631"/>
      <c r="E18" s="632" t="str">
        <f>キャラシート!J3</f>
        <v>Imaji</v>
      </c>
      <c r="F18" s="632"/>
      <c r="G18" s="656" t="str">
        <f>キャラシート!F13</f>
        <v>反応型</v>
      </c>
      <c r="H18" s="656"/>
      <c r="I18" s="657" t="s">
        <v>978</v>
      </c>
      <c r="J18" s="657"/>
      <c r="K18" s="657" t="s">
        <v>978</v>
      </c>
      <c r="L18" s="657"/>
      <c r="M18" s="655"/>
      <c r="N18" s="616"/>
      <c r="O18" s="616"/>
      <c r="P18" s="607"/>
      <c r="Q18" s="616"/>
      <c r="R18" s="616"/>
      <c r="S18" s="616"/>
      <c r="T18" s="616"/>
      <c r="U18" s="616"/>
      <c r="V18" s="616"/>
      <c r="W18" s="616"/>
      <c r="X18" s="616"/>
      <c r="Y18" s="616"/>
      <c r="Z18" s="616"/>
      <c r="AA18" s="616"/>
      <c r="AB18" s="616"/>
      <c r="AC18" s="616"/>
      <c r="AD18" s="616"/>
      <c r="AE18" s="616"/>
      <c r="AF18" s="616"/>
      <c r="AG18" s="616"/>
      <c r="AH18" s="616"/>
      <c r="AI18" s="616"/>
      <c r="AJ18" s="616"/>
      <c r="AK18" s="616"/>
      <c r="AL18" s="616"/>
      <c r="AM18" s="616"/>
      <c r="AN18" s="616"/>
      <c r="AO18" s="616"/>
      <c r="AP18" s="616"/>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c r="CU18" s="616"/>
      <c r="CV18" s="616"/>
      <c r="CW18" s="616"/>
      <c r="CX18" s="616"/>
      <c r="CY18" s="616"/>
      <c r="CZ18" s="616"/>
      <c r="DA18" s="616"/>
      <c r="DB18" s="616"/>
      <c r="DC18" s="616"/>
      <c r="DD18" s="616"/>
      <c r="DE18" s="616"/>
      <c r="DF18" s="616"/>
      <c r="DG18" s="616"/>
      <c r="DH18" s="616"/>
      <c r="DI18" s="616"/>
      <c r="DJ18" s="616"/>
      <c r="DK18" s="616"/>
      <c r="DL18" s="616"/>
      <c r="DM18" s="616"/>
      <c r="DN18" s="616"/>
      <c r="DO18" s="616"/>
      <c r="DP18" s="616"/>
      <c r="DQ18" s="616"/>
      <c r="DR18" s="616"/>
      <c r="DS18" s="616"/>
      <c r="DT18" s="616"/>
      <c r="DU18" s="616"/>
      <c r="DV18" s="616"/>
      <c r="DW18" s="616"/>
      <c r="DX18" s="616"/>
      <c r="DY18" s="616"/>
      <c r="DZ18" s="616"/>
      <c r="EA18" s="616"/>
      <c r="EB18" s="616"/>
      <c r="EC18" s="616"/>
      <c r="ED18" s="616"/>
      <c r="EE18" s="616"/>
      <c r="EF18" s="616"/>
      <c r="EG18" s="616"/>
      <c r="EH18" s="616"/>
      <c r="EI18" s="616"/>
      <c r="EJ18" s="616"/>
      <c r="EK18" s="616"/>
      <c r="EL18" s="616"/>
      <c r="EM18" s="616"/>
      <c r="EN18" s="616"/>
      <c r="EO18" s="616"/>
      <c r="EP18" s="616"/>
      <c r="EQ18" s="616"/>
      <c r="ER18" s="616"/>
      <c r="ES18" s="616"/>
      <c r="ET18" s="616"/>
      <c r="EU18" s="616"/>
      <c r="EV18" s="616"/>
      <c r="EW18" s="616"/>
      <c r="EX18" s="616"/>
      <c r="EY18" s="616"/>
      <c r="EZ18" s="616"/>
      <c r="FA18" s="616"/>
      <c r="FB18" s="616"/>
      <c r="FC18" s="616"/>
      <c r="FD18" s="616"/>
      <c r="FE18" s="616"/>
      <c r="FF18" s="616"/>
      <c r="FG18" s="616"/>
      <c r="FH18" s="616"/>
      <c r="FI18" s="616"/>
      <c r="FJ18" s="616"/>
      <c r="FK18" s="616"/>
      <c r="FL18" s="616"/>
      <c r="FM18" s="616"/>
      <c r="FN18" s="616"/>
      <c r="FO18" s="616"/>
      <c r="FP18" s="616"/>
      <c r="FQ18" s="616"/>
      <c r="FR18" s="616"/>
      <c r="FS18" s="616"/>
      <c r="FT18" s="616"/>
      <c r="FU18" s="616"/>
      <c r="FV18" s="616"/>
      <c r="FW18" s="616"/>
      <c r="FX18" s="616"/>
      <c r="FY18" s="616"/>
      <c r="FZ18" s="616"/>
      <c r="GA18" s="616"/>
      <c r="GB18" s="616"/>
      <c r="GC18" s="616"/>
      <c r="GD18" s="616"/>
      <c r="GE18" s="616"/>
      <c r="GF18" s="616"/>
      <c r="GG18" s="616"/>
      <c r="GH18" s="616"/>
      <c r="GI18" s="616"/>
      <c r="GJ18" s="616"/>
      <c r="GK18" s="616"/>
      <c r="GL18" s="616"/>
      <c r="GM18" s="616"/>
      <c r="GN18" s="616"/>
      <c r="GO18" s="616"/>
      <c r="GP18" s="616"/>
      <c r="GQ18" s="616"/>
      <c r="GR18" s="616"/>
      <c r="GS18" s="616"/>
      <c r="GT18" s="616"/>
      <c r="GU18" s="616"/>
      <c r="GV18" s="616"/>
      <c r="GW18" s="616"/>
      <c r="GX18" s="616"/>
      <c r="GY18" s="616"/>
      <c r="GZ18" s="616"/>
      <c r="HA18" s="616"/>
      <c r="HB18" s="616"/>
      <c r="HC18" s="616"/>
      <c r="HD18" s="616"/>
      <c r="HE18" s="616"/>
      <c r="HF18" s="616"/>
      <c r="HG18" s="616"/>
      <c r="HH18" s="616"/>
      <c r="HI18" s="616"/>
      <c r="HJ18" s="616"/>
      <c r="HK18" s="616"/>
      <c r="HL18" s="616"/>
      <c r="HM18" s="616"/>
      <c r="HN18" s="616"/>
      <c r="HO18" s="616"/>
      <c r="HP18" s="616"/>
      <c r="HQ18" s="616"/>
      <c r="HR18" s="616"/>
      <c r="HS18" s="616"/>
      <c r="HT18" s="616"/>
      <c r="HU18" s="616"/>
      <c r="HV18" s="616"/>
      <c r="HW18" s="616"/>
      <c r="HX18" s="616"/>
      <c r="HY18" s="616"/>
      <c r="HZ18" s="616"/>
      <c r="IA18" s="616"/>
      <c r="IB18" s="616"/>
      <c r="IC18" s="616"/>
      <c r="ID18" s="616"/>
      <c r="IE18" s="616"/>
      <c r="IF18" s="616"/>
      <c r="IG18" s="616"/>
      <c r="IH18" s="616"/>
      <c r="II18" s="616"/>
      <c r="IJ18" s="616"/>
      <c r="IK18" s="616"/>
      <c r="IL18" s="616"/>
      <c r="IM18" s="11"/>
      <c r="IN18" s="11"/>
      <c r="IO18" s="11"/>
      <c r="IP18" s="11"/>
      <c r="IQ18" s="11"/>
      <c r="IR18" s="11"/>
      <c r="IS18" s="11"/>
      <c r="IT18" s="11"/>
    </row>
    <row r="19" spans="1:254" s="163" customFormat="1" ht="12.95" customHeight="1">
      <c r="A19" s="635" t="s">
        <v>957</v>
      </c>
      <c r="B19" s="635"/>
      <c r="C19" s="658" t="s">
        <v>776</v>
      </c>
      <c r="D19" s="658"/>
      <c r="E19" s="637" t="s">
        <v>782</v>
      </c>
      <c r="F19" s="637"/>
      <c r="G19" s="627" t="s">
        <v>4</v>
      </c>
      <c r="H19" s="627"/>
      <c r="I19" s="659" t="s">
        <v>979</v>
      </c>
      <c r="J19" s="659"/>
      <c r="K19" s="659" t="s">
        <v>980</v>
      </c>
      <c r="L19" s="659"/>
      <c r="M19" s="655"/>
      <c r="N19" s="616"/>
      <c r="O19" s="616"/>
      <c r="P19" s="607"/>
      <c r="Q19" s="616"/>
      <c r="R19" s="616"/>
      <c r="S19" s="616"/>
      <c r="T19" s="616"/>
      <c r="U19" s="616"/>
      <c r="V19" s="616"/>
      <c r="W19" s="616"/>
      <c r="X19" s="616"/>
      <c r="Y19" s="616"/>
      <c r="Z19" s="616"/>
      <c r="AA19" s="616"/>
      <c r="AB19" s="616"/>
      <c r="AC19" s="616"/>
      <c r="AD19" s="616"/>
      <c r="AE19" s="616"/>
      <c r="AF19" s="616"/>
      <c r="AG19" s="616"/>
      <c r="AH19" s="616"/>
      <c r="AI19" s="616"/>
      <c r="AJ19" s="616"/>
      <c r="AK19" s="616"/>
      <c r="AL19" s="616"/>
      <c r="AM19" s="616"/>
      <c r="AN19" s="616"/>
      <c r="AO19" s="616"/>
      <c r="AP19" s="616"/>
      <c r="AQ19" s="616"/>
      <c r="AR19" s="616"/>
      <c r="AS19" s="616"/>
      <c r="AT19" s="616"/>
      <c r="AU19" s="616"/>
      <c r="AV19" s="616"/>
      <c r="AW19" s="616"/>
      <c r="AX19" s="616"/>
      <c r="AY19" s="616"/>
      <c r="AZ19" s="616"/>
      <c r="BA19" s="616"/>
      <c r="BB19" s="616"/>
      <c r="BC19" s="616"/>
      <c r="BD19" s="616"/>
      <c r="BE19" s="616"/>
      <c r="BF19" s="616"/>
      <c r="BG19" s="616"/>
      <c r="BH19" s="616"/>
      <c r="BI19" s="616"/>
      <c r="BJ19" s="616"/>
      <c r="BK19" s="616"/>
      <c r="BL19" s="616"/>
      <c r="BM19" s="616"/>
      <c r="BN19" s="616"/>
      <c r="BO19" s="616"/>
      <c r="BP19" s="616"/>
      <c r="BQ19" s="616"/>
      <c r="BR19" s="616"/>
      <c r="BS19" s="616"/>
      <c r="BT19" s="616"/>
      <c r="BU19" s="616"/>
      <c r="BV19" s="616"/>
      <c r="BW19" s="616"/>
      <c r="BX19" s="616"/>
      <c r="BY19" s="616"/>
      <c r="BZ19" s="616"/>
      <c r="CA19" s="616"/>
      <c r="CB19" s="616"/>
      <c r="CC19" s="616"/>
      <c r="CD19" s="616"/>
      <c r="CE19" s="616"/>
      <c r="CF19" s="616"/>
      <c r="CG19" s="616"/>
      <c r="CH19" s="616"/>
      <c r="CI19" s="616"/>
      <c r="CJ19" s="616"/>
      <c r="CK19" s="616"/>
      <c r="CL19" s="616"/>
      <c r="CM19" s="616"/>
      <c r="CN19" s="616"/>
      <c r="CO19" s="616"/>
      <c r="CP19" s="616"/>
      <c r="CQ19" s="616"/>
      <c r="CR19" s="616"/>
      <c r="CS19" s="616"/>
      <c r="CT19" s="616"/>
      <c r="CU19" s="616"/>
      <c r="CV19" s="616"/>
      <c r="CW19" s="616"/>
      <c r="CX19" s="616"/>
      <c r="CY19" s="616"/>
      <c r="CZ19" s="616"/>
      <c r="DA19" s="616"/>
      <c r="DB19" s="616"/>
      <c r="DC19" s="616"/>
      <c r="DD19" s="616"/>
      <c r="DE19" s="616"/>
      <c r="DF19" s="616"/>
      <c r="DG19" s="616"/>
      <c r="DH19" s="616"/>
      <c r="DI19" s="616"/>
      <c r="DJ19" s="616"/>
      <c r="DK19" s="616"/>
      <c r="DL19" s="616"/>
      <c r="DM19" s="616"/>
      <c r="DN19" s="616"/>
      <c r="DO19" s="616"/>
      <c r="DP19" s="616"/>
      <c r="DQ19" s="616"/>
      <c r="DR19" s="616"/>
      <c r="DS19" s="616"/>
      <c r="DT19" s="616"/>
      <c r="DU19" s="616"/>
      <c r="DV19" s="616"/>
      <c r="DW19" s="616"/>
      <c r="DX19" s="616"/>
      <c r="DY19" s="616"/>
      <c r="DZ19" s="616"/>
      <c r="EA19" s="616"/>
      <c r="EB19" s="616"/>
      <c r="EC19" s="616"/>
      <c r="ED19" s="616"/>
      <c r="EE19" s="616"/>
      <c r="EF19" s="616"/>
      <c r="EG19" s="616"/>
      <c r="EH19" s="616"/>
      <c r="EI19" s="616"/>
      <c r="EJ19" s="616"/>
      <c r="EK19" s="616"/>
      <c r="EL19" s="616"/>
      <c r="EM19" s="616"/>
      <c r="EN19" s="616"/>
      <c r="EO19" s="616"/>
      <c r="EP19" s="616"/>
      <c r="EQ19" s="616"/>
      <c r="ER19" s="616"/>
      <c r="ES19" s="616"/>
      <c r="ET19" s="616"/>
      <c r="EU19" s="616"/>
      <c r="EV19" s="616"/>
      <c r="EW19" s="616"/>
      <c r="EX19" s="616"/>
      <c r="EY19" s="616"/>
      <c r="EZ19" s="616"/>
      <c r="FA19" s="616"/>
      <c r="FB19" s="616"/>
      <c r="FC19" s="616"/>
      <c r="FD19" s="616"/>
      <c r="FE19" s="616"/>
      <c r="FF19" s="616"/>
      <c r="FG19" s="616"/>
      <c r="FH19" s="616"/>
      <c r="FI19" s="616"/>
      <c r="FJ19" s="616"/>
      <c r="FK19" s="616"/>
      <c r="FL19" s="616"/>
      <c r="FM19" s="616"/>
      <c r="FN19" s="616"/>
      <c r="FO19" s="616"/>
      <c r="FP19" s="616"/>
      <c r="FQ19" s="616"/>
      <c r="FR19" s="616"/>
      <c r="FS19" s="616"/>
      <c r="FT19" s="616"/>
      <c r="FU19" s="616"/>
      <c r="FV19" s="616"/>
      <c r="FW19" s="616"/>
      <c r="FX19" s="616"/>
      <c r="FY19" s="616"/>
      <c r="FZ19" s="616"/>
      <c r="GA19" s="616"/>
      <c r="GB19" s="616"/>
      <c r="GC19" s="616"/>
      <c r="GD19" s="616"/>
      <c r="GE19" s="616"/>
      <c r="GF19" s="616"/>
      <c r="GG19" s="616"/>
      <c r="GH19" s="616"/>
      <c r="GI19" s="616"/>
      <c r="GJ19" s="616"/>
      <c r="GK19" s="616"/>
      <c r="GL19" s="616"/>
      <c r="GM19" s="616"/>
      <c r="GN19" s="616"/>
      <c r="GO19" s="616"/>
      <c r="GP19" s="616"/>
      <c r="GQ19" s="616"/>
      <c r="GR19" s="616"/>
      <c r="GS19" s="616"/>
      <c r="GT19" s="616"/>
      <c r="GU19" s="616"/>
      <c r="GV19" s="616"/>
      <c r="GW19" s="616"/>
      <c r="GX19" s="616"/>
      <c r="GY19" s="616"/>
      <c r="GZ19" s="616"/>
      <c r="HA19" s="616"/>
      <c r="HB19" s="616"/>
      <c r="HC19" s="616"/>
      <c r="HD19" s="616"/>
      <c r="HE19" s="616"/>
      <c r="HF19" s="616"/>
      <c r="HG19" s="616"/>
      <c r="HH19" s="616"/>
      <c r="HI19" s="616"/>
      <c r="HJ19" s="616"/>
      <c r="HK19" s="616"/>
      <c r="HL19" s="616"/>
      <c r="HM19" s="616"/>
      <c r="HN19" s="616"/>
      <c r="HO19" s="616"/>
      <c r="HP19" s="616"/>
      <c r="HQ19" s="616"/>
      <c r="HR19" s="616"/>
      <c r="HS19" s="616"/>
      <c r="HT19" s="616"/>
      <c r="HU19" s="616"/>
      <c r="HV19" s="616"/>
      <c r="HW19" s="616"/>
      <c r="HX19" s="616"/>
      <c r="HY19" s="616"/>
      <c r="HZ19" s="616"/>
      <c r="IA19" s="616"/>
      <c r="IB19" s="616"/>
      <c r="IC19" s="616"/>
      <c r="ID19" s="616"/>
      <c r="IE19" s="616"/>
      <c r="IF19" s="616"/>
      <c r="IG19" s="616"/>
      <c r="IH19" s="616"/>
      <c r="II19" s="616"/>
      <c r="IJ19" s="616"/>
      <c r="IK19" s="616"/>
      <c r="IL19" s="616"/>
      <c r="IM19" s="11"/>
      <c r="IN19" s="11"/>
      <c r="IO19" s="11"/>
      <c r="IP19" s="11"/>
      <c r="IQ19" s="11"/>
      <c r="IR19" s="11"/>
      <c r="IS19" s="11"/>
      <c r="IT19" s="11"/>
    </row>
    <row r="20" spans="1:254" s="163" customFormat="1" ht="12.95" customHeight="1">
      <c r="A20" s="164">
        <f>B20+SUM(O24:IL24)</f>
        <v>10</v>
      </c>
      <c r="B20" s="165">
        <f>J24+L24</f>
        <v>10</v>
      </c>
      <c r="C20" s="222">
        <f>D20-SUM(O25:IL25)+SUM(O26:IL26)</f>
        <v>22</v>
      </c>
      <c r="D20" s="223">
        <f>J26+L26</f>
        <v>22</v>
      </c>
      <c r="E20" s="168">
        <f>J27+L27</f>
        <v>18</v>
      </c>
      <c r="F20" s="169">
        <f>E20+SUM(O27:IL27)</f>
        <v>18</v>
      </c>
      <c r="G20" s="656" t="str">
        <f>キャラシート!C13</f>
        <v>悪運</v>
      </c>
      <c r="H20" s="656"/>
      <c r="I20" s="663" t="s">
        <v>19</v>
      </c>
      <c r="J20" s="663"/>
      <c r="K20" s="663" t="s">
        <v>19</v>
      </c>
      <c r="L20" s="663"/>
      <c r="M20" s="655"/>
      <c r="N20" s="655"/>
      <c r="O20" s="616"/>
      <c r="P20" s="607"/>
      <c r="Q20" s="616"/>
      <c r="R20" s="616"/>
      <c r="S20" s="616"/>
      <c r="T20" s="616"/>
      <c r="U20" s="616"/>
      <c r="V20" s="616"/>
      <c r="W20" s="616"/>
      <c r="X20" s="616"/>
      <c r="Y20" s="616"/>
      <c r="Z20" s="616"/>
      <c r="AA20" s="616"/>
      <c r="AB20" s="616"/>
      <c r="AC20" s="616"/>
      <c r="AD20" s="616"/>
      <c r="AE20" s="616"/>
      <c r="AF20" s="616"/>
      <c r="AG20" s="616"/>
      <c r="AH20" s="616"/>
      <c r="AI20" s="616"/>
      <c r="AJ20" s="616"/>
      <c r="AK20" s="616"/>
      <c r="AL20" s="616"/>
      <c r="AM20" s="616"/>
      <c r="AN20" s="616"/>
      <c r="AO20" s="616"/>
      <c r="AP20" s="616"/>
      <c r="AQ20" s="616"/>
      <c r="AR20" s="616"/>
      <c r="AS20" s="616"/>
      <c r="AT20" s="616"/>
      <c r="AU20" s="616"/>
      <c r="AV20" s="616"/>
      <c r="AW20" s="616"/>
      <c r="AX20" s="616"/>
      <c r="AY20" s="616"/>
      <c r="AZ20" s="616"/>
      <c r="BA20" s="616"/>
      <c r="BB20" s="616"/>
      <c r="BC20" s="61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616"/>
      <c r="CU20" s="616"/>
      <c r="CV20" s="616"/>
      <c r="CW20" s="616"/>
      <c r="CX20" s="616"/>
      <c r="CY20" s="616"/>
      <c r="CZ20" s="616"/>
      <c r="DA20" s="616"/>
      <c r="DB20" s="616"/>
      <c r="DC20" s="616"/>
      <c r="DD20" s="616"/>
      <c r="DE20" s="616"/>
      <c r="DF20" s="616"/>
      <c r="DG20" s="616"/>
      <c r="DH20" s="616"/>
      <c r="DI20" s="616"/>
      <c r="DJ20" s="616"/>
      <c r="DK20" s="616"/>
      <c r="DL20" s="616"/>
      <c r="DM20" s="616"/>
      <c r="DN20" s="616"/>
      <c r="DO20" s="616"/>
      <c r="DP20" s="616"/>
      <c r="DQ20" s="616"/>
      <c r="DR20" s="616"/>
      <c r="DS20" s="616"/>
      <c r="DT20" s="616"/>
      <c r="DU20" s="616"/>
      <c r="DV20" s="616"/>
      <c r="DW20" s="616"/>
      <c r="DX20" s="616"/>
      <c r="DY20" s="616"/>
      <c r="DZ20" s="616"/>
      <c r="EA20" s="616"/>
      <c r="EB20" s="616"/>
      <c r="EC20" s="616"/>
      <c r="ED20" s="616"/>
      <c r="EE20" s="616"/>
      <c r="EF20" s="616"/>
      <c r="EG20" s="616"/>
      <c r="EH20" s="616"/>
      <c r="EI20" s="616"/>
      <c r="EJ20" s="616"/>
      <c r="EK20" s="616"/>
      <c r="EL20" s="616"/>
      <c r="EM20" s="616"/>
      <c r="EN20" s="616"/>
      <c r="EO20" s="616"/>
      <c r="EP20" s="616"/>
      <c r="EQ20" s="616"/>
      <c r="ER20" s="616"/>
      <c r="ES20" s="616"/>
      <c r="ET20" s="616"/>
      <c r="EU20" s="616"/>
      <c r="EV20" s="616"/>
      <c r="EW20" s="616"/>
      <c r="EX20" s="616"/>
      <c r="EY20" s="616"/>
      <c r="EZ20" s="616"/>
      <c r="FA20" s="616"/>
      <c r="FB20" s="616"/>
      <c r="FC20" s="616"/>
      <c r="FD20" s="616"/>
      <c r="FE20" s="616"/>
      <c r="FF20" s="616"/>
      <c r="FG20" s="616"/>
      <c r="FH20" s="616"/>
      <c r="FI20" s="616"/>
      <c r="FJ20" s="616"/>
      <c r="FK20" s="616"/>
      <c r="FL20" s="616"/>
      <c r="FM20" s="616"/>
      <c r="FN20" s="616"/>
      <c r="FO20" s="616"/>
      <c r="FP20" s="616"/>
      <c r="FQ20" s="616"/>
      <c r="FR20" s="616"/>
      <c r="FS20" s="616"/>
      <c r="FT20" s="616"/>
      <c r="FU20" s="616"/>
      <c r="FV20" s="616"/>
      <c r="FW20" s="616"/>
      <c r="FX20" s="616"/>
      <c r="FY20" s="616"/>
      <c r="FZ20" s="616"/>
      <c r="GA20" s="616"/>
      <c r="GB20" s="616"/>
      <c r="GC20" s="616"/>
      <c r="GD20" s="616"/>
      <c r="GE20" s="616"/>
      <c r="GF20" s="616"/>
      <c r="GG20" s="616"/>
      <c r="GH20" s="616"/>
      <c r="GI20" s="616"/>
      <c r="GJ20" s="616"/>
      <c r="GK20" s="616"/>
      <c r="GL20" s="616"/>
      <c r="GM20" s="616"/>
      <c r="GN20" s="616"/>
      <c r="GO20" s="616"/>
      <c r="GP20" s="616"/>
      <c r="GQ20" s="616"/>
      <c r="GR20" s="616"/>
      <c r="GS20" s="616"/>
      <c r="GT20" s="616"/>
      <c r="GU20" s="616"/>
      <c r="GV20" s="616"/>
      <c r="GW20" s="616"/>
      <c r="GX20" s="616"/>
      <c r="GY20" s="616"/>
      <c r="GZ20" s="616"/>
      <c r="HA20" s="616"/>
      <c r="HB20" s="616"/>
      <c r="HC20" s="616"/>
      <c r="HD20" s="616"/>
      <c r="HE20" s="616"/>
      <c r="HF20" s="616"/>
      <c r="HG20" s="616"/>
      <c r="HH20" s="616"/>
      <c r="HI20" s="616"/>
      <c r="HJ20" s="616"/>
      <c r="HK20" s="616"/>
      <c r="HL20" s="616"/>
      <c r="HM20" s="616"/>
      <c r="HN20" s="616"/>
      <c r="HO20" s="616"/>
      <c r="HP20" s="616"/>
      <c r="HQ20" s="616"/>
      <c r="HR20" s="616"/>
      <c r="HS20" s="616"/>
      <c r="HT20" s="616"/>
      <c r="HU20" s="616"/>
      <c r="HV20" s="616"/>
      <c r="HW20" s="616"/>
      <c r="HX20" s="616"/>
      <c r="HY20" s="616"/>
      <c r="HZ20" s="616"/>
      <c r="IA20" s="616"/>
      <c r="IB20" s="616"/>
      <c r="IC20" s="616"/>
      <c r="ID20" s="616"/>
      <c r="IE20" s="616"/>
      <c r="IF20" s="616"/>
      <c r="IG20" s="616"/>
      <c r="IH20" s="616"/>
      <c r="II20" s="616"/>
      <c r="IJ20" s="616"/>
      <c r="IK20" s="616"/>
      <c r="IL20" s="616"/>
      <c r="IM20" s="11"/>
      <c r="IN20" s="11"/>
      <c r="IO20" s="11"/>
      <c r="IP20" s="11"/>
      <c r="IQ20" s="11"/>
      <c r="IR20" s="11"/>
      <c r="IS20" s="11"/>
      <c r="IT20" s="11"/>
    </row>
    <row r="21" spans="1:254" s="163" customFormat="1" ht="12" customHeight="1">
      <c r="A21" s="624" t="s">
        <v>800</v>
      </c>
      <c r="B21" s="625">
        <f>キャラシート!D27</f>
        <v>5</v>
      </c>
      <c r="C21" s="170" t="s">
        <v>958</v>
      </c>
      <c r="D21" s="171" t="s">
        <v>959</v>
      </c>
      <c r="E21" s="626" t="str">
        <f>IF(F20&lt;100,IF(F20&lt;50,"通常状態",IF(F20&lt;60,"暴走Lv1 ",IF(F20&lt;70,"暴走Lv2",IF(F20&lt;80,"暴走Lv3",IF(F20&lt;90,"暴走Lv4","暴走Lv5"))))),IF(F20&lt;110,"臨界Lv1",IF(F20&lt;120,"臨界Lv2",IF(F20&lt;130,"臨界Lv3",IF(F20&lt;140,"臨界Lv4",IF(F20&lt;150,"臨界Lv5",IF(F20&lt;150,"活性Lv5","因子崩壊")))))))</f>
        <v>通常状態</v>
      </c>
      <c r="F21" s="626"/>
      <c r="G21" s="627" t="s">
        <v>15</v>
      </c>
      <c r="H21" s="627"/>
      <c r="I21" s="659" t="s">
        <v>728</v>
      </c>
      <c r="J21" s="659"/>
      <c r="K21" s="659" t="s">
        <v>981</v>
      </c>
      <c r="L21" s="659"/>
      <c r="M21" s="655"/>
      <c r="N21" s="655"/>
      <c r="O21" s="616"/>
      <c r="P21" s="607"/>
      <c r="Q21" s="616"/>
      <c r="R21" s="616"/>
      <c r="S21" s="616"/>
      <c r="T21" s="616"/>
      <c r="U21" s="616"/>
      <c r="V21" s="616"/>
      <c r="W21" s="616"/>
      <c r="X21" s="616"/>
      <c r="Y21" s="616"/>
      <c r="Z21" s="616"/>
      <c r="AA21" s="616"/>
      <c r="AB21" s="616"/>
      <c r="AC21" s="616"/>
      <c r="AD21" s="616"/>
      <c r="AE21" s="616"/>
      <c r="AF21" s="616"/>
      <c r="AG21" s="616"/>
      <c r="AH21" s="616"/>
      <c r="AI21" s="616"/>
      <c r="AJ21" s="616"/>
      <c r="AK21" s="616"/>
      <c r="AL21" s="616"/>
      <c r="AM21" s="616"/>
      <c r="AN21" s="616"/>
      <c r="AO21" s="616"/>
      <c r="AP21" s="616"/>
      <c r="AQ21" s="616"/>
      <c r="AR21" s="616"/>
      <c r="AS21" s="616"/>
      <c r="AT21" s="616"/>
      <c r="AU21" s="616"/>
      <c r="AV21" s="616"/>
      <c r="AW21" s="616"/>
      <c r="AX21" s="616"/>
      <c r="AY21" s="616"/>
      <c r="AZ21" s="616"/>
      <c r="BA21" s="616"/>
      <c r="BB21" s="616"/>
      <c r="BC21" s="616"/>
      <c r="BD21" s="616"/>
      <c r="BE21" s="616"/>
      <c r="BF21" s="616"/>
      <c r="BG21" s="616"/>
      <c r="BH21" s="616"/>
      <c r="BI21" s="616"/>
      <c r="BJ21" s="616"/>
      <c r="BK21" s="616"/>
      <c r="BL21" s="616"/>
      <c r="BM21" s="616"/>
      <c r="BN21" s="616"/>
      <c r="BO21" s="616"/>
      <c r="BP21" s="616"/>
      <c r="BQ21" s="616"/>
      <c r="BR21" s="616"/>
      <c r="BS21" s="616"/>
      <c r="BT21" s="616"/>
      <c r="BU21" s="616"/>
      <c r="BV21" s="616"/>
      <c r="BW21" s="616"/>
      <c r="BX21" s="616"/>
      <c r="BY21" s="616"/>
      <c r="BZ21" s="616"/>
      <c r="CA21" s="616"/>
      <c r="CB21" s="616"/>
      <c r="CC21" s="616"/>
      <c r="CD21" s="616"/>
      <c r="CE21" s="616"/>
      <c r="CF21" s="616"/>
      <c r="CG21" s="616"/>
      <c r="CH21" s="616"/>
      <c r="CI21" s="616"/>
      <c r="CJ21" s="616"/>
      <c r="CK21" s="616"/>
      <c r="CL21" s="616"/>
      <c r="CM21" s="616"/>
      <c r="CN21" s="616"/>
      <c r="CO21" s="616"/>
      <c r="CP21" s="616"/>
      <c r="CQ21" s="616"/>
      <c r="CR21" s="616"/>
      <c r="CS21" s="616"/>
      <c r="CT21" s="616"/>
      <c r="CU21" s="616"/>
      <c r="CV21" s="616"/>
      <c r="CW21" s="616"/>
      <c r="CX21" s="616"/>
      <c r="CY21" s="616"/>
      <c r="CZ21" s="616"/>
      <c r="DA21" s="616"/>
      <c r="DB21" s="616"/>
      <c r="DC21" s="616"/>
      <c r="DD21" s="616"/>
      <c r="DE21" s="616"/>
      <c r="DF21" s="616"/>
      <c r="DG21" s="616"/>
      <c r="DH21" s="616"/>
      <c r="DI21" s="616"/>
      <c r="DJ21" s="616"/>
      <c r="DK21" s="616"/>
      <c r="DL21" s="616"/>
      <c r="DM21" s="616"/>
      <c r="DN21" s="616"/>
      <c r="DO21" s="616"/>
      <c r="DP21" s="616"/>
      <c r="DQ21" s="616"/>
      <c r="DR21" s="616"/>
      <c r="DS21" s="616"/>
      <c r="DT21" s="616"/>
      <c r="DU21" s="616"/>
      <c r="DV21" s="616"/>
      <c r="DW21" s="616"/>
      <c r="DX21" s="616"/>
      <c r="DY21" s="616"/>
      <c r="DZ21" s="616"/>
      <c r="EA21" s="616"/>
      <c r="EB21" s="616"/>
      <c r="EC21" s="616"/>
      <c r="ED21" s="616"/>
      <c r="EE21" s="616"/>
      <c r="EF21" s="616"/>
      <c r="EG21" s="616"/>
      <c r="EH21" s="616"/>
      <c r="EI21" s="616"/>
      <c r="EJ21" s="616"/>
      <c r="EK21" s="616"/>
      <c r="EL21" s="616"/>
      <c r="EM21" s="616"/>
      <c r="EN21" s="616"/>
      <c r="EO21" s="616"/>
      <c r="EP21" s="616"/>
      <c r="EQ21" s="616"/>
      <c r="ER21" s="616"/>
      <c r="ES21" s="616"/>
      <c r="ET21" s="616"/>
      <c r="EU21" s="616"/>
      <c r="EV21" s="616"/>
      <c r="EW21" s="616"/>
      <c r="EX21" s="616"/>
      <c r="EY21" s="616"/>
      <c r="EZ21" s="616"/>
      <c r="FA21" s="616"/>
      <c r="FB21" s="616"/>
      <c r="FC21" s="616"/>
      <c r="FD21" s="616"/>
      <c r="FE21" s="616"/>
      <c r="FF21" s="616"/>
      <c r="FG21" s="616"/>
      <c r="FH21" s="616"/>
      <c r="FI21" s="616"/>
      <c r="FJ21" s="616"/>
      <c r="FK21" s="616"/>
      <c r="FL21" s="616"/>
      <c r="FM21" s="616"/>
      <c r="FN21" s="616"/>
      <c r="FO21" s="616"/>
      <c r="FP21" s="616"/>
      <c r="FQ21" s="616"/>
      <c r="FR21" s="616"/>
      <c r="FS21" s="616"/>
      <c r="FT21" s="616"/>
      <c r="FU21" s="616"/>
      <c r="FV21" s="616"/>
      <c r="FW21" s="616"/>
      <c r="FX21" s="616"/>
      <c r="FY21" s="616"/>
      <c r="FZ21" s="616"/>
      <c r="GA21" s="616"/>
      <c r="GB21" s="616"/>
      <c r="GC21" s="616"/>
      <c r="GD21" s="616"/>
      <c r="GE21" s="616"/>
      <c r="GF21" s="616"/>
      <c r="GG21" s="616"/>
      <c r="GH21" s="616"/>
      <c r="GI21" s="616"/>
      <c r="GJ21" s="616"/>
      <c r="GK21" s="616"/>
      <c r="GL21" s="616"/>
      <c r="GM21" s="616"/>
      <c r="GN21" s="616"/>
      <c r="GO21" s="616"/>
      <c r="GP21" s="616"/>
      <c r="GQ21" s="616"/>
      <c r="GR21" s="616"/>
      <c r="GS21" s="616"/>
      <c r="GT21" s="616"/>
      <c r="GU21" s="616"/>
      <c r="GV21" s="616"/>
      <c r="GW21" s="616"/>
      <c r="GX21" s="616"/>
      <c r="GY21" s="616"/>
      <c r="GZ21" s="616"/>
      <c r="HA21" s="616"/>
      <c r="HB21" s="616"/>
      <c r="HC21" s="616"/>
      <c r="HD21" s="616"/>
      <c r="HE21" s="616"/>
      <c r="HF21" s="616"/>
      <c r="HG21" s="616"/>
      <c r="HH21" s="616"/>
      <c r="HI21" s="616"/>
      <c r="HJ21" s="616"/>
      <c r="HK21" s="616"/>
      <c r="HL21" s="616"/>
      <c r="HM21" s="616"/>
      <c r="HN21" s="616"/>
      <c r="HO21" s="616"/>
      <c r="HP21" s="616"/>
      <c r="HQ21" s="616"/>
      <c r="HR21" s="616"/>
      <c r="HS21" s="616"/>
      <c r="HT21" s="616"/>
      <c r="HU21" s="616"/>
      <c r="HV21" s="616"/>
      <c r="HW21" s="616"/>
      <c r="HX21" s="616"/>
      <c r="HY21" s="616"/>
      <c r="HZ21" s="616"/>
      <c r="IA21" s="616"/>
      <c r="IB21" s="616"/>
      <c r="IC21" s="616"/>
      <c r="ID21" s="616"/>
      <c r="IE21" s="616"/>
      <c r="IF21" s="616"/>
      <c r="IG21" s="616"/>
      <c r="IH21" s="616"/>
      <c r="II21" s="616"/>
      <c r="IJ21" s="616"/>
      <c r="IK21" s="616"/>
      <c r="IL21" s="616"/>
      <c r="IM21" s="11"/>
      <c r="IN21" s="11"/>
      <c r="IO21" s="11"/>
      <c r="IP21" s="11"/>
      <c r="IQ21" s="11"/>
      <c r="IR21" s="11"/>
      <c r="IS21" s="11"/>
      <c r="IT21" s="11"/>
    </row>
    <row r="22" spans="1:254" s="163" customFormat="1" ht="12.95" customHeight="1">
      <c r="A22" s="624"/>
      <c r="B22" s="625"/>
      <c r="C22" s="172">
        <f>SUM(L25:IQ25)</f>
        <v>0</v>
      </c>
      <c r="D22" s="173">
        <f>ROUNDDOWN((C22/5),0)+SUM(I23:IL23)</f>
        <v>5</v>
      </c>
      <c r="E22" s="628" t="str">
        <f>IF(F20&lt;50,"未活性",IF(F20&lt;60,"活性Lv1",IF(F20&lt;70,"活性Lv2",IF(F20&lt;80,"活性Lv3",IF(F20&lt;90,"活性Lv4",IF(F20&lt;100,"活性Lv5",IF(F20&lt;150,"活性Lv5","強制キャラロスト")))))))</f>
        <v>未活性</v>
      </c>
      <c r="F22" s="628"/>
      <c r="G22" s="660" t="str">
        <f>キャラシート!J6</f>
        <v>寵愛【アイドル】</v>
      </c>
      <c r="H22" s="660"/>
      <c r="I22" s="661" t="str">
        <f>キャラシート!L6</f>
        <v>初心【ビギナーズラック】</v>
      </c>
      <c r="J22" s="661"/>
      <c r="K22" s="662" t="str">
        <f>IF(OR(A20&lt;=B20/2,F20&gt;=90),IF(F20&gt;=120,"オーバーフロー","発動中"),"-")</f>
        <v>-</v>
      </c>
      <c r="L22" s="662"/>
      <c r="M22" s="655"/>
      <c r="N22" s="655"/>
      <c r="O22" s="616"/>
      <c r="P22" s="607"/>
      <c r="Q22" s="616"/>
      <c r="R22" s="616"/>
      <c r="S22" s="616"/>
      <c r="T22" s="616"/>
      <c r="U22" s="616"/>
      <c r="V22" s="616"/>
      <c r="W22" s="616"/>
      <c r="X22" s="616"/>
      <c r="Y22" s="616"/>
      <c r="Z22" s="616"/>
      <c r="AA22" s="616"/>
      <c r="AB22" s="616"/>
      <c r="AC22" s="616"/>
      <c r="AD22" s="616"/>
      <c r="AE22" s="616"/>
      <c r="AF22" s="616"/>
      <c r="AG22" s="616"/>
      <c r="AH22" s="616"/>
      <c r="AI22" s="616"/>
      <c r="AJ22" s="616"/>
      <c r="AK22" s="616"/>
      <c r="AL22" s="616"/>
      <c r="AM22" s="616"/>
      <c r="AN22" s="616"/>
      <c r="AO22" s="616"/>
      <c r="AP22" s="616"/>
      <c r="AQ22" s="616"/>
      <c r="AR22" s="616"/>
      <c r="AS22" s="616"/>
      <c r="AT22" s="616"/>
      <c r="AU22" s="616"/>
      <c r="AV22" s="616"/>
      <c r="AW22" s="616"/>
      <c r="AX22" s="616"/>
      <c r="AY22" s="616"/>
      <c r="AZ22" s="616"/>
      <c r="BA22" s="616"/>
      <c r="BB22" s="616"/>
      <c r="BC22" s="616"/>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616"/>
      <c r="CU22" s="616"/>
      <c r="CV22" s="616"/>
      <c r="CW22" s="616"/>
      <c r="CX22" s="616"/>
      <c r="CY22" s="616"/>
      <c r="CZ22" s="616"/>
      <c r="DA22" s="616"/>
      <c r="DB22" s="616"/>
      <c r="DC22" s="616"/>
      <c r="DD22" s="616"/>
      <c r="DE22" s="616"/>
      <c r="DF22" s="616"/>
      <c r="DG22" s="616"/>
      <c r="DH22" s="616"/>
      <c r="DI22" s="616"/>
      <c r="DJ22" s="616"/>
      <c r="DK22" s="616"/>
      <c r="DL22" s="616"/>
      <c r="DM22" s="616"/>
      <c r="DN22" s="616"/>
      <c r="DO22" s="616"/>
      <c r="DP22" s="616"/>
      <c r="DQ22" s="616"/>
      <c r="DR22" s="616"/>
      <c r="DS22" s="616"/>
      <c r="DT22" s="616"/>
      <c r="DU22" s="616"/>
      <c r="DV22" s="616"/>
      <c r="DW22" s="616"/>
      <c r="DX22" s="616"/>
      <c r="DY22" s="616"/>
      <c r="DZ22" s="616"/>
      <c r="EA22" s="616"/>
      <c r="EB22" s="616"/>
      <c r="EC22" s="616"/>
      <c r="ED22" s="616"/>
      <c r="EE22" s="616"/>
      <c r="EF22" s="616"/>
      <c r="EG22" s="616"/>
      <c r="EH22" s="616"/>
      <c r="EI22" s="616"/>
      <c r="EJ22" s="616"/>
      <c r="EK22" s="616"/>
      <c r="EL22" s="616"/>
      <c r="EM22" s="616"/>
      <c r="EN22" s="616"/>
      <c r="EO22" s="616"/>
      <c r="EP22" s="616"/>
      <c r="EQ22" s="616"/>
      <c r="ER22" s="616"/>
      <c r="ES22" s="616"/>
      <c r="ET22" s="616"/>
      <c r="EU22" s="616"/>
      <c r="EV22" s="616"/>
      <c r="EW22" s="616"/>
      <c r="EX22" s="616"/>
      <c r="EY22" s="616"/>
      <c r="EZ22" s="616"/>
      <c r="FA22" s="616"/>
      <c r="FB22" s="616"/>
      <c r="FC22" s="616"/>
      <c r="FD22" s="616"/>
      <c r="FE22" s="616"/>
      <c r="FF22" s="616"/>
      <c r="FG22" s="616"/>
      <c r="FH22" s="616"/>
      <c r="FI22" s="616"/>
      <c r="FJ22" s="616"/>
      <c r="FK22" s="616"/>
      <c r="FL22" s="616"/>
      <c r="FM22" s="616"/>
      <c r="FN22" s="616"/>
      <c r="FO22" s="616"/>
      <c r="FP22" s="616"/>
      <c r="FQ22" s="616"/>
      <c r="FR22" s="616"/>
      <c r="FS22" s="616"/>
      <c r="FT22" s="616"/>
      <c r="FU22" s="616"/>
      <c r="FV22" s="616"/>
      <c r="FW22" s="616"/>
      <c r="FX22" s="616"/>
      <c r="FY22" s="616"/>
      <c r="FZ22" s="616"/>
      <c r="GA22" s="616"/>
      <c r="GB22" s="616"/>
      <c r="GC22" s="616"/>
      <c r="GD22" s="616"/>
      <c r="GE22" s="616"/>
      <c r="GF22" s="616"/>
      <c r="GG22" s="616"/>
      <c r="GH22" s="616"/>
      <c r="GI22" s="616"/>
      <c r="GJ22" s="616"/>
      <c r="GK22" s="616"/>
      <c r="GL22" s="616"/>
      <c r="GM22" s="616"/>
      <c r="GN22" s="616"/>
      <c r="GO22" s="616"/>
      <c r="GP22" s="616"/>
      <c r="GQ22" s="616"/>
      <c r="GR22" s="616"/>
      <c r="GS22" s="616"/>
      <c r="GT22" s="616"/>
      <c r="GU22" s="616"/>
      <c r="GV22" s="616"/>
      <c r="GW22" s="616"/>
      <c r="GX22" s="616"/>
      <c r="GY22" s="616"/>
      <c r="GZ22" s="616"/>
      <c r="HA22" s="616"/>
      <c r="HB22" s="616"/>
      <c r="HC22" s="616"/>
      <c r="HD22" s="616"/>
      <c r="HE22" s="616"/>
      <c r="HF22" s="616"/>
      <c r="HG22" s="616"/>
      <c r="HH22" s="616"/>
      <c r="HI22" s="616"/>
      <c r="HJ22" s="616"/>
      <c r="HK22" s="616"/>
      <c r="HL22" s="616"/>
      <c r="HM22" s="616"/>
      <c r="HN22" s="616"/>
      <c r="HO22" s="616"/>
      <c r="HP22" s="616"/>
      <c r="HQ22" s="616"/>
      <c r="HR22" s="616"/>
      <c r="HS22" s="616"/>
      <c r="HT22" s="616"/>
      <c r="HU22" s="616"/>
      <c r="HV22" s="616"/>
      <c r="HW22" s="616"/>
      <c r="HX22" s="616"/>
      <c r="HY22" s="616"/>
      <c r="HZ22" s="616"/>
      <c r="IA22" s="616"/>
      <c r="IB22" s="616"/>
      <c r="IC22" s="616"/>
      <c r="ID22" s="616"/>
      <c r="IE22" s="616"/>
      <c r="IF22" s="616"/>
      <c r="IG22" s="616"/>
      <c r="IH22" s="616"/>
      <c r="II22" s="616"/>
      <c r="IJ22" s="616"/>
      <c r="IK22" s="616"/>
      <c r="IL22" s="616"/>
      <c r="IM22" s="11"/>
      <c r="IN22" s="11"/>
      <c r="IO22" s="11"/>
      <c r="IP22" s="11"/>
      <c r="IQ22" s="11"/>
      <c r="IR22" s="11"/>
      <c r="IS22" s="11"/>
      <c r="IT22" s="11"/>
    </row>
    <row r="23" spans="1:254" s="228" customFormat="1" ht="12.95" customHeight="1" thickBot="1">
      <c r="A23" s="174" t="s">
        <v>808</v>
      </c>
      <c r="B23" s="225" t="str">
        <f>キャラシート!C31&amp;"+"&amp;キャラシート!D31&amp;"D6"</f>
        <v>12+1D6</v>
      </c>
      <c r="C23" s="617" t="str">
        <f>IF(G18="反応型",IF(50&gt;F20,"+0",IF(60&gt;F20,"+1",IF(70&gt;F20,"+2",IF(F20&gt;=70,"+3")))),"活性補正")</f>
        <v>+0</v>
      </c>
      <c r="D23" s="176" t="s">
        <v>809</v>
      </c>
      <c r="E23" s="226" t="str">
        <f>キャラシート!G31&amp;"D6"&amp;"+"&amp;キャラシート!H31</f>
        <v>1D6+0</v>
      </c>
      <c r="F23" s="618" t="str">
        <f>IF(G18="増強型",IF(50&gt;F20,"+0",IF(60&gt;F20,"+1",IF(70&gt;F20,"+2",IF(F20&gt;=70,"+3")))),"活性補正")</f>
        <v>活性補正</v>
      </c>
      <c r="G23" s="677" t="s">
        <v>960</v>
      </c>
      <c r="H23" s="677"/>
      <c r="I23" s="620" t="s">
        <v>961</v>
      </c>
      <c r="J23" s="620"/>
      <c r="K23" s="620"/>
      <c r="L23" s="620"/>
      <c r="M23" s="227" t="s">
        <v>962</v>
      </c>
      <c r="N23" s="228" t="s">
        <v>952</v>
      </c>
      <c r="O23" s="228">
        <v>5</v>
      </c>
      <c r="IL23" s="229"/>
      <c r="IM23" s="11"/>
      <c r="IN23" s="11"/>
      <c r="IO23" s="11"/>
      <c r="IP23" s="11"/>
      <c r="IQ23" s="11"/>
      <c r="IR23" s="11"/>
      <c r="IS23" s="11"/>
      <c r="IT23" s="11"/>
    </row>
    <row r="24" spans="1:254" s="190" customFormat="1" ht="12.95" customHeight="1" thickBot="1">
      <c r="A24" s="181" t="s">
        <v>896</v>
      </c>
      <c r="B24" s="230" t="str">
        <f>キャラシート!C33&amp;"+"&amp;キャラシート!D33&amp;"D6"</f>
        <v>15+1D6</v>
      </c>
      <c r="C24" s="617"/>
      <c r="D24" s="183" t="s">
        <v>814</v>
      </c>
      <c r="E24" s="231" t="str">
        <f>キャラシート!G33&amp;"D6"&amp;"+"&amp;キャラシート!H33</f>
        <v>1D6+0</v>
      </c>
      <c r="F24" s="618"/>
      <c r="G24" s="621" t="s">
        <v>963</v>
      </c>
      <c r="H24" s="621"/>
      <c r="I24" s="185" t="s">
        <v>964</v>
      </c>
      <c r="J24" s="186">
        <f>キャラシート!D17</f>
        <v>10</v>
      </c>
      <c r="K24" s="186" t="s">
        <v>965</v>
      </c>
      <c r="L24" s="187">
        <v>0</v>
      </c>
      <c r="M24" s="188" t="s">
        <v>962</v>
      </c>
      <c r="N24" s="186" t="s">
        <v>952</v>
      </c>
      <c r="O24" s="186">
        <v>0</v>
      </c>
      <c r="IL24" s="191"/>
      <c r="IM24" s="11"/>
      <c r="IN24" s="11"/>
      <c r="IO24" s="11"/>
      <c r="IP24" s="11"/>
      <c r="IQ24" s="11"/>
      <c r="IR24" s="11"/>
      <c r="IS24" s="11"/>
      <c r="IT24" s="11"/>
    </row>
    <row r="25" spans="1:254" s="224" customFormat="1" ht="12" customHeight="1">
      <c r="A25" s="181" t="s">
        <v>897</v>
      </c>
      <c r="B25" s="230" t="str">
        <f>キャラシート!C35&amp;"+"&amp;キャラシート!D35&amp;"D6"</f>
        <v>9+1D6</v>
      </c>
      <c r="C25" s="617"/>
      <c r="D25" s="183" t="s">
        <v>820</v>
      </c>
      <c r="E25" s="231" t="str">
        <f>キャラシート!G35&amp;"D6"&amp;"+"&amp;キャラシート!H35</f>
        <v>5D6+0</v>
      </c>
      <c r="F25" s="618"/>
      <c r="G25" s="674" t="s">
        <v>966</v>
      </c>
      <c r="H25" s="674"/>
      <c r="I25" s="192"/>
      <c r="J25" s="193"/>
      <c r="K25" s="193"/>
      <c r="L25" s="194"/>
      <c r="M25" s="232" t="s">
        <v>967</v>
      </c>
      <c r="N25" s="233" t="s">
        <v>952</v>
      </c>
      <c r="O25" s="233">
        <v>0</v>
      </c>
      <c r="IL25" s="234"/>
      <c r="IM25" s="11"/>
      <c r="IN25" s="11"/>
      <c r="IO25" s="11"/>
      <c r="IP25" s="11"/>
      <c r="IQ25" s="11"/>
      <c r="IR25" s="11"/>
      <c r="IS25" s="11"/>
      <c r="IT25" s="11"/>
    </row>
    <row r="26" spans="1:254" s="224" customFormat="1" ht="12.95" customHeight="1">
      <c r="A26" s="181" t="s">
        <v>363</v>
      </c>
      <c r="B26" s="233">
        <f>キャラシート!D23</f>
        <v>1</v>
      </c>
      <c r="C26" s="638" t="str">
        <f>IF(G18="増強型",IF(50&gt;F20,"+0",IF(60&gt;F20,"+1",IF(70&gt;F20,"+2",IF(F20&gt;=70,"+3")))),"活性補正")</f>
        <v>活性補正</v>
      </c>
      <c r="D26" s="183" t="s">
        <v>968</v>
      </c>
      <c r="E26" s="233">
        <f>キャラシート!H25</f>
        <v>12</v>
      </c>
      <c r="F26" s="200"/>
      <c r="G26" s="674" t="s">
        <v>969</v>
      </c>
      <c r="H26" s="674"/>
      <c r="I26" s="235" t="s">
        <v>982</v>
      </c>
      <c r="J26" s="233">
        <f>キャラシート!D19</f>
        <v>22</v>
      </c>
      <c r="K26" s="233" t="s">
        <v>983</v>
      </c>
      <c r="L26" s="236">
        <v>0</v>
      </c>
      <c r="M26" s="232" t="s">
        <v>967</v>
      </c>
      <c r="N26" s="233" t="s">
        <v>952</v>
      </c>
      <c r="O26" s="233">
        <v>0</v>
      </c>
      <c r="IL26" s="234"/>
      <c r="IM26" s="11"/>
      <c r="IN26" s="11"/>
      <c r="IO26" s="11"/>
      <c r="IP26" s="11"/>
      <c r="IQ26" s="11"/>
      <c r="IR26" s="11"/>
      <c r="IS26" s="11"/>
      <c r="IT26" s="11"/>
    </row>
    <row r="27" spans="1:254" s="239" customFormat="1" ht="12.95" customHeight="1">
      <c r="A27" s="181" t="s">
        <v>972</v>
      </c>
      <c r="B27" s="233">
        <f>キャラシート!D25</f>
        <v>5</v>
      </c>
      <c r="C27" s="638"/>
      <c r="D27" s="183" t="s">
        <v>973</v>
      </c>
      <c r="E27" s="233">
        <f>キャラシート!H27</f>
        <v>3</v>
      </c>
      <c r="F27" s="205" t="str">
        <f>IF(G18="覚醒型",IF(50&gt;F20,"+0",IF(60&gt;F20,"+1",IF(70&gt;F20,"+2",IF(F20&gt;=70,"+3")))),"活性補正")</f>
        <v>活性補正</v>
      </c>
      <c r="G27" s="639" t="s">
        <v>974</v>
      </c>
      <c r="H27" s="639"/>
      <c r="I27" s="206" t="s">
        <v>975</v>
      </c>
      <c r="J27" s="237">
        <f>キャラシート!D21</f>
        <v>18</v>
      </c>
      <c r="K27" s="207" t="s">
        <v>976</v>
      </c>
      <c r="L27" s="208">
        <f>L26</f>
        <v>0</v>
      </c>
      <c r="M27" s="238" t="s">
        <v>962</v>
      </c>
      <c r="N27" s="207" t="s">
        <v>952</v>
      </c>
      <c r="O27" s="207">
        <v>0</v>
      </c>
      <c r="IL27" s="240"/>
      <c r="IM27" s="241"/>
      <c r="IN27" s="241"/>
      <c r="IO27" s="241"/>
      <c r="IP27" s="241"/>
      <c r="IQ27" s="241"/>
      <c r="IR27" s="241"/>
      <c r="IS27" s="241"/>
      <c r="IT27" s="241"/>
    </row>
    <row r="28" spans="1:254" s="425" customFormat="1" ht="12.95" customHeight="1">
      <c r="A28" s="242" t="s">
        <v>984</v>
      </c>
      <c r="B28" s="242" t="s">
        <v>985</v>
      </c>
      <c r="C28" s="242" t="s">
        <v>986</v>
      </c>
      <c r="D28" s="242" t="s">
        <v>984</v>
      </c>
      <c r="E28" s="242" t="s">
        <v>985</v>
      </c>
      <c r="F28" s="242" t="s">
        <v>986</v>
      </c>
      <c r="G28" s="675" t="s">
        <v>987</v>
      </c>
      <c r="H28" s="675"/>
      <c r="I28" s="422" t="s">
        <v>4</v>
      </c>
      <c r="J28" s="423">
        <v>1</v>
      </c>
      <c r="K28" s="423" t="s">
        <v>988</v>
      </c>
      <c r="L28" s="424">
        <v>1</v>
      </c>
      <c r="M28" s="422" t="s">
        <v>962</v>
      </c>
      <c r="N28" s="423" t="s">
        <v>952</v>
      </c>
      <c r="O28" s="423">
        <v>0</v>
      </c>
      <c r="IL28" s="426"/>
      <c r="IM28" s="427"/>
      <c r="IN28" s="427"/>
      <c r="IO28" s="427"/>
      <c r="IP28" s="427"/>
      <c r="IQ28" s="427"/>
      <c r="IR28" s="427"/>
      <c r="IS28" s="427"/>
      <c r="IT28" s="427"/>
    </row>
    <row r="29" spans="1:254" s="431" customFormat="1" ht="12" customHeight="1" thickBot="1">
      <c r="A29" s="242" t="s">
        <v>34</v>
      </c>
      <c r="B29" s="243">
        <f>キャラシート!P15+キャラシート!Q15</f>
        <v>3</v>
      </c>
      <c r="C29" s="244">
        <f t="shared" ref="C29:C34" si="0">B29+IF(A29=$G$31,$H$31,0)+IF(A29=$G$32,$H$32,0)+$H$34</f>
        <v>3</v>
      </c>
      <c r="D29" s="183" t="s">
        <v>287</v>
      </c>
      <c r="E29" s="243">
        <f>キャラシート!P21+キャラシート!Q21</f>
        <v>7</v>
      </c>
      <c r="F29" s="245">
        <f t="shared" ref="F29:F34" si="1">E29+IF(D29=$G$31,$H$31,0)+IF(D29="$G$32",$H$32,0)+$H$34</f>
        <v>7</v>
      </c>
      <c r="G29" s="675" t="s">
        <v>989</v>
      </c>
      <c r="H29" s="675"/>
      <c r="I29" s="428" t="s">
        <v>15</v>
      </c>
      <c r="J29" s="429">
        <v>1</v>
      </c>
      <c r="K29" s="429" t="s">
        <v>988</v>
      </c>
      <c r="L29" s="430">
        <v>1</v>
      </c>
      <c r="M29" s="428" t="s">
        <v>962</v>
      </c>
      <c r="N29" s="429" t="s">
        <v>952</v>
      </c>
      <c r="O29" s="429">
        <v>0</v>
      </c>
      <c r="IL29" s="432"/>
      <c r="IM29" s="433"/>
      <c r="IN29" s="433"/>
      <c r="IO29" s="433"/>
      <c r="IP29" s="433"/>
      <c r="IQ29" s="433"/>
      <c r="IR29" s="433"/>
      <c r="IS29" s="433"/>
      <c r="IT29" s="433"/>
    </row>
    <row r="30" spans="1:254" s="11" customFormat="1" ht="12" customHeight="1">
      <c r="A30" s="242" t="s">
        <v>92</v>
      </c>
      <c r="B30" s="243">
        <f>キャラシート!P16+キャラシート!Q16</f>
        <v>2</v>
      </c>
      <c r="C30" s="244">
        <f t="shared" si="0"/>
        <v>2</v>
      </c>
      <c r="D30" s="183" t="s">
        <v>320</v>
      </c>
      <c r="E30" s="243">
        <f>キャラシート!P22+キャラシート!Q22</f>
        <v>2</v>
      </c>
      <c r="F30" s="245">
        <f t="shared" si="1"/>
        <v>2</v>
      </c>
      <c r="G30" s="676" t="s">
        <v>990</v>
      </c>
      <c r="H30" s="676"/>
      <c r="I30" s="664" t="s">
        <v>991</v>
      </c>
      <c r="J30" s="664"/>
      <c r="K30" s="664"/>
      <c r="L30" s="664"/>
      <c r="M30"/>
      <c r="N30"/>
      <c r="O30"/>
      <c r="P30"/>
      <c r="Q30"/>
      <c r="R30"/>
    </row>
    <row r="31" spans="1:254" ht="14.1" customHeight="1" thickBot="1">
      <c r="A31" s="242" t="s">
        <v>136</v>
      </c>
      <c r="B31" s="243">
        <f>キャラシート!P17+キャラシート!Q17</f>
        <v>8</v>
      </c>
      <c r="C31" s="244">
        <f t="shared" si="0"/>
        <v>8</v>
      </c>
      <c r="D31" s="183" t="s">
        <v>348</v>
      </c>
      <c r="E31" s="243">
        <f>キャラシート!P23+キャラシート!Q23</f>
        <v>12</v>
      </c>
      <c r="F31" s="245">
        <f t="shared" si="1"/>
        <v>12</v>
      </c>
      <c r="G31" s="246">
        <f>キャラシート!P13</f>
        <v>0</v>
      </c>
      <c r="H31" s="247" t="str">
        <f>IF(G20="エキスパート","+4","0")</f>
        <v>0</v>
      </c>
      <c r="I31" s="665" t="s">
        <v>992</v>
      </c>
      <c r="J31" s="665"/>
      <c r="K31" s="665"/>
      <c r="L31" s="665"/>
    </row>
    <row r="32" spans="1:254" ht="14.1" customHeight="1" thickBot="1">
      <c r="A32" s="242" t="s">
        <v>171</v>
      </c>
      <c r="B32" s="243">
        <f>キャラシート!P18+キャラシート!Q18</f>
        <v>3</v>
      </c>
      <c r="C32" s="244">
        <f t="shared" si="0"/>
        <v>3</v>
      </c>
      <c r="D32" s="183" t="s">
        <v>375</v>
      </c>
      <c r="E32" s="243">
        <f>キャラシート!P24+キャラシート!Q24</f>
        <v>7</v>
      </c>
      <c r="F32" s="245">
        <f t="shared" si="1"/>
        <v>7</v>
      </c>
      <c r="G32" s="246">
        <f>キャラシート!Q13</f>
        <v>0</v>
      </c>
      <c r="H32" s="248" t="str">
        <f>IF(G20="エキスパート","+4","0")</f>
        <v>0</v>
      </c>
      <c r="I32" s="666" t="str">
        <f>"HP"&amp;A20&amp;"/"&amp;"PP"&amp;C20&amp;"/暴走"&amp;F20&amp;"%/"&amp;D22&amp;"D/総消費"&amp;C22&amp;"pp"&amp;IF(J28="－","","　"&amp;G20&amp;"@"&amp;L28)&amp;IF(J29="－","","　"&amp;G22&amp;"@"&amp;L29)</f>
        <v>HP10/PP22/暴走18%/5D/総消費0pp　悪運@1　寵愛【アイドル】@1</v>
      </c>
      <c r="J32" s="666"/>
      <c r="K32" s="666"/>
      <c r="L32" s="666"/>
    </row>
    <row r="33" spans="1:254" ht="14.1" customHeight="1">
      <c r="A33" s="181" t="s">
        <v>209</v>
      </c>
      <c r="B33" s="243">
        <f>キャラシート!P19+キャラシート!Q19</f>
        <v>11</v>
      </c>
      <c r="C33" s="244">
        <f t="shared" si="0"/>
        <v>11</v>
      </c>
      <c r="D33" s="183" t="s">
        <v>402</v>
      </c>
      <c r="E33" s="243">
        <f>キャラシート!P25+キャラシート!Q25</f>
        <v>3</v>
      </c>
      <c r="F33" s="245">
        <f t="shared" si="1"/>
        <v>3</v>
      </c>
      <c r="G33" s="667" t="s">
        <v>993</v>
      </c>
      <c r="H33" s="667"/>
    </row>
    <row r="34" spans="1:254" ht="14.1" customHeight="1" thickBot="1">
      <c r="A34" s="249" t="s">
        <v>248</v>
      </c>
      <c r="B34" s="250">
        <f>キャラシート!P20+キャラシート!Q20</f>
        <v>11</v>
      </c>
      <c r="C34" s="251">
        <f t="shared" si="0"/>
        <v>11</v>
      </c>
      <c r="D34" s="218" t="s">
        <v>298</v>
      </c>
      <c r="E34" s="250">
        <f>キャラシート!P26+キャラシート!Q26</f>
        <v>1</v>
      </c>
      <c r="F34" s="252">
        <f t="shared" si="1"/>
        <v>1</v>
      </c>
      <c r="G34" s="253" t="str">
        <f>IF(G18="感覚型",IF(50&gt;F20,"+0",IF(60&gt;F20,"+1",IF(70&gt;F20,"+2",IF(F20&gt;=70,"+3")))),"活性補正")</f>
        <v>活性補正</v>
      </c>
      <c r="H34" s="254" t="str">
        <f>IF(G34="活性補正","0",IF(G34="+1","1",IF(G34="+2","2",IF(G34="+3","3","0"))))</f>
        <v>0</v>
      </c>
    </row>
    <row r="35" spans="1:254" ht="14.1" hidden="1" customHeight="1"/>
    <row r="36" spans="1:254" s="163" customFormat="1" ht="12.95" hidden="1" customHeight="1" thickBot="1">
      <c r="A36" s="668" t="s">
        <v>711</v>
      </c>
      <c r="B36" s="668"/>
      <c r="C36" s="668"/>
      <c r="D36" s="668"/>
      <c r="E36" s="669" t="s">
        <v>994</v>
      </c>
      <c r="F36" s="670" t="str">
        <f>クリーチャー!F19</f>
        <v>1D6</v>
      </c>
      <c r="G36" s="671" t="s">
        <v>995</v>
      </c>
      <c r="H36" s="671"/>
      <c r="I36" s="671"/>
      <c r="J36" s="671"/>
      <c r="K36" s="671"/>
      <c r="L36" s="671"/>
      <c r="M36" s="655" t="s">
        <v>951</v>
      </c>
      <c r="N36" s="616" t="s">
        <v>952</v>
      </c>
      <c r="O36" s="616"/>
      <c r="P36" s="616"/>
      <c r="Q36" s="616"/>
      <c r="R36" s="616"/>
      <c r="S36" s="616"/>
      <c r="T36" s="616"/>
      <c r="U36" s="616"/>
      <c r="V36" s="616"/>
      <c r="W36" s="616"/>
      <c r="X36" s="616"/>
      <c r="Y36" s="616"/>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c r="CU36" s="616"/>
      <c r="CV36" s="616"/>
      <c r="CW36" s="616"/>
      <c r="CX36" s="616"/>
      <c r="CY36" s="616"/>
      <c r="CZ36" s="616"/>
      <c r="DA36" s="616"/>
      <c r="DB36" s="616"/>
      <c r="DC36" s="616"/>
      <c r="DD36" s="616"/>
      <c r="DE36" s="616"/>
      <c r="DF36" s="616"/>
      <c r="DG36" s="616"/>
      <c r="DH36" s="616"/>
      <c r="DI36" s="616"/>
      <c r="DJ36" s="616"/>
      <c r="DK36" s="616"/>
      <c r="DL36" s="616"/>
      <c r="DM36" s="616"/>
      <c r="DN36" s="616"/>
      <c r="DO36" s="616"/>
      <c r="DP36" s="616"/>
      <c r="DQ36" s="616"/>
      <c r="DR36" s="616"/>
      <c r="DS36" s="616"/>
      <c r="DT36" s="616"/>
      <c r="DU36" s="616"/>
      <c r="DV36" s="616"/>
      <c r="DW36" s="616"/>
      <c r="DX36" s="616"/>
      <c r="DY36" s="616"/>
      <c r="DZ36" s="616"/>
      <c r="EA36" s="616"/>
      <c r="EB36" s="616"/>
      <c r="EC36" s="616"/>
      <c r="ED36" s="616"/>
      <c r="EE36" s="616"/>
      <c r="EF36" s="616"/>
      <c r="EG36" s="616"/>
      <c r="EH36" s="616"/>
      <c r="EI36" s="616"/>
      <c r="EJ36" s="616"/>
      <c r="EK36" s="616"/>
      <c r="EL36" s="616"/>
      <c r="EM36" s="616"/>
      <c r="EN36" s="616"/>
      <c r="EO36" s="616"/>
      <c r="EP36" s="616"/>
      <c r="EQ36" s="616"/>
      <c r="ER36" s="616"/>
      <c r="ES36" s="616"/>
      <c r="ET36" s="616"/>
      <c r="EU36" s="616"/>
      <c r="EV36" s="616"/>
      <c r="EW36" s="616"/>
      <c r="EX36" s="616"/>
      <c r="EY36" s="616"/>
      <c r="EZ36" s="616"/>
      <c r="FA36" s="616"/>
      <c r="FB36" s="616"/>
      <c r="FC36" s="616"/>
      <c r="FD36" s="616"/>
      <c r="FE36" s="616"/>
      <c r="FF36" s="616"/>
      <c r="FG36" s="616"/>
      <c r="FH36" s="616"/>
      <c r="FI36" s="616"/>
      <c r="FJ36" s="616"/>
      <c r="FK36" s="616"/>
      <c r="FL36" s="616"/>
      <c r="FM36" s="616"/>
      <c r="FN36" s="616"/>
      <c r="FO36" s="616"/>
      <c r="FP36" s="616"/>
      <c r="FQ36" s="616"/>
      <c r="FR36" s="616"/>
      <c r="FS36" s="616"/>
      <c r="FT36" s="616"/>
      <c r="FU36" s="616"/>
      <c r="FV36" s="616"/>
      <c r="FW36" s="616"/>
      <c r="FX36" s="616"/>
      <c r="FY36" s="616"/>
      <c r="FZ36" s="616"/>
      <c r="GA36" s="616"/>
      <c r="GB36" s="616"/>
      <c r="GC36" s="616"/>
      <c r="GD36" s="616"/>
      <c r="GE36" s="616"/>
      <c r="GF36" s="616"/>
      <c r="GG36" s="616"/>
      <c r="GH36" s="616"/>
      <c r="GI36" s="616"/>
      <c r="GJ36" s="616"/>
      <c r="GK36" s="616"/>
      <c r="GL36" s="616"/>
      <c r="GM36" s="616"/>
      <c r="GN36" s="616"/>
      <c r="GO36" s="616"/>
      <c r="GP36" s="616"/>
      <c r="GQ36" s="616"/>
      <c r="GR36" s="616"/>
      <c r="GS36" s="616"/>
      <c r="GT36" s="616"/>
      <c r="GU36" s="616"/>
      <c r="GV36" s="616"/>
      <c r="GW36" s="616"/>
      <c r="GX36" s="616"/>
      <c r="GY36" s="616"/>
      <c r="GZ36" s="616"/>
      <c r="HA36" s="616"/>
      <c r="HB36" s="616"/>
      <c r="HC36" s="616"/>
      <c r="HD36" s="616"/>
      <c r="HE36" s="616"/>
      <c r="HF36" s="616"/>
      <c r="HG36" s="616"/>
      <c r="HH36" s="616"/>
      <c r="HI36" s="616"/>
      <c r="HJ36" s="616"/>
      <c r="HK36" s="616"/>
      <c r="HL36" s="616"/>
      <c r="HM36" s="616"/>
      <c r="HN36" s="616"/>
      <c r="HO36" s="616"/>
      <c r="HP36" s="616"/>
      <c r="HQ36" s="616"/>
      <c r="HR36" s="616"/>
      <c r="HS36" s="616"/>
      <c r="HT36" s="616"/>
      <c r="HU36" s="616"/>
      <c r="HV36" s="616"/>
      <c r="HW36" s="616"/>
      <c r="HX36" s="616"/>
      <c r="HY36" s="616"/>
      <c r="HZ36" s="616"/>
      <c r="IA36" s="616"/>
      <c r="IB36" s="616"/>
      <c r="IC36" s="616"/>
      <c r="ID36" s="616"/>
      <c r="IE36" s="616"/>
      <c r="IF36" s="616"/>
      <c r="IG36" s="616"/>
      <c r="IH36" s="616"/>
      <c r="II36" s="616"/>
      <c r="IJ36" s="616"/>
      <c r="IK36" s="616"/>
      <c r="IL36" s="630"/>
      <c r="IM36" s="11"/>
      <c r="IN36" s="11"/>
      <c r="IO36" s="11"/>
      <c r="IP36" s="11"/>
      <c r="IQ36" s="11"/>
      <c r="IR36" s="11"/>
      <c r="IS36" s="11"/>
      <c r="IT36" s="11"/>
    </row>
    <row r="37" spans="1:254" s="163" customFormat="1" ht="12.95" hidden="1" customHeight="1" thickBot="1">
      <c r="A37" s="672">
        <f>クリーチャー!D2</f>
        <v>0</v>
      </c>
      <c r="B37" s="672"/>
      <c r="C37" s="672"/>
      <c r="D37" s="672"/>
      <c r="E37" s="669"/>
      <c r="F37" s="670"/>
      <c r="G37" s="255" t="s">
        <v>34</v>
      </c>
      <c r="H37" s="256" t="s">
        <v>978</v>
      </c>
      <c r="I37" s="257" t="s">
        <v>136</v>
      </c>
      <c r="J37" s="256" t="s">
        <v>978</v>
      </c>
      <c r="K37" s="258" t="s">
        <v>209</v>
      </c>
      <c r="L37" s="256" t="s">
        <v>978</v>
      </c>
      <c r="M37" s="655"/>
      <c r="N37" s="616"/>
      <c r="O37" s="616"/>
      <c r="P37" s="616"/>
      <c r="Q37" s="616"/>
      <c r="R37" s="616"/>
      <c r="S37" s="616"/>
      <c r="T37" s="616"/>
      <c r="U37" s="616"/>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616"/>
      <c r="BH37" s="616"/>
      <c r="BI37" s="616"/>
      <c r="BJ37" s="616"/>
      <c r="BK37" s="616"/>
      <c r="BL37" s="616"/>
      <c r="BM37" s="616"/>
      <c r="BN37" s="616"/>
      <c r="BO37" s="616"/>
      <c r="BP37" s="616"/>
      <c r="BQ37" s="616"/>
      <c r="BR37" s="616"/>
      <c r="BS37" s="616"/>
      <c r="BT37" s="616"/>
      <c r="BU37" s="616"/>
      <c r="BV37" s="616"/>
      <c r="BW37" s="616"/>
      <c r="BX37" s="616"/>
      <c r="BY37" s="616"/>
      <c r="BZ37" s="616"/>
      <c r="CA37" s="616"/>
      <c r="CB37" s="616"/>
      <c r="CC37" s="616"/>
      <c r="CD37" s="616"/>
      <c r="CE37" s="616"/>
      <c r="CF37" s="616"/>
      <c r="CG37" s="616"/>
      <c r="CH37" s="616"/>
      <c r="CI37" s="616"/>
      <c r="CJ37" s="616"/>
      <c r="CK37" s="616"/>
      <c r="CL37" s="616"/>
      <c r="CM37" s="616"/>
      <c r="CN37" s="616"/>
      <c r="CO37" s="616"/>
      <c r="CP37" s="616"/>
      <c r="CQ37" s="616"/>
      <c r="CR37" s="616"/>
      <c r="CS37" s="616"/>
      <c r="CT37" s="616"/>
      <c r="CU37" s="616"/>
      <c r="CV37" s="616"/>
      <c r="CW37" s="616"/>
      <c r="CX37" s="616"/>
      <c r="CY37" s="616"/>
      <c r="CZ37" s="616"/>
      <c r="DA37" s="616"/>
      <c r="DB37" s="616"/>
      <c r="DC37" s="616"/>
      <c r="DD37" s="616"/>
      <c r="DE37" s="616"/>
      <c r="DF37" s="616"/>
      <c r="DG37" s="616"/>
      <c r="DH37" s="616"/>
      <c r="DI37" s="616"/>
      <c r="DJ37" s="616"/>
      <c r="DK37" s="616"/>
      <c r="DL37" s="616"/>
      <c r="DM37" s="616"/>
      <c r="DN37" s="616"/>
      <c r="DO37" s="616"/>
      <c r="DP37" s="616"/>
      <c r="DQ37" s="616"/>
      <c r="DR37" s="616"/>
      <c r="DS37" s="616"/>
      <c r="DT37" s="616"/>
      <c r="DU37" s="616"/>
      <c r="DV37" s="616"/>
      <c r="DW37" s="616"/>
      <c r="DX37" s="616"/>
      <c r="DY37" s="616"/>
      <c r="DZ37" s="616"/>
      <c r="EA37" s="616"/>
      <c r="EB37" s="616"/>
      <c r="EC37" s="616"/>
      <c r="ED37" s="616"/>
      <c r="EE37" s="616"/>
      <c r="EF37" s="616"/>
      <c r="EG37" s="616"/>
      <c r="EH37" s="616"/>
      <c r="EI37" s="616"/>
      <c r="EJ37" s="616"/>
      <c r="EK37" s="616"/>
      <c r="EL37" s="616"/>
      <c r="EM37" s="616"/>
      <c r="EN37" s="616"/>
      <c r="EO37" s="616"/>
      <c r="EP37" s="616"/>
      <c r="EQ37" s="616"/>
      <c r="ER37" s="616"/>
      <c r="ES37" s="616"/>
      <c r="ET37" s="616"/>
      <c r="EU37" s="616"/>
      <c r="EV37" s="616"/>
      <c r="EW37" s="616"/>
      <c r="EX37" s="616"/>
      <c r="EY37" s="616"/>
      <c r="EZ37" s="616"/>
      <c r="FA37" s="616"/>
      <c r="FB37" s="616"/>
      <c r="FC37" s="616"/>
      <c r="FD37" s="616"/>
      <c r="FE37" s="616"/>
      <c r="FF37" s="616"/>
      <c r="FG37" s="616"/>
      <c r="FH37" s="616"/>
      <c r="FI37" s="616"/>
      <c r="FJ37" s="616"/>
      <c r="FK37" s="616"/>
      <c r="FL37" s="616"/>
      <c r="FM37" s="616"/>
      <c r="FN37" s="616"/>
      <c r="FO37" s="616"/>
      <c r="FP37" s="616"/>
      <c r="FQ37" s="616"/>
      <c r="FR37" s="616"/>
      <c r="FS37" s="616"/>
      <c r="FT37" s="616"/>
      <c r="FU37" s="616"/>
      <c r="FV37" s="616"/>
      <c r="FW37" s="616"/>
      <c r="FX37" s="616"/>
      <c r="FY37" s="616"/>
      <c r="FZ37" s="616"/>
      <c r="GA37" s="616"/>
      <c r="GB37" s="616"/>
      <c r="GC37" s="616"/>
      <c r="GD37" s="616"/>
      <c r="GE37" s="616"/>
      <c r="GF37" s="616"/>
      <c r="GG37" s="616"/>
      <c r="GH37" s="616"/>
      <c r="GI37" s="616"/>
      <c r="GJ37" s="616"/>
      <c r="GK37" s="616"/>
      <c r="GL37" s="616"/>
      <c r="GM37" s="616"/>
      <c r="GN37" s="616"/>
      <c r="GO37" s="616"/>
      <c r="GP37" s="616"/>
      <c r="GQ37" s="616"/>
      <c r="GR37" s="616"/>
      <c r="GS37" s="616"/>
      <c r="GT37" s="616"/>
      <c r="GU37" s="616"/>
      <c r="GV37" s="616"/>
      <c r="GW37" s="616"/>
      <c r="GX37" s="616"/>
      <c r="GY37" s="616"/>
      <c r="GZ37" s="616"/>
      <c r="HA37" s="616"/>
      <c r="HB37" s="616"/>
      <c r="HC37" s="616"/>
      <c r="HD37" s="616"/>
      <c r="HE37" s="616"/>
      <c r="HF37" s="616"/>
      <c r="HG37" s="616"/>
      <c r="HH37" s="616"/>
      <c r="HI37" s="616"/>
      <c r="HJ37" s="616"/>
      <c r="HK37" s="616"/>
      <c r="HL37" s="616"/>
      <c r="HM37" s="616"/>
      <c r="HN37" s="616"/>
      <c r="HO37" s="616"/>
      <c r="HP37" s="616"/>
      <c r="HQ37" s="616"/>
      <c r="HR37" s="616"/>
      <c r="HS37" s="616"/>
      <c r="HT37" s="616"/>
      <c r="HU37" s="616"/>
      <c r="HV37" s="616"/>
      <c r="HW37" s="616"/>
      <c r="HX37" s="616"/>
      <c r="HY37" s="616"/>
      <c r="HZ37" s="616"/>
      <c r="IA37" s="616"/>
      <c r="IB37" s="616"/>
      <c r="IC37" s="616"/>
      <c r="ID37" s="616"/>
      <c r="IE37" s="616"/>
      <c r="IF37" s="616"/>
      <c r="IG37" s="616"/>
      <c r="IH37" s="616"/>
      <c r="II37" s="616"/>
      <c r="IJ37" s="616"/>
      <c r="IK37" s="616"/>
      <c r="IL37" s="616"/>
      <c r="IM37" s="11"/>
      <c r="IN37" s="11"/>
      <c r="IO37" s="11"/>
      <c r="IP37" s="11"/>
      <c r="IQ37" s="11"/>
      <c r="IR37" s="11"/>
      <c r="IS37" s="11"/>
      <c r="IT37" s="11"/>
    </row>
    <row r="38" spans="1:254" s="163" customFormat="1" ht="12.95" hidden="1" customHeight="1" thickBot="1">
      <c r="A38" s="672"/>
      <c r="B38" s="672"/>
      <c r="C38" s="672"/>
      <c r="D38" s="672"/>
      <c r="E38" s="673" t="s">
        <v>996</v>
      </c>
      <c r="F38" s="681" t="str">
        <f>クリーチャー!G19</f>
        <v>1D6</v>
      </c>
      <c r="G38" s="259" t="s">
        <v>92</v>
      </c>
      <c r="H38" s="256" t="s">
        <v>978</v>
      </c>
      <c r="I38" s="260" t="s">
        <v>171</v>
      </c>
      <c r="J38" s="256" t="s">
        <v>978</v>
      </c>
      <c r="K38" s="261" t="s">
        <v>248</v>
      </c>
      <c r="L38" s="256" t="s">
        <v>978</v>
      </c>
      <c r="M38" s="655"/>
      <c r="N38" s="616"/>
      <c r="O38" s="616"/>
      <c r="P38" s="616"/>
      <c r="Q38" s="616"/>
      <c r="R38" s="616"/>
      <c r="S38" s="616"/>
      <c r="T38" s="616"/>
      <c r="U38" s="616"/>
      <c r="V38" s="616"/>
      <c r="W38" s="616"/>
      <c r="X38" s="616"/>
      <c r="Y38" s="616"/>
      <c r="Z38" s="616"/>
      <c r="AA38" s="616"/>
      <c r="AB38" s="616"/>
      <c r="AC38" s="616"/>
      <c r="AD38" s="616"/>
      <c r="AE38" s="616"/>
      <c r="AF38" s="616"/>
      <c r="AG38" s="616"/>
      <c r="AH38" s="616"/>
      <c r="AI38" s="616"/>
      <c r="AJ38" s="616"/>
      <c r="AK38" s="616"/>
      <c r="AL38" s="616"/>
      <c r="AM38" s="616"/>
      <c r="AN38" s="616"/>
      <c r="AO38" s="616"/>
      <c r="AP38" s="616"/>
      <c r="AQ38" s="616"/>
      <c r="AR38" s="616"/>
      <c r="AS38" s="616"/>
      <c r="AT38" s="616"/>
      <c r="AU38" s="616"/>
      <c r="AV38" s="616"/>
      <c r="AW38" s="616"/>
      <c r="AX38" s="616"/>
      <c r="AY38" s="616"/>
      <c r="AZ38" s="616"/>
      <c r="BA38" s="616"/>
      <c r="BB38" s="616"/>
      <c r="BC38" s="616"/>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c r="CU38" s="616"/>
      <c r="CV38" s="616"/>
      <c r="CW38" s="616"/>
      <c r="CX38" s="616"/>
      <c r="CY38" s="616"/>
      <c r="CZ38" s="616"/>
      <c r="DA38" s="616"/>
      <c r="DB38" s="616"/>
      <c r="DC38" s="616"/>
      <c r="DD38" s="616"/>
      <c r="DE38" s="616"/>
      <c r="DF38" s="616"/>
      <c r="DG38" s="616"/>
      <c r="DH38" s="616"/>
      <c r="DI38" s="616"/>
      <c r="DJ38" s="616"/>
      <c r="DK38" s="616"/>
      <c r="DL38" s="616"/>
      <c r="DM38" s="616"/>
      <c r="DN38" s="616"/>
      <c r="DO38" s="616"/>
      <c r="DP38" s="616"/>
      <c r="DQ38" s="616"/>
      <c r="DR38" s="616"/>
      <c r="DS38" s="616"/>
      <c r="DT38" s="616"/>
      <c r="DU38" s="616"/>
      <c r="DV38" s="616"/>
      <c r="DW38" s="616"/>
      <c r="DX38" s="616"/>
      <c r="DY38" s="616"/>
      <c r="DZ38" s="616"/>
      <c r="EA38" s="616"/>
      <c r="EB38" s="616"/>
      <c r="EC38" s="616"/>
      <c r="ED38" s="616"/>
      <c r="EE38" s="616"/>
      <c r="EF38" s="616"/>
      <c r="EG38" s="616"/>
      <c r="EH38" s="616"/>
      <c r="EI38" s="616"/>
      <c r="EJ38" s="616"/>
      <c r="EK38" s="616"/>
      <c r="EL38" s="616"/>
      <c r="EM38" s="616"/>
      <c r="EN38" s="616"/>
      <c r="EO38" s="616"/>
      <c r="EP38" s="616"/>
      <c r="EQ38" s="616"/>
      <c r="ER38" s="616"/>
      <c r="ES38" s="616"/>
      <c r="ET38" s="616"/>
      <c r="EU38" s="616"/>
      <c r="EV38" s="616"/>
      <c r="EW38" s="616"/>
      <c r="EX38" s="616"/>
      <c r="EY38" s="616"/>
      <c r="EZ38" s="616"/>
      <c r="FA38" s="616"/>
      <c r="FB38" s="616"/>
      <c r="FC38" s="616"/>
      <c r="FD38" s="616"/>
      <c r="FE38" s="616"/>
      <c r="FF38" s="616"/>
      <c r="FG38" s="616"/>
      <c r="FH38" s="616"/>
      <c r="FI38" s="616"/>
      <c r="FJ38" s="616"/>
      <c r="FK38" s="616"/>
      <c r="FL38" s="616"/>
      <c r="FM38" s="616"/>
      <c r="FN38" s="616"/>
      <c r="FO38" s="616"/>
      <c r="FP38" s="616"/>
      <c r="FQ38" s="616"/>
      <c r="FR38" s="616"/>
      <c r="FS38" s="616"/>
      <c r="FT38" s="616"/>
      <c r="FU38" s="616"/>
      <c r="FV38" s="616"/>
      <c r="FW38" s="616"/>
      <c r="FX38" s="616"/>
      <c r="FY38" s="616"/>
      <c r="FZ38" s="616"/>
      <c r="GA38" s="616"/>
      <c r="GB38" s="616"/>
      <c r="GC38" s="616"/>
      <c r="GD38" s="616"/>
      <c r="GE38" s="616"/>
      <c r="GF38" s="616"/>
      <c r="GG38" s="616"/>
      <c r="GH38" s="616"/>
      <c r="GI38" s="616"/>
      <c r="GJ38" s="616"/>
      <c r="GK38" s="616"/>
      <c r="GL38" s="616"/>
      <c r="GM38" s="616"/>
      <c r="GN38" s="616"/>
      <c r="GO38" s="616"/>
      <c r="GP38" s="616"/>
      <c r="GQ38" s="616"/>
      <c r="GR38" s="616"/>
      <c r="GS38" s="616"/>
      <c r="GT38" s="616"/>
      <c r="GU38" s="616"/>
      <c r="GV38" s="616"/>
      <c r="GW38" s="616"/>
      <c r="GX38" s="616"/>
      <c r="GY38" s="616"/>
      <c r="GZ38" s="616"/>
      <c r="HA38" s="616"/>
      <c r="HB38" s="616"/>
      <c r="HC38" s="616"/>
      <c r="HD38" s="616"/>
      <c r="HE38" s="616"/>
      <c r="HF38" s="616"/>
      <c r="HG38" s="616"/>
      <c r="HH38" s="616"/>
      <c r="HI38" s="616"/>
      <c r="HJ38" s="616"/>
      <c r="HK38" s="616"/>
      <c r="HL38" s="616"/>
      <c r="HM38" s="616"/>
      <c r="HN38" s="616"/>
      <c r="HO38" s="616"/>
      <c r="HP38" s="616"/>
      <c r="HQ38" s="616"/>
      <c r="HR38" s="616"/>
      <c r="HS38" s="616"/>
      <c r="HT38" s="616"/>
      <c r="HU38" s="616"/>
      <c r="HV38" s="616"/>
      <c r="HW38" s="616"/>
      <c r="HX38" s="616"/>
      <c r="HY38" s="616"/>
      <c r="HZ38" s="616"/>
      <c r="IA38" s="616"/>
      <c r="IB38" s="616"/>
      <c r="IC38" s="616"/>
      <c r="ID38" s="616"/>
      <c r="IE38" s="616"/>
      <c r="IF38" s="616"/>
      <c r="IG38" s="616"/>
      <c r="IH38" s="616"/>
      <c r="II38" s="616"/>
      <c r="IJ38" s="616"/>
      <c r="IK38" s="616"/>
      <c r="IL38" s="616"/>
      <c r="IM38" s="11"/>
      <c r="IN38" s="11"/>
      <c r="IO38" s="11"/>
      <c r="IP38" s="11"/>
      <c r="IQ38" s="11"/>
      <c r="IR38" s="11"/>
      <c r="IS38" s="11"/>
      <c r="IT38" s="11"/>
    </row>
    <row r="39" spans="1:254" s="163" customFormat="1" ht="12.95" hidden="1" customHeight="1" thickBot="1">
      <c r="A39" s="672"/>
      <c r="B39" s="672"/>
      <c r="C39" s="672"/>
      <c r="D39" s="672"/>
      <c r="E39" s="673"/>
      <c r="F39" s="681"/>
      <c r="G39" s="262" t="s">
        <v>287</v>
      </c>
      <c r="H39" s="256" t="s">
        <v>978</v>
      </c>
      <c r="I39" s="261" t="s">
        <v>348</v>
      </c>
      <c r="J39" s="256" t="s">
        <v>978</v>
      </c>
      <c r="K39" s="261" t="s">
        <v>402</v>
      </c>
      <c r="L39" s="256" t="s">
        <v>978</v>
      </c>
      <c r="M39" s="655"/>
      <c r="N39" s="655"/>
      <c r="O39" s="616"/>
      <c r="P39" s="616"/>
      <c r="Q39" s="616"/>
      <c r="R39" s="616"/>
      <c r="S39" s="616"/>
      <c r="T39" s="616"/>
      <c r="U39" s="616"/>
      <c r="V39" s="616"/>
      <c r="W39" s="616"/>
      <c r="X39" s="616"/>
      <c r="Y39" s="616"/>
      <c r="Z39" s="616"/>
      <c r="AA39" s="616"/>
      <c r="AB39" s="616"/>
      <c r="AC39" s="616"/>
      <c r="AD39" s="616"/>
      <c r="AE39" s="616"/>
      <c r="AF39" s="616"/>
      <c r="AG39" s="616"/>
      <c r="AH39" s="616"/>
      <c r="AI39" s="616"/>
      <c r="AJ39" s="616"/>
      <c r="AK39" s="616"/>
      <c r="AL39" s="616"/>
      <c r="AM39" s="616"/>
      <c r="AN39" s="616"/>
      <c r="AO39" s="616"/>
      <c r="AP39" s="616"/>
      <c r="AQ39" s="616"/>
      <c r="AR39" s="616"/>
      <c r="AS39" s="616"/>
      <c r="AT39" s="616"/>
      <c r="AU39" s="616"/>
      <c r="AV39" s="616"/>
      <c r="AW39" s="616"/>
      <c r="AX39" s="616"/>
      <c r="AY39" s="616"/>
      <c r="AZ39" s="616"/>
      <c r="BA39" s="616"/>
      <c r="BB39" s="616"/>
      <c r="BC39" s="616"/>
      <c r="BD39" s="616"/>
      <c r="BE39" s="616"/>
      <c r="BF39" s="616"/>
      <c r="BG39" s="616"/>
      <c r="BH39" s="616"/>
      <c r="BI39" s="616"/>
      <c r="BJ39" s="616"/>
      <c r="BK39" s="616"/>
      <c r="BL39" s="616"/>
      <c r="BM39" s="616"/>
      <c r="BN39" s="616"/>
      <c r="BO39" s="616"/>
      <c r="BP39" s="616"/>
      <c r="BQ39" s="616"/>
      <c r="BR39" s="616"/>
      <c r="BS39" s="616"/>
      <c r="BT39" s="616"/>
      <c r="BU39" s="616"/>
      <c r="BV39" s="616"/>
      <c r="BW39" s="616"/>
      <c r="BX39" s="616"/>
      <c r="BY39" s="616"/>
      <c r="BZ39" s="616"/>
      <c r="CA39" s="616"/>
      <c r="CB39" s="616"/>
      <c r="CC39" s="616"/>
      <c r="CD39" s="616"/>
      <c r="CE39" s="616"/>
      <c r="CF39" s="616"/>
      <c r="CG39" s="616"/>
      <c r="CH39" s="616"/>
      <c r="CI39" s="616"/>
      <c r="CJ39" s="616"/>
      <c r="CK39" s="616"/>
      <c r="CL39" s="616"/>
      <c r="CM39" s="616"/>
      <c r="CN39" s="616"/>
      <c r="CO39" s="616"/>
      <c r="CP39" s="616"/>
      <c r="CQ39" s="616"/>
      <c r="CR39" s="616"/>
      <c r="CS39" s="616"/>
      <c r="CT39" s="616"/>
      <c r="CU39" s="616"/>
      <c r="CV39" s="616"/>
      <c r="CW39" s="616"/>
      <c r="CX39" s="616"/>
      <c r="CY39" s="616"/>
      <c r="CZ39" s="616"/>
      <c r="DA39" s="616"/>
      <c r="DB39" s="616"/>
      <c r="DC39" s="616"/>
      <c r="DD39" s="616"/>
      <c r="DE39" s="616"/>
      <c r="DF39" s="616"/>
      <c r="DG39" s="616"/>
      <c r="DH39" s="616"/>
      <c r="DI39" s="616"/>
      <c r="DJ39" s="616"/>
      <c r="DK39" s="616"/>
      <c r="DL39" s="616"/>
      <c r="DM39" s="616"/>
      <c r="DN39" s="616"/>
      <c r="DO39" s="616"/>
      <c r="DP39" s="616"/>
      <c r="DQ39" s="616"/>
      <c r="DR39" s="616"/>
      <c r="DS39" s="616"/>
      <c r="DT39" s="616"/>
      <c r="DU39" s="616"/>
      <c r="DV39" s="616"/>
      <c r="DW39" s="616"/>
      <c r="DX39" s="616"/>
      <c r="DY39" s="616"/>
      <c r="DZ39" s="616"/>
      <c r="EA39" s="616"/>
      <c r="EB39" s="616"/>
      <c r="EC39" s="616"/>
      <c r="ED39" s="616"/>
      <c r="EE39" s="616"/>
      <c r="EF39" s="616"/>
      <c r="EG39" s="616"/>
      <c r="EH39" s="616"/>
      <c r="EI39" s="616"/>
      <c r="EJ39" s="616"/>
      <c r="EK39" s="616"/>
      <c r="EL39" s="616"/>
      <c r="EM39" s="616"/>
      <c r="EN39" s="616"/>
      <c r="EO39" s="616"/>
      <c r="EP39" s="616"/>
      <c r="EQ39" s="616"/>
      <c r="ER39" s="616"/>
      <c r="ES39" s="616"/>
      <c r="ET39" s="616"/>
      <c r="EU39" s="616"/>
      <c r="EV39" s="616"/>
      <c r="EW39" s="616"/>
      <c r="EX39" s="616"/>
      <c r="EY39" s="616"/>
      <c r="EZ39" s="616"/>
      <c r="FA39" s="616"/>
      <c r="FB39" s="616"/>
      <c r="FC39" s="616"/>
      <c r="FD39" s="616"/>
      <c r="FE39" s="616"/>
      <c r="FF39" s="616"/>
      <c r="FG39" s="616"/>
      <c r="FH39" s="616"/>
      <c r="FI39" s="616"/>
      <c r="FJ39" s="616"/>
      <c r="FK39" s="616"/>
      <c r="FL39" s="616"/>
      <c r="FM39" s="616"/>
      <c r="FN39" s="616"/>
      <c r="FO39" s="616"/>
      <c r="FP39" s="616"/>
      <c r="FQ39" s="616"/>
      <c r="FR39" s="616"/>
      <c r="FS39" s="616"/>
      <c r="FT39" s="616"/>
      <c r="FU39" s="616"/>
      <c r="FV39" s="616"/>
      <c r="FW39" s="616"/>
      <c r="FX39" s="616"/>
      <c r="FY39" s="616"/>
      <c r="FZ39" s="616"/>
      <c r="GA39" s="616"/>
      <c r="GB39" s="616"/>
      <c r="GC39" s="616"/>
      <c r="GD39" s="616"/>
      <c r="GE39" s="616"/>
      <c r="GF39" s="616"/>
      <c r="GG39" s="616"/>
      <c r="GH39" s="616"/>
      <c r="GI39" s="616"/>
      <c r="GJ39" s="616"/>
      <c r="GK39" s="616"/>
      <c r="GL39" s="616"/>
      <c r="GM39" s="616"/>
      <c r="GN39" s="616"/>
      <c r="GO39" s="616"/>
      <c r="GP39" s="616"/>
      <c r="GQ39" s="616"/>
      <c r="GR39" s="616"/>
      <c r="GS39" s="616"/>
      <c r="GT39" s="616"/>
      <c r="GU39" s="616"/>
      <c r="GV39" s="616"/>
      <c r="GW39" s="616"/>
      <c r="GX39" s="616"/>
      <c r="GY39" s="616"/>
      <c r="GZ39" s="616"/>
      <c r="HA39" s="616"/>
      <c r="HB39" s="616"/>
      <c r="HC39" s="616"/>
      <c r="HD39" s="616"/>
      <c r="HE39" s="616"/>
      <c r="HF39" s="616"/>
      <c r="HG39" s="616"/>
      <c r="HH39" s="616"/>
      <c r="HI39" s="616"/>
      <c r="HJ39" s="616"/>
      <c r="HK39" s="616"/>
      <c r="HL39" s="616"/>
      <c r="HM39" s="616"/>
      <c r="HN39" s="616"/>
      <c r="HO39" s="616"/>
      <c r="HP39" s="616"/>
      <c r="HQ39" s="616"/>
      <c r="HR39" s="616"/>
      <c r="HS39" s="616"/>
      <c r="HT39" s="616"/>
      <c r="HU39" s="616"/>
      <c r="HV39" s="616"/>
      <c r="HW39" s="616"/>
      <c r="HX39" s="616"/>
      <c r="HY39" s="616"/>
      <c r="HZ39" s="616"/>
      <c r="IA39" s="616"/>
      <c r="IB39" s="616"/>
      <c r="IC39" s="616"/>
      <c r="ID39" s="616"/>
      <c r="IE39" s="616"/>
      <c r="IF39" s="616"/>
      <c r="IG39" s="616"/>
      <c r="IH39" s="616"/>
      <c r="II39" s="616"/>
      <c r="IJ39" s="616"/>
      <c r="IK39" s="616"/>
      <c r="IL39" s="616"/>
      <c r="IM39" s="11"/>
      <c r="IN39" s="11"/>
      <c r="IO39" s="11"/>
      <c r="IP39" s="11"/>
      <c r="IQ39" s="11"/>
      <c r="IR39" s="11"/>
      <c r="IS39" s="11"/>
      <c r="IT39" s="11"/>
    </row>
    <row r="40" spans="1:254" s="163" customFormat="1" ht="12" hidden="1" customHeight="1" thickBot="1">
      <c r="A40" s="682" t="s">
        <v>957</v>
      </c>
      <c r="B40" s="682"/>
      <c r="C40" s="679" t="s">
        <v>800</v>
      </c>
      <c r="D40" s="678">
        <f>クリーチャー!C16+クリーチャー!D16</f>
        <v>0</v>
      </c>
      <c r="E40" s="679" t="s">
        <v>997</v>
      </c>
      <c r="F40" s="680">
        <f>クリーチャー!H5</f>
        <v>12</v>
      </c>
      <c r="G40" s="263" t="s">
        <v>320</v>
      </c>
      <c r="H40" s="256" t="s">
        <v>978</v>
      </c>
      <c r="I40" s="264" t="s">
        <v>375</v>
      </c>
      <c r="J40" s="256" t="s">
        <v>978</v>
      </c>
      <c r="K40" s="264" t="s">
        <v>298</v>
      </c>
      <c r="L40" s="256" t="s">
        <v>978</v>
      </c>
      <c r="M40" s="655"/>
      <c r="N40" s="655"/>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6"/>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c r="CU40" s="616"/>
      <c r="CV40" s="616"/>
      <c r="CW40" s="616"/>
      <c r="CX40" s="616"/>
      <c r="CY40" s="616"/>
      <c r="CZ40" s="616"/>
      <c r="DA40" s="616"/>
      <c r="DB40" s="616"/>
      <c r="DC40" s="616"/>
      <c r="DD40" s="616"/>
      <c r="DE40" s="616"/>
      <c r="DF40" s="616"/>
      <c r="DG40" s="616"/>
      <c r="DH40" s="616"/>
      <c r="DI40" s="616"/>
      <c r="DJ40" s="616"/>
      <c r="DK40" s="616"/>
      <c r="DL40" s="616"/>
      <c r="DM40" s="616"/>
      <c r="DN40" s="616"/>
      <c r="DO40" s="616"/>
      <c r="DP40" s="616"/>
      <c r="DQ40" s="616"/>
      <c r="DR40" s="616"/>
      <c r="DS40" s="616"/>
      <c r="DT40" s="616"/>
      <c r="DU40" s="616"/>
      <c r="DV40" s="616"/>
      <c r="DW40" s="616"/>
      <c r="DX40" s="616"/>
      <c r="DY40" s="616"/>
      <c r="DZ40" s="616"/>
      <c r="EA40" s="616"/>
      <c r="EB40" s="616"/>
      <c r="EC40" s="616"/>
      <c r="ED40" s="616"/>
      <c r="EE40" s="616"/>
      <c r="EF40" s="616"/>
      <c r="EG40" s="616"/>
      <c r="EH40" s="616"/>
      <c r="EI40" s="616"/>
      <c r="EJ40" s="616"/>
      <c r="EK40" s="616"/>
      <c r="EL40" s="616"/>
      <c r="EM40" s="616"/>
      <c r="EN40" s="616"/>
      <c r="EO40" s="616"/>
      <c r="EP40" s="616"/>
      <c r="EQ40" s="616"/>
      <c r="ER40" s="616"/>
      <c r="ES40" s="616"/>
      <c r="ET40" s="616"/>
      <c r="EU40" s="616"/>
      <c r="EV40" s="616"/>
      <c r="EW40" s="616"/>
      <c r="EX40" s="616"/>
      <c r="EY40" s="616"/>
      <c r="EZ40" s="616"/>
      <c r="FA40" s="616"/>
      <c r="FB40" s="616"/>
      <c r="FC40" s="616"/>
      <c r="FD40" s="616"/>
      <c r="FE40" s="616"/>
      <c r="FF40" s="616"/>
      <c r="FG40" s="616"/>
      <c r="FH40" s="616"/>
      <c r="FI40" s="616"/>
      <c r="FJ40" s="616"/>
      <c r="FK40" s="616"/>
      <c r="FL40" s="616"/>
      <c r="FM40" s="616"/>
      <c r="FN40" s="616"/>
      <c r="FO40" s="616"/>
      <c r="FP40" s="616"/>
      <c r="FQ40" s="616"/>
      <c r="FR40" s="616"/>
      <c r="FS40" s="616"/>
      <c r="FT40" s="616"/>
      <c r="FU40" s="616"/>
      <c r="FV40" s="616"/>
      <c r="FW40" s="616"/>
      <c r="FX40" s="616"/>
      <c r="FY40" s="616"/>
      <c r="FZ40" s="616"/>
      <c r="GA40" s="616"/>
      <c r="GB40" s="616"/>
      <c r="GC40" s="616"/>
      <c r="GD40" s="616"/>
      <c r="GE40" s="616"/>
      <c r="GF40" s="616"/>
      <c r="GG40" s="616"/>
      <c r="GH40" s="616"/>
      <c r="GI40" s="616"/>
      <c r="GJ40" s="616"/>
      <c r="GK40" s="616"/>
      <c r="GL40" s="616"/>
      <c r="GM40" s="616"/>
      <c r="GN40" s="616"/>
      <c r="GO40" s="616"/>
      <c r="GP40" s="616"/>
      <c r="GQ40" s="616"/>
      <c r="GR40" s="616"/>
      <c r="GS40" s="616"/>
      <c r="GT40" s="616"/>
      <c r="GU40" s="616"/>
      <c r="GV40" s="616"/>
      <c r="GW40" s="616"/>
      <c r="GX40" s="616"/>
      <c r="GY40" s="616"/>
      <c r="GZ40" s="616"/>
      <c r="HA40" s="616"/>
      <c r="HB40" s="616"/>
      <c r="HC40" s="616"/>
      <c r="HD40" s="616"/>
      <c r="HE40" s="616"/>
      <c r="HF40" s="616"/>
      <c r="HG40" s="616"/>
      <c r="HH40" s="616"/>
      <c r="HI40" s="616"/>
      <c r="HJ40" s="616"/>
      <c r="HK40" s="616"/>
      <c r="HL40" s="616"/>
      <c r="HM40" s="616"/>
      <c r="HN40" s="616"/>
      <c r="HO40" s="616"/>
      <c r="HP40" s="616"/>
      <c r="HQ40" s="616"/>
      <c r="HR40" s="616"/>
      <c r="HS40" s="616"/>
      <c r="HT40" s="616"/>
      <c r="HU40" s="616"/>
      <c r="HV40" s="616"/>
      <c r="HW40" s="616"/>
      <c r="HX40" s="616"/>
      <c r="HY40" s="616"/>
      <c r="HZ40" s="616"/>
      <c r="IA40" s="616"/>
      <c r="IB40" s="616"/>
      <c r="IC40" s="616"/>
      <c r="ID40" s="616"/>
      <c r="IE40" s="616"/>
      <c r="IF40" s="616"/>
      <c r="IG40" s="616"/>
      <c r="IH40" s="616"/>
      <c r="II40" s="616"/>
      <c r="IJ40" s="616"/>
      <c r="IK40" s="616"/>
      <c r="IL40" s="616"/>
      <c r="IM40" s="11"/>
      <c r="IN40" s="11"/>
      <c r="IO40" s="11"/>
      <c r="IP40" s="11"/>
      <c r="IQ40" s="11"/>
      <c r="IR40" s="11"/>
      <c r="IS40" s="11"/>
      <c r="IT40" s="11"/>
    </row>
    <row r="41" spans="1:254" s="163" customFormat="1" ht="12.95" hidden="1" customHeight="1" thickBot="1">
      <c r="A41" s="164">
        <f>B41+SUM(O42:IL42)</f>
        <v>0</v>
      </c>
      <c r="B41" s="165">
        <f>J42</f>
        <v>0</v>
      </c>
      <c r="C41" s="679"/>
      <c r="D41" s="678"/>
      <c r="E41" s="679"/>
      <c r="F41" s="680"/>
      <c r="G41" s="265"/>
      <c r="H41" s="265"/>
      <c r="I41" s="265"/>
      <c r="J41" s="265"/>
      <c r="K41" s="265"/>
      <c r="L41" s="77"/>
      <c r="M41" s="655"/>
      <c r="N41" s="655"/>
      <c r="O41" s="616"/>
      <c r="P41" s="616"/>
      <c r="Q41" s="616"/>
      <c r="R41" s="616"/>
      <c r="S41" s="616"/>
      <c r="T41" s="616"/>
      <c r="U41" s="616"/>
      <c r="V41" s="616"/>
      <c r="W41" s="616"/>
      <c r="X41" s="616"/>
      <c r="Y41" s="616"/>
      <c r="Z41" s="616"/>
      <c r="AA41" s="616"/>
      <c r="AB41" s="616"/>
      <c r="AC41" s="616"/>
      <c r="AD41" s="616"/>
      <c r="AE41" s="616"/>
      <c r="AF41" s="616"/>
      <c r="AG41" s="616"/>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616"/>
      <c r="BH41" s="616"/>
      <c r="BI41" s="616"/>
      <c r="BJ41" s="616"/>
      <c r="BK41" s="616"/>
      <c r="BL41" s="616"/>
      <c r="BM41" s="616"/>
      <c r="BN41" s="616"/>
      <c r="BO41" s="616"/>
      <c r="BP41" s="616"/>
      <c r="BQ41" s="616"/>
      <c r="BR41" s="616"/>
      <c r="BS41" s="616"/>
      <c r="BT41" s="616"/>
      <c r="BU41" s="616"/>
      <c r="BV41" s="616"/>
      <c r="BW41" s="616"/>
      <c r="BX41" s="616"/>
      <c r="BY41" s="616"/>
      <c r="BZ41" s="616"/>
      <c r="CA41" s="616"/>
      <c r="CB41" s="616"/>
      <c r="CC41" s="616"/>
      <c r="CD41" s="616"/>
      <c r="CE41" s="616"/>
      <c r="CF41" s="616"/>
      <c r="CG41" s="616"/>
      <c r="CH41" s="616"/>
      <c r="CI41" s="616"/>
      <c r="CJ41" s="616"/>
      <c r="CK41" s="616"/>
      <c r="CL41" s="616"/>
      <c r="CM41" s="616"/>
      <c r="CN41" s="616"/>
      <c r="CO41" s="616"/>
      <c r="CP41" s="616"/>
      <c r="CQ41" s="616"/>
      <c r="CR41" s="616"/>
      <c r="CS41" s="616"/>
      <c r="CT41" s="616"/>
      <c r="CU41" s="616"/>
      <c r="CV41" s="616"/>
      <c r="CW41" s="616"/>
      <c r="CX41" s="616"/>
      <c r="CY41" s="616"/>
      <c r="CZ41" s="616"/>
      <c r="DA41" s="616"/>
      <c r="DB41" s="616"/>
      <c r="DC41" s="616"/>
      <c r="DD41" s="616"/>
      <c r="DE41" s="616"/>
      <c r="DF41" s="616"/>
      <c r="DG41" s="616"/>
      <c r="DH41" s="616"/>
      <c r="DI41" s="616"/>
      <c r="DJ41" s="616"/>
      <c r="DK41" s="616"/>
      <c r="DL41" s="616"/>
      <c r="DM41" s="616"/>
      <c r="DN41" s="616"/>
      <c r="DO41" s="616"/>
      <c r="DP41" s="616"/>
      <c r="DQ41" s="616"/>
      <c r="DR41" s="616"/>
      <c r="DS41" s="616"/>
      <c r="DT41" s="616"/>
      <c r="DU41" s="616"/>
      <c r="DV41" s="616"/>
      <c r="DW41" s="616"/>
      <c r="DX41" s="616"/>
      <c r="DY41" s="616"/>
      <c r="DZ41" s="616"/>
      <c r="EA41" s="616"/>
      <c r="EB41" s="616"/>
      <c r="EC41" s="616"/>
      <c r="ED41" s="616"/>
      <c r="EE41" s="616"/>
      <c r="EF41" s="616"/>
      <c r="EG41" s="616"/>
      <c r="EH41" s="616"/>
      <c r="EI41" s="616"/>
      <c r="EJ41" s="616"/>
      <c r="EK41" s="616"/>
      <c r="EL41" s="616"/>
      <c r="EM41" s="616"/>
      <c r="EN41" s="616"/>
      <c r="EO41" s="616"/>
      <c r="EP41" s="616"/>
      <c r="EQ41" s="616"/>
      <c r="ER41" s="616"/>
      <c r="ES41" s="616"/>
      <c r="ET41" s="616"/>
      <c r="EU41" s="616"/>
      <c r="EV41" s="616"/>
      <c r="EW41" s="616"/>
      <c r="EX41" s="616"/>
      <c r="EY41" s="616"/>
      <c r="EZ41" s="616"/>
      <c r="FA41" s="616"/>
      <c r="FB41" s="616"/>
      <c r="FC41" s="616"/>
      <c r="FD41" s="616"/>
      <c r="FE41" s="616"/>
      <c r="FF41" s="616"/>
      <c r="FG41" s="616"/>
      <c r="FH41" s="616"/>
      <c r="FI41" s="616"/>
      <c r="FJ41" s="616"/>
      <c r="FK41" s="616"/>
      <c r="FL41" s="616"/>
      <c r="FM41" s="616"/>
      <c r="FN41" s="616"/>
      <c r="FO41" s="616"/>
      <c r="FP41" s="616"/>
      <c r="FQ41" s="616"/>
      <c r="FR41" s="616"/>
      <c r="FS41" s="616"/>
      <c r="FT41" s="616"/>
      <c r="FU41" s="616"/>
      <c r="FV41" s="616"/>
      <c r="FW41" s="616"/>
      <c r="FX41" s="616"/>
      <c r="FY41" s="616"/>
      <c r="FZ41" s="616"/>
      <c r="GA41" s="616"/>
      <c r="GB41" s="616"/>
      <c r="GC41" s="616"/>
      <c r="GD41" s="616"/>
      <c r="GE41" s="616"/>
      <c r="GF41" s="616"/>
      <c r="GG41" s="616"/>
      <c r="GH41" s="616"/>
      <c r="GI41" s="616"/>
      <c r="GJ41" s="616"/>
      <c r="GK41" s="616"/>
      <c r="GL41" s="616"/>
      <c r="GM41" s="616"/>
      <c r="GN41" s="616"/>
      <c r="GO41" s="616"/>
      <c r="GP41" s="616"/>
      <c r="GQ41" s="616"/>
      <c r="GR41" s="616"/>
      <c r="GS41" s="616"/>
      <c r="GT41" s="616"/>
      <c r="GU41" s="616"/>
      <c r="GV41" s="616"/>
      <c r="GW41" s="616"/>
      <c r="GX41" s="616"/>
      <c r="GY41" s="616"/>
      <c r="GZ41" s="616"/>
      <c r="HA41" s="616"/>
      <c r="HB41" s="616"/>
      <c r="HC41" s="616"/>
      <c r="HD41" s="616"/>
      <c r="HE41" s="616"/>
      <c r="HF41" s="616"/>
      <c r="HG41" s="616"/>
      <c r="HH41" s="616"/>
      <c r="HI41" s="616"/>
      <c r="HJ41" s="616"/>
      <c r="HK41" s="616"/>
      <c r="HL41" s="616"/>
      <c r="HM41" s="616"/>
      <c r="HN41" s="616"/>
      <c r="HO41" s="616"/>
      <c r="HP41" s="616"/>
      <c r="HQ41" s="616"/>
      <c r="HR41" s="616"/>
      <c r="HS41" s="616"/>
      <c r="HT41" s="616"/>
      <c r="HU41" s="616"/>
      <c r="HV41" s="616"/>
      <c r="HW41" s="616"/>
      <c r="HX41" s="616"/>
      <c r="HY41" s="616"/>
      <c r="HZ41" s="616"/>
      <c r="IA41" s="616"/>
      <c r="IB41" s="616"/>
      <c r="IC41" s="616"/>
      <c r="ID41" s="616"/>
      <c r="IE41" s="616"/>
      <c r="IF41" s="616"/>
      <c r="IG41" s="616"/>
      <c r="IH41" s="616"/>
      <c r="II41" s="616"/>
      <c r="IJ41" s="616"/>
      <c r="IK41" s="616"/>
      <c r="IL41" s="616"/>
      <c r="IM41" s="11"/>
      <c r="IN41" s="11"/>
      <c r="IO41" s="11"/>
      <c r="IP41" s="11"/>
      <c r="IQ41" s="11"/>
      <c r="IR41" s="11"/>
      <c r="IS41" s="11"/>
      <c r="IT41" s="11"/>
    </row>
    <row r="42" spans="1:254" s="190" customFormat="1" ht="12.95" hidden="1" customHeight="1">
      <c r="A42" s="266" t="s">
        <v>896</v>
      </c>
      <c r="B42" s="267">
        <f>クリーチャー!C12+クリーチャー!D12</f>
        <v>0</v>
      </c>
      <c r="C42" s="268" t="s">
        <v>897</v>
      </c>
      <c r="D42" s="269">
        <f>クリーチャー!C13+クリーチャー!D13</f>
        <v>0</v>
      </c>
      <c r="E42" s="270" t="s">
        <v>808</v>
      </c>
      <c r="F42" s="271">
        <f>クリーチャー!C11+クリーチャー!D11</f>
        <v>0</v>
      </c>
      <c r="G42" s="621" t="s">
        <v>963</v>
      </c>
      <c r="H42" s="621"/>
      <c r="I42" s="185" t="s">
        <v>964</v>
      </c>
      <c r="J42" s="186">
        <f>クリーチャー!C10</f>
        <v>0</v>
      </c>
      <c r="K42" s="272"/>
      <c r="L42" s="273"/>
      <c r="M42" s="188" t="s">
        <v>962</v>
      </c>
      <c r="N42" s="186" t="s">
        <v>952</v>
      </c>
      <c r="O42" s="186"/>
      <c r="IL42" s="191"/>
      <c r="IM42" s="11"/>
      <c r="IN42" s="11"/>
      <c r="IO42" s="11"/>
      <c r="IP42" s="11"/>
      <c r="IQ42" s="11"/>
      <c r="IR42" s="11"/>
      <c r="IS42" s="11"/>
      <c r="IT42" s="11"/>
    </row>
    <row r="43" spans="1:254" s="11" customFormat="1" ht="12" hidden="1" customHeight="1" thickBot="1">
      <c r="A43" s="249" t="s">
        <v>363</v>
      </c>
      <c r="B43" s="274">
        <f>クリーチャー!C14+クリーチャー!D14</f>
        <v>0</v>
      </c>
      <c r="C43" s="218" t="s">
        <v>972</v>
      </c>
      <c r="D43" s="275">
        <f>クリーチャー!C15+クリーチャー!D15</f>
        <v>0</v>
      </c>
      <c r="E43" s="276"/>
      <c r="F43" s="276"/>
      <c r="G43" s="218" t="s">
        <v>806</v>
      </c>
      <c r="H43" s="277" t="str">
        <f>クリーチャー!B19&amp;"D6+"&amp;クリーチャー!C19+クリーチャー!D19</f>
        <v>5D6+0</v>
      </c>
      <c r="I43" s="218" t="s">
        <v>968</v>
      </c>
      <c r="J43" s="274">
        <f>クリーチャー!C23</f>
        <v>12</v>
      </c>
      <c r="K43" s="218" t="s">
        <v>973</v>
      </c>
      <c r="L43" s="278">
        <f>クリーチャー!F23</f>
        <v>3</v>
      </c>
    </row>
    <row r="44" spans="1:254" ht="14.1" hidden="1" customHeight="1"/>
    <row r="45" spans="1:254" s="163" customFormat="1" ht="12.95" hidden="1" customHeight="1" thickBot="1">
      <c r="A45" s="668" t="s">
        <v>711</v>
      </c>
      <c r="B45" s="668"/>
      <c r="C45" s="668"/>
      <c r="D45" s="668"/>
      <c r="E45" s="669" t="s">
        <v>994</v>
      </c>
      <c r="F45" s="670" t="str">
        <f>クリーチャー_2!F19</f>
        <v>1D6</v>
      </c>
      <c r="G45" s="671" t="s">
        <v>995</v>
      </c>
      <c r="H45" s="671"/>
      <c r="I45" s="671"/>
      <c r="J45" s="671"/>
      <c r="K45" s="671"/>
      <c r="L45" s="671"/>
      <c r="M45" s="655" t="s">
        <v>951</v>
      </c>
      <c r="N45" s="616" t="s">
        <v>952</v>
      </c>
      <c r="O45" s="616"/>
      <c r="P45" s="616"/>
      <c r="Q45" s="616"/>
      <c r="R45" s="616"/>
      <c r="S45" s="616"/>
      <c r="T45" s="616"/>
      <c r="U45" s="616"/>
      <c r="V45" s="616"/>
      <c r="W45" s="616"/>
      <c r="X45" s="616"/>
      <c r="Y45" s="616"/>
      <c r="Z45" s="616"/>
      <c r="AA45" s="616"/>
      <c r="AB45" s="616"/>
      <c r="AC45" s="616"/>
      <c r="AD45" s="616"/>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16"/>
      <c r="BC45" s="616"/>
      <c r="BD45" s="616"/>
      <c r="BE45" s="616"/>
      <c r="BF45" s="616"/>
      <c r="BG45" s="616"/>
      <c r="BH45" s="616"/>
      <c r="BI45" s="616"/>
      <c r="BJ45" s="616"/>
      <c r="BK45" s="616"/>
      <c r="BL45" s="616"/>
      <c r="BM45" s="616"/>
      <c r="BN45" s="616"/>
      <c r="BO45" s="616"/>
      <c r="BP45" s="616"/>
      <c r="BQ45" s="616"/>
      <c r="BR45" s="616"/>
      <c r="BS45" s="616"/>
      <c r="BT45" s="616"/>
      <c r="BU45" s="616"/>
      <c r="BV45" s="616"/>
      <c r="BW45" s="616"/>
      <c r="BX45" s="616"/>
      <c r="BY45" s="616"/>
      <c r="BZ45" s="616"/>
      <c r="CA45" s="616"/>
      <c r="CB45" s="616"/>
      <c r="CC45" s="616"/>
      <c r="CD45" s="616"/>
      <c r="CE45" s="616"/>
      <c r="CF45" s="616"/>
      <c r="CG45" s="616"/>
      <c r="CH45" s="616"/>
      <c r="CI45" s="616"/>
      <c r="CJ45" s="616"/>
      <c r="CK45" s="616"/>
      <c r="CL45" s="616"/>
      <c r="CM45" s="616"/>
      <c r="CN45" s="616"/>
      <c r="CO45" s="616"/>
      <c r="CP45" s="616"/>
      <c r="CQ45" s="616"/>
      <c r="CR45" s="616"/>
      <c r="CS45" s="616"/>
      <c r="CT45" s="616"/>
      <c r="CU45" s="616"/>
      <c r="CV45" s="616"/>
      <c r="CW45" s="616"/>
      <c r="CX45" s="616"/>
      <c r="CY45" s="616"/>
      <c r="CZ45" s="616"/>
      <c r="DA45" s="616"/>
      <c r="DB45" s="616"/>
      <c r="DC45" s="616"/>
      <c r="DD45" s="616"/>
      <c r="DE45" s="616"/>
      <c r="DF45" s="616"/>
      <c r="DG45" s="616"/>
      <c r="DH45" s="616"/>
      <c r="DI45" s="616"/>
      <c r="DJ45" s="616"/>
      <c r="DK45" s="616"/>
      <c r="DL45" s="616"/>
      <c r="DM45" s="616"/>
      <c r="DN45" s="616"/>
      <c r="DO45" s="616"/>
      <c r="DP45" s="616"/>
      <c r="DQ45" s="616"/>
      <c r="DR45" s="616"/>
      <c r="DS45" s="616"/>
      <c r="DT45" s="616"/>
      <c r="DU45" s="616"/>
      <c r="DV45" s="616"/>
      <c r="DW45" s="616"/>
      <c r="DX45" s="616"/>
      <c r="DY45" s="616"/>
      <c r="DZ45" s="616"/>
      <c r="EA45" s="616"/>
      <c r="EB45" s="616"/>
      <c r="EC45" s="616"/>
      <c r="ED45" s="616"/>
      <c r="EE45" s="616"/>
      <c r="EF45" s="616"/>
      <c r="EG45" s="616"/>
      <c r="EH45" s="616"/>
      <c r="EI45" s="616"/>
      <c r="EJ45" s="616"/>
      <c r="EK45" s="616"/>
      <c r="EL45" s="616"/>
      <c r="EM45" s="616"/>
      <c r="EN45" s="616"/>
      <c r="EO45" s="616"/>
      <c r="EP45" s="616"/>
      <c r="EQ45" s="616"/>
      <c r="ER45" s="616"/>
      <c r="ES45" s="616"/>
      <c r="ET45" s="616"/>
      <c r="EU45" s="616"/>
      <c r="EV45" s="616"/>
      <c r="EW45" s="616"/>
      <c r="EX45" s="616"/>
      <c r="EY45" s="616"/>
      <c r="EZ45" s="616"/>
      <c r="FA45" s="616"/>
      <c r="FB45" s="616"/>
      <c r="FC45" s="616"/>
      <c r="FD45" s="616"/>
      <c r="FE45" s="616"/>
      <c r="FF45" s="616"/>
      <c r="FG45" s="616"/>
      <c r="FH45" s="616"/>
      <c r="FI45" s="616"/>
      <c r="FJ45" s="616"/>
      <c r="FK45" s="616"/>
      <c r="FL45" s="616"/>
      <c r="FM45" s="616"/>
      <c r="FN45" s="616"/>
      <c r="FO45" s="616"/>
      <c r="FP45" s="616"/>
      <c r="FQ45" s="616"/>
      <c r="FR45" s="616"/>
      <c r="FS45" s="616"/>
      <c r="FT45" s="616"/>
      <c r="FU45" s="616"/>
      <c r="FV45" s="616"/>
      <c r="FW45" s="616"/>
      <c r="FX45" s="616"/>
      <c r="FY45" s="616"/>
      <c r="FZ45" s="616"/>
      <c r="GA45" s="616"/>
      <c r="GB45" s="616"/>
      <c r="GC45" s="616"/>
      <c r="GD45" s="616"/>
      <c r="GE45" s="616"/>
      <c r="GF45" s="616"/>
      <c r="GG45" s="616"/>
      <c r="GH45" s="616"/>
      <c r="GI45" s="616"/>
      <c r="GJ45" s="616"/>
      <c r="GK45" s="616"/>
      <c r="GL45" s="616"/>
      <c r="GM45" s="616"/>
      <c r="GN45" s="616"/>
      <c r="GO45" s="616"/>
      <c r="GP45" s="616"/>
      <c r="GQ45" s="616"/>
      <c r="GR45" s="616"/>
      <c r="GS45" s="616"/>
      <c r="GT45" s="616"/>
      <c r="GU45" s="616"/>
      <c r="GV45" s="616"/>
      <c r="GW45" s="616"/>
      <c r="GX45" s="616"/>
      <c r="GY45" s="616"/>
      <c r="GZ45" s="616"/>
      <c r="HA45" s="616"/>
      <c r="HB45" s="616"/>
      <c r="HC45" s="616"/>
      <c r="HD45" s="616"/>
      <c r="HE45" s="616"/>
      <c r="HF45" s="616"/>
      <c r="HG45" s="616"/>
      <c r="HH45" s="616"/>
      <c r="HI45" s="616"/>
      <c r="HJ45" s="616"/>
      <c r="HK45" s="616"/>
      <c r="HL45" s="616"/>
      <c r="HM45" s="616"/>
      <c r="HN45" s="616"/>
      <c r="HO45" s="616"/>
      <c r="HP45" s="616"/>
      <c r="HQ45" s="616"/>
      <c r="HR45" s="616"/>
      <c r="HS45" s="616"/>
      <c r="HT45" s="616"/>
      <c r="HU45" s="616"/>
      <c r="HV45" s="616"/>
      <c r="HW45" s="616"/>
      <c r="HX45" s="616"/>
      <c r="HY45" s="616"/>
      <c r="HZ45" s="616"/>
      <c r="IA45" s="616"/>
      <c r="IB45" s="616"/>
      <c r="IC45" s="616"/>
      <c r="ID45" s="616"/>
      <c r="IE45" s="616"/>
      <c r="IF45" s="616"/>
      <c r="IG45" s="616"/>
      <c r="IH45" s="616"/>
      <c r="II45" s="616"/>
      <c r="IJ45" s="616"/>
      <c r="IK45" s="616"/>
      <c r="IL45" s="630"/>
      <c r="IM45" s="11"/>
      <c r="IN45" s="11"/>
      <c r="IO45" s="11"/>
      <c r="IP45" s="11"/>
      <c r="IQ45" s="11"/>
      <c r="IR45" s="11"/>
      <c r="IS45" s="11"/>
      <c r="IT45" s="11"/>
    </row>
    <row r="46" spans="1:254" s="163" customFormat="1" ht="12.95" hidden="1" customHeight="1" thickBot="1">
      <c r="A46" s="672">
        <f>クリーチャー_2!D2</f>
        <v>0</v>
      </c>
      <c r="B46" s="672"/>
      <c r="C46" s="672"/>
      <c r="D46" s="672"/>
      <c r="E46" s="669"/>
      <c r="F46" s="670"/>
      <c r="G46" s="255" t="s">
        <v>34</v>
      </c>
      <c r="H46" s="256" t="s">
        <v>978</v>
      </c>
      <c r="I46" s="257" t="s">
        <v>136</v>
      </c>
      <c r="J46" s="256" t="s">
        <v>978</v>
      </c>
      <c r="K46" s="258" t="s">
        <v>209</v>
      </c>
      <c r="L46" s="256" t="s">
        <v>978</v>
      </c>
      <c r="M46" s="655"/>
      <c r="N46" s="616"/>
      <c r="O46" s="616"/>
      <c r="P46" s="616"/>
      <c r="Q46" s="616"/>
      <c r="R46" s="616"/>
      <c r="S46" s="616"/>
      <c r="T46" s="616"/>
      <c r="U46" s="616"/>
      <c r="V46" s="616"/>
      <c r="W46" s="616"/>
      <c r="X46" s="616"/>
      <c r="Y46" s="616"/>
      <c r="Z46" s="616"/>
      <c r="AA46" s="616"/>
      <c r="AB46" s="616"/>
      <c r="AC46" s="616"/>
      <c r="AD46" s="616"/>
      <c r="AE46" s="616"/>
      <c r="AF46" s="616"/>
      <c r="AG46" s="616"/>
      <c r="AH46" s="616"/>
      <c r="AI46" s="616"/>
      <c r="AJ46" s="616"/>
      <c r="AK46" s="616"/>
      <c r="AL46" s="616"/>
      <c r="AM46" s="616"/>
      <c r="AN46" s="616"/>
      <c r="AO46" s="616"/>
      <c r="AP46" s="616"/>
      <c r="AQ46" s="616"/>
      <c r="AR46" s="616"/>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c r="CU46" s="616"/>
      <c r="CV46" s="616"/>
      <c r="CW46" s="616"/>
      <c r="CX46" s="616"/>
      <c r="CY46" s="616"/>
      <c r="CZ46" s="616"/>
      <c r="DA46" s="616"/>
      <c r="DB46" s="616"/>
      <c r="DC46" s="616"/>
      <c r="DD46" s="616"/>
      <c r="DE46" s="616"/>
      <c r="DF46" s="616"/>
      <c r="DG46" s="616"/>
      <c r="DH46" s="616"/>
      <c r="DI46" s="616"/>
      <c r="DJ46" s="616"/>
      <c r="DK46" s="616"/>
      <c r="DL46" s="616"/>
      <c r="DM46" s="616"/>
      <c r="DN46" s="616"/>
      <c r="DO46" s="616"/>
      <c r="DP46" s="616"/>
      <c r="DQ46" s="616"/>
      <c r="DR46" s="616"/>
      <c r="DS46" s="616"/>
      <c r="DT46" s="616"/>
      <c r="DU46" s="616"/>
      <c r="DV46" s="616"/>
      <c r="DW46" s="616"/>
      <c r="DX46" s="616"/>
      <c r="DY46" s="616"/>
      <c r="DZ46" s="616"/>
      <c r="EA46" s="616"/>
      <c r="EB46" s="616"/>
      <c r="EC46" s="616"/>
      <c r="ED46" s="616"/>
      <c r="EE46" s="616"/>
      <c r="EF46" s="616"/>
      <c r="EG46" s="616"/>
      <c r="EH46" s="616"/>
      <c r="EI46" s="616"/>
      <c r="EJ46" s="616"/>
      <c r="EK46" s="616"/>
      <c r="EL46" s="616"/>
      <c r="EM46" s="616"/>
      <c r="EN46" s="616"/>
      <c r="EO46" s="616"/>
      <c r="EP46" s="616"/>
      <c r="EQ46" s="616"/>
      <c r="ER46" s="616"/>
      <c r="ES46" s="616"/>
      <c r="ET46" s="616"/>
      <c r="EU46" s="616"/>
      <c r="EV46" s="616"/>
      <c r="EW46" s="616"/>
      <c r="EX46" s="616"/>
      <c r="EY46" s="616"/>
      <c r="EZ46" s="616"/>
      <c r="FA46" s="616"/>
      <c r="FB46" s="616"/>
      <c r="FC46" s="616"/>
      <c r="FD46" s="616"/>
      <c r="FE46" s="616"/>
      <c r="FF46" s="616"/>
      <c r="FG46" s="616"/>
      <c r="FH46" s="616"/>
      <c r="FI46" s="616"/>
      <c r="FJ46" s="616"/>
      <c r="FK46" s="616"/>
      <c r="FL46" s="616"/>
      <c r="FM46" s="616"/>
      <c r="FN46" s="616"/>
      <c r="FO46" s="616"/>
      <c r="FP46" s="616"/>
      <c r="FQ46" s="616"/>
      <c r="FR46" s="616"/>
      <c r="FS46" s="616"/>
      <c r="FT46" s="616"/>
      <c r="FU46" s="616"/>
      <c r="FV46" s="616"/>
      <c r="FW46" s="616"/>
      <c r="FX46" s="616"/>
      <c r="FY46" s="616"/>
      <c r="FZ46" s="616"/>
      <c r="GA46" s="616"/>
      <c r="GB46" s="616"/>
      <c r="GC46" s="616"/>
      <c r="GD46" s="616"/>
      <c r="GE46" s="616"/>
      <c r="GF46" s="616"/>
      <c r="GG46" s="616"/>
      <c r="GH46" s="616"/>
      <c r="GI46" s="616"/>
      <c r="GJ46" s="616"/>
      <c r="GK46" s="616"/>
      <c r="GL46" s="616"/>
      <c r="GM46" s="616"/>
      <c r="GN46" s="616"/>
      <c r="GO46" s="616"/>
      <c r="GP46" s="616"/>
      <c r="GQ46" s="616"/>
      <c r="GR46" s="616"/>
      <c r="GS46" s="616"/>
      <c r="GT46" s="616"/>
      <c r="GU46" s="616"/>
      <c r="GV46" s="616"/>
      <c r="GW46" s="616"/>
      <c r="GX46" s="616"/>
      <c r="GY46" s="616"/>
      <c r="GZ46" s="616"/>
      <c r="HA46" s="616"/>
      <c r="HB46" s="616"/>
      <c r="HC46" s="616"/>
      <c r="HD46" s="616"/>
      <c r="HE46" s="616"/>
      <c r="HF46" s="616"/>
      <c r="HG46" s="616"/>
      <c r="HH46" s="616"/>
      <c r="HI46" s="616"/>
      <c r="HJ46" s="616"/>
      <c r="HK46" s="616"/>
      <c r="HL46" s="616"/>
      <c r="HM46" s="616"/>
      <c r="HN46" s="616"/>
      <c r="HO46" s="616"/>
      <c r="HP46" s="616"/>
      <c r="HQ46" s="616"/>
      <c r="HR46" s="616"/>
      <c r="HS46" s="616"/>
      <c r="HT46" s="616"/>
      <c r="HU46" s="616"/>
      <c r="HV46" s="616"/>
      <c r="HW46" s="616"/>
      <c r="HX46" s="616"/>
      <c r="HY46" s="616"/>
      <c r="HZ46" s="616"/>
      <c r="IA46" s="616"/>
      <c r="IB46" s="616"/>
      <c r="IC46" s="616"/>
      <c r="ID46" s="616"/>
      <c r="IE46" s="616"/>
      <c r="IF46" s="616"/>
      <c r="IG46" s="616"/>
      <c r="IH46" s="616"/>
      <c r="II46" s="616"/>
      <c r="IJ46" s="616"/>
      <c r="IK46" s="616"/>
      <c r="IL46" s="616"/>
      <c r="IM46" s="11"/>
      <c r="IN46" s="11"/>
      <c r="IO46" s="11"/>
      <c r="IP46" s="11"/>
      <c r="IQ46" s="11"/>
      <c r="IR46" s="11"/>
      <c r="IS46" s="11"/>
      <c r="IT46" s="11"/>
    </row>
    <row r="47" spans="1:254" s="163" customFormat="1" ht="12.95" hidden="1" customHeight="1" thickBot="1">
      <c r="A47" s="672"/>
      <c r="B47" s="672"/>
      <c r="C47" s="672"/>
      <c r="D47" s="672"/>
      <c r="E47" s="673" t="s">
        <v>996</v>
      </c>
      <c r="F47" s="681" t="str">
        <f>クリーチャー_2!G19</f>
        <v>1D6</v>
      </c>
      <c r="G47" s="259" t="s">
        <v>92</v>
      </c>
      <c r="H47" s="256" t="s">
        <v>978</v>
      </c>
      <c r="I47" s="260" t="s">
        <v>171</v>
      </c>
      <c r="J47" s="256" t="s">
        <v>978</v>
      </c>
      <c r="K47" s="261" t="s">
        <v>248</v>
      </c>
      <c r="L47" s="256" t="s">
        <v>978</v>
      </c>
      <c r="M47" s="655"/>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16"/>
      <c r="BD47" s="616"/>
      <c r="BE47" s="616"/>
      <c r="BF47" s="61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c r="CU47" s="616"/>
      <c r="CV47" s="616"/>
      <c r="CW47" s="616"/>
      <c r="CX47" s="616"/>
      <c r="CY47" s="616"/>
      <c r="CZ47" s="616"/>
      <c r="DA47" s="616"/>
      <c r="DB47" s="616"/>
      <c r="DC47" s="616"/>
      <c r="DD47" s="616"/>
      <c r="DE47" s="616"/>
      <c r="DF47" s="616"/>
      <c r="DG47" s="616"/>
      <c r="DH47" s="616"/>
      <c r="DI47" s="616"/>
      <c r="DJ47" s="616"/>
      <c r="DK47" s="616"/>
      <c r="DL47" s="616"/>
      <c r="DM47" s="616"/>
      <c r="DN47" s="616"/>
      <c r="DO47" s="616"/>
      <c r="DP47" s="616"/>
      <c r="DQ47" s="616"/>
      <c r="DR47" s="616"/>
      <c r="DS47" s="616"/>
      <c r="DT47" s="616"/>
      <c r="DU47" s="616"/>
      <c r="DV47" s="616"/>
      <c r="DW47" s="616"/>
      <c r="DX47" s="616"/>
      <c r="DY47" s="616"/>
      <c r="DZ47" s="616"/>
      <c r="EA47" s="616"/>
      <c r="EB47" s="616"/>
      <c r="EC47" s="616"/>
      <c r="ED47" s="616"/>
      <c r="EE47" s="616"/>
      <c r="EF47" s="616"/>
      <c r="EG47" s="616"/>
      <c r="EH47" s="616"/>
      <c r="EI47" s="616"/>
      <c r="EJ47" s="616"/>
      <c r="EK47" s="616"/>
      <c r="EL47" s="616"/>
      <c r="EM47" s="616"/>
      <c r="EN47" s="616"/>
      <c r="EO47" s="616"/>
      <c r="EP47" s="616"/>
      <c r="EQ47" s="616"/>
      <c r="ER47" s="616"/>
      <c r="ES47" s="616"/>
      <c r="ET47" s="616"/>
      <c r="EU47" s="616"/>
      <c r="EV47" s="616"/>
      <c r="EW47" s="616"/>
      <c r="EX47" s="616"/>
      <c r="EY47" s="616"/>
      <c r="EZ47" s="616"/>
      <c r="FA47" s="616"/>
      <c r="FB47" s="616"/>
      <c r="FC47" s="616"/>
      <c r="FD47" s="616"/>
      <c r="FE47" s="616"/>
      <c r="FF47" s="616"/>
      <c r="FG47" s="616"/>
      <c r="FH47" s="616"/>
      <c r="FI47" s="616"/>
      <c r="FJ47" s="616"/>
      <c r="FK47" s="616"/>
      <c r="FL47" s="616"/>
      <c r="FM47" s="616"/>
      <c r="FN47" s="616"/>
      <c r="FO47" s="616"/>
      <c r="FP47" s="616"/>
      <c r="FQ47" s="616"/>
      <c r="FR47" s="616"/>
      <c r="FS47" s="616"/>
      <c r="FT47" s="616"/>
      <c r="FU47" s="616"/>
      <c r="FV47" s="616"/>
      <c r="FW47" s="616"/>
      <c r="FX47" s="616"/>
      <c r="FY47" s="616"/>
      <c r="FZ47" s="616"/>
      <c r="GA47" s="616"/>
      <c r="GB47" s="616"/>
      <c r="GC47" s="616"/>
      <c r="GD47" s="616"/>
      <c r="GE47" s="616"/>
      <c r="GF47" s="616"/>
      <c r="GG47" s="616"/>
      <c r="GH47" s="616"/>
      <c r="GI47" s="616"/>
      <c r="GJ47" s="616"/>
      <c r="GK47" s="616"/>
      <c r="GL47" s="616"/>
      <c r="GM47" s="616"/>
      <c r="GN47" s="616"/>
      <c r="GO47" s="616"/>
      <c r="GP47" s="616"/>
      <c r="GQ47" s="616"/>
      <c r="GR47" s="616"/>
      <c r="GS47" s="616"/>
      <c r="GT47" s="616"/>
      <c r="GU47" s="616"/>
      <c r="GV47" s="616"/>
      <c r="GW47" s="616"/>
      <c r="GX47" s="616"/>
      <c r="GY47" s="616"/>
      <c r="GZ47" s="616"/>
      <c r="HA47" s="616"/>
      <c r="HB47" s="616"/>
      <c r="HC47" s="616"/>
      <c r="HD47" s="616"/>
      <c r="HE47" s="616"/>
      <c r="HF47" s="616"/>
      <c r="HG47" s="616"/>
      <c r="HH47" s="616"/>
      <c r="HI47" s="616"/>
      <c r="HJ47" s="616"/>
      <c r="HK47" s="616"/>
      <c r="HL47" s="616"/>
      <c r="HM47" s="616"/>
      <c r="HN47" s="616"/>
      <c r="HO47" s="616"/>
      <c r="HP47" s="616"/>
      <c r="HQ47" s="616"/>
      <c r="HR47" s="616"/>
      <c r="HS47" s="616"/>
      <c r="HT47" s="616"/>
      <c r="HU47" s="616"/>
      <c r="HV47" s="616"/>
      <c r="HW47" s="616"/>
      <c r="HX47" s="616"/>
      <c r="HY47" s="616"/>
      <c r="HZ47" s="616"/>
      <c r="IA47" s="616"/>
      <c r="IB47" s="616"/>
      <c r="IC47" s="616"/>
      <c r="ID47" s="616"/>
      <c r="IE47" s="616"/>
      <c r="IF47" s="616"/>
      <c r="IG47" s="616"/>
      <c r="IH47" s="616"/>
      <c r="II47" s="616"/>
      <c r="IJ47" s="616"/>
      <c r="IK47" s="616"/>
      <c r="IL47" s="616"/>
      <c r="IM47" s="11"/>
      <c r="IN47" s="11"/>
      <c r="IO47" s="11"/>
      <c r="IP47" s="11"/>
      <c r="IQ47" s="11"/>
      <c r="IR47" s="11"/>
      <c r="IS47" s="11"/>
      <c r="IT47" s="11"/>
    </row>
    <row r="48" spans="1:254" s="163" customFormat="1" ht="12.95" hidden="1" customHeight="1" thickBot="1">
      <c r="A48" s="672"/>
      <c r="B48" s="672"/>
      <c r="C48" s="672"/>
      <c r="D48" s="672"/>
      <c r="E48" s="673"/>
      <c r="F48" s="681"/>
      <c r="G48" s="262" t="s">
        <v>287</v>
      </c>
      <c r="H48" s="256" t="s">
        <v>978</v>
      </c>
      <c r="I48" s="261" t="s">
        <v>348</v>
      </c>
      <c r="J48" s="256" t="s">
        <v>978</v>
      </c>
      <c r="K48" s="261" t="s">
        <v>402</v>
      </c>
      <c r="L48" s="256" t="s">
        <v>978</v>
      </c>
      <c r="M48" s="655"/>
      <c r="N48" s="655"/>
      <c r="O48" s="616"/>
      <c r="P48" s="616"/>
      <c r="Q48" s="616"/>
      <c r="R48" s="616"/>
      <c r="S48" s="616"/>
      <c r="T48" s="616"/>
      <c r="U48" s="616"/>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616"/>
      <c r="BH48" s="616"/>
      <c r="BI48" s="616"/>
      <c r="BJ48" s="616"/>
      <c r="BK48" s="616"/>
      <c r="BL48" s="616"/>
      <c r="BM48" s="616"/>
      <c r="BN48" s="616"/>
      <c r="BO48" s="616"/>
      <c r="BP48" s="616"/>
      <c r="BQ48" s="616"/>
      <c r="BR48" s="616"/>
      <c r="BS48" s="616"/>
      <c r="BT48" s="616"/>
      <c r="BU48" s="616"/>
      <c r="BV48" s="616"/>
      <c r="BW48" s="616"/>
      <c r="BX48" s="616"/>
      <c r="BY48" s="616"/>
      <c r="BZ48" s="616"/>
      <c r="CA48" s="616"/>
      <c r="CB48" s="616"/>
      <c r="CC48" s="616"/>
      <c r="CD48" s="616"/>
      <c r="CE48" s="616"/>
      <c r="CF48" s="616"/>
      <c r="CG48" s="616"/>
      <c r="CH48" s="616"/>
      <c r="CI48" s="616"/>
      <c r="CJ48" s="616"/>
      <c r="CK48" s="616"/>
      <c r="CL48" s="616"/>
      <c r="CM48" s="616"/>
      <c r="CN48" s="616"/>
      <c r="CO48" s="616"/>
      <c r="CP48" s="616"/>
      <c r="CQ48" s="616"/>
      <c r="CR48" s="616"/>
      <c r="CS48" s="616"/>
      <c r="CT48" s="616"/>
      <c r="CU48" s="616"/>
      <c r="CV48" s="616"/>
      <c r="CW48" s="616"/>
      <c r="CX48" s="616"/>
      <c r="CY48" s="616"/>
      <c r="CZ48" s="616"/>
      <c r="DA48" s="616"/>
      <c r="DB48" s="616"/>
      <c r="DC48" s="616"/>
      <c r="DD48" s="616"/>
      <c r="DE48" s="616"/>
      <c r="DF48" s="616"/>
      <c r="DG48" s="616"/>
      <c r="DH48" s="616"/>
      <c r="DI48" s="616"/>
      <c r="DJ48" s="616"/>
      <c r="DK48" s="616"/>
      <c r="DL48" s="616"/>
      <c r="DM48" s="616"/>
      <c r="DN48" s="616"/>
      <c r="DO48" s="616"/>
      <c r="DP48" s="616"/>
      <c r="DQ48" s="616"/>
      <c r="DR48" s="616"/>
      <c r="DS48" s="616"/>
      <c r="DT48" s="616"/>
      <c r="DU48" s="616"/>
      <c r="DV48" s="616"/>
      <c r="DW48" s="616"/>
      <c r="DX48" s="616"/>
      <c r="DY48" s="616"/>
      <c r="DZ48" s="616"/>
      <c r="EA48" s="616"/>
      <c r="EB48" s="616"/>
      <c r="EC48" s="616"/>
      <c r="ED48" s="616"/>
      <c r="EE48" s="616"/>
      <c r="EF48" s="616"/>
      <c r="EG48" s="616"/>
      <c r="EH48" s="616"/>
      <c r="EI48" s="616"/>
      <c r="EJ48" s="616"/>
      <c r="EK48" s="616"/>
      <c r="EL48" s="616"/>
      <c r="EM48" s="616"/>
      <c r="EN48" s="616"/>
      <c r="EO48" s="616"/>
      <c r="EP48" s="616"/>
      <c r="EQ48" s="616"/>
      <c r="ER48" s="616"/>
      <c r="ES48" s="616"/>
      <c r="ET48" s="616"/>
      <c r="EU48" s="616"/>
      <c r="EV48" s="616"/>
      <c r="EW48" s="616"/>
      <c r="EX48" s="616"/>
      <c r="EY48" s="616"/>
      <c r="EZ48" s="616"/>
      <c r="FA48" s="616"/>
      <c r="FB48" s="616"/>
      <c r="FC48" s="616"/>
      <c r="FD48" s="616"/>
      <c r="FE48" s="616"/>
      <c r="FF48" s="616"/>
      <c r="FG48" s="616"/>
      <c r="FH48" s="616"/>
      <c r="FI48" s="616"/>
      <c r="FJ48" s="616"/>
      <c r="FK48" s="616"/>
      <c r="FL48" s="616"/>
      <c r="FM48" s="616"/>
      <c r="FN48" s="616"/>
      <c r="FO48" s="616"/>
      <c r="FP48" s="616"/>
      <c r="FQ48" s="616"/>
      <c r="FR48" s="616"/>
      <c r="FS48" s="616"/>
      <c r="FT48" s="616"/>
      <c r="FU48" s="616"/>
      <c r="FV48" s="616"/>
      <c r="FW48" s="616"/>
      <c r="FX48" s="616"/>
      <c r="FY48" s="616"/>
      <c r="FZ48" s="616"/>
      <c r="GA48" s="616"/>
      <c r="GB48" s="616"/>
      <c r="GC48" s="616"/>
      <c r="GD48" s="616"/>
      <c r="GE48" s="616"/>
      <c r="GF48" s="616"/>
      <c r="GG48" s="616"/>
      <c r="GH48" s="616"/>
      <c r="GI48" s="616"/>
      <c r="GJ48" s="616"/>
      <c r="GK48" s="616"/>
      <c r="GL48" s="616"/>
      <c r="GM48" s="616"/>
      <c r="GN48" s="616"/>
      <c r="GO48" s="616"/>
      <c r="GP48" s="616"/>
      <c r="GQ48" s="616"/>
      <c r="GR48" s="616"/>
      <c r="GS48" s="616"/>
      <c r="GT48" s="616"/>
      <c r="GU48" s="616"/>
      <c r="GV48" s="616"/>
      <c r="GW48" s="616"/>
      <c r="GX48" s="616"/>
      <c r="GY48" s="616"/>
      <c r="GZ48" s="616"/>
      <c r="HA48" s="616"/>
      <c r="HB48" s="616"/>
      <c r="HC48" s="616"/>
      <c r="HD48" s="616"/>
      <c r="HE48" s="616"/>
      <c r="HF48" s="616"/>
      <c r="HG48" s="616"/>
      <c r="HH48" s="616"/>
      <c r="HI48" s="616"/>
      <c r="HJ48" s="616"/>
      <c r="HK48" s="616"/>
      <c r="HL48" s="616"/>
      <c r="HM48" s="616"/>
      <c r="HN48" s="616"/>
      <c r="HO48" s="616"/>
      <c r="HP48" s="616"/>
      <c r="HQ48" s="616"/>
      <c r="HR48" s="616"/>
      <c r="HS48" s="616"/>
      <c r="HT48" s="616"/>
      <c r="HU48" s="616"/>
      <c r="HV48" s="616"/>
      <c r="HW48" s="616"/>
      <c r="HX48" s="616"/>
      <c r="HY48" s="616"/>
      <c r="HZ48" s="616"/>
      <c r="IA48" s="616"/>
      <c r="IB48" s="616"/>
      <c r="IC48" s="616"/>
      <c r="ID48" s="616"/>
      <c r="IE48" s="616"/>
      <c r="IF48" s="616"/>
      <c r="IG48" s="616"/>
      <c r="IH48" s="616"/>
      <c r="II48" s="616"/>
      <c r="IJ48" s="616"/>
      <c r="IK48" s="616"/>
      <c r="IL48" s="616"/>
      <c r="IM48" s="11"/>
      <c r="IN48" s="11"/>
      <c r="IO48" s="11"/>
      <c r="IP48" s="11"/>
      <c r="IQ48" s="11"/>
      <c r="IR48" s="11"/>
      <c r="IS48" s="11"/>
      <c r="IT48" s="11"/>
    </row>
    <row r="49" spans="1:254" s="163" customFormat="1" ht="12" hidden="1" customHeight="1" thickBot="1">
      <c r="A49" s="682" t="s">
        <v>957</v>
      </c>
      <c r="B49" s="682"/>
      <c r="C49" s="679" t="s">
        <v>800</v>
      </c>
      <c r="D49" s="678">
        <f>クリーチャー_2!C16+クリーチャー_2!D16</f>
        <v>0</v>
      </c>
      <c r="E49" s="679" t="s">
        <v>997</v>
      </c>
      <c r="F49" s="680">
        <f>クリーチャー_2!H5</f>
        <v>12</v>
      </c>
      <c r="G49" s="263" t="s">
        <v>320</v>
      </c>
      <c r="H49" s="256" t="s">
        <v>978</v>
      </c>
      <c r="I49" s="264" t="s">
        <v>375</v>
      </c>
      <c r="J49" s="256" t="s">
        <v>978</v>
      </c>
      <c r="K49" s="264" t="s">
        <v>298</v>
      </c>
      <c r="L49" s="256" t="s">
        <v>978</v>
      </c>
      <c r="M49" s="655"/>
      <c r="N49" s="655"/>
      <c r="O49" s="616"/>
      <c r="P49" s="616"/>
      <c r="Q49" s="616"/>
      <c r="R49" s="616"/>
      <c r="S49" s="616"/>
      <c r="T49" s="616"/>
      <c r="U49" s="616"/>
      <c r="V49" s="616"/>
      <c r="W49" s="616"/>
      <c r="X49" s="616"/>
      <c r="Y49" s="616"/>
      <c r="Z49" s="616"/>
      <c r="AA49" s="616"/>
      <c r="AB49" s="616"/>
      <c r="AC49" s="616"/>
      <c r="AD49" s="616"/>
      <c r="AE49" s="616"/>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c r="CU49" s="616"/>
      <c r="CV49" s="616"/>
      <c r="CW49" s="616"/>
      <c r="CX49" s="616"/>
      <c r="CY49" s="616"/>
      <c r="CZ49" s="616"/>
      <c r="DA49" s="616"/>
      <c r="DB49" s="616"/>
      <c r="DC49" s="616"/>
      <c r="DD49" s="616"/>
      <c r="DE49" s="616"/>
      <c r="DF49" s="616"/>
      <c r="DG49" s="616"/>
      <c r="DH49" s="616"/>
      <c r="DI49" s="616"/>
      <c r="DJ49" s="616"/>
      <c r="DK49" s="616"/>
      <c r="DL49" s="616"/>
      <c r="DM49" s="616"/>
      <c r="DN49" s="616"/>
      <c r="DO49" s="616"/>
      <c r="DP49" s="616"/>
      <c r="DQ49" s="616"/>
      <c r="DR49" s="616"/>
      <c r="DS49" s="616"/>
      <c r="DT49" s="616"/>
      <c r="DU49" s="616"/>
      <c r="DV49" s="616"/>
      <c r="DW49" s="616"/>
      <c r="DX49" s="616"/>
      <c r="DY49" s="616"/>
      <c r="DZ49" s="616"/>
      <c r="EA49" s="616"/>
      <c r="EB49" s="616"/>
      <c r="EC49" s="616"/>
      <c r="ED49" s="616"/>
      <c r="EE49" s="616"/>
      <c r="EF49" s="616"/>
      <c r="EG49" s="616"/>
      <c r="EH49" s="616"/>
      <c r="EI49" s="616"/>
      <c r="EJ49" s="616"/>
      <c r="EK49" s="616"/>
      <c r="EL49" s="616"/>
      <c r="EM49" s="616"/>
      <c r="EN49" s="616"/>
      <c r="EO49" s="616"/>
      <c r="EP49" s="616"/>
      <c r="EQ49" s="616"/>
      <c r="ER49" s="616"/>
      <c r="ES49" s="616"/>
      <c r="ET49" s="616"/>
      <c r="EU49" s="616"/>
      <c r="EV49" s="616"/>
      <c r="EW49" s="616"/>
      <c r="EX49" s="616"/>
      <c r="EY49" s="616"/>
      <c r="EZ49" s="616"/>
      <c r="FA49" s="616"/>
      <c r="FB49" s="616"/>
      <c r="FC49" s="616"/>
      <c r="FD49" s="616"/>
      <c r="FE49" s="616"/>
      <c r="FF49" s="616"/>
      <c r="FG49" s="616"/>
      <c r="FH49" s="616"/>
      <c r="FI49" s="616"/>
      <c r="FJ49" s="616"/>
      <c r="FK49" s="616"/>
      <c r="FL49" s="616"/>
      <c r="FM49" s="616"/>
      <c r="FN49" s="616"/>
      <c r="FO49" s="616"/>
      <c r="FP49" s="616"/>
      <c r="FQ49" s="616"/>
      <c r="FR49" s="616"/>
      <c r="FS49" s="616"/>
      <c r="FT49" s="616"/>
      <c r="FU49" s="616"/>
      <c r="FV49" s="616"/>
      <c r="FW49" s="616"/>
      <c r="FX49" s="616"/>
      <c r="FY49" s="616"/>
      <c r="FZ49" s="616"/>
      <c r="GA49" s="616"/>
      <c r="GB49" s="616"/>
      <c r="GC49" s="616"/>
      <c r="GD49" s="616"/>
      <c r="GE49" s="616"/>
      <c r="GF49" s="616"/>
      <c r="GG49" s="616"/>
      <c r="GH49" s="616"/>
      <c r="GI49" s="616"/>
      <c r="GJ49" s="616"/>
      <c r="GK49" s="616"/>
      <c r="GL49" s="616"/>
      <c r="GM49" s="616"/>
      <c r="GN49" s="616"/>
      <c r="GO49" s="616"/>
      <c r="GP49" s="616"/>
      <c r="GQ49" s="616"/>
      <c r="GR49" s="616"/>
      <c r="GS49" s="616"/>
      <c r="GT49" s="616"/>
      <c r="GU49" s="616"/>
      <c r="GV49" s="616"/>
      <c r="GW49" s="616"/>
      <c r="GX49" s="616"/>
      <c r="GY49" s="616"/>
      <c r="GZ49" s="616"/>
      <c r="HA49" s="616"/>
      <c r="HB49" s="616"/>
      <c r="HC49" s="616"/>
      <c r="HD49" s="616"/>
      <c r="HE49" s="616"/>
      <c r="HF49" s="616"/>
      <c r="HG49" s="616"/>
      <c r="HH49" s="616"/>
      <c r="HI49" s="616"/>
      <c r="HJ49" s="616"/>
      <c r="HK49" s="616"/>
      <c r="HL49" s="616"/>
      <c r="HM49" s="616"/>
      <c r="HN49" s="616"/>
      <c r="HO49" s="616"/>
      <c r="HP49" s="616"/>
      <c r="HQ49" s="616"/>
      <c r="HR49" s="616"/>
      <c r="HS49" s="616"/>
      <c r="HT49" s="616"/>
      <c r="HU49" s="616"/>
      <c r="HV49" s="616"/>
      <c r="HW49" s="616"/>
      <c r="HX49" s="616"/>
      <c r="HY49" s="616"/>
      <c r="HZ49" s="616"/>
      <c r="IA49" s="616"/>
      <c r="IB49" s="616"/>
      <c r="IC49" s="616"/>
      <c r="ID49" s="616"/>
      <c r="IE49" s="616"/>
      <c r="IF49" s="616"/>
      <c r="IG49" s="616"/>
      <c r="IH49" s="616"/>
      <c r="II49" s="616"/>
      <c r="IJ49" s="616"/>
      <c r="IK49" s="616"/>
      <c r="IL49" s="616"/>
      <c r="IM49" s="11"/>
      <c r="IN49" s="11"/>
      <c r="IO49" s="11"/>
      <c r="IP49" s="11"/>
      <c r="IQ49" s="11"/>
      <c r="IR49" s="11"/>
      <c r="IS49" s="11"/>
      <c r="IT49" s="11"/>
    </row>
    <row r="50" spans="1:254" s="163" customFormat="1" ht="12.95" hidden="1" customHeight="1" thickBot="1">
      <c r="A50" s="164">
        <f>B50+SUM(O51:IL51)</f>
        <v>0</v>
      </c>
      <c r="B50" s="165">
        <f>J51</f>
        <v>0</v>
      </c>
      <c r="C50" s="679"/>
      <c r="D50" s="678"/>
      <c r="E50" s="679"/>
      <c r="F50" s="680"/>
      <c r="G50" s="265"/>
      <c r="H50" s="265"/>
      <c r="I50" s="265"/>
      <c r="J50" s="265"/>
      <c r="K50" s="265"/>
      <c r="L50" s="77"/>
      <c r="M50" s="655"/>
      <c r="N50" s="655"/>
      <c r="O50" s="616"/>
      <c r="P50" s="616"/>
      <c r="Q50" s="616"/>
      <c r="R50" s="616"/>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16"/>
      <c r="BD50" s="616"/>
      <c r="BE50" s="616"/>
      <c r="BF50" s="616"/>
      <c r="BG50" s="616"/>
      <c r="BH50" s="616"/>
      <c r="BI50" s="616"/>
      <c r="BJ50" s="616"/>
      <c r="BK50" s="616"/>
      <c r="BL50" s="616"/>
      <c r="BM50" s="616"/>
      <c r="BN50" s="616"/>
      <c r="BO50" s="616"/>
      <c r="BP50" s="616"/>
      <c r="BQ50" s="616"/>
      <c r="BR50" s="616"/>
      <c r="BS50" s="616"/>
      <c r="BT50" s="616"/>
      <c r="BU50" s="616"/>
      <c r="BV50" s="616"/>
      <c r="BW50" s="616"/>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616"/>
      <c r="CU50" s="616"/>
      <c r="CV50" s="616"/>
      <c r="CW50" s="616"/>
      <c r="CX50" s="616"/>
      <c r="CY50" s="616"/>
      <c r="CZ50" s="616"/>
      <c r="DA50" s="616"/>
      <c r="DB50" s="616"/>
      <c r="DC50" s="616"/>
      <c r="DD50" s="616"/>
      <c r="DE50" s="616"/>
      <c r="DF50" s="616"/>
      <c r="DG50" s="616"/>
      <c r="DH50" s="616"/>
      <c r="DI50" s="616"/>
      <c r="DJ50" s="616"/>
      <c r="DK50" s="616"/>
      <c r="DL50" s="616"/>
      <c r="DM50" s="616"/>
      <c r="DN50" s="616"/>
      <c r="DO50" s="616"/>
      <c r="DP50" s="616"/>
      <c r="DQ50" s="616"/>
      <c r="DR50" s="616"/>
      <c r="DS50" s="616"/>
      <c r="DT50" s="616"/>
      <c r="DU50" s="616"/>
      <c r="DV50" s="616"/>
      <c r="DW50" s="616"/>
      <c r="DX50" s="616"/>
      <c r="DY50" s="616"/>
      <c r="DZ50" s="616"/>
      <c r="EA50" s="616"/>
      <c r="EB50" s="616"/>
      <c r="EC50" s="616"/>
      <c r="ED50" s="616"/>
      <c r="EE50" s="616"/>
      <c r="EF50" s="616"/>
      <c r="EG50" s="616"/>
      <c r="EH50" s="616"/>
      <c r="EI50" s="616"/>
      <c r="EJ50" s="616"/>
      <c r="EK50" s="616"/>
      <c r="EL50" s="616"/>
      <c r="EM50" s="616"/>
      <c r="EN50" s="616"/>
      <c r="EO50" s="616"/>
      <c r="EP50" s="616"/>
      <c r="EQ50" s="616"/>
      <c r="ER50" s="616"/>
      <c r="ES50" s="616"/>
      <c r="ET50" s="616"/>
      <c r="EU50" s="616"/>
      <c r="EV50" s="616"/>
      <c r="EW50" s="616"/>
      <c r="EX50" s="616"/>
      <c r="EY50" s="616"/>
      <c r="EZ50" s="616"/>
      <c r="FA50" s="616"/>
      <c r="FB50" s="616"/>
      <c r="FC50" s="616"/>
      <c r="FD50" s="616"/>
      <c r="FE50" s="616"/>
      <c r="FF50" s="616"/>
      <c r="FG50" s="616"/>
      <c r="FH50" s="616"/>
      <c r="FI50" s="616"/>
      <c r="FJ50" s="616"/>
      <c r="FK50" s="616"/>
      <c r="FL50" s="616"/>
      <c r="FM50" s="616"/>
      <c r="FN50" s="616"/>
      <c r="FO50" s="616"/>
      <c r="FP50" s="616"/>
      <c r="FQ50" s="616"/>
      <c r="FR50" s="616"/>
      <c r="FS50" s="616"/>
      <c r="FT50" s="616"/>
      <c r="FU50" s="616"/>
      <c r="FV50" s="616"/>
      <c r="FW50" s="616"/>
      <c r="FX50" s="616"/>
      <c r="FY50" s="616"/>
      <c r="FZ50" s="616"/>
      <c r="GA50" s="616"/>
      <c r="GB50" s="616"/>
      <c r="GC50" s="616"/>
      <c r="GD50" s="616"/>
      <c r="GE50" s="616"/>
      <c r="GF50" s="616"/>
      <c r="GG50" s="616"/>
      <c r="GH50" s="616"/>
      <c r="GI50" s="616"/>
      <c r="GJ50" s="616"/>
      <c r="GK50" s="616"/>
      <c r="GL50" s="616"/>
      <c r="GM50" s="616"/>
      <c r="GN50" s="616"/>
      <c r="GO50" s="616"/>
      <c r="GP50" s="616"/>
      <c r="GQ50" s="616"/>
      <c r="GR50" s="616"/>
      <c r="GS50" s="616"/>
      <c r="GT50" s="616"/>
      <c r="GU50" s="616"/>
      <c r="GV50" s="616"/>
      <c r="GW50" s="616"/>
      <c r="GX50" s="616"/>
      <c r="GY50" s="616"/>
      <c r="GZ50" s="616"/>
      <c r="HA50" s="616"/>
      <c r="HB50" s="616"/>
      <c r="HC50" s="616"/>
      <c r="HD50" s="616"/>
      <c r="HE50" s="616"/>
      <c r="HF50" s="616"/>
      <c r="HG50" s="616"/>
      <c r="HH50" s="616"/>
      <c r="HI50" s="616"/>
      <c r="HJ50" s="616"/>
      <c r="HK50" s="616"/>
      <c r="HL50" s="616"/>
      <c r="HM50" s="616"/>
      <c r="HN50" s="616"/>
      <c r="HO50" s="616"/>
      <c r="HP50" s="616"/>
      <c r="HQ50" s="616"/>
      <c r="HR50" s="616"/>
      <c r="HS50" s="616"/>
      <c r="HT50" s="616"/>
      <c r="HU50" s="616"/>
      <c r="HV50" s="616"/>
      <c r="HW50" s="616"/>
      <c r="HX50" s="616"/>
      <c r="HY50" s="616"/>
      <c r="HZ50" s="616"/>
      <c r="IA50" s="616"/>
      <c r="IB50" s="616"/>
      <c r="IC50" s="616"/>
      <c r="ID50" s="616"/>
      <c r="IE50" s="616"/>
      <c r="IF50" s="616"/>
      <c r="IG50" s="616"/>
      <c r="IH50" s="616"/>
      <c r="II50" s="616"/>
      <c r="IJ50" s="616"/>
      <c r="IK50" s="616"/>
      <c r="IL50" s="616"/>
      <c r="IM50" s="11"/>
      <c r="IN50" s="11"/>
      <c r="IO50" s="11"/>
      <c r="IP50" s="11"/>
      <c r="IQ50" s="11"/>
      <c r="IR50" s="11"/>
      <c r="IS50" s="11"/>
      <c r="IT50" s="11"/>
    </row>
    <row r="51" spans="1:254" s="190" customFormat="1" ht="12.95" hidden="1" customHeight="1">
      <c r="A51" s="266" t="s">
        <v>896</v>
      </c>
      <c r="B51" s="267">
        <f>クリーチャー_2!C12+クリーチャー!D12</f>
        <v>0</v>
      </c>
      <c r="C51" s="268" t="s">
        <v>897</v>
      </c>
      <c r="D51" s="269">
        <f>クリーチャー_2!C13+クリーチャー_2!D13</f>
        <v>0</v>
      </c>
      <c r="E51" s="270" t="s">
        <v>808</v>
      </c>
      <c r="F51" s="271">
        <f>クリーチャー_2!C11+クリーチャー_2!D11</f>
        <v>0</v>
      </c>
      <c r="G51" s="621" t="s">
        <v>963</v>
      </c>
      <c r="H51" s="621"/>
      <c r="I51" s="185" t="s">
        <v>964</v>
      </c>
      <c r="J51" s="186">
        <f>クリーチャー_2!D5</f>
        <v>0</v>
      </c>
      <c r="K51" s="272"/>
      <c r="L51" s="273"/>
      <c r="M51" s="188" t="s">
        <v>962</v>
      </c>
      <c r="N51" s="186" t="s">
        <v>952</v>
      </c>
      <c r="O51" s="186"/>
      <c r="IL51" s="191"/>
      <c r="IM51" s="11"/>
      <c r="IN51" s="11"/>
      <c r="IO51" s="11"/>
      <c r="IP51" s="11"/>
      <c r="IQ51" s="11"/>
      <c r="IR51" s="11"/>
      <c r="IS51" s="11"/>
      <c r="IT51" s="11"/>
    </row>
    <row r="52" spans="1:254" s="11" customFormat="1" ht="12" hidden="1" customHeight="1" thickBot="1">
      <c r="A52" s="249" t="s">
        <v>363</v>
      </c>
      <c r="B52" s="274">
        <f>クリーチャー_2!C14+クリーチャー_2!D14</f>
        <v>0</v>
      </c>
      <c r="C52" s="218" t="s">
        <v>972</v>
      </c>
      <c r="D52" s="275">
        <f>クリーチャー_2!C15+クリーチャー_2!D15</f>
        <v>0</v>
      </c>
      <c r="E52" s="276"/>
      <c r="F52" s="276"/>
      <c r="G52" s="218" t="s">
        <v>806</v>
      </c>
      <c r="H52" s="277" t="str">
        <f>クリーチャー_2!B19&amp;"D6+"&amp;クリーチャー_2!C19+クリーチャー_2!D19</f>
        <v>5D6+0</v>
      </c>
      <c r="I52" s="218" t="s">
        <v>968</v>
      </c>
      <c r="J52" s="274">
        <f>クリーチャー!C32</f>
        <v>0</v>
      </c>
      <c r="K52" s="218" t="s">
        <v>973</v>
      </c>
      <c r="L52" s="278">
        <f>クリーチャー!F32</f>
        <v>0</v>
      </c>
    </row>
    <row r="53" spans="1:254" ht="14.1" hidden="1" customHeight="1"/>
    <row r="54" spans="1:254" s="163" customFormat="1" ht="12.95" hidden="1" customHeight="1" thickBot="1">
      <c r="A54" s="668" t="s">
        <v>711</v>
      </c>
      <c r="B54" s="668"/>
      <c r="C54" s="668"/>
      <c r="D54" s="668"/>
      <c r="E54" s="669" t="s">
        <v>994</v>
      </c>
      <c r="F54" s="670" t="str">
        <f>クリーチャー_3!F19</f>
        <v>1D6</v>
      </c>
      <c r="G54" s="671" t="s">
        <v>995</v>
      </c>
      <c r="H54" s="671"/>
      <c r="I54" s="671"/>
      <c r="J54" s="671"/>
      <c r="K54" s="671"/>
      <c r="L54" s="671"/>
      <c r="M54" s="655" t="s">
        <v>951</v>
      </c>
      <c r="N54" s="616" t="s">
        <v>952</v>
      </c>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c r="CU54" s="616"/>
      <c r="CV54" s="616"/>
      <c r="CW54" s="616"/>
      <c r="CX54" s="616"/>
      <c r="CY54" s="616"/>
      <c r="CZ54" s="616"/>
      <c r="DA54" s="616"/>
      <c r="DB54" s="616"/>
      <c r="DC54" s="616"/>
      <c r="DD54" s="616"/>
      <c r="DE54" s="616"/>
      <c r="DF54" s="616"/>
      <c r="DG54" s="616"/>
      <c r="DH54" s="616"/>
      <c r="DI54" s="616"/>
      <c r="DJ54" s="616"/>
      <c r="DK54" s="616"/>
      <c r="DL54" s="616"/>
      <c r="DM54" s="616"/>
      <c r="DN54" s="616"/>
      <c r="DO54" s="616"/>
      <c r="DP54" s="616"/>
      <c r="DQ54" s="616"/>
      <c r="DR54" s="616"/>
      <c r="DS54" s="616"/>
      <c r="DT54" s="616"/>
      <c r="DU54" s="616"/>
      <c r="DV54" s="616"/>
      <c r="DW54" s="616"/>
      <c r="DX54" s="616"/>
      <c r="DY54" s="616"/>
      <c r="DZ54" s="616"/>
      <c r="EA54" s="616"/>
      <c r="EB54" s="616"/>
      <c r="EC54" s="616"/>
      <c r="ED54" s="616"/>
      <c r="EE54" s="616"/>
      <c r="EF54" s="616"/>
      <c r="EG54" s="616"/>
      <c r="EH54" s="616"/>
      <c r="EI54" s="616"/>
      <c r="EJ54" s="616"/>
      <c r="EK54" s="616"/>
      <c r="EL54" s="616"/>
      <c r="EM54" s="616"/>
      <c r="EN54" s="616"/>
      <c r="EO54" s="616"/>
      <c r="EP54" s="616"/>
      <c r="EQ54" s="616"/>
      <c r="ER54" s="616"/>
      <c r="ES54" s="616"/>
      <c r="ET54" s="616"/>
      <c r="EU54" s="616"/>
      <c r="EV54" s="616"/>
      <c r="EW54" s="616"/>
      <c r="EX54" s="616"/>
      <c r="EY54" s="616"/>
      <c r="EZ54" s="616"/>
      <c r="FA54" s="616"/>
      <c r="FB54" s="616"/>
      <c r="FC54" s="616"/>
      <c r="FD54" s="616"/>
      <c r="FE54" s="616"/>
      <c r="FF54" s="616"/>
      <c r="FG54" s="616"/>
      <c r="FH54" s="616"/>
      <c r="FI54" s="616"/>
      <c r="FJ54" s="616"/>
      <c r="FK54" s="616"/>
      <c r="FL54" s="616"/>
      <c r="FM54" s="616"/>
      <c r="FN54" s="616"/>
      <c r="FO54" s="616"/>
      <c r="FP54" s="616"/>
      <c r="FQ54" s="616"/>
      <c r="FR54" s="616"/>
      <c r="FS54" s="616"/>
      <c r="FT54" s="616"/>
      <c r="FU54" s="616"/>
      <c r="FV54" s="616"/>
      <c r="FW54" s="616"/>
      <c r="FX54" s="616"/>
      <c r="FY54" s="616"/>
      <c r="FZ54" s="616"/>
      <c r="GA54" s="616"/>
      <c r="GB54" s="616"/>
      <c r="GC54" s="616"/>
      <c r="GD54" s="616"/>
      <c r="GE54" s="616"/>
      <c r="GF54" s="616"/>
      <c r="GG54" s="616"/>
      <c r="GH54" s="616"/>
      <c r="GI54" s="616"/>
      <c r="GJ54" s="616"/>
      <c r="GK54" s="616"/>
      <c r="GL54" s="616"/>
      <c r="GM54" s="616"/>
      <c r="GN54" s="616"/>
      <c r="GO54" s="616"/>
      <c r="GP54" s="616"/>
      <c r="GQ54" s="616"/>
      <c r="GR54" s="616"/>
      <c r="GS54" s="616"/>
      <c r="GT54" s="616"/>
      <c r="GU54" s="616"/>
      <c r="GV54" s="616"/>
      <c r="GW54" s="616"/>
      <c r="GX54" s="616"/>
      <c r="GY54" s="616"/>
      <c r="GZ54" s="616"/>
      <c r="HA54" s="616"/>
      <c r="HB54" s="616"/>
      <c r="HC54" s="616"/>
      <c r="HD54" s="616"/>
      <c r="HE54" s="616"/>
      <c r="HF54" s="616"/>
      <c r="HG54" s="616"/>
      <c r="HH54" s="616"/>
      <c r="HI54" s="616"/>
      <c r="HJ54" s="616"/>
      <c r="HK54" s="616"/>
      <c r="HL54" s="616"/>
      <c r="HM54" s="616"/>
      <c r="HN54" s="616"/>
      <c r="HO54" s="616"/>
      <c r="HP54" s="616"/>
      <c r="HQ54" s="616"/>
      <c r="HR54" s="616"/>
      <c r="HS54" s="616"/>
      <c r="HT54" s="616"/>
      <c r="HU54" s="616"/>
      <c r="HV54" s="616"/>
      <c r="HW54" s="616"/>
      <c r="HX54" s="616"/>
      <c r="HY54" s="616"/>
      <c r="HZ54" s="616"/>
      <c r="IA54" s="616"/>
      <c r="IB54" s="616"/>
      <c r="IC54" s="616"/>
      <c r="ID54" s="616"/>
      <c r="IE54" s="616"/>
      <c r="IF54" s="616"/>
      <c r="IG54" s="616"/>
      <c r="IH54" s="616"/>
      <c r="II54" s="616"/>
      <c r="IJ54" s="616"/>
      <c r="IK54" s="616"/>
      <c r="IL54" s="630"/>
      <c r="IM54" s="11"/>
      <c r="IN54" s="11"/>
      <c r="IO54" s="11"/>
      <c r="IP54" s="11"/>
      <c r="IQ54" s="11"/>
      <c r="IR54" s="11"/>
      <c r="IS54" s="11"/>
      <c r="IT54" s="11"/>
    </row>
    <row r="55" spans="1:254" s="163" customFormat="1" ht="12.95" hidden="1" customHeight="1" thickBot="1">
      <c r="A55" s="672">
        <f>クリーチャー_3!D2</f>
        <v>0</v>
      </c>
      <c r="B55" s="672"/>
      <c r="C55" s="672"/>
      <c r="D55" s="672"/>
      <c r="E55" s="669"/>
      <c r="F55" s="670"/>
      <c r="G55" s="255" t="s">
        <v>34</v>
      </c>
      <c r="H55" s="256" t="s">
        <v>978</v>
      </c>
      <c r="I55" s="257" t="s">
        <v>136</v>
      </c>
      <c r="J55" s="256" t="s">
        <v>978</v>
      </c>
      <c r="K55" s="258" t="s">
        <v>209</v>
      </c>
      <c r="L55" s="256" t="s">
        <v>978</v>
      </c>
      <c r="M55" s="655"/>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616"/>
      <c r="BH55" s="616"/>
      <c r="BI55" s="616"/>
      <c r="BJ55" s="616"/>
      <c r="BK55" s="616"/>
      <c r="BL55" s="616"/>
      <c r="BM55" s="616"/>
      <c r="BN55" s="616"/>
      <c r="BO55" s="616"/>
      <c r="BP55" s="61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c r="CU55" s="616"/>
      <c r="CV55" s="616"/>
      <c r="CW55" s="616"/>
      <c r="CX55" s="616"/>
      <c r="CY55" s="616"/>
      <c r="CZ55" s="616"/>
      <c r="DA55" s="616"/>
      <c r="DB55" s="616"/>
      <c r="DC55" s="616"/>
      <c r="DD55" s="616"/>
      <c r="DE55" s="616"/>
      <c r="DF55" s="616"/>
      <c r="DG55" s="616"/>
      <c r="DH55" s="616"/>
      <c r="DI55" s="616"/>
      <c r="DJ55" s="616"/>
      <c r="DK55" s="616"/>
      <c r="DL55" s="616"/>
      <c r="DM55" s="616"/>
      <c r="DN55" s="616"/>
      <c r="DO55" s="616"/>
      <c r="DP55" s="616"/>
      <c r="DQ55" s="616"/>
      <c r="DR55" s="616"/>
      <c r="DS55" s="616"/>
      <c r="DT55" s="616"/>
      <c r="DU55" s="616"/>
      <c r="DV55" s="616"/>
      <c r="DW55" s="616"/>
      <c r="DX55" s="616"/>
      <c r="DY55" s="616"/>
      <c r="DZ55" s="616"/>
      <c r="EA55" s="616"/>
      <c r="EB55" s="616"/>
      <c r="EC55" s="616"/>
      <c r="ED55" s="616"/>
      <c r="EE55" s="616"/>
      <c r="EF55" s="616"/>
      <c r="EG55" s="616"/>
      <c r="EH55" s="616"/>
      <c r="EI55" s="616"/>
      <c r="EJ55" s="616"/>
      <c r="EK55" s="616"/>
      <c r="EL55" s="616"/>
      <c r="EM55" s="616"/>
      <c r="EN55" s="616"/>
      <c r="EO55" s="616"/>
      <c r="EP55" s="616"/>
      <c r="EQ55" s="616"/>
      <c r="ER55" s="616"/>
      <c r="ES55" s="616"/>
      <c r="ET55" s="616"/>
      <c r="EU55" s="616"/>
      <c r="EV55" s="616"/>
      <c r="EW55" s="616"/>
      <c r="EX55" s="616"/>
      <c r="EY55" s="616"/>
      <c r="EZ55" s="616"/>
      <c r="FA55" s="616"/>
      <c r="FB55" s="616"/>
      <c r="FC55" s="616"/>
      <c r="FD55" s="616"/>
      <c r="FE55" s="616"/>
      <c r="FF55" s="616"/>
      <c r="FG55" s="616"/>
      <c r="FH55" s="616"/>
      <c r="FI55" s="616"/>
      <c r="FJ55" s="616"/>
      <c r="FK55" s="616"/>
      <c r="FL55" s="616"/>
      <c r="FM55" s="616"/>
      <c r="FN55" s="616"/>
      <c r="FO55" s="616"/>
      <c r="FP55" s="616"/>
      <c r="FQ55" s="616"/>
      <c r="FR55" s="616"/>
      <c r="FS55" s="616"/>
      <c r="FT55" s="616"/>
      <c r="FU55" s="616"/>
      <c r="FV55" s="616"/>
      <c r="FW55" s="616"/>
      <c r="FX55" s="616"/>
      <c r="FY55" s="616"/>
      <c r="FZ55" s="616"/>
      <c r="GA55" s="616"/>
      <c r="GB55" s="616"/>
      <c r="GC55" s="616"/>
      <c r="GD55" s="616"/>
      <c r="GE55" s="616"/>
      <c r="GF55" s="616"/>
      <c r="GG55" s="616"/>
      <c r="GH55" s="616"/>
      <c r="GI55" s="616"/>
      <c r="GJ55" s="616"/>
      <c r="GK55" s="616"/>
      <c r="GL55" s="616"/>
      <c r="GM55" s="616"/>
      <c r="GN55" s="616"/>
      <c r="GO55" s="616"/>
      <c r="GP55" s="616"/>
      <c r="GQ55" s="616"/>
      <c r="GR55" s="616"/>
      <c r="GS55" s="616"/>
      <c r="GT55" s="616"/>
      <c r="GU55" s="616"/>
      <c r="GV55" s="616"/>
      <c r="GW55" s="616"/>
      <c r="GX55" s="616"/>
      <c r="GY55" s="616"/>
      <c r="GZ55" s="616"/>
      <c r="HA55" s="616"/>
      <c r="HB55" s="616"/>
      <c r="HC55" s="616"/>
      <c r="HD55" s="616"/>
      <c r="HE55" s="616"/>
      <c r="HF55" s="616"/>
      <c r="HG55" s="616"/>
      <c r="HH55" s="616"/>
      <c r="HI55" s="616"/>
      <c r="HJ55" s="616"/>
      <c r="HK55" s="616"/>
      <c r="HL55" s="616"/>
      <c r="HM55" s="616"/>
      <c r="HN55" s="616"/>
      <c r="HO55" s="616"/>
      <c r="HP55" s="616"/>
      <c r="HQ55" s="616"/>
      <c r="HR55" s="616"/>
      <c r="HS55" s="616"/>
      <c r="HT55" s="616"/>
      <c r="HU55" s="616"/>
      <c r="HV55" s="616"/>
      <c r="HW55" s="616"/>
      <c r="HX55" s="616"/>
      <c r="HY55" s="616"/>
      <c r="HZ55" s="616"/>
      <c r="IA55" s="616"/>
      <c r="IB55" s="616"/>
      <c r="IC55" s="616"/>
      <c r="ID55" s="616"/>
      <c r="IE55" s="616"/>
      <c r="IF55" s="616"/>
      <c r="IG55" s="616"/>
      <c r="IH55" s="616"/>
      <c r="II55" s="616"/>
      <c r="IJ55" s="616"/>
      <c r="IK55" s="616"/>
      <c r="IL55" s="616"/>
      <c r="IM55" s="11"/>
      <c r="IN55" s="11"/>
      <c r="IO55" s="11"/>
      <c r="IP55" s="11"/>
      <c r="IQ55" s="11"/>
      <c r="IR55" s="11"/>
      <c r="IS55" s="11"/>
      <c r="IT55" s="11"/>
    </row>
    <row r="56" spans="1:254" s="163" customFormat="1" ht="12.95" hidden="1" customHeight="1" thickBot="1">
      <c r="A56" s="672"/>
      <c r="B56" s="672"/>
      <c r="C56" s="672"/>
      <c r="D56" s="672"/>
      <c r="E56" s="673" t="s">
        <v>996</v>
      </c>
      <c r="F56" s="681" t="str">
        <f>クリーチャー_3!G19</f>
        <v>1D6</v>
      </c>
      <c r="G56" s="259" t="s">
        <v>92</v>
      </c>
      <c r="H56" s="256" t="s">
        <v>978</v>
      </c>
      <c r="I56" s="260" t="s">
        <v>171</v>
      </c>
      <c r="J56" s="256" t="s">
        <v>978</v>
      </c>
      <c r="K56" s="261" t="s">
        <v>248</v>
      </c>
      <c r="L56" s="256" t="s">
        <v>978</v>
      </c>
      <c r="M56" s="655"/>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c r="CU56" s="616"/>
      <c r="CV56" s="616"/>
      <c r="CW56" s="616"/>
      <c r="CX56" s="616"/>
      <c r="CY56" s="616"/>
      <c r="CZ56" s="616"/>
      <c r="DA56" s="616"/>
      <c r="DB56" s="616"/>
      <c r="DC56" s="616"/>
      <c r="DD56" s="616"/>
      <c r="DE56" s="616"/>
      <c r="DF56" s="616"/>
      <c r="DG56" s="616"/>
      <c r="DH56" s="616"/>
      <c r="DI56" s="616"/>
      <c r="DJ56" s="616"/>
      <c r="DK56" s="616"/>
      <c r="DL56" s="616"/>
      <c r="DM56" s="616"/>
      <c r="DN56" s="616"/>
      <c r="DO56" s="616"/>
      <c r="DP56" s="616"/>
      <c r="DQ56" s="616"/>
      <c r="DR56" s="616"/>
      <c r="DS56" s="616"/>
      <c r="DT56" s="616"/>
      <c r="DU56" s="616"/>
      <c r="DV56" s="616"/>
      <c r="DW56" s="616"/>
      <c r="DX56" s="616"/>
      <c r="DY56" s="616"/>
      <c r="DZ56" s="616"/>
      <c r="EA56" s="616"/>
      <c r="EB56" s="616"/>
      <c r="EC56" s="616"/>
      <c r="ED56" s="616"/>
      <c r="EE56" s="616"/>
      <c r="EF56" s="616"/>
      <c r="EG56" s="616"/>
      <c r="EH56" s="616"/>
      <c r="EI56" s="616"/>
      <c r="EJ56" s="616"/>
      <c r="EK56" s="616"/>
      <c r="EL56" s="616"/>
      <c r="EM56" s="616"/>
      <c r="EN56" s="616"/>
      <c r="EO56" s="616"/>
      <c r="EP56" s="616"/>
      <c r="EQ56" s="616"/>
      <c r="ER56" s="616"/>
      <c r="ES56" s="616"/>
      <c r="ET56" s="616"/>
      <c r="EU56" s="616"/>
      <c r="EV56" s="616"/>
      <c r="EW56" s="616"/>
      <c r="EX56" s="616"/>
      <c r="EY56" s="616"/>
      <c r="EZ56" s="616"/>
      <c r="FA56" s="616"/>
      <c r="FB56" s="616"/>
      <c r="FC56" s="616"/>
      <c r="FD56" s="616"/>
      <c r="FE56" s="616"/>
      <c r="FF56" s="616"/>
      <c r="FG56" s="616"/>
      <c r="FH56" s="616"/>
      <c r="FI56" s="616"/>
      <c r="FJ56" s="616"/>
      <c r="FK56" s="616"/>
      <c r="FL56" s="616"/>
      <c r="FM56" s="616"/>
      <c r="FN56" s="616"/>
      <c r="FO56" s="616"/>
      <c r="FP56" s="616"/>
      <c r="FQ56" s="616"/>
      <c r="FR56" s="616"/>
      <c r="FS56" s="616"/>
      <c r="FT56" s="616"/>
      <c r="FU56" s="616"/>
      <c r="FV56" s="616"/>
      <c r="FW56" s="616"/>
      <c r="FX56" s="616"/>
      <c r="FY56" s="616"/>
      <c r="FZ56" s="616"/>
      <c r="GA56" s="616"/>
      <c r="GB56" s="616"/>
      <c r="GC56" s="616"/>
      <c r="GD56" s="616"/>
      <c r="GE56" s="616"/>
      <c r="GF56" s="616"/>
      <c r="GG56" s="616"/>
      <c r="GH56" s="616"/>
      <c r="GI56" s="616"/>
      <c r="GJ56" s="616"/>
      <c r="GK56" s="616"/>
      <c r="GL56" s="616"/>
      <c r="GM56" s="616"/>
      <c r="GN56" s="616"/>
      <c r="GO56" s="616"/>
      <c r="GP56" s="616"/>
      <c r="GQ56" s="616"/>
      <c r="GR56" s="616"/>
      <c r="GS56" s="616"/>
      <c r="GT56" s="616"/>
      <c r="GU56" s="616"/>
      <c r="GV56" s="616"/>
      <c r="GW56" s="616"/>
      <c r="GX56" s="616"/>
      <c r="GY56" s="616"/>
      <c r="GZ56" s="616"/>
      <c r="HA56" s="616"/>
      <c r="HB56" s="616"/>
      <c r="HC56" s="616"/>
      <c r="HD56" s="616"/>
      <c r="HE56" s="616"/>
      <c r="HF56" s="616"/>
      <c r="HG56" s="616"/>
      <c r="HH56" s="616"/>
      <c r="HI56" s="616"/>
      <c r="HJ56" s="616"/>
      <c r="HK56" s="616"/>
      <c r="HL56" s="616"/>
      <c r="HM56" s="616"/>
      <c r="HN56" s="616"/>
      <c r="HO56" s="616"/>
      <c r="HP56" s="616"/>
      <c r="HQ56" s="616"/>
      <c r="HR56" s="616"/>
      <c r="HS56" s="616"/>
      <c r="HT56" s="616"/>
      <c r="HU56" s="616"/>
      <c r="HV56" s="616"/>
      <c r="HW56" s="616"/>
      <c r="HX56" s="616"/>
      <c r="HY56" s="616"/>
      <c r="HZ56" s="616"/>
      <c r="IA56" s="616"/>
      <c r="IB56" s="616"/>
      <c r="IC56" s="616"/>
      <c r="ID56" s="616"/>
      <c r="IE56" s="616"/>
      <c r="IF56" s="616"/>
      <c r="IG56" s="616"/>
      <c r="IH56" s="616"/>
      <c r="II56" s="616"/>
      <c r="IJ56" s="616"/>
      <c r="IK56" s="616"/>
      <c r="IL56" s="616"/>
      <c r="IM56" s="11"/>
      <c r="IN56" s="11"/>
      <c r="IO56" s="11"/>
      <c r="IP56" s="11"/>
      <c r="IQ56" s="11"/>
      <c r="IR56" s="11"/>
      <c r="IS56" s="11"/>
      <c r="IT56" s="11"/>
    </row>
    <row r="57" spans="1:254" s="163" customFormat="1" ht="12.95" hidden="1" customHeight="1" thickBot="1">
      <c r="A57" s="672"/>
      <c r="B57" s="672"/>
      <c r="C57" s="672"/>
      <c r="D57" s="672"/>
      <c r="E57" s="673"/>
      <c r="F57" s="681"/>
      <c r="G57" s="262" t="s">
        <v>287</v>
      </c>
      <c r="H57" s="256" t="s">
        <v>978</v>
      </c>
      <c r="I57" s="261" t="s">
        <v>348</v>
      </c>
      <c r="J57" s="256" t="s">
        <v>978</v>
      </c>
      <c r="K57" s="261" t="s">
        <v>402</v>
      </c>
      <c r="L57" s="256" t="s">
        <v>978</v>
      </c>
      <c r="M57" s="655"/>
      <c r="N57" s="655"/>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c r="CU57" s="616"/>
      <c r="CV57" s="616"/>
      <c r="CW57" s="616"/>
      <c r="CX57" s="616"/>
      <c r="CY57" s="616"/>
      <c r="CZ57" s="616"/>
      <c r="DA57" s="616"/>
      <c r="DB57" s="616"/>
      <c r="DC57" s="616"/>
      <c r="DD57" s="616"/>
      <c r="DE57" s="616"/>
      <c r="DF57" s="616"/>
      <c r="DG57" s="616"/>
      <c r="DH57" s="616"/>
      <c r="DI57" s="616"/>
      <c r="DJ57" s="616"/>
      <c r="DK57" s="616"/>
      <c r="DL57" s="616"/>
      <c r="DM57" s="616"/>
      <c r="DN57" s="616"/>
      <c r="DO57" s="616"/>
      <c r="DP57" s="616"/>
      <c r="DQ57" s="616"/>
      <c r="DR57" s="616"/>
      <c r="DS57" s="616"/>
      <c r="DT57" s="616"/>
      <c r="DU57" s="616"/>
      <c r="DV57" s="616"/>
      <c r="DW57" s="616"/>
      <c r="DX57" s="616"/>
      <c r="DY57" s="616"/>
      <c r="DZ57" s="616"/>
      <c r="EA57" s="616"/>
      <c r="EB57" s="616"/>
      <c r="EC57" s="616"/>
      <c r="ED57" s="616"/>
      <c r="EE57" s="616"/>
      <c r="EF57" s="616"/>
      <c r="EG57" s="616"/>
      <c r="EH57" s="616"/>
      <c r="EI57" s="616"/>
      <c r="EJ57" s="616"/>
      <c r="EK57" s="616"/>
      <c r="EL57" s="616"/>
      <c r="EM57" s="616"/>
      <c r="EN57" s="616"/>
      <c r="EO57" s="616"/>
      <c r="EP57" s="616"/>
      <c r="EQ57" s="616"/>
      <c r="ER57" s="616"/>
      <c r="ES57" s="616"/>
      <c r="ET57" s="616"/>
      <c r="EU57" s="616"/>
      <c r="EV57" s="616"/>
      <c r="EW57" s="616"/>
      <c r="EX57" s="616"/>
      <c r="EY57" s="616"/>
      <c r="EZ57" s="616"/>
      <c r="FA57" s="616"/>
      <c r="FB57" s="616"/>
      <c r="FC57" s="616"/>
      <c r="FD57" s="616"/>
      <c r="FE57" s="616"/>
      <c r="FF57" s="616"/>
      <c r="FG57" s="616"/>
      <c r="FH57" s="616"/>
      <c r="FI57" s="616"/>
      <c r="FJ57" s="616"/>
      <c r="FK57" s="616"/>
      <c r="FL57" s="616"/>
      <c r="FM57" s="616"/>
      <c r="FN57" s="616"/>
      <c r="FO57" s="616"/>
      <c r="FP57" s="616"/>
      <c r="FQ57" s="616"/>
      <c r="FR57" s="616"/>
      <c r="FS57" s="616"/>
      <c r="FT57" s="616"/>
      <c r="FU57" s="616"/>
      <c r="FV57" s="616"/>
      <c r="FW57" s="616"/>
      <c r="FX57" s="616"/>
      <c r="FY57" s="616"/>
      <c r="FZ57" s="616"/>
      <c r="GA57" s="616"/>
      <c r="GB57" s="616"/>
      <c r="GC57" s="616"/>
      <c r="GD57" s="616"/>
      <c r="GE57" s="616"/>
      <c r="GF57" s="616"/>
      <c r="GG57" s="616"/>
      <c r="GH57" s="616"/>
      <c r="GI57" s="616"/>
      <c r="GJ57" s="616"/>
      <c r="GK57" s="616"/>
      <c r="GL57" s="616"/>
      <c r="GM57" s="616"/>
      <c r="GN57" s="616"/>
      <c r="GO57" s="616"/>
      <c r="GP57" s="616"/>
      <c r="GQ57" s="616"/>
      <c r="GR57" s="616"/>
      <c r="GS57" s="616"/>
      <c r="GT57" s="616"/>
      <c r="GU57" s="616"/>
      <c r="GV57" s="616"/>
      <c r="GW57" s="616"/>
      <c r="GX57" s="616"/>
      <c r="GY57" s="616"/>
      <c r="GZ57" s="616"/>
      <c r="HA57" s="616"/>
      <c r="HB57" s="616"/>
      <c r="HC57" s="616"/>
      <c r="HD57" s="616"/>
      <c r="HE57" s="616"/>
      <c r="HF57" s="616"/>
      <c r="HG57" s="616"/>
      <c r="HH57" s="616"/>
      <c r="HI57" s="616"/>
      <c r="HJ57" s="616"/>
      <c r="HK57" s="616"/>
      <c r="HL57" s="616"/>
      <c r="HM57" s="616"/>
      <c r="HN57" s="616"/>
      <c r="HO57" s="616"/>
      <c r="HP57" s="616"/>
      <c r="HQ57" s="616"/>
      <c r="HR57" s="616"/>
      <c r="HS57" s="616"/>
      <c r="HT57" s="616"/>
      <c r="HU57" s="616"/>
      <c r="HV57" s="616"/>
      <c r="HW57" s="616"/>
      <c r="HX57" s="616"/>
      <c r="HY57" s="616"/>
      <c r="HZ57" s="616"/>
      <c r="IA57" s="616"/>
      <c r="IB57" s="616"/>
      <c r="IC57" s="616"/>
      <c r="ID57" s="616"/>
      <c r="IE57" s="616"/>
      <c r="IF57" s="616"/>
      <c r="IG57" s="616"/>
      <c r="IH57" s="616"/>
      <c r="II57" s="616"/>
      <c r="IJ57" s="616"/>
      <c r="IK57" s="616"/>
      <c r="IL57" s="616"/>
      <c r="IM57" s="11"/>
      <c r="IN57" s="11"/>
      <c r="IO57" s="11"/>
      <c r="IP57" s="11"/>
      <c r="IQ57" s="11"/>
      <c r="IR57" s="11"/>
      <c r="IS57" s="11"/>
      <c r="IT57" s="11"/>
    </row>
    <row r="58" spans="1:254" s="163" customFormat="1" ht="12" hidden="1" customHeight="1" thickBot="1">
      <c r="A58" s="682" t="s">
        <v>957</v>
      </c>
      <c r="B58" s="682"/>
      <c r="C58" s="679" t="s">
        <v>800</v>
      </c>
      <c r="D58" s="678">
        <f>クリーチャー_3!C16+クリーチャー_3!D16</f>
        <v>0</v>
      </c>
      <c r="E58" s="679" t="s">
        <v>997</v>
      </c>
      <c r="F58" s="680">
        <f>クリーチャー_3!H5</f>
        <v>12</v>
      </c>
      <c r="G58" s="263" t="s">
        <v>320</v>
      </c>
      <c r="H58" s="256" t="s">
        <v>978</v>
      </c>
      <c r="I58" s="264" t="s">
        <v>375</v>
      </c>
      <c r="J58" s="256" t="s">
        <v>978</v>
      </c>
      <c r="K58" s="264" t="s">
        <v>298</v>
      </c>
      <c r="L58" s="256" t="s">
        <v>978</v>
      </c>
      <c r="M58" s="655"/>
      <c r="N58" s="655"/>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c r="CU58" s="616"/>
      <c r="CV58" s="616"/>
      <c r="CW58" s="616"/>
      <c r="CX58" s="616"/>
      <c r="CY58" s="616"/>
      <c r="CZ58" s="616"/>
      <c r="DA58" s="616"/>
      <c r="DB58" s="616"/>
      <c r="DC58" s="616"/>
      <c r="DD58" s="616"/>
      <c r="DE58" s="616"/>
      <c r="DF58" s="616"/>
      <c r="DG58" s="616"/>
      <c r="DH58" s="616"/>
      <c r="DI58" s="616"/>
      <c r="DJ58" s="616"/>
      <c r="DK58" s="616"/>
      <c r="DL58" s="616"/>
      <c r="DM58" s="616"/>
      <c r="DN58" s="616"/>
      <c r="DO58" s="616"/>
      <c r="DP58" s="616"/>
      <c r="DQ58" s="616"/>
      <c r="DR58" s="616"/>
      <c r="DS58" s="616"/>
      <c r="DT58" s="616"/>
      <c r="DU58" s="616"/>
      <c r="DV58" s="616"/>
      <c r="DW58" s="616"/>
      <c r="DX58" s="616"/>
      <c r="DY58" s="616"/>
      <c r="DZ58" s="616"/>
      <c r="EA58" s="616"/>
      <c r="EB58" s="616"/>
      <c r="EC58" s="616"/>
      <c r="ED58" s="616"/>
      <c r="EE58" s="616"/>
      <c r="EF58" s="616"/>
      <c r="EG58" s="616"/>
      <c r="EH58" s="616"/>
      <c r="EI58" s="616"/>
      <c r="EJ58" s="616"/>
      <c r="EK58" s="616"/>
      <c r="EL58" s="616"/>
      <c r="EM58" s="616"/>
      <c r="EN58" s="616"/>
      <c r="EO58" s="616"/>
      <c r="EP58" s="616"/>
      <c r="EQ58" s="616"/>
      <c r="ER58" s="616"/>
      <c r="ES58" s="616"/>
      <c r="ET58" s="616"/>
      <c r="EU58" s="616"/>
      <c r="EV58" s="616"/>
      <c r="EW58" s="616"/>
      <c r="EX58" s="616"/>
      <c r="EY58" s="616"/>
      <c r="EZ58" s="616"/>
      <c r="FA58" s="616"/>
      <c r="FB58" s="616"/>
      <c r="FC58" s="616"/>
      <c r="FD58" s="616"/>
      <c r="FE58" s="616"/>
      <c r="FF58" s="616"/>
      <c r="FG58" s="616"/>
      <c r="FH58" s="616"/>
      <c r="FI58" s="616"/>
      <c r="FJ58" s="616"/>
      <c r="FK58" s="616"/>
      <c r="FL58" s="616"/>
      <c r="FM58" s="616"/>
      <c r="FN58" s="616"/>
      <c r="FO58" s="616"/>
      <c r="FP58" s="616"/>
      <c r="FQ58" s="616"/>
      <c r="FR58" s="616"/>
      <c r="FS58" s="616"/>
      <c r="FT58" s="616"/>
      <c r="FU58" s="616"/>
      <c r="FV58" s="616"/>
      <c r="FW58" s="616"/>
      <c r="FX58" s="616"/>
      <c r="FY58" s="616"/>
      <c r="FZ58" s="616"/>
      <c r="GA58" s="616"/>
      <c r="GB58" s="616"/>
      <c r="GC58" s="616"/>
      <c r="GD58" s="616"/>
      <c r="GE58" s="616"/>
      <c r="GF58" s="616"/>
      <c r="GG58" s="616"/>
      <c r="GH58" s="616"/>
      <c r="GI58" s="616"/>
      <c r="GJ58" s="616"/>
      <c r="GK58" s="616"/>
      <c r="GL58" s="616"/>
      <c r="GM58" s="616"/>
      <c r="GN58" s="616"/>
      <c r="GO58" s="616"/>
      <c r="GP58" s="616"/>
      <c r="GQ58" s="616"/>
      <c r="GR58" s="616"/>
      <c r="GS58" s="616"/>
      <c r="GT58" s="616"/>
      <c r="GU58" s="616"/>
      <c r="GV58" s="616"/>
      <c r="GW58" s="616"/>
      <c r="GX58" s="616"/>
      <c r="GY58" s="616"/>
      <c r="GZ58" s="616"/>
      <c r="HA58" s="616"/>
      <c r="HB58" s="616"/>
      <c r="HC58" s="616"/>
      <c r="HD58" s="616"/>
      <c r="HE58" s="616"/>
      <c r="HF58" s="616"/>
      <c r="HG58" s="616"/>
      <c r="HH58" s="616"/>
      <c r="HI58" s="616"/>
      <c r="HJ58" s="616"/>
      <c r="HK58" s="616"/>
      <c r="HL58" s="616"/>
      <c r="HM58" s="616"/>
      <c r="HN58" s="616"/>
      <c r="HO58" s="616"/>
      <c r="HP58" s="616"/>
      <c r="HQ58" s="616"/>
      <c r="HR58" s="616"/>
      <c r="HS58" s="616"/>
      <c r="HT58" s="616"/>
      <c r="HU58" s="616"/>
      <c r="HV58" s="616"/>
      <c r="HW58" s="616"/>
      <c r="HX58" s="616"/>
      <c r="HY58" s="616"/>
      <c r="HZ58" s="616"/>
      <c r="IA58" s="616"/>
      <c r="IB58" s="616"/>
      <c r="IC58" s="616"/>
      <c r="ID58" s="616"/>
      <c r="IE58" s="616"/>
      <c r="IF58" s="616"/>
      <c r="IG58" s="616"/>
      <c r="IH58" s="616"/>
      <c r="II58" s="616"/>
      <c r="IJ58" s="616"/>
      <c r="IK58" s="616"/>
      <c r="IL58" s="616"/>
      <c r="IM58" s="11"/>
      <c r="IN58" s="11"/>
      <c r="IO58" s="11"/>
      <c r="IP58" s="11"/>
      <c r="IQ58" s="11"/>
      <c r="IR58" s="11"/>
      <c r="IS58" s="11"/>
      <c r="IT58" s="11"/>
    </row>
    <row r="59" spans="1:254" s="163" customFormat="1" ht="12.95" hidden="1" customHeight="1" thickBot="1">
      <c r="A59" s="164">
        <f>B59+SUM(O60:IL60)</f>
        <v>0</v>
      </c>
      <c r="B59" s="165">
        <f>J60</f>
        <v>0</v>
      </c>
      <c r="C59" s="679"/>
      <c r="D59" s="678"/>
      <c r="E59" s="679"/>
      <c r="F59" s="680"/>
      <c r="G59" s="265"/>
      <c r="H59" s="265"/>
      <c r="I59" s="265"/>
      <c r="J59" s="265"/>
      <c r="K59" s="265"/>
      <c r="L59" s="77"/>
      <c r="M59" s="655"/>
      <c r="N59" s="655"/>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c r="CU59" s="616"/>
      <c r="CV59" s="616"/>
      <c r="CW59" s="616"/>
      <c r="CX59" s="616"/>
      <c r="CY59" s="616"/>
      <c r="CZ59" s="616"/>
      <c r="DA59" s="616"/>
      <c r="DB59" s="616"/>
      <c r="DC59" s="616"/>
      <c r="DD59" s="616"/>
      <c r="DE59" s="616"/>
      <c r="DF59" s="616"/>
      <c r="DG59" s="616"/>
      <c r="DH59" s="616"/>
      <c r="DI59" s="616"/>
      <c r="DJ59" s="616"/>
      <c r="DK59" s="616"/>
      <c r="DL59" s="616"/>
      <c r="DM59" s="616"/>
      <c r="DN59" s="616"/>
      <c r="DO59" s="616"/>
      <c r="DP59" s="616"/>
      <c r="DQ59" s="616"/>
      <c r="DR59" s="616"/>
      <c r="DS59" s="616"/>
      <c r="DT59" s="616"/>
      <c r="DU59" s="616"/>
      <c r="DV59" s="616"/>
      <c r="DW59" s="616"/>
      <c r="DX59" s="616"/>
      <c r="DY59" s="616"/>
      <c r="DZ59" s="616"/>
      <c r="EA59" s="616"/>
      <c r="EB59" s="616"/>
      <c r="EC59" s="616"/>
      <c r="ED59" s="616"/>
      <c r="EE59" s="616"/>
      <c r="EF59" s="616"/>
      <c r="EG59" s="616"/>
      <c r="EH59" s="616"/>
      <c r="EI59" s="616"/>
      <c r="EJ59" s="616"/>
      <c r="EK59" s="616"/>
      <c r="EL59" s="616"/>
      <c r="EM59" s="616"/>
      <c r="EN59" s="616"/>
      <c r="EO59" s="616"/>
      <c r="EP59" s="616"/>
      <c r="EQ59" s="616"/>
      <c r="ER59" s="616"/>
      <c r="ES59" s="616"/>
      <c r="ET59" s="616"/>
      <c r="EU59" s="616"/>
      <c r="EV59" s="616"/>
      <c r="EW59" s="616"/>
      <c r="EX59" s="616"/>
      <c r="EY59" s="616"/>
      <c r="EZ59" s="616"/>
      <c r="FA59" s="616"/>
      <c r="FB59" s="616"/>
      <c r="FC59" s="616"/>
      <c r="FD59" s="616"/>
      <c r="FE59" s="616"/>
      <c r="FF59" s="616"/>
      <c r="FG59" s="616"/>
      <c r="FH59" s="616"/>
      <c r="FI59" s="616"/>
      <c r="FJ59" s="616"/>
      <c r="FK59" s="616"/>
      <c r="FL59" s="616"/>
      <c r="FM59" s="616"/>
      <c r="FN59" s="616"/>
      <c r="FO59" s="616"/>
      <c r="FP59" s="616"/>
      <c r="FQ59" s="616"/>
      <c r="FR59" s="616"/>
      <c r="FS59" s="616"/>
      <c r="FT59" s="616"/>
      <c r="FU59" s="616"/>
      <c r="FV59" s="616"/>
      <c r="FW59" s="616"/>
      <c r="FX59" s="616"/>
      <c r="FY59" s="616"/>
      <c r="FZ59" s="616"/>
      <c r="GA59" s="616"/>
      <c r="GB59" s="616"/>
      <c r="GC59" s="616"/>
      <c r="GD59" s="616"/>
      <c r="GE59" s="616"/>
      <c r="GF59" s="616"/>
      <c r="GG59" s="616"/>
      <c r="GH59" s="616"/>
      <c r="GI59" s="616"/>
      <c r="GJ59" s="616"/>
      <c r="GK59" s="616"/>
      <c r="GL59" s="616"/>
      <c r="GM59" s="616"/>
      <c r="GN59" s="616"/>
      <c r="GO59" s="616"/>
      <c r="GP59" s="616"/>
      <c r="GQ59" s="616"/>
      <c r="GR59" s="616"/>
      <c r="GS59" s="616"/>
      <c r="GT59" s="616"/>
      <c r="GU59" s="616"/>
      <c r="GV59" s="616"/>
      <c r="GW59" s="616"/>
      <c r="GX59" s="616"/>
      <c r="GY59" s="616"/>
      <c r="GZ59" s="616"/>
      <c r="HA59" s="616"/>
      <c r="HB59" s="616"/>
      <c r="HC59" s="616"/>
      <c r="HD59" s="616"/>
      <c r="HE59" s="616"/>
      <c r="HF59" s="616"/>
      <c r="HG59" s="616"/>
      <c r="HH59" s="616"/>
      <c r="HI59" s="616"/>
      <c r="HJ59" s="616"/>
      <c r="HK59" s="616"/>
      <c r="HL59" s="616"/>
      <c r="HM59" s="616"/>
      <c r="HN59" s="616"/>
      <c r="HO59" s="616"/>
      <c r="HP59" s="616"/>
      <c r="HQ59" s="616"/>
      <c r="HR59" s="616"/>
      <c r="HS59" s="616"/>
      <c r="HT59" s="616"/>
      <c r="HU59" s="616"/>
      <c r="HV59" s="616"/>
      <c r="HW59" s="616"/>
      <c r="HX59" s="616"/>
      <c r="HY59" s="616"/>
      <c r="HZ59" s="616"/>
      <c r="IA59" s="616"/>
      <c r="IB59" s="616"/>
      <c r="IC59" s="616"/>
      <c r="ID59" s="616"/>
      <c r="IE59" s="616"/>
      <c r="IF59" s="616"/>
      <c r="IG59" s="616"/>
      <c r="IH59" s="616"/>
      <c r="II59" s="616"/>
      <c r="IJ59" s="616"/>
      <c r="IK59" s="616"/>
      <c r="IL59" s="616"/>
      <c r="IM59" s="11"/>
      <c r="IN59" s="11"/>
      <c r="IO59" s="11"/>
      <c r="IP59" s="11"/>
      <c r="IQ59" s="11"/>
      <c r="IR59" s="11"/>
      <c r="IS59" s="11"/>
      <c r="IT59" s="11"/>
    </row>
    <row r="60" spans="1:254" s="190" customFormat="1" ht="12.95" hidden="1" customHeight="1">
      <c r="A60" s="266" t="s">
        <v>896</v>
      </c>
      <c r="B60" s="267">
        <f>クリーチャー_3!C12+クリーチャー_3!D12</f>
        <v>0</v>
      </c>
      <c r="C60" s="268" t="s">
        <v>897</v>
      </c>
      <c r="D60" s="269">
        <f>クリーチャー_3!C13+クリーチャー_3!D13</f>
        <v>0</v>
      </c>
      <c r="E60" s="270" t="s">
        <v>808</v>
      </c>
      <c r="F60" s="271">
        <f>クリーチャー!C11+クリーチャー!D11</f>
        <v>0</v>
      </c>
      <c r="G60" s="621" t="s">
        <v>963</v>
      </c>
      <c r="H60" s="621"/>
      <c r="I60" s="185" t="s">
        <v>964</v>
      </c>
      <c r="J60" s="186">
        <f>クリーチャー_3!D5</f>
        <v>0</v>
      </c>
      <c r="K60" s="272"/>
      <c r="L60" s="273"/>
      <c r="M60" s="188" t="s">
        <v>962</v>
      </c>
      <c r="N60" s="186" t="s">
        <v>952</v>
      </c>
      <c r="O60" s="186"/>
      <c r="IL60" s="191"/>
      <c r="IM60" s="11"/>
      <c r="IN60" s="11"/>
      <c r="IO60" s="11"/>
      <c r="IP60" s="11"/>
      <c r="IQ60" s="11"/>
      <c r="IR60" s="11"/>
      <c r="IS60" s="11"/>
      <c r="IT60" s="11"/>
    </row>
    <row r="61" spans="1:254" s="11" customFormat="1" ht="12" hidden="1" customHeight="1" thickBot="1">
      <c r="A61" s="249" t="s">
        <v>363</v>
      </c>
      <c r="B61" s="274">
        <f>クリーチャー_3!C14+クリーチャー_3!D14</f>
        <v>0</v>
      </c>
      <c r="C61" s="218" t="s">
        <v>972</v>
      </c>
      <c r="D61" s="275">
        <f>クリーチャー_3!C15+クリーチャー_3!D15</f>
        <v>0</v>
      </c>
      <c r="E61" s="276"/>
      <c r="F61" s="276"/>
      <c r="G61" s="218" t="s">
        <v>806</v>
      </c>
      <c r="H61" s="277" t="str">
        <f>クリーチャー_3!B19&amp;"D6+"&amp;クリーチャー_3!C19+クリーチャー_3!D19</f>
        <v>5D6+0</v>
      </c>
      <c r="I61" s="218" t="s">
        <v>968</v>
      </c>
      <c r="J61" s="274" t="e">
        <f>クリーチャー!#REF!</f>
        <v>#REF!</v>
      </c>
      <c r="K61" s="218" t="s">
        <v>973</v>
      </c>
      <c r="L61" s="278" t="e">
        <f>クリーチャー!#REF!</f>
        <v>#REF!</v>
      </c>
    </row>
    <row r="62" spans="1:254" ht="14.1" hidden="1" customHeight="1"/>
    <row r="63" spans="1:254" ht="14.1" customHeight="1" thickBot="1"/>
    <row r="64" spans="1:254" s="163" customFormat="1" ht="12.95" customHeight="1" thickBot="1">
      <c r="A64" s="611" t="s">
        <v>711</v>
      </c>
      <c r="B64" s="611"/>
      <c r="C64" s="611"/>
      <c r="D64" s="611"/>
      <c r="E64" s="653" t="s">
        <v>712</v>
      </c>
      <c r="F64" s="653"/>
      <c r="G64" s="613" t="s">
        <v>1</v>
      </c>
      <c r="H64" s="613"/>
      <c r="I64" s="613" t="s">
        <v>382</v>
      </c>
      <c r="J64" s="613"/>
      <c r="K64" s="613"/>
      <c r="L64" s="613"/>
      <c r="M64" s="655" t="s">
        <v>951</v>
      </c>
      <c r="N64" s="616" t="s">
        <v>952</v>
      </c>
      <c r="O64" s="616" t="s">
        <v>998</v>
      </c>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c r="CU64" s="616"/>
      <c r="CV64" s="616"/>
      <c r="CW64" s="616"/>
      <c r="CX64" s="616"/>
      <c r="CY64" s="616"/>
      <c r="CZ64" s="616"/>
      <c r="DA64" s="616"/>
      <c r="DB64" s="616"/>
      <c r="DC64" s="616"/>
      <c r="DD64" s="616"/>
      <c r="DE64" s="616"/>
      <c r="DF64" s="616"/>
      <c r="DG64" s="616"/>
      <c r="DH64" s="616"/>
      <c r="DI64" s="616"/>
      <c r="DJ64" s="616"/>
      <c r="DK64" s="616"/>
      <c r="DL64" s="616"/>
      <c r="DM64" s="616"/>
      <c r="DN64" s="616"/>
      <c r="DO64" s="616"/>
      <c r="DP64" s="616"/>
      <c r="DQ64" s="616"/>
      <c r="DR64" s="616"/>
      <c r="DS64" s="616"/>
      <c r="DT64" s="616"/>
      <c r="DU64" s="616"/>
      <c r="DV64" s="616"/>
      <c r="DW64" s="616"/>
      <c r="DX64" s="616"/>
      <c r="DY64" s="616"/>
      <c r="DZ64" s="616"/>
      <c r="EA64" s="616"/>
      <c r="EB64" s="616"/>
      <c r="EC64" s="616"/>
      <c r="ED64" s="616"/>
      <c r="EE64" s="616"/>
      <c r="EF64" s="616"/>
      <c r="EG64" s="616"/>
      <c r="EH64" s="616"/>
      <c r="EI64" s="616"/>
      <c r="EJ64" s="616"/>
      <c r="EK64" s="616"/>
      <c r="EL64" s="616"/>
      <c r="EM64" s="616"/>
      <c r="EN64" s="616"/>
      <c r="EO64" s="616"/>
      <c r="EP64" s="616"/>
      <c r="EQ64" s="616"/>
      <c r="ER64" s="616"/>
      <c r="ES64" s="616"/>
      <c r="ET64" s="616"/>
      <c r="EU64" s="616"/>
      <c r="EV64" s="616"/>
      <c r="EW64" s="616"/>
      <c r="EX64" s="616"/>
      <c r="EY64" s="616"/>
      <c r="EZ64" s="616"/>
      <c r="FA64" s="616"/>
      <c r="FB64" s="616"/>
      <c r="FC64" s="616"/>
      <c r="FD64" s="616"/>
      <c r="FE64" s="616"/>
      <c r="FF64" s="616"/>
      <c r="FG64" s="616"/>
      <c r="FH64" s="616"/>
      <c r="FI64" s="616"/>
      <c r="FJ64" s="616"/>
      <c r="FK64" s="616"/>
      <c r="FL64" s="616"/>
      <c r="FM64" s="616"/>
      <c r="FN64" s="616"/>
      <c r="FO64" s="616"/>
      <c r="FP64" s="616"/>
      <c r="FQ64" s="616"/>
      <c r="FR64" s="616"/>
      <c r="FS64" s="616"/>
      <c r="FT64" s="616"/>
      <c r="FU64" s="616"/>
      <c r="FV64" s="616"/>
      <c r="FW64" s="616"/>
      <c r="FX64" s="616"/>
      <c r="FY64" s="616"/>
      <c r="FZ64" s="616"/>
      <c r="GA64" s="616"/>
      <c r="GB64" s="616"/>
      <c r="GC64" s="616"/>
      <c r="GD64" s="616"/>
      <c r="GE64" s="616"/>
      <c r="GF64" s="616"/>
      <c r="GG64" s="616"/>
      <c r="GH64" s="616"/>
      <c r="GI64" s="616"/>
      <c r="GJ64" s="616"/>
      <c r="GK64" s="616"/>
      <c r="GL64" s="616"/>
      <c r="GM64" s="616"/>
      <c r="GN64" s="616"/>
      <c r="GO64" s="616"/>
      <c r="GP64" s="616"/>
      <c r="GQ64" s="616"/>
      <c r="GR64" s="616"/>
      <c r="GS64" s="616"/>
      <c r="GT64" s="616"/>
      <c r="GU64" s="616"/>
      <c r="GV64" s="616"/>
      <c r="GW64" s="616"/>
      <c r="GX64" s="616"/>
      <c r="GY64" s="616"/>
      <c r="GZ64" s="616"/>
      <c r="HA64" s="616"/>
      <c r="HB64" s="616"/>
      <c r="HC64" s="616"/>
      <c r="HD64" s="616"/>
      <c r="HE64" s="616"/>
      <c r="HF64" s="616"/>
      <c r="HG64" s="616"/>
      <c r="HH64" s="616"/>
      <c r="HI64" s="616"/>
      <c r="HJ64" s="616"/>
      <c r="HK64" s="616"/>
      <c r="HL64" s="616"/>
      <c r="HM64" s="616"/>
      <c r="HN64" s="616"/>
      <c r="HO64" s="616"/>
      <c r="HP64" s="616"/>
      <c r="HQ64" s="616"/>
      <c r="HR64" s="616"/>
      <c r="HS64" s="616"/>
      <c r="HT64" s="616"/>
      <c r="HU64" s="616"/>
      <c r="HV64" s="616"/>
      <c r="HW64" s="616"/>
      <c r="HX64" s="616"/>
      <c r="HY64" s="616"/>
      <c r="HZ64" s="616"/>
      <c r="IA64" s="616"/>
      <c r="IB64" s="616"/>
      <c r="IC64" s="616"/>
      <c r="ID64" s="616"/>
      <c r="IE64" s="616"/>
      <c r="IF64" s="616"/>
      <c r="IG64" s="616"/>
      <c r="IH64" s="616"/>
      <c r="II64" s="616"/>
      <c r="IJ64" s="616"/>
      <c r="IK64" s="616"/>
      <c r="IL64" s="630"/>
      <c r="IM64" s="11"/>
      <c r="IN64" s="11"/>
      <c r="IO64" s="11"/>
      <c r="IP64" s="11"/>
      <c r="IQ64" s="11"/>
      <c r="IR64" s="11"/>
      <c r="IS64" s="11"/>
      <c r="IT64" s="11"/>
    </row>
    <row r="65" spans="1:254" s="163" customFormat="1" ht="12.95" customHeight="1" thickBot="1">
      <c r="A65" s="631"/>
      <c r="B65" s="631"/>
      <c r="C65" s="631"/>
      <c r="D65" s="631"/>
      <c r="E65" s="632"/>
      <c r="F65" s="632"/>
      <c r="G65" s="683" t="s">
        <v>19</v>
      </c>
      <c r="H65" s="683"/>
      <c r="I65" s="684" t="s">
        <v>978</v>
      </c>
      <c r="J65" s="684"/>
      <c r="K65" s="657" t="s">
        <v>978</v>
      </c>
      <c r="L65" s="657"/>
      <c r="M65" s="655"/>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c r="CU65" s="616"/>
      <c r="CV65" s="616"/>
      <c r="CW65" s="616"/>
      <c r="CX65" s="616"/>
      <c r="CY65" s="616"/>
      <c r="CZ65" s="616"/>
      <c r="DA65" s="616"/>
      <c r="DB65" s="616"/>
      <c r="DC65" s="616"/>
      <c r="DD65" s="616"/>
      <c r="DE65" s="616"/>
      <c r="DF65" s="616"/>
      <c r="DG65" s="616"/>
      <c r="DH65" s="616"/>
      <c r="DI65" s="616"/>
      <c r="DJ65" s="616"/>
      <c r="DK65" s="616"/>
      <c r="DL65" s="616"/>
      <c r="DM65" s="616"/>
      <c r="DN65" s="616"/>
      <c r="DO65" s="616"/>
      <c r="DP65" s="616"/>
      <c r="DQ65" s="616"/>
      <c r="DR65" s="616"/>
      <c r="DS65" s="616"/>
      <c r="DT65" s="616"/>
      <c r="DU65" s="616"/>
      <c r="DV65" s="616"/>
      <c r="DW65" s="616"/>
      <c r="DX65" s="616"/>
      <c r="DY65" s="616"/>
      <c r="DZ65" s="616"/>
      <c r="EA65" s="616"/>
      <c r="EB65" s="616"/>
      <c r="EC65" s="616"/>
      <c r="ED65" s="616"/>
      <c r="EE65" s="616"/>
      <c r="EF65" s="616"/>
      <c r="EG65" s="616"/>
      <c r="EH65" s="616"/>
      <c r="EI65" s="616"/>
      <c r="EJ65" s="616"/>
      <c r="EK65" s="616"/>
      <c r="EL65" s="616"/>
      <c r="EM65" s="616"/>
      <c r="EN65" s="616"/>
      <c r="EO65" s="616"/>
      <c r="EP65" s="616"/>
      <c r="EQ65" s="616"/>
      <c r="ER65" s="616"/>
      <c r="ES65" s="616"/>
      <c r="ET65" s="616"/>
      <c r="EU65" s="616"/>
      <c r="EV65" s="616"/>
      <c r="EW65" s="616"/>
      <c r="EX65" s="616"/>
      <c r="EY65" s="616"/>
      <c r="EZ65" s="616"/>
      <c r="FA65" s="616"/>
      <c r="FB65" s="616"/>
      <c r="FC65" s="616"/>
      <c r="FD65" s="616"/>
      <c r="FE65" s="616"/>
      <c r="FF65" s="616"/>
      <c r="FG65" s="616"/>
      <c r="FH65" s="616"/>
      <c r="FI65" s="616"/>
      <c r="FJ65" s="616"/>
      <c r="FK65" s="616"/>
      <c r="FL65" s="616"/>
      <c r="FM65" s="616"/>
      <c r="FN65" s="616"/>
      <c r="FO65" s="616"/>
      <c r="FP65" s="616"/>
      <c r="FQ65" s="616"/>
      <c r="FR65" s="616"/>
      <c r="FS65" s="616"/>
      <c r="FT65" s="616"/>
      <c r="FU65" s="616"/>
      <c r="FV65" s="616"/>
      <c r="FW65" s="616"/>
      <c r="FX65" s="616"/>
      <c r="FY65" s="616"/>
      <c r="FZ65" s="616"/>
      <c r="GA65" s="616"/>
      <c r="GB65" s="616"/>
      <c r="GC65" s="616"/>
      <c r="GD65" s="616"/>
      <c r="GE65" s="616"/>
      <c r="GF65" s="616"/>
      <c r="GG65" s="616"/>
      <c r="GH65" s="616"/>
      <c r="GI65" s="616"/>
      <c r="GJ65" s="616"/>
      <c r="GK65" s="616"/>
      <c r="GL65" s="616"/>
      <c r="GM65" s="616"/>
      <c r="GN65" s="616"/>
      <c r="GO65" s="616"/>
      <c r="GP65" s="616"/>
      <c r="GQ65" s="616"/>
      <c r="GR65" s="616"/>
      <c r="GS65" s="616"/>
      <c r="GT65" s="616"/>
      <c r="GU65" s="616"/>
      <c r="GV65" s="616"/>
      <c r="GW65" s="616"/>
      <c r="GX65" s="616"/>
      <c r="GY65" s="616"/>
      <c r="GZ65" s="616"/>
      <c r="HA65" s="616"/>
      <c r="HB65" s="616"/>
      <c r="HC65" s="616"/>
      <c r="HD65" s="616"/>
      <c r="HE65" s="616"/>
      <c r="HF65" s="616"/>
      <c r="HG65" s="616"/>
      <c r="HH65" s="616"/>
      <c r="HI65" s="616"/>
      <c r="HJ65" s="616"/>
      <c r="HK65" s="616"/>
      <c r="HL65" s="616"/>
      <c r="HM65" s="616"/>
      <c r="HN65" s="616"/>
      <c r="HO65" s="616"/>
      <c r="HP65" s="616"/>
      <c r="HQ65" s="616"/>
      <c r="HR65" s="616"/>
      <c r="HS65" s="616"/>
      <c r="HT65" s="616"/>
      <c r="HU65" s="616"/>
      <c r="HV65" s="616"/>
      <c r="HW65" s="616"/>
      <c r="HX65" s="616"/>
      <c r="HY65" s="616"/>
      <c r="HZ65" s="616"/>
      <c r="IA65" s="616"/>
      <c r="IB65" s="616"/>
      <c r="IC65" s="616"/>
      <c r="ID65" s="616"/>
      <c r="IE65" s="616"/>
      <c r="IF65" s="616"/>
      <c r="IG65" s="616"/>
      <c r="IH65" s="616"/>
      <c r="II65" s="616"/>
      <c r="IJ65" s="616"/>
      <c r="IK65" s="616"/>
      <c r="IL65" s="616"/>
      <c r="IM65" s="11"/>
      <c r="IN65" s="11"/>
      <c r="IO65" s="11"/>
      <c r="IP65" s="11"/>
      <c r="IQ65" s="11"/>
      <c r="IR65" s="11"/>
      <c r="IS65" s="11"/>
      <c r="IT65" s="11"/>
    </row>
    <row r="66" spans="1:254" s="163" customFormat="1" ht="12.95" customHeight="1" thickBot="1">
      <c r="A66" s="635" t="s">
        <v>957</v>
      </c>
      <c r="B66" s="635"/>
      <c r="C66" s="658" t="s">
        <v>776</v>
      </c>
      <c r="D66" s="658"/>
      <c r="E66" s="637" t="s">
        <v>782</v>
      </c>
      <c r="F66" s="637"/>
      <c r="G66" s="627" t="s">
        <v>4</v>
      </c>
      <c r="H66" s="627"/>
      <c r="I66" s="687" t="s">
        <v>979</v>
      </c>
      <c r="J66" s="687"/>
      <c r="K66" s="659" t="s">
        <v>980</v>
      </c>
      <c r="L66" s="659"/>
      <c r="M66" s="655"/>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c r="CU66" s="616"/>
      <c r="CV66" s="616"/>
      <c r="CW66" s="616"/>
      <c r="CX66" s="616"/>
      <c r="CY66" s="616"/>
      <c r="CZ66" s="616"/>
      <c r="DA66" s="616"/>
      <c r="DB66" s="616"/>
      <c r="DC66" s="616"/>
      <c r="DD66" s="616"/>
      <c r="DE66" s="616"/>
      <c r="DF66" s="616"/>
      <c r="DG66" s="616"/>
      <c r="DH66" s="616"/>
      <c r="DI66" s="616"/>
      <c r="DJ66" s="616"/>
      <c r="DK66" s="616"/>
      <c r="DL66" s="616"/>
      <c r="DM66" s="616"/>
      <c r="DN66" s="616"/>
      <c r="DO66" s="616"/>
      <c r="DP66" s="616"/>
      <c r="DQ66" s="616"/>
      <c r="DR66" s="616"/>
      <c r="DS66" s="616"/>
      <c r="DT66" s="616"/>
      <c r="DU66" s="616"/>
      <c r="DV66" s="616"/>
      <c r="DW66" s="616"/>
      <c r="DX66" s="616"/>
      <c r="DY66" s="616"/>
      <c r="DZ66" s="616"/>
      <c r="EA66" s="616"/>
      <c r="EB66" s="616"/>
      <c r="EC66" s="616"/>
      <c r="ED66" s="616"/>
      <c r="EE66" s="616"/>
      <c r="EF66" s="616"/>
      <c r="EG66" s="616"/>
      <c r="EH66" s="616"/>
      <c r="EI66" s="616"/>
      <c r="EJ66" s="616"/>
      <c r="EK66" s="616"/>
      <c r="EL66" s="616"/>
      <c r="EM66" s="616"/>
      <c r="EN66" s="616"/>
      <c r="EO66" s="616"/>
      <c r="EP66" s="616"/>
      <c r="EQ66" s="616"/>
      <c r="ER66" s="616"/>
      <c r="ES66" s="616"/>
      <c r="ET66" s="616"/>
      <c r="EU66" s="616"/>
      <c r="EV66" s="616"/>
      <c r="EW66" s="616"/>
      <c r="EX66" s="616"/>
      <c r="EY66" s="616"/>
      <c r="EZ66" s="616"/>
      <c r="FA66" s="616"/>
      <c r="FB66" s="616"/>
      <c r="FC66" s="616"/>
      <c r="FD66" s="616"/>
      <c r="FE66" s="616"/>
      <c r="FF66" s="616"/>
      <c r="FG66" s="616"/>
      <c r="FH66" s="616"/>
      <c r="FI66" s="616"/>
      <c r="FJ66" s="616"/>
      <c r="FK66" s="616"/>
      <c r="FL66" s="616"/>
      <c r="FM66" s="616"/>
      <c r="FN66" s="616"/>
      <c r="FO66" s="616"/>
      <c r="FP66" s="616"/>
      <c r="FQ66" s="616"/>
      <c r="FR66" s="616"/>
      <c r="FS66" s="616"/>
      <c r="FT66" s="616"/>
      <c r="FU66" s="616"/>
      <c r="FV66" s="616"/>
      <c r="FW66" s="616"/>
      <c r="FX66" s="616"/>
      <c r="FY66" s="616"/>
      <c r="FZ66" s="616"/>
      <c r="GA66" s="616"/>
      <c r="GB66" s="616"/>
      <c r="GC66" s="616"/>
      <c r="GD66" s="616"/>
      <c r="GE66" s="616"/>
      <c r="GF66" s="616"/>
      <c r="GG66" s="616"/>
      <c r="GH66" s="616"/>
      <c r="GI66" s="616"/>
      <c r="GJ66" s="616"/>
      <c r="GK66" s="616"/>
      <c r="GL66" s="616"/>
      <c r="GM66" s="616"/>
      <c r="GN66" s="616"/>
      <c r="GO66" s="616"/>
      <c r="GP66" s="616"/>
      <c r="GQ66" s="616"/>
      <c r="GR66" s="616"/>
      <c r="GS66" s="616"/>
      <c r="GT66" s="616"/>
      <c r="GU66" s="616"/>
      <c r="GV66" s="616"/>
      <c r="GW66" s="616"/>
      <c r="GX66" s="616"/>
      <c r="GY66" s="616"/>
      <c r="GZ66" s="616"/>
      <c r="HA66" s="616"/>
      <c r="HB66" s="616"/>
      <c r="HC66" s="616"/>
      <c r="HD66" s="616"/>
      <c r="HE66" s="616"/>
      <c r="HF66" s="616"/>
      <c r="HG66" s="616"/>
      <c r="HH66" s="616"/>
      <c r="HI66" s="616"/>
      <c r="HJ66" s="616"/>
      <c r="HK66" s="616"/>
      <c r="HL66" s="616"/>
      <c r="HM66" s="616"/>
      <c r="HN66" s="616"/>
      <c r="HO66" s="616"/>
      <c r="HP66" s="616"/>
      <c r="HQ66" s="616"/>
      <c r="HR66" s="616"/>
      <c r="HS66" s="616"/>
      <c r="HT66" s="616"/>
      <c r="HU66" s="616"/>
      <c r="HV66" s="616"/>
      <c r="HW66" s="616"/>
      <c r="HX66" s="616"/>
      <c r="HY66" s="616"/>
      <c r="HZ66" s="616"/>
      <c r="IA66" s="616"/>
      <c r="IB66" s="616"/>
      <c r="IC66" s="616"/>
      <c r="ID66" s="616"/>
      <c r="IE66" s="616"/>
      <c r="IF66" s="616"/>
      <c r="IG66" s="616"/>
      <c r="IH66" s="616"/>
      <c r="II66" s="616"/>
      <c r="IJ66" s="616"/>
      <c r="IK66" s="616"/>
      <c r="IL66" s="616"/>
      <c r="IM66" s="11"/>
      <c r="IN66" s="11"/>
      <c r="IO66" s="11"/>
      <c r="IP66" s="11"/>
      <c r="IQ66" s="11"/>
      <c r="IR66" s="11"/>
      <c r="IS66" s="11"/>
      <c r="IT66" s="11"/>
    </row>
    <row r="67" spans="1:254" s="163" customFormat="1" ht="12.95" customHeight="1" thickBot="1">
      <c r="A67" s="164">
        <f>B67+SUM(O71:IL71)</f>
        <v>0</v>
      </c>
      <c r="B67" s="165">
        <f>J71+L71</f>
        <v>0</v>
      </c>
      <c r="C67" s="222">
        <f>D67-SUM(O72:IL72)+SUM(O73:IL73)</f>
        <v>0</v>
      </c>
      <c r="D67" s="223">
        <f>J73+L73</f>
        <v>0</v>
      </c>
      <c r="E67" s="168">
        <f>J74+L74</f>
        <v>0</v>
      </c>
      <c r="F67" s="169">
        <f>E67+SUM(O74:IL74)</f>
        <v>0</v>
      </c>
      <c r="G67" s="683" t="s">
        <v>19</v>
      </c>
      <c r="H67" s="683"/>
      <c r="I67" s="688" t="s">
        <v>19</v>
      </c>
      <c r="J67" s="688"/>
      <c r="K67" s="663" t="s">
        <v>19</v>
      </c>
      <c r="L67" s="663"/>
      <c r="M67" s="655"/>
      <c r="N67" s="655"/>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c r="CU67" s="616"/>
      <c r="CV67" s="616"/>
      <c r="CW67" s="616"/>
      <c r="CX67" s="616"/>
      <c r="CY67" s="616"/>
      <c r="CZ67" s="616"/>
      <c r="DA67" s="616"/>
      <c r="DB67" s="616"/>
      <c r="DC67" s="616"/>
      <c r="DD67" s="616"/>
      <c r="DE67" s="616"/>
      <c r="DF67" s="616"/>
      <c r="DG67" s="616"/>
      <c r="DH67" s="616"/>
      <c r="DI67" s="616"/>
      <c r="DJ67" s="616"/>
      <c r="DK67" s="616"/>
      <c r="DL67" s="616"/>
      <c r="DM67" s="616"/>
      <c r="DN67" s="616"/>
      <c r="DO67" s="616"/>
      <c r="DP67" s="616"/>
      <c r="DQ67" s="616"/>
      <c r="DR67" s="616"/>
      <c r="DS67" s="616"/>
      <c r="DT67" s="616"/>
      <c r="DU67" s="616"/>
      <c r="DV67" s="616"/>
      <c r="DW67" s="616"/>
      <c r="DX67" s="616"/>
      <c r="DY67" s="616"/>
      <c r="DZ67" s="616"/>
      <c r="EA67" s="616"/>
      <c r="EB67" s="616"/>
      <c r="EC67" s="616"/>
      <c r="ED67" s="616"/>
      <c r="EE67" s="616"/>
      <c r="EF67" s="616"/>
      <c r="EG67" s="616"/>
      <c r="EH67" s="616"/>
      <c r="EI67" s="616"/>
      <c r="EJ67" s="616"/>
      <c r="EK67" s="616"/>
      <c r="EL67" s="616"/>
      <c r="EM67" s="616"/>
      <c r="EN67" s="616"/>
      <c r="EO67" s="616"/>
      <c r="EP67" s="616"/>
      <c r="EQ67" s="616"/>
      <c r="ER67" s="616"/>
      <c r="ES67" s="616"/>
      <c r="ET67" s="616"/>
      <c r="EU67" s="616"/>
      <c r="EV67" s="616"/>
      <c r="EW67" s="616"/>
      <c r="EX67" s="616"/>
      <c r="EY67" s="616"/>
      <c r="EZ67" s="616"/>
      <c r="FA67" s="616"/>
      <c r="FB67" s="616"/>
      <c r="FC67" s="616"/>
      <c r="FD67" s="616"/>
      <c r="FE67" s="616"/>
      <c r="FF67" s="616"/>
      <c r="FG67" s="616"/>
      <c r="FH67" s="616"/>
      <c r="FI67" s="616"/>
      <c r="FJ67" s="616"/>
      <c r="FK67" s="616"/>
      <c r="FL67" s="616"/>
      <c r="FM67" s="616"/>
      <c r="FN67" s="616"/>
      <c r="FO67" s="616"/>
      <c r="FP67" s="616"/>
      <c r="FQ67" s="616"/>
      <c r="FR67" s="616"/>
      <c r="FS67" s="616"/>
      <c r="FT67" s="616"/>
      <c r="FU67" s="616"/>
      <c r="FV67" s="616"/>
      <c r="FW67" s="616"/>
      <c r="FX67" s="616"/>
      <c r="FY67" s="616"/>
      <c r="FZ67" s="616"/>
      <c r="GA67" s="616"/>
      <c r="GB67" s="616"/>
      <c r="GC67" s="616"/>
      <c r="GD67" s="616"/>
      <c r="GE67" s="616"/>
      <c r="GF67" s="616"/>
      <c r="GG67" s="616"/>
      <c r="GH67" s="616"/>
      <c r="GI67" s="616"/>
      <c r="GJ67" s="616"/>
      <c r="GK67" s="616"/>
      <c r="GL67" s="616"/>
      <c r="GM67" s="616"/>
      <c r="GN67" s="616"/>
      <c r="GO67" s="616"/>
      <c r="GP67" s="616"/>
      <c r="GQ67" s="616"/>
      <c r="GR67" s="616"/>
      <c r="GS67" s="616"/>
      <c r="GT67" s="616"/>
      <c r="GU67" s="616"/>
      <c r="GV67" s="616"/>
      <c r="GW67" s="616"/>
      <c r="GX67" s="616"/>
      <c r="GY67" s="616"/>
      <c r="GZ67" s="616"/>
      <c r="HA67" s="616"/>
      <c r="HB67" s="616"/>
      <c r="HC67" s="616"/>
      <c r="HD67" s="616"/>
      <c r="HE67" s="616"/>
      <c r="HF67" s="616"/>
      <c r="HG67" s="616"/>
      <c r="HH67" s="616"/>
      <c r="HI67" s="616"/>
      <c r="HJ67" s="616"/>
      <c r="HK67" s="616"/>
      <c r="HL67" s="616"/>
      <c r="HM67" s="616"/>
      <c r="HN67" s="616"/>
      <c r="HO67" s="616"/>
      <c r="HP67" s="616"/>
      <c r="HQ67" s="616"/>
      <c r="HR67" s="616"/>
      <c r="HS67" s="616"/>
      <c r="HT67" s="616"/>
      <c r="HU67" s="616"/>
      <c r="HV67" s="616"/>
      <c r="HW67" s="616"/>
      <c r="HX67" s="616"/>
      <c r="HY67" s="616"/>
      <c r="HZ67" s="616"/>
      <c r="IA67" s="616"/>
      <c r="IB67" s="616"/>
      <c r="IC67" s="616"/>
      <c r="ID67" s="616"/>
      <c r="IE67" s="616"/>
      <c r="IF67" s="616"/>
      <c r="IG67" s="616"/>
      <c r="IH67" s="616"/>
      <c r="II67" s="616"/>
      <c r="IJ67" s="616"/>
      <c r="IK67" s="616"/>
      <c r="IL67" s="616"/>
      <c r="IM67" s="11"/>
      <c r="IN67" s="11"/>
      <c r="IO67" s="11"/>
      <c r="IP67" s="11"/>
      <c r="IQ67" s="11"/>
      <c r="IR67" s="11"/>
      <c r="IS67" s="11"/>
      <c r="IT67" s="11"/>
    </row>
    <row r="68" spans="1:254" s="163" customFormat="1" ht="12" customHeight="1" thickBot="1">
      <c r="A68" s="624" t="s">
        <v>800</v>
      </c>
      <c r="B68" s="625"/>
      <c r="C68" s="170" t="s">
        <v>958</v>
      </c>
      <c r="D68" s="171" t="s">
        <v>959</v>
      </c>
      <c r="E68" s="626" t="str">
        <f>IF(F67&lt;100,IF(F67&lt;50,"通常状態",IF(F67&lt;60,"暴走Lv1 ",IF(F67&lt;70,"暴走Lv2",IF(F67&lt;80,"暴走Lv3",IF(F67&lt;90,"暴走Lv4","暴走Lv5"))))),IF(F67&lt;110,"臨界Lv1",IF(F67&lt;120,"臨界Lv2",IF(F67&lt;130,"臨界Lv3",IF(F67&lt;140,"臨界Lv4",IF(F67&lt;150,"臨界Lv5",IF(F67&lt;150,"活性Lv5","因子崩壊")))))))</f>
        <v>通常状態</v>
      </c>
      <c r="F68" s="626"/>
      <c r="G68" s="627" t="s">
        <v>15</v>
      </c>
      <c r="H68" s="627"/>
      <c r="I68" s="687" t="s">
        <v>728</v>
      </c>
      <c r="J68" s="687"/>
      <c r="K68" s="659" t="s">
        <v>981</v>
      </c>
      <c r="L68" s="659"/>
      <c r="M68" s="655"/>
      <c r="N68" s="655"/>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c r="CU68" s="616"/>
      <c r="CV68" s="616"/>
      <c r="CW68" s="616"/>
      <c r="CX68" s="616"/>
      <c r="CY68" s="616"/>
      <c r="CZ68" s="616"/>
      <c r="DA68" s="616"/>
      <c r="DB68" s="616"/>
      <c r="DC68" s="616"/>
      <c r="DD68" s="616"/>
      <c r="DE68" s="616"/>
      <c r="DF68" s="616"/>
      <c r="DG68" s="616"/>
      <c r="DH68" s="616"/>
      <c r="DI68" s="616"/>
      <c r="DJ68" s="616"/>
      <c r="DK68" s="616"/>
      <c r="DL68" s="616"/>
      <c r="DM68" s="616"/>
      <c r="DN68" s="616"/>
      <c r="DO68" s="616"/>
      <c r="DP68" s="616"/>
      <c r="DQ68" s="616"/>
      <c r="DR68" s="616"/>
      <c r="DS68" s="616"/>
      <c r="DT68" s="616"/>
      <c r="DU68" s="616"/>
      <c r="DV68" s="616"/>
      <c r="DW68" s="616"/>
      <c r="DX68" s="616"/>
      <c r="DY68" s="616"/>
      <c r="DZ68" s="616"/>
      <c r="EA68" s="616"/>
      <c r="EB68" s="616"/>
      <c r="EC68" s="616"/>
      <c r="ED68" s="616"/>
      <c r="EE68" s="616"/>
      <c r="EF68" s="616"/>
      <c r="EG68" s="616"/>
      <c r="EH68" s="616"/>
      <c r="EI68" s="616"/>
      <c r="EJ68" s="616"/>
      <c r="EK68" s="616"/>
      <c r="EL68" s="616"/>
      <c r="EM68" s="616"/>
      <c r="EN68" s="616"/>
      <c r="EO68" s="616"/>
      <c r="EP68" s="616"/>
      <c r="EQ68" s="616"/>
      <c r="ER68" s="616"/>
      <c r="ES68" s="616"/>
      <c r="ET68" s="616"/>
      <c r="EU68" s="616"/>
      <c r="EV68" s="616"/>
      <c r="EW68" s="616"/>
      <c r="EX68" s="616"/>
      <c r="EY68" s="616"/>
      <c r="EZ68" s="616"/>
      <c r="FA68" s="616"/>
      <c r="FB68" s="616"/>
      <c r="FC68" s="616"/>
      <c r="FD68" s="616"/>
      <c r="FE68" s="616"/>
      <c r="FF68" s="616"/>
      <c r="FG68" s="616"/>
      <c r="FH68" s="616"/>
      <c r="FI68" s="616"/>
      <c r="FJ68" s="616"/>
      <c r="FK68" s="616"/>
      <c r="FL68" s="616"/>
      <c r="FM68" s="616"/>
      <c r="FN68" s="616"/>
      <c r="FO68" s="616"/>
      <c r="FP68" s="616"/>
      <c r="FQ68" s="616"/>
      <c r="FR68" s="616"/>
      <c r="FS68" s="616"/>
      <c r="FT68" s="616"/>
      <c r="FU68" s="616"/>
      <c r="FV68" s="616"/>
      <c r="FW68" s="616"/>
      <c r="FX68" s="616"/>
      <c r="FY68" s="616"/>
      <c r="FZ68" s="616"/>
      <c r="GA68" s="616"/>
      <c r="GB68" s="616"/>
      <c r="GC68" s="616"/>
      <c r="GD68" s="616"/>
      <c r="GE68" s="616"/>
      <c r="GF68" s="616"/>
      <c r="GG68" s="616"/>
      <c r="GH68" s="616"/>
      <c r="GI68" s="616"/>
      <c r="GJ68" s="616"/>
      <c r="GK68" s="616"/>
      <c r="GL68" s="616"/>
      <c r="GM68" s="616"/>
      <c r="GN68" s="616"/>
      <c r="GO68" s="616"/>
      <c r="GP68" s="616"/>
      <c r="GQ68" s="616"/>
      <c r="GR68" s="616"/>
      <c r="GS68" s="616"/>
      <c r="GT68" s="616"/>
      <c r="GU68" s="616"/>
      <c r="GV68" s="616"/>
      <c r="GW68" s="616"/>
      <c r="GX68" s="616"/>
      <c r="GY68" s="616"/>
      <c r="GZ68" s="616"/>
      <c r="HA68" s="616"/>
      <c r="HB68" s="616"/>
      <c r="HC68" s="616"/>
      <c r="HD68" s="616"/>
      <c r="HE68" s="616"/>
      <c r="HF68" s="616"/>
      <c r="HG68" s="616"/>
      <c r="HH68" s="616"/>
      <c r="HI68" s="616"/>
      <c r="HJ68" s="616"/>
      <c r="HK68" s="616"/>
      <c r="HL68" s="616"/>
      <c r="HM68" s="616"/>
      <c r="HN68" s="616"/>
      <c r="HO68" s="616"/>
      <c r="HP68" s="616"/>
      <c r="HQ68" s="616"/>
      <c r="HR68" s="616"/>
      <c r="HS68" s="616"/>
      <c r="HT68" s="616"/>
      <c r="HU68" s="616"/>
      <c r="HV68" s="616"/>
      <c r="HW68" s="616"/>
      <c r="HX68" s="616"/>
      <c r="HY68" s="616"/>
      <c r="HZ68" s="616"/>
      <c r="IA68" s="616"/>
      <c r="IB68" s="616"/>
      <c r="IC68" s="616"/>
      <c r="ID68" s="616"/>
      <c r="IE68" s="616"/>
      <c r="IF68" s="616"/>
      <c r="IG68" s="616"/>
      <c r="IH68" s="616"/>
      <c r="II68" s="616"/>
      <c r="IJ68" s="616"/>
      <c r="IK68" s="616"/>
      <c r="IL68" s="616"/>
      <c r="IM68" s="11"/>
      <c r="IN68" s="11"/>
      <c r="IO68" s="11"/>
      <c r="IP68" s="11"/>
      <c r="IQ68" s="11"/>
      <c r="IR68" s="11"/>
      <c r="IS68" s="11"/>
      <c r="IT68" s="11"/>
    </row>
    <row r="69" spans="1:254" s="163" customFormat="1" ht="12.95" customHeight="1" thickBot="1">
      <c r="A69" s="624"/>
      <c r="B69" s="625"/>
      <c r="C69" s="172">
        <f>SUM(L72:IQ72)</f>
        <v>0</v>
      </c>
      <c r="D69" s="173">
        <f>ROUNDDOWN((C69/5),0)+SUM(I70:IL70)</f>
        <v>0</v>
      </c>
      <c r="E69" s="628" t="str">
        <f>IF(F67&lt;50,"未活性",IF(F67&lt;60,"活性Lv1",IF(F67&lt;70,"活性Lv2",IF(F67&lt;80,"活性Lv3",IF(F67&lt;90,"活性Lv4",IF(F67&lt;100,"活性Lv5",IF(F67&lt;150,"活性Lv5","強制キャラロスト")))))))</f>
        <v>未活性</v>
      </c>
      <c r="F69" s="628"/>
      <c r="G69" s="685" t="s">
        <v>19</v>
      </c>
      <c r="H69" s="685"/>
      <c r="I69" s="686" t="s">
        <v>19</v>
      </c>
      <c r="J69" s="686"/>
      <c r="K69" s="662" t="str">
        <f>IF(OR(A67&lt;=B67/2,F67&gt;=90),IF(F67&gt;=120,"オーバーフロー","発動中"),"-")</f>
        <v>発動中</v>
      </c>
      <c r="L69" s="662"/>
      <c r="M69" s="655"/>
      <c r="N69" s="655"/>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c r="CU69" s="616"/>
      <c r="CV69" s="616"/>
      <c r="CW69" s="616"/>
      <c r="CX69" s="616"/>
      <c r="CY69" s="616"/>
      <c r="CZ69" s="616"/>
      <c r="DA69" s="616"/>
      <c r="DB69" s="616"/>
      <c r="DC69" s="616"/>
      <c r="DD69" s="616"/>
      <c r="DE69" s="616"/>
      <c r="DF69" s="616"/>
      <c r="DG69" s="616"/>
      <c r="DH69" s="616"/>
      <c r="DI69" s="616"/>
      <c r="DJ69" s="616"/>
      <c r="DK69" s="616"/>
      <c r="DL69" s="616"/>
      <c r="DM69" s="616"/>
      <c r="DN69" s="616"/>
      <c r="DO69" s="616"/>
      <c r="DP69" s="616"/>
      <c r="DQ69" s="616"/>
      <c r="DR69" s="616"/>
      <c r="DS69" s="616"/>
      <c r="DT69" s="616"/>
      <c r="DU69" s="616"/>
      <c r="DV69" s="616"/>
      <c r="DW69" s="616"/>
      <c r="DX69" s="616"/>
      <c r="DY69" s="616"/>
      <c r="DZ69" s="616"/>
      <c r="EA69" s="616"/>
      <c r="EB69" s="616"/>
      <c r="EC69" s="616"/>
      <c r="ED69" s="616"/>
      <c r="EE69" s="616"/>
      <c r="EF69" s="616"/>
      <c r="EG69" s="616"/>
      <c r="EH69" s="616"/>
      <c r="EI69" s="616"/>
      <c r="EJ69" s="616"/>
      <c r="EK69" s="616"/>
      <c r="EL69" s="616"/>
      <c r="EM69" s="616"/>
      <c r="EN69" s="616"/>
      <c r="EO69" s="616"/>
      <c r="EP69" s="616"/>
      <c r="EQ69" s="616"/>
      <c r="ER69" s="616"/>
      <c r="ES69" s="616"/>
      <c r="ET69" s="616"/>
      <c r="EU69" s="616"/>
      <c r="EV69" s="616"/>
      <c r="EW69" s="616"/>
      <c r="EX69" s="616"/>
      <c r="EY69" s="616"/>
      <c r="EZ69" s="616"/>
      <c r="FA69" s="616"/>
      <c r="FB69" s="616"/>
      <c r="FC69" s="616"/>
      <c r="FD69" s="616"/>
      <c r="FE69" s="616"/>
      <c r="FF69" s="616"/>
      <c r="FG69" s="616"/>
      <c r="FH69" s="616"/>
      <c r="FI69" s="616"/>
      <c r="FJ69" s="616"/>
      <c r="FK69" s="616"/>
      <c r="FL69" s="616"/>
      <c r="FM69" s="616"/>
      <c r="FN69" s="616"/>
      <c r="FO69" s="616"/>
      <c r="FP69" s="616"/>
      <c r="FQ69" s="616"/>
      <c r="FR69" s="616"/>
      <c r="FS69" s="616"/>
      <c r="FT69" s="616"/>
      <c r="FU69" s="616"/>
      <c r="FV69" s="616"/>
      <c r="FW69" s="616"/>
      <c r="FX69" s="616"/>
      <c r="FY69" s="616"/>
      <c r="FZ69" s="616"/>
      <c r="GA69" s="616"/>
      <c r="GB69" s="616"/>
      <c r="GC69" s="616"/>
      <c r="GD69" s="616"/>
      <c r="GE69" s="616"/>
      <c r="GF69" s="616"/>
      <c r="GG69" s="616"/>
      <c r="GH69" s="616"/>
      <c r="GI69" s="616"/>
      <c r="GJ69" s="616"/>
      <c r="GK69" s="616"/>
      <c r="GL69" s="616"/>
      <c r="GM69" s="616"/>
      <c r="GN69" s="616"/>
      <c r="GO69" s="616"/>
      <c r="GP69" s="616"/>
      <c r="GQ69" s="616"/>
      <c r="GR69" s="616"/>
      <c r="GS69" s="616"/>
      <c r="GT69" s="616"/>
      <c r="GU69" s="616"/>
      <c r="GV69" s="616"/>
      <c r="GW69" s="616"/>
      <c r="GX69" s="616"/>
      <c r="GY69" s="616"/>
      <c r="GZ69" s="616"/>
      <c r="HA69" s="616"/>
      <c r="HB69" s="616"/>
      <c r="HC69" s="616"/>
      <c r="HD69" s="616"/>
      <c r="HE69" s="616"/>
      <c r="HF69" s="616"/>
      <c r="HG69" s="616"/>
      <c r="HH69" s="616"/>
      <c r="HI69" s="616"/>
      <c r="HJ69" s="616"/>
      <c r="HK69" s="616"/>
      <c r="HL69" s="616"/>
      <c r="HM69" s="616"/>
      <c r="HN69" s="616"/>
      <c r="HO69" s="616"/>
      <c r="HP69" s="616"/>
      <c r="HQ69" s="616"/>
      <c r="HR69" s="616"/>
      <c r="HS69" s="616"/>
      <c r="HT69" s="616"/>
      <c r="HU69" s="616"/>
      <c r="HV69" s="616"/>
      <c r="HW69" s="616"/>
      <c r="HX69" s="616"/>
      <c r="HY69" s="616"/>
      <c r="HZ69" s="616"/>
      <c r="IA69" s="616"/>
      <c r="IB69" s="616"/>
      <c r="IC69" s="616"/>
      <c r="ID69" s="616"/>
      <c r="IE69" s="616"/>
      <c r="IF69" s="616"/>
      <c r="IG69" s="616"/>
      <c r="IH69" s="616"/>
      <c r="II69" s="616"/>
      <c r="IJ69" s="616"/>
      <c r="IK69" s="616"/>
      <c r="IL69" s="616"/>
      <c r="IM69" s="11"/>
      <c r="IN69" s="11"/>
      <c r="IO69" s="11"/>
      <c r="IP69" s="11"/>
      <c r="IQ69" s="11"/>
      <c r="IR69" s="11"/>
      <c r="IS69" s="11"/>
      <c r="IT69" s="11"/>
    </row>
    <row r="70" spans="1:254" s="228" customFormat="1" ht="12.95" customHeight="1" thickBot="1">
      <c r="A70" s="174" t="s">
        <v>808</v>
      </c>
      <c r="B70" s="175"/>
      <c r="C70" s="617" t="str">
        <f>IF(G65="反応型",IF(50&gt;F67,"+0",IF(60&gt;F67,"+1",IF(70&gt;F67,"+2",IF(F67&gt;=70,"+3")))),"活性補正")</f>
        <v>活性補正</v>
      </c>
      <c r="D70" s="176" t="s">
        <v>809</v>
      </c>
      <c r="E70" s="279"/>
      <c r="F70" s="618" t="str">
        <f>IF(G65="増強型",IF(50&gt;F67,"+0",IF(60&gt;F67,"+1",IF(70&gt;F67,"+2",IF(F67&gt;=70,"+3")))),"活性補正")</f>
        <v>活性補正</v>
      </c>
      <c r="G70" s="677" t="s">
        <v>960</v>
      </c>
      <c r="H70" s="677"/>
      <c r="I70" s="620" t="s">
        <v>961</v>
      </c>
      <c r="J70" s="620"/>
      <c r="K70" s="620"/>
      <c r="L70" s="620"/>
      <c r="M70" s="227" t="s">
        <v>962</v>
      </c>
      <c r="N70" s="228" t="s">
        <v>952</v>
      </c>
      <c r="O70" s="228">
        <v>0</v>
      </c>
      <c r="IL70" s="229"/>
      <c r="IM70" s="11"/>
      <c r="IN70" s="11"/>
      <c r="IO70" s="11"/>
      <c r="IP70" s="11"/>
      <c r="IQ70" s="11"/>
      <c r="IR70" s="11"/>
      <c r="IS70" s="11"/>
      <c r="IT70" s="11"/>
    </row>
    <row r="71" spans="1:254" s="190" customFormat="1" ht="12.95" customHeight="1" thickBot="1">
      <c r="A71" s="181" t="s">
        <v>896</v>
      </c>
      <c r="B71" s="182"/>
      <c r="C71" s="617"/>
      <c r="D71" s="183" t="s">
        <v>814</v>
      </c>
      <c r="E71" s="280"/>
      <c r="F71" s="618"/>
      <c r="G71" s="621" t="s">
        <v>963</v>
      </c>
      <c r="H71" s="621"/>
      <c r="I71" s="185" t="s">
        <v>964</v>
      </c>
      <c r="J71" s="186"/>
      <c r="K71" s="186" t="s">
        <v>965</v>
      </c>
      <c r="L71" s="187"/>
      <c r="M71" s="188" t="s">
        <v>962</v>
      </c>
      <c r="N71" s="186" t="s">
        <v>952</v>
      </c>
      <c r="O71" s="186"/>
      <c r="IL71" s="191"/>
      <c r="IM71" s="11"/>
      <c r="IN71" s="11"/>
      <c r="IO71" s="11"/>
      <c r="IP71" s="11"/>
      <c r="IQ71" s="11"/>
      <c r="IR71" s="11"/>
      <c r="IS71" s="11"/>
      <c r="IT71" s="11"/>
    </row>
    <row r="72" spans="1:254" s="224" customFormat="1" ht="12" customHeight="1">
      <c r="A72" s="181" t="s">
        <v>897</v>
      </c>
      <c r="B72" s="182"/>
      <c r="C72" s="617"/>
      <c r="D72" s="183" t="s">
        <v>820</v>
      </c>
      <c r="E72" s="280"/>
      <c r="F72" s="618"/>
      <c r="G72" s="674" t="s">
        <v>966</v>
      </c>
      <c r="H72" s="674"/>
      <c r="I72" s="192"/>
      <c r="J72" s="193"/>
      <c r="K72" s="193"/>
      <c r="L72" s="194"/>
      <c r="M72" s="232" t="s">
        <v>967</v>
      </c>
      <c r="N72" s="233" t="s">
        <v>952</v>
      </c>
      <c r="O72" s="233"/>
      <c r="IL72" s="234"/>
      <c r="IM72" s="11"/>
      <c r="IN72" s="11"/>
      <c r="IO72" s="11"/>
      <c r="IP72" s="11"/>
      <c r="IQ72" s="11"/>
      <c r="IR72" s="11"/>
      <c r="IS72" s="11"/>
      <c r="IT72" s="11"/>
    </row>
    <row r="73" spans="1:254" s="224" customFormat="1" ht="12.95" customHeight="1">
      <c r="A73" s="181" t="s">
        <v>363</v>
      </c>
      <c r="B73" s="199"/>
      <c r="C73" s="638" t="str">
        <f>IF(G65="増強型",IF(50&gt;F67,"+0",IF(60&gt;F67,"+1",IF(70&gt;F67,"+2",IF(F67&gt;=70,"+3")))),"活性補正")</f>
        <v>活性補正</v>
      </c>
      <c r="D73" s="183" t="s">
        <v>968</v>
      </c>
      <c r="E73" s="199"/>
      <c r="F73" s="200"/>
      <c r="G73" s="674" t="s">
        <v>969</v>
      </c>
      <c r="H73" s="674"/>
      <c r="I73" s="235" t="s">
        <v>982</v>
      </c>
      <c r="J73" s="233"/>
      <c r="K73" s="233" t="s">
        <v>983</v>
      </c>
      <c r="L73" s="236"/>
      <c r="M73" s="232" t="s">
        <v>967</v>
      </c>
      <c r="N73" s="233" t="s">
        <v>952</v>
      </c>
      <c r="O73" s="233"/>
      <c r="IL73" s="234"/>
      <c r="IM73" s="11"/>
      <c r="IN73" s="11"/>
      <c r="IO73" s="11"/>
      <c r="IP73" s="11"/>
      <c r="IQ73" s="11"/>
      <c r="IR73" s="11"/>
      <c r="IS73" s="11"/>
      <c r="IT73" s="11"/>
    </row>
    <row r="74" spans="1:254" s="211" customFormat="1" ht="12.95" customHeight="1" thickBot="1">
      <c r="A74" s="181" t="s">
        <v>972</v>
      </c>
      <c r="B74" s="199"/>
      <c r="C74" s="638"/>
      <c r="D74" s="183" t="s">
        <v>973</v>
      </c>
      <c r="E74" s="199"/>
      <c r="F74" s="205" t="str">
        <f>IF(G65="覚醒型",IF(50&gt;F67,"+0",IF(60&gt;F67,"+1",IF(70&gt;F67,"+2",IF(F67&gt;=70,"+3")))),"活性補正")</f>
        <v>活性補正</v>
      </c>
      <c r="G74" s="639" t="s">
        <v>974</v>
      </c>
      <c r="H74" s="639"/>
      <c r="I74" s="206" t="s">
        <v>975</v>
      </c>
      <c r="J74" s="207"/>
      <c r="K74" s="207" t="s">
        <v>976</v>
      </c>
      <c r="L74" s="208">
        <f>L73</f>
        <v>0</v>
      </c>
      <c r="M74" s="209" t="s">
        <v>962</v>
      </c>
      <c r="N74" s="281" t="s">
        <v>952</v>
      </c>
      <c r="O74" s="281">
        <v>0</v>
      </c>
      <c r="IL74" s="212"/>
      <c r="IM74" s="11"/>
      <c r="IN74" s="11"/>
      <c r="IO74" s="11"/>
      <c r="IP74" s="11"/>
      <c r="IQ74" s="11"/>
      <c r="IR74" s="11"/>
      <c r="IS74" s="11"/>
      <c r="IT74" s="11"/>
    </row>
    <row r="75" spans="1:254" s="11" customFormat="1" ht="12" customHeight="1">
      <c r="A75" s="213" t="s">
        <v>34</v>
      </c>
      <c r="B75" s="214"/>
      <c r="C75" s="213" t="s">
        <v>136</v>
      </c>
      <c r="D75" s="214"/>
      <c r="E75" s="176" t="s">
        <v>209</v>
      </c>
      <c r="F75" s="214"/>
      <c r="G75" s="176" t="s">
        <v>287</v>
      </c>
      <c r="H75" s="214"/>
      <c r="I75" s="176" t="s">
        <v>348</v>
      </c>
      <c r="J75" s="214"/>
      <c r="K75" s="176" t="s">
        <v>402</v>
      </c>
      <c r="L75" s="215"/>
    </row>
    <row r="76" spans="1:254" s="11" customFormat="1" ht="12" customHeight="1" thickBot="1">
      <c r="A76" s="216" t="s">
        <v>92</v>
      </c>
      <c r="B76" s="217"/>
      <c r="C76" s="216" t="s">
        <v>171</v>
      </c>
      <c r="D76" s="217"/>
      <c r="E76" s="218" t="s">
        <v>248</v>
      </c>
      <c r="F76" s="217"/>
      <c r="G76" s="218" t="s">
        <v>320</v>
      </c>
      <c r="H76" s="217"/>
      <c r="I76" s="218" t="s">
        <v>375</v>
      </c>
      <c r="J76" s="217"/>
      <c r="K76" s="218" t="s">
        <v>298</v>
      </c>
      <c r="L76" s="219"/>
    </row>
    <row r="78" spans="1:254" s="163" customFormat="1" ht="12.95" customHeight="1" thickBot="1">
      <c r="A78" s="611" t="s">
        <v>711</v>
      </c>
      <c r="B78" s="611"/>
      <c r="C78" s="611"/>
      <c r="D78" s="611"/>
      <c r="E78" s="653" t="s">
        <v>712</v>
      </c>
      <c r="F78" s="653"/>
      <c r="G78" s="613" t="s">
        <v>1</v>
      </c>
      <c r="H78" s="613"/>
      <c r="I78" s="613" t="s">
        <v>382</v>
      </c>
      <c r="J78" s="613"/>
      <c r="K78" s="613"/>
      <c r="L78" s="613"/>
      <c r="M78" s="655" t="s">
        <v>951</v>
      </c>
      <c r="N78" s="616" t="s">
        <v>952</v>
      </c>
      <c r="O78" s="616" t="s">
        <v>998</v>
      </c>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c r="CU78" s="616"/>
      <c r="CV78" s="616"/>
      <c r="CW78" s="616"/>
      <c r="CX78" s="616"/>
      <c r="CY78" s="616"/>
      <c r="CZ78" s="616"/>
      <c r="DA78" s="616"/>
      <c r="DB78" s="616"/>
      <c r="DC78" s="616"/>
      <c r="DD78" s="616"/>
      <c r="DE78" s="616"/>
      <c r="DF78" s="616"/>
      <c r="DG78" s="616"/>
      <c r="DH78" s="616"/>
      <c r="DI78" s="616"/>
      <c r="DJ78" s="616"/>
      <c r="DK78" s="616"/>
      <c r="DL78" s="616"/>
      <c r="DM78" s="616"/>
      <c r="DN78" s="616"/>
      <c r="DO78" s="616"/>
      <c r="DP78" s="616"/>
      <c r="DQ78" s="616"/>
      <c r="DR78" s="616"/>
      <c r="DS78" s="616"/>
      <c r="DT78" s="616"/>
      <c r="DU78" s="616"/>
      <c r="DV78" s="616"/>
      <c r="DW78" s="616"/>
      <c r="DX78" s="616"/>
      <c r="DY78" s="616"/>
      <c r="DZ78" s="616"/>
      <c r="EA78" s="616"/>
      <c r="EB78" s="616"/>
      <c r="EC78" s="616"/>
      <c r="ED78" s="616"/>
      <c r="EE78" s="616"/>
      <c r="EF78" s="616"/>
      <c r="EG78" s="616"/>
      <c r="EH78" s="616"/>
      <c r="EI78" s="616"/>
      <c r="EJ78" s="616"/>
      <c r="EK78" s="616"/>
      <c r="EL78" s="616"/>
      <c r="EM78" s="616"/>
      <c r="EN78" s="616"/>
      <c r="EO78" s="616"/>
      <c r="EP78" s="616"/>
      <c r="EQ78" s="616"/>
      <c r="ER78" s="616"/>
      <c r="ES78" s="616"/>
      <c r="ET78" s="616"/>
      <c r="EU78" s="616"/>
      <c r="EV78" s="616"/>
      <c r="EW78" s="616"/>
      <c r="EX78" s="616"/>
      <c r="EY78" s="616"/>
      <c r="EZ78" s="616"/>
      <c r="FA78" s="616"/>
      <c r="FB78" s="616"/>
      <c r="FC78" s="616"/>
      <c r="FD78" s="616"/>
      <c r="FE78" s="616"/>
      <c r="FF78" s="616"/>
      <c r="FG78" s="616"/>
      <c r="FH78" s="616"/>
      <c r="FI78" s="616"/>
      <c r="FJ78" s="616"/>
      <c r="FK78" s="616"/>
      <c r="FL78" s="616"/>
      <c r="FM78" s="616"/>
      <c r="FN78" s="616"/>
      <c r="FO78" s="616"/>
      <c r="FP78" s="616"/>
      <c r="FQ78" s="616"/>
      <c r="FR78" s="616"/>
      <c r="FS78" s="616"/>
      <c r="FT78" s="616"/>
      <c r="FU78" s="616"/>
      <c r="FV78" s="616"/>
      <c r="FW78" s="616"/>
      <c r="FX78" s="616"/>
      <c r="FY78" s="616"/>
      <c r="FZ78" s="616"/>
      <c r="GA78" s="616"/>
      <c r="GB78" s="616"/>
      <c r="GC78" s="616"/>
      <c r="GD78" s="616"/>
      <c r="GE78" s="616"/>
      <c r="GF78" s="616"/>
      <c r="GG78" s="616"/>
      <c r="GH78" s="616"/>
      <c r="GI78" s="616"/>
      <c r="GJ78" s="616"/>
      <c r="GK78" s="616"/>
      <c r="GL78" s="616"/>
      <c r="GM78" s="616"/>
      <c r="GN78" s="616"/>
      <c r="GO78" s="616"/>
      <c r="GP78" s="616"/>
      <c r="GQ78" s="616"/>
      <c r="GR78" s="616"/>
      <c r="GS78" s="616"/>
      <c r="GT78" s="616"/>
      <c r="GU78" s="616"/>
      <c r="GV78" s="616"/>
      <c r="GW78" s="616"/>
      <c r="GX78" s="616"/>
      <c r="GY78" s="616"/>
      <c r="GZ78" s="616"/>
      <c r="HA78" s="616"/>
      <c r="HB78" s="616"/>
      <c r="HC78" s="616"/>
      <c r="HD78" s="616"/>
      <c r="HE78" s="616"/>
      <c r="HF78" s="616"/>
      <c r="HG78" s="616"/>
      <c r="HH78" s="616"/>
      <c r="HI78" s="616"/>
      <c r="HJ78" s="616"/>
      <c r="HK78" s="616"/>
      <c r="HL78" s="616"/>
      <c r="HM78" s="616"/>
      <c r="HN78" s="616"/>
      <c r="HO78" s="616"/>
      <c r="HP78" s="616"/>
      <c r="HQ78" s="616"/>
      <c r="HR78" s="616"/>
      <c r="HS78" s="616"/>
      <c r="HT78" s="616"/>
      <c r="HU78" s="616"/>
      <c r="HV78" s="616"/>
      <c r="HW78" s="616"/>
      <c r="HX78" s="616"/>
      <c r="HY78" s="616"/>
      <c r="HZ78" s="616"/>
      <c r="IA78" s="616"/>
      <c r="IB78" s="616"/>
      <c r="IC78" s="616"/>
      <c r="ID78" s="616"/>
      <c r="IE78" s="616"/>
      <c r="IF78" s="616"/>
      <c r="IG78" s="616"/>
      <c r="IH78" s="616"/>
      <c r="II78" s="616"/>
      <c r="IJ78" s="616"/>
      <c r="IK78" s="616"/>
      <c r="IL78" s="630"/>
      <c r="IM78" s="11"/>
      <c r="IN78" s="11"/>
      <c r="IO78" s="11"/>
      <c r="IP78" s="11"/>
      <c r="IQ78" s="11"/>
      <c r="IR78" s="11"/>
      <c r="IS78" s="11"/>
      <c r="IT78" s="11"/>
    </row>
    <row r="79" spans="1:254" s="163" customFormat="1" ht="12.95" customHeight="1" thickBot="1">
      <c r="A79" s="631"/>
      <c r="B79" s="631"/>
      <c r="C79" s="631"/>
      <c r="D79" s="631"/>
      <c r="E79" s="632"/>
      <c r="F79" s="632"/>
      <c r="G79" s="683" t="s">
        <v>19</v>
      </c>
      <c r="H79" s="683"/>
      <c r="I79" s="684" t="s">
        <v>978</v>
      </c>
      <c r="J79" s="684"/>
      <c r="K79" s="657" t="s">
        <v>978</v>
      </c>
      <c r="L79" s="657"/>
      <c r="M79" s="655"/>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c r="CU79" s="616"/>
      <c r="CV79" s="616"/>
      <c r="CW79" s="616"/>
      <c r="CX79" s="616"/>
      <c r="CY79" s="616"/>
      <c r="CZ79" s="616"/>
      <c r="DA79" s="616"/>
      <c r="DB79" s="616"/>
      <c r="DC79" s="616"/>
      <c r="DD79" s="616"/>
      <c r="DE79" s="616"/>
      <c r="DF79" s="616"/>
      <c r="DG79" s="616"/>
      <c r="DH79" s="616"/>
      <c r="DI79" s="616"/>
      <c r="DJ79" s="616"/>
      <c r="DK79" s="616"/>
      <c r="DL79" s="616"/>
      <c r="DM79" s="616"/>
      <c r="DN79" s="616"/>
      <c r="DO79" s="616"/>
      <c r="DP79" s="616"/>
      <c r="DQ79" s="616"/>
      <c r="DR79" s="616"/>
      <c r="DS79" s="616"/>
      <c r="DT79" s="616"/>
      <c r="DU79" s="616"/>
      <c r="DV79" s="616"/>
      <c r="DW79" s="616"/>
      <c r="DX79" s="616"/>
      <c r="DY79" s="616"/>
      <c r="DZ79" s="616"/>
      <c r="EA79" s="616"/>
      <c r="EB79" s="616"/>
      <c r="EC79" s="616"/>
      <c r="ED79" s="616"/>
      <c r="EE79" s="616"/>
      <c r="EF79" s="616"/>
      <c r="EG79" s="616"/>
      <c r="EH79" s="616"/>
      <c r="EI79" s="616"/>
      <c r="EJ79" s="616"/>
      <c r="EK79" s="616"/>
      <c r="EL79" s="616"/>
      <c r="EM79" s="616"/>
      <c r="EN79" s="616"/>
      <c r="EO79" s="616"/>
      <c r="EP79" s="616"/>
      <c r="EQ79" s="616"/>
      <c r="ER79" s="616"/>
      <c r="ES79" s="616"/>
      <c r="ET79" s="616"/>
      <c r="EU79" s="616"/>
      <c r="EV79" s="616"/>
      <c r="EW79" s="616"/>
      <c r="EX79" s="616"/>
      <c r="EY79" s="616"/>
      <c r="EZ79" s="616"/>
      <c r="FA79" s="616"/>
      <c r="FB79" s="616"/>
      <c r="FC79" s="616"/>
      <c r="FD79" s="616"/>
      <c r="FE79" s="616"/>
      <c r="FF79" s="616"/>
      <c r="FG79" s="616"/>
      <c r="FH79" s="616"/>
      <c r="FI79" s="616"/>
      <c r="FJ79" s="616"/>
      <c r="FK79" s="616"/>
      <c r="FL79" s="616"/>
      <c r="FM79" s="616"/>
      <c r="FN79" s="616"/>
      <c r="FO79" s="616"/>
      <c r="FP79" s="616"/>
      <c r="FQ79" s="616"/>
      <c r="FR79" s="616"/>
      <c r="FS79" s="616"/>
      <c r="FT79" s="616"/>
      <c r="FU79" s="616"/>
      <c r="FV79" s="616"/>
      <c r="FW79" s="616"/>
      <c r="FX79" s="616"/>
      <c r="FY79" s="616"/>
      <c r="FZ79" s="616"/>
      <c r="GA79" s="616"/>
      <c r="GB79" s="616"/>
      <c r="GC79" s="616"/>
      <c r="GD79" s="616"/>
      <c r="GE79" s="616"/>
      <c r="GF79" s="616"/>
      <c r="GG79" s="616"/>
      <c r="GH79" s="616"/>
      <c r="GI79" s="616"/>
      <c r="GJ79" s="616"/>
      <c r="GK79" s="616"/>
      <c r="GL79" s="616"/>
      <c r="GM79" s="616"/>
      <c r="GN79" s="616"/>
      <c r="GO79" s="616"/>
      <c r="GP79" s="616"/>
      <c r="GQ79" s="616"/>
      <c r="GR79" s="616"/>
      <c r="GS79" s="616"/>
      <c r="GT79" s="616"/>
      <c r="GU79" s="616"/>
      <c r="GV79" s="616"/>
      <c r="GW79" s="616"/>
      <c r="GX79" s="616"/>
      <c r="GY79" s="616"/>
      <c r="GZ79" s="616"/>
      <c r="HA79" s="616"/>
      <c r="HB79" s="616"/>
      <c r="HC79" s="616"/>
      <c r="HD79" s="616"/>
      <c r="HE79" s="616"/>
      <c r="HF79" s="616"/>
      <c r="HG79" s="616"/>
      <c r="HH79" s="616"/>
      <c r="HI79" s="616"/>
      <c r="HJ79" s="616"/>
      <c r="HK79" s="616"/>
      <c r="HL79" s="616"/>
      <c r="HM79" s="616"/>
      <c r="HN79" s="616"/>
      <c r="HO79" s="616"/>
      <c r="HP79" s="616"/>
      <c r="HQ79" s="616"/>
      <c r="HR79" s="616"/>
      <c r="HS79" s="616"/>
      <c r="HT79" s="616"/>
      <c r="HU79" s="616"/>
      <c r="HV79" s="616"/>
      <c r="HW79" s="616"/>
      <c r="HX79" s="616"/>
      <c r="HY79" s="616"/>
      <c r="HZ79" s="616"/>
      <c r="IA79" s="616"/>
      <c r="IB79" s="616"/>
      <c r="IC79" s="616"/>
      <c r="ID79" s="616"/>
      <c r="IE79" s="616"/>
      <c r="IF79" s="616"/>
      <c r="IG79" s="616"/>
      <c r="IH79" s="616"/>
      <c r="II79" s="616"/>
      <c r="IJ79" s="616"/>
      <c r="IK79" s="616"/>
      <c r="IL79" s="616"/>
      <c r="IM79" s="11"/>
      <c r="IN79" s="11"/>
      <c r="IO79" s="11"/>
      <c r="IP79" s="11"/>
      <c r="IQ79" s="11"/>
      <c r="IR79" s="11"/>
      <c r="IS79" s="11"/>
      <c r="IT79" s="11"/>
    </row>
    <row r="80" spans="1:254" s="163" customFormat="1" ht="12.95" customHeight="1" thickBot="1">
      <c r="A80" s="635" t="s">
        <v>957</v>
      </c>
      <c r="B80" s="635"/>
      <c r="C80" s="658" t="s">
        <v>776</v>
      </c>
      <c r="D80" s="658"/>
      <c r="E80" s="637" t="s">
        <v>782</v>
      </c>
      <c r="F80" s="637"/>
      <c r="G80" s="627" t="s">
        <v>4</v>
      </c>
      <c r="H80" s="627"/>
      <c r="I80" s="687" t="s">
        <v>979</v>
      </c>
      <c r="J80" s="687"/>
      <c r="K80" s="659" t="s">
        <v>980</v>
      </c>
      <c r="L80" s="659"/>
      <c r="M80" s="655"/>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c r="CU80" s="616"/>
      <c r="CV80" s="616"/>
      <c r="CW80" s="616"/>
      <c r="CX80" s="616"/>
      <c r="CY80" s="616"/>
      <c r="CZ80" s="616"/>
      <c r="DA80" s="616"/>
      <c r="DB80" s="616"/>
      <c r="DC80" s="616"/>
      <c r="DD80" s="616"/>
      <c r="DE80" s="616"/>
      <c r="DF80" s="616"/>
      <c r="DG80" s="616"/>
      <c r="DH80" s="616"/>
      <c r="DI80" s="616"/>
      <c r="DJ80" s="616"/>
      <c r="DK80" s="616"/>
      <c r="DL80" s="616"/>
      <c r="DM80" s="616"/>
      <c r="DN80" s="616"/>
      <c r="DO80" s="616"/>
      <c r="DP80" s="616"/>
      <c r="DQ80" s="616"/>
      <c r="DR80" s="616"/>
      <c r="DS80" s="616"/>
      <c r="DT80" s="616"/>
      <c r="DU80" s="616"/>
      <c r="DV80" s="616"/>
      <c r="DW80" s="616"/>
      <c r="DX80" s="616"/>
      <c r="DY80" s="616"/>
      <c r="DZ80" s="616"/>
      <c r="EA80" s="616"/>
      <c r="EB80" s="616"/>
      <c r="EC80" s="616"/>
      <c r="ED80" s="616"/>
      <c r="EE80" s="616"/>
      <c r="EF80" s="616"/>
      <c r="EG80" s="616"/>
      <c r="EH80" s="616"/>
      <c r="EI80" s="616"/>
      <c r="EJ80" s="616"/>
      <c r="EK80" s="616"/>
      <c r="EL80" s="616"/>
      <c r="EM80" s="616"/>
      <c r="EN80" s="616"/>
      <c r="EO80" s="616"/>
      <c r="EP80" s="616"/>
      <c r="EQ80" s="616"/>
      <c r="ER80" s="616"/>
      <c r="ES80" s="616"/>
      <c r="ET80" s="616"/>
      <c r="EU80" s="616"/>
      <c r="EV80" s="616"/>
      <c r="EW80" s="616"/>
      <c r="EX80" s="616"/>
      <c r="EY80" s="616"/>
      <c r="EZ80" s="616"/>
      <c r="FA80" s="616"/>
      <c r="FB80" s="616"/>
      <c r="FC80" s="616"/>
      <c r="FD80" s="616"/>
      <c r="FE80" s="616"/>
      <c r="FF80" s="616"/>
      <c r="FG80" s="616"/>
      <c r="FH80" s="616"/>
      <c r="FI80" s="616"/>
      <c r="FJ80" s="616"/>
      <c r="FK80" s="616"/>
      <c r="FL80" s="616"/>
      <c r="FM80" s="616"/>
      <c r="FN80" s="616"/>
      <c r="FO80" s="616"/>
      <c r="FP80" s="616"/>
      <c r="FQ80" s="616"/>
      <c r="FR80" s="616"/>
      <c r="FS80" s="616"/>
      <c r="FT80" s="616"/>
      <c r="FU80" s="616"/>
      <c r="FV80" s="616"/>
      <c r="FW80" s="616"/>
      <c r="FX80" s="616"/>
      <c r="FY80" s="616"/>
      <c r="FZ80" s="616"/>
      <c r="GA80" s="616"/>
      <c r="GB80" s="616"/>
      <c r="GC80" s="616"/>
      <c r="GD80" s="616"/>
      <c r="GE80" s="616"/>
      <c r="GF80" s="616"/>
      <c r="GG80" s="616"/>
      <c r="GH80" s="616"/>
      <c r="GI80" s="616"/>
      <c r="GJ80" s="616"/>
      <c r="GK80" s="616"/>
      <c r="GL80" s="616"/>
      <c r="GM80" s="616"/>
      <c r="GN80" s="616"/>
      <c r="GO80" s="616"/>
      <c r="GP80" s="616"/>
      <c r="GQ80" s="616"/>
      <c r="GR80" s="616"/>
      <c r="GS80" s="616"/>
      <c r="GT80" s="616"/>
      <c r="GU80" s="616"/>
      <c r="GV80" s="616"/>
      <c r="GW80" s="616"/>
      <c r="GX80" s="616"/>
      <c r="GY80" s="616"/>
      <c r="GZ80" s="616"/>
      <c r="HA80" s="616"/>
      <c r="HB80" s="616"/>
      <c r="HC80" s="616"/>
      <c r="HD80" s="616"/>
      <c r="HE80" s="616"/>
      <c r="HF80" s="616"/>
      <c r="HG80" s="616"/>
      <c r="HH80" s="616"/>
      <c r="HI80" s="616"/>
      <c r="HJ80" s="616"/>
      <c r="HK80" s="616"/>
      <c r="HL80" s="616"/>
      <c r="HM80" s="616"/>
      <c r="HN80" s="616"/>
      <c r="HO80" s="616"/>
      <c r="HP80" s="616"/>
      <c r="HQ80" s="616"/>
      <c r="HR80" s="616"/>
      <c r="HS80" s="616"/>
      <c r="HT80" s="616"/>
      <c r="HU80" s="616"/>
      <c r="HV80" s="616"/>
      <c r="HW80" s="616"/>
      <c r="HX80" s="616"/>
      <c r="HY80" s="616"/>
      <c r="HZ80" s="616"/>
      <c r="IA80" s="616"/>
      <c r="IB80" s="616"/>
      <c r="IC80" s="616"/>
      <c r="ID80" s="616"/>
      <c r="IE80" s="616"/>
      <c r="IF80" s="616"/>
      <c r="IG80" s="616"/>
      <c r="IH80" s="616"/>
      <c r="II80" s="616"/>
      <c r="IJ80" s="616"/>
      <c r="IK80" s="616"/>
      <c r="IL80" s="616"/>
      <c r="IM80" s="11"/>
      <c r="IN80" s="11"/>
      <c r="IO80" s="11"/>
      <c r="IP80" s="11"/>
      <c r="IQ80" s="11"/>
      <c r="IR80" s="11"/>
      <c r="IS80" s="11"/>
      <c r="IT80" s="11"/>
    </row>
    <row r="81" spans="1:254" s="163" customFormat="1" ht="12.95" customHeight="1" thickBot="1">
      <c r="A81" s="164">
        <f>B81+SUM(O85:IL85)</f>
        <v>0</v>
      </c>
      <c r="B81" s="165">
        <f>J85+L85</f>
        <v>0</v>
      </c>
      <c r="C81" s="222">
        <f>D81-SUM(O86:IL86)+SUM(O87:IL87)</f>
        <v>0</v>
      </c>
      <c r="D81" s="223">
        <f>J87+L87</f>
        <v>0</v>
      </c>
      <c r="E81" s="168">
        <f>J88+L88</f>
        <v>0</v>
      </c>
      <c r="F81" s="169">
        <f>E81+SUM(O88:IL88)</f>
        <v>0</v>
      </c>
      <c r="G81" s="683" t="s">
        <v>19</v>
      </c>
      <c r="H81" s="683"/>
      <c r="I81" s="688" t="s">
        <v>19</v>
      </c>
      <c r="J81" s="688"/>
      <c r="K81" s="663" t="s">
        <v>19</v>
      </c>
      <c r="L81" s="663"/>
      <c r="M81" s="655"/>
      <c r="N81" s="655"/>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c r="CU81" s="616"/>
      <c r="CV81" s="616"/>
      <c r="CW81" s="616"/>
      <c r="CX81" s="616"/>
      <c r="CY81" s="616"/>
      <c r="CZ81" s="616"/>
      <c r="DA81" s="616"/>
      <c r="DB81" s="616"/>
      <c r="DC81" s="616"/>
      <c r="DD81" s="616"/>
      <c r="DE81" s="616"/>
      <c r="DF81" s="616"/>
      <c r="DG81" s="616"/>
      <c r="DH81" s="616"/>
      <c r="DI81" s="616"/>
      <c r="DJ81" s="616"/>
      <c r="DK81" s="616"/>
      <c r="DL81" s="616"/>
      <c r="DM81" s="616"/>
      <c r="DN81" s="616"/>
      <c r="DO81" s="616"/>
      <c r="DP81" s="616"/>
      <c r="DQ81" s="616"/>
      <c r="DR81" s="616"/>
      <c r="DS81" s="616"/>
      <c r="DT81" s="616"/>
      <c r="DU81" s="616"/>
      <c r="DV81" s="616"/>
      <c r="DW81" s="616"/>
      <c r="DX81" s="616"/>
      <c r="DY81" s="616"/>
      <c r="DZ81" s="616"/>
      <c r="EA81" s="616"/>
      <c r="EB81" s="616"/>
      <c r="EC81" s="616"/>
      <c r="ED81" s="616"/>
      <c r="EE81" s="616"/>
      <c r="EF81" s="616"/>
      <c r="EG81" s="616"/>
      <c r="EH81" s="616"/>
      <c r="EI81" s="616"/>
      <c r="EJ81" s="616"/>
      <c r="EK81" s="616"/>
      <c r="EL81" s="616"/>
      <c r="EM81" s="616"/>
      <c r="EN81" s="616"/>
      <c r="EO81" s="616"/>
      <c r="EP81" s="616"/>
      <c r="EQ81" s="616"/>
      <c r="ER81" s="616"/>
      <c r="ES81" s="616"/>
      <c r="ET81" s="616"/>
      <c r="EU81" s="616"/>
      <c r="EV81" s="616"/>
      <c r="EW81" s="616"/>
      <c r="EX81" s="616"/>
      <c r="EY81" s="616"/>
      <c r="EZ81" s="616"/>
      <c r="FA81" s="616"/>
      <c r="FB81" s="616"/>
      <c r="FC81" s="616"/>
      <c r="FD81" s="616"/>
      <c r="FE81" s="616"/>
      <c r="FF81" s="616"/>
      <c r="FG81" s="616"/>
      <c r="FH81" s="616"/>
      <c r="FI81" s="616"/>
      <c r="FJ81" s="616"/>
      <c r="FK81" s="616"/>
      <c r="FL81" s="616"/>
      <c r="FM81" s="616"/>
      <c r="FN81" s="616"/>
      <c r="FO81" s="616"/>
      <c r="FP81" s="616"/>
      <c r="FQ81" s="616"/>
      <c r="FR81" s="616"/>
      <c r="FS81" s="616"/>
      <c r="FT81" s="616"/>
      <c r="FU81" s="616"/>
      <c r="FV81" s="616"/>
      <c r="FW81" s="616"/>
      <c r="FX81" s="616"/>
      <c r="FY81" s="616"/>
      <c r="FZ81" s="616"/>
      <c r="GA81" s="616"/>
      <c r="GB81" s="616"/>
      <c r="GC81" s="616"/>
      <c r="GD81" s="616"/>
      <c r="GE81" s="616"/>
      <c r="GF81" s="616"/>
      <c r="GG81" s="616"/>
      <c r="GH81" s="616"/>
      <c r="GI81" s="616"/>
      <c r="GJ81" s="616"/>
      <c r="GK81" s="616"/>
      <c r="GL81" s="616"/>
      <c r="GM81" s="616"/>
      <c r="GN81" s="616"/>
      <c r="GO81" s="616"/>
      <c r="GP81" s="616"/>
      <c r="GQ81" s="616"/>
      <c r="GR81" s="616"/>
      <c r="GS81" s="616"/>
      <c r="GT81" s="616"/>
      <c r="GU81" s="616"/>
      <c r="GV81" s="616"/>
      <c r="GW81" s="616"/>
      <c r="GX81" s="616"/>
      <c r="GY81" s="616"/>
      <c r="GZ81" s="616"/>
      <c r="HA81" s="616"/>
      <c r="HB81" s="616"/>
      <c r="HC81" s="616"/>
      <c r="HD81" s="616"/>
      <c r="HE81" s="616"/>
      <c r="HF81" s="616"/>
      <c r="HG81" s="616"/>
      <c r="HH81" s="616"/>
      <c r="HI81" s="616"/>
      <c r="HJ81" s="616"/>
      <c r="HK81" s="616"/>
      <c r="HL81" s="616"/>
      <c r="HM81" s="616"/>
      <c r="HN81" s="616"/>
      <c r="HO81" s="616"/>
      <c r="HP81" s="616"/>
      <c r="HQ81" s="616"/>
      <c r="HR81" s="616"/>
      <c r="HS81" s="616"/>
      <c r="HT81" s="616"/>
      <c r="HU81" s="616"/>
      <c r="HV81" s="616"/>
      <c r="HW81" s="616"/>
      <c r="HX81" s="616"/>
      <c r="HY81" s="616"/>
      <c r="HZ81" s="616"/>
      <c r="IA81" s="616"/>
      <c r="IB81" s="616"/>
      <c r="IC81" s="616"/>
      <c r="ID81" s="616"/>
      <c r="IE81" s="616"/>
      <c r="IF81" s="616"/>
      <c r="IG81" s="616"/>
      <c r="IH81" s="616"/>
      <c r="II81" s="616"/>
      <c r="IJ81" s="616"/>
      <c r="IK81" s="616"/>
      <c r="IL81" s="616"/>
      <c r="IM81" s="11"/>
      <c r="IN81" s="11"/>
      <c r="IO81" s="11"/>
      <c r="IP81" s="11"/>
      <c r="IQ81" s="11"/>
      <c r="IR81" s="11"/>
      <c r="IS81" s="11"/>
      <c r="IT81" s="11"/>
    </row>
    <row r="82" spans="1:254" s="163" customFormat="1" ht="12" customHeight="1" thickBot="1">
      <c r="A82" s="624" t="s">
        <v>800</v>
      </c>
      <c r="B82" s="625"/>
      <c r="C82" s="170" t="s">
        <v>958</v>
      </c>
      <c r="D82" s="171" t="s">
        <v>959</v>
      </c>
      <c r="E82" s="626" t="str">
        <f>IF(F81&lt;100,IF(F81&lt;50,"通常状態",IF(F81&lt;60,"暴走Lv1 ",IF(F81&lt;70,"暴走Lv2",IF(F81&lt;80,"暴走Lv3",IF(F81&lt;90,"暴走Lv4","暴走Lv5"))))),IF(F81&lt;110,"臨界Lv1",IF(F81&lt;120,"臨界Lv2",IF(F81&lt;130,"臨界Lv3",IF(F81&lt;140,"臨界Lv4",IF(F81&lt;150,"臨界Lv5",IF(F81&lt;150,"活性Lv5","因子崩壊")))))))</f>
        <v>通常状態</v>
      </c>
      <c r="F82" s="626"/>
      <c r="G82" s="627" t="s">
        <v>15</v>
      </c>
      <c r="H82" s="627"/>
      <c r="I82" s="687" t="s">
        <v>728</v>
      </c>
      <c r="J82" s="687"/>
      <c r="K82" s="659" t="s">
        <v>981</v>
      </c>
      <c r="L82" s="659"/>
      <c r="M82" s="655"/>
      <c r="N82" s="655"/>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c r="CU82" s="616"/>
      <c r="CV82" s="616"/>
      <c r="CW82" s="616"/>
      <c r="CX82" s="616"/>
      <c r="CY82" s="616"/>
      <c r="CZ82" s="616"/>
      <c r="DA82" s="616"/>
      <c r="DB82" s="616"/>
      <c r="DC82" s="616"/>
      <c r="DD82" s="616"/>
      <c r="DE82" s="616"/>
      <c r="DF82" s="616"/>
      <c r="DG82" s="616"/>
      <c r="DH82" s="616"/>
      <c r="DI82" s="616"/>
      <c r="DJ82" s="616"/>
      <c r="DK82" s="616"/>
      <c r="DL82" s="616"/>
      <c r="DM82" s="616"/>
      <c r="DN82" s="616"/>
      <c r="DO82" s="616"/>
      <c r="DP82" s="616"/>
      <c r="DQ82" s="616"/>
      <c r="DR82" s="616"/>
      <c r="DS82" s="616"/>
      <c r="DT82" s="616"/>
      <c r="DU82" s="616"/>
      <c r="DV82" s="616"/>
      <c r="DW82" s="616"/>
      <c r="DX82" s="616"/>
      <c r="DY82" s="616"/>
      <c r="DZ82" s="616"/>
      <c r="EA82" s="616"/>
      <c r="EB82" s="616"/>
      <c r="EC82" s="616"/>
      <c r="ED82" s="616"/>
      <c r="EE82" s="616"/>
      <c r="EF82" s="616"/>
      <c r="EG82" s="616"/>
      <c r="EH82" s="616"/>
      <c r="EI82" s="616"/>
      <c r="EJ82" s="616"/>
      <c r="EK82" s="616"/>
      <c r="EL82" s="616"/>
      <c r="EM82" s="616"/>
      <c r="EN82" s="616"/>
      <c r="EO82" s="616"/>
      <c r="EP82" s="616"/>
      <c r="EQ82" s="616"/>
      <c r="ER82" s="616"/>
      <c r="ES82" s="616"/>
      <c r="ET82" s="616"/>
      <c r="EU82" s="616"/>
      <c r="EV82" s="616"/>
      <c r="EW82" s="616"/>
      <c r="EX82" s="616"/>
      <c r="EY82" s="616"/>
      <c r="EZ82" s="616"/>
      <c r="FA82" s="616"/>
      <c r="FB82" s="616"/>
      <c r="FC82" s="616"/>
      <c r="FD82" s="616"/>
      <c r="FE82" s="616"/>
      <c r="FF82" s="616"/>
      <c r="FG82" s="616"/>
      <c r="FH82" s="616"/>
      <c r="FI82" s="616"/>
      <c r="FJ82" s="616"/>
      <c r="FK82" s="616"/>
      <c r="FL82" s="616"/>
      <c r="FM82" s="616"/>
      <c r="FN82" s="616"/>
      <c r="FO82" s="616"/>
      <c r="FP82" s="616"/>
      <c r="FQ82" s="616"/>
      <c r="FR82" s="616"/>
      <c r="FS82" s="616"/>
      <c r="FT82" s="616"/>
      <c r="FU82" s="616"/>
      <c r="FV82" s="616"/>
      <c r="FW82" s="616"/>
      <c r="FX82" s="616"/>
      <c r="FY82" s="616"/>
      <c r="FZ82" s="616"/>
      <c r="GA82" s="616"/>
      <c r="GB82" s="616"/>
      <c r="GC82" s="616"/>
      <c r="GD82" s="616"/>
      <c r="GE82" s="616"/>
      <c r="GF82" s="616"/>
      <c r="GG82" s="616"/>
      <c r="GH82" s="616"/>
      <c r="GI82" s="616"/>
      <c r="GJ82" s="616"/>
      <c r="GK82" s="616"/>
      <c r="GL82" s="616"/>
      <c r="GM82" s="616"/>
      <c r="GN82" s="616"/>
      <c r="GO82" s="616"/>
      <c r="GP82" s="616"/>
      <c r="GQ82" s="616"/>
      <c r="GR82" s="616"/>
      <c r="GS82" s="616"/>
      <c r="GT82" s="616"/>
      <c r="GU82" s="616"/>
      <c r="GV82" s="616"/>
      <c r="GW82" s="616"/>
      <c r="GX82" s="616"/>
      <c r="GY82" s="616"/>
      <c r="GZ82" s="616"/>
      <c r="HA82" s="616"/>
      <c r="HB82" s="616"/>
      <c r="HC82" s="616"/>
      <c r="HD82" s="616"/>
      <c r="HE82" s="616"/>
      <c r="HF82" s="616"/>
      <c r="HG82" s="616"/>
      <c r="HH82" s="616"/>
      <c r="HI82" s="616"/>
      <c r="HJ82" s="616"/>
      <c r="HK82" s="616"/>
      <c r="HL82" s="616"/>
      <c r="HM82" s="616"/>
      <c r="HN82" s="616"/>
      <c r="HO82" s="616"/>
      <c r="HP82" s="616"/>
      <c r="HQ82" s="616"/>
      <c r="HR82" s="616"/>
      <c r="HS82" s="616"/>
      <c r="HT82" s="616"/>
      <c r="HU82" s="616"/>
      <c r="HV82" s="616"/>
      <c r="HW82" s="616"/>
      <c r="HX82" s="616"/>
      <c r="HY82" s="616"/>
      <c r="HZ82" s="616"/>
      <c r="IA82" s="616"/>
      <c r="IB82" s="616"/>
      <c r="IC82" s="616"/>
      <c r="ID82" s="616"/>
      <c r="IE82" s="616"/>
      <c r="IF82" s="616"/>
      <c r="IG82" s="616"/>
      <c r="IH82" s="616"/>
      <c r="II82" s="616"/>
      <c r="IJ82" s="616"/>
      <c r="IK82" s="616"/>
      <c r="IL82" s="616"/>
      <c r="IM82" s="11"/>
      <c r="IN82" s="11"/>
      <c r="IO82" s="11"/>
      <c r="IP82" s="11"/>
      <c r="IQ82" s="11"/>
      <c r="IR82" s="11"/>
      <c r="IS82" s="11"/>
      <c r="IT82" s="11"/>
    </row>
    <row r="83" spans="1:254" s="163" customFormat="1" ht="12.95" customHeight="1" thickBot="1">
      <c r="A83" s="624"/>
      <c r="B83" s="625"/>
      <c r="C83" s="172">
        <f>SUM(L86:IQ86)</f>
        <v>0</v>
      </c>
      <c r="D83" s="173">
        <f>ROUNDDOWN((C83/5),0)+SUM(I84:IL84)</f>
        <v>0</v>
      </c>
      <c r="E83" s="628" t="str">
        <f>IF(F81&lt;50,"未活性",IF(F81&lt;60,"活性Lv1",IF(F81&lt;70,"活性Lv2",IF(F81&lt;80,"活性Lv3",IF(F81&lt;90,"活性Lv4",IF(F81&lt;100,"活性Lv5",IF(F81&lt;150,"活性Lv5","強制キャラロスト")))))))</f>
        <v>未活性</v>
      </c>
      <c r="F83" s="628"/>
      <c r="G83" s="685" t="s">
        <v>19</v>
      </c>
      <c r="H83" s="685"/>
      <c r="I83" s="686" t="s">
        <v>19</v>
      </c>
      <c r="J83" s="686"/>
      <c r="K83" s="662" t="str">
        <f>IF(OR(A81&lt;=B81/2,F81&gt;=90),IF(F81&gt;=120,"オーバーフロー","発動中"),"-")</f>
        <v>発動中</v>
      </c>
      <c r="L83" s="662"/>
      <c r="M83" s="655"/>
      <c r="N83" s="655"/>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c r="CU83" s="616"/>
      <c r="CV83" s="616"/>
      <c r="CW83" s="616"/>
      <c r="CX83" s="616"/>
      <c r="CY83" s="616"/>
      <c r="CZ83" s="616"/>
      <c r="DA83" s="616"/>
      <c r="DB83" s="616"/>
      <c r="DC83" s="616"/>
      <c r="DD83" s="616"/>
      <c r="DE83" s="616"/>
      <c r="DF83" s="616"/>
      <c r="DG83" s="616"/>
      <c r="DH83" s="616"/>
      <c r="DI83" s="616"/>
      <c r="DJ83" s="616"/>
      <c r="DK83" s="616"/>
      <c r="DL83" s="616"/>
      <c r="DM83" s="616"/>
      <c r="DN83" s="616"/>
      <c r="DO83" s="616"/>
      <c r="DP83" s="616"/>
      <c r="DQ83" s="616"/>
      <c r="DR83" s="616"/>
      <c r="DS83" s="616"/>
      <c r="DT83" s="616"/>
      <c r="DU83" s="616"/>
      <c r="DV83" s="616"/>
      <c r="DW83" s="616"/>
      <c r="DX83" s="616"/>
      <c r="DY83" s="616"/>
      <c r="DZ83" s="616"/>
      <c r="EA83" s="616"/>
      <c r="EB83" s="616"/>
      <c r="EC83" s="616"/>
      <c r="ED83" s="616"/>
      <c r="EE83" s="616"/>
      <c r="EF83" s="616"/>
      <c r="EG83" s="616"/>
      <c r="EH83" s="616"/>
      <c r="EI83" s="616"/>
      <c r="EJ83" s="616"/>
      <c r="EK83" s="616"/>
      <c r="EL83" s="616"/>
      <c r="EM83" s="616"/>
      <c r="EN83" s="616"/>
      <c r="EO83" s="616"/>
      <c r="EP83" s="616"/>
      <c r="EQ83" s="616"/>
      <c r="ER83" s="616"/>
      <c r="ES83" s="616"/>
      <c r="ET83" s="616"/>
      <c r="EU83" s="616"/>
      <c r="EV83" s="616"/>
      <c r="EW83" s="616"/>
      <c r="EX83" s="616"/>
      <c r="EY83" s="616"/>
      <c r="EZ83" s="616"/>
      <c r="FA83" s="616"/>
      <c r="FB83" s="616"/>
      <c r="FC83" s="616"/>
      <c r="FD83" s="616"/>
      <c r="FE83" s="616"/>
      <c r="FF83" s="616"/>
      <c r="FG83" s="616"/>
      <c r="FH83" s="616"/>
      <c r="FI83" s="616"/>
      <c r="FJ83" s="616"/>
      <c r="FK83" s="616"/>
      <c r="FL83" s="616"/>
      <c r="FM83" s="616"/>
      <c r="FN83" s="616"/>
      <c r="FO83" s="616"/>
      <c r="FP83" s="616"/>
      <c r="FQ83" s="616"/>
      <c r="FR83" s="616"/>
      <c r="FS83" s="616"/>
      <c r="FT83" s="616"/>
      <c r="FU83" s="616"/>
      <c r="FV83" s="616"/>
      <c r="FW83" s="616"/>
      <c r="FX83" s="616"/>
      <c r="FY83" s="616"/>
      <c r="FZ83" s="616"/>
      <c r="GA83" s="616"/>
      <c r="GB83" s="616"/>
      <c r="GC83" s="616"/>
      <c r="GD83" s="616"/>
      <c r="GE83" s="616"/>
      <c r="GF83" s="616"/>
      <c r="GG83" s="616"/>
      <c r="GH83" s="616"/>
      <c r="GI83" s="616"/>
      <c r="GJ83" s="616"/>
      <c r="GK83" s="616"/>
      <c r="GL83" s="616"/>
      <c r="GM83" s="616"/>
      <c r="GN83" s="616"/>
      <c r="GO83" s="616"/>
      <c r="GP83" s="616"/>
      <c r="GQ83" s="616"/>
      <c r="GR83" s="616"/>
      <c r="GS83" s="616"/>
      <c r="GT83" s="616"/>
      <c r="GU83" s="616"/>
      <c r="GV83" s="616"/>
      <c r="GW83" s="616"/>
      <c r="GX83" s="616"/>
      <c r="GY83" s="616"/>
      <c r="GZ83" s="616"/>
      <c r="HA83" s="616"/>
      <c r="HB83" s="616"/>
      <c r="HC83" s="616"/>
      <c r="HD83" s="616"/>
      <c r="HE83" s="616"/>
      <c r="HF83" s="616"/>
      <c r="HG83" s="616"/>
      <c r="HH83" s="616"/>
      <c r="HI83" s="616"/>
      <c r="HJ83" s="616"/>
      <c r="HK83" s="616"/>
      <c r="HL83" s="616"/>
      <c r="HM83" s="616"/>
      <c r="HN83" s="616"/>
      <c r="HO83" s="616"/>
      <c r="HP83" s="616"/>
      <c r="HQ83" s="616"/>
      <c r="HR83" s="616"/>
      <c r="HS83" s="616"/>
      <c r="HT83" s="616"/>
      <c r="HU83" s="616"/>
      <c r="HV83" s="616"/>
      <c r="HW83" s="616"/>
      <c r="HX83" s="616"/>
      <c r="HY83" s="616"/>
      <c r="HZ83" s="616"/>
      <c r="IA83" s="616"/>
      <c r="IB83" s="616"/>
      <c r="IC83" s="616"/>
      <c r="ID83" s="616"/>
      <c r="IE83" s="616"/>
      <c r="IF83" s="616"/>
      <c r="IG83" s="616"/>
      <c r="IH83" s="616"/>
      <c r="II83" s="616"/>
      <c r="IJ83" s="616"/>
      <c r="IK83" s="616"/>
      <c r="IL83" s="616"/>
      <c r="IM83" s="11"/>
      <c r="IN83" s="11"/>
      <c r="IO83" s="11"/>
      <c r="IP83" s="11"/>
      <c r="IQ83" s="11"/>
      <c r="IR83" s="11"/>
      <c r="IS83" s="11"/>
      <c r="IT83" s="11"/>
    </row>
    <row r="84" spans="1:254" s="228" customFormat="1" ht="12.95" customHeight="1" thickBot="1">
      <c r="A84" s="174" t="s">
        <v>808</v>
      </c>
      <c r="B84" s="175"/>
      <c r="C84" s="617" t="str">
        <f>IF(G79="反応型",IF(50&gt;F81,"+0",IF(60&gt;F81,"+1",IF(70&gt;F81,"+2",IF(F81&gt;=70,"+3")))),"活性補正")</f>
        <v>活性補正</v>
      </c>
      <c r="D84" s="176" t="s">
        <v>809</v>
      </c>
      <c r="E84" s="279"/>
      <c r="F84" s="618" t="str">
        <f>IF(G79="増強型",IF(50&gt;F81,"+0",IF(60&gt;F81,"+1",IF(70&gt;F81,"+2",IF(F81&gt;=70,"+3")))),"活性補正")</f>
        <v>活性補正</v>
      </c>
      <c r="G84" s="677" t="s">
        <v>960</v>
      </c>
      <c r="H84" s="677"/>
      <c r="I84" s="620" t="s">
        <v>961</v>
      </c>
      <c r="J84" s="620"/>
      <c r="K84" s="620"/>
      <c r="L84" s="620"/>
      <c r="M84" s="227" t="s">
        <v>962</v>
      </c>
      <c r="N84" s="228" t="s">
        <v>952</v>
      </c>
      <c r="O84" s="228">
        <v>0</v>
      </c>
      <c r="IL84" s="229"/>
      <c r="IM84" s="11"/>
      <c r="IN84" s="11"/>
      <c r="IO84" s="11"/>
      <c r="IP84" s="11"/>
      <c r="IQ84" s="11"/>
      <c r="IR84" s="11"/>
      <c r="IS84" s="11"/>
      <c r="IT84" s="11"/>
    </row>
    <row r="85" spans="1:254" s="190" customFormat="1" ht="12.95" customHeight="1" thickBot="1">
      <c r="A85" s="181" t="s">
        <v>896</v>
      </c>
      <c r="B85" s="182"/>
      <c r="C85" s="617"/>
      <c r="D85" s="183" t="s">
        <v>814</v>
      </c>
      <c r="E85" s="280"/>
      <c r="F85" s="618"/>
      <c r="G85" s="621" t="s">
        <v>963</v>
      </c>
      <c r="H85" s="621"/>
      <c r="I85" s="185" t="s">
        <v>964</v>
      </c>
      <c r="J85" s="186"/>
      <c r="K85" s="186" t="s">
        <v>965</v>
      </c>
      <c r="L85" s="187"/>
      <c r="M85" s="188" t="s">
        <v>962</v>
      </c>
      <c r="N85" s="186" t="s">
        <v>952</v>
      </c>
      <c r="O85" s="186"/>
      <c r="IL85" s="191"/>
      <c r="IM85" s="11"/>
      <c r="IN85" s="11"/>
      <c r="IO85" s="11"/>
      <c r="IP85" s="11"/>
      <c r="IQ85" s="11"/>
      <c r="IR85" s="11"/>
      <c r="IS85" s="11"/>
      <c r="IT85" s="11"/>
    </row>
    <row r="86" spans="1:254" s="224" customFormat="1" ht="12" customHeight="1">
      <c r="A86" s="181" t="s">
        <v>897</v>
      </c>
      <c r="B86" s="182"/>
      <c r="C86" s="617"/>
      <c r="D86" s="183" t="s">
        <v>820</v>
      </c>
      <c r="E86" s="280"/>
      <c r="F86" s="618"/>
      <c r="G86" s="674" t="s">
        <v>966</v>
      </c>
      <c r="H86" s="674"/>
      <c r="I86" s="192"/>
      <c r="J86" s="193"/>
      <c r="K86" s="193"/>
      <c r="L86" s="194"/>
      <c r="M86" s="232" t="s">
        <v>967</v>
      </c>
      <c r="N86" s="233" t="s">
        <v>952</v>
      </c>
      <c r="O86" s="233"/>
      <c r="IL86" s="234"/>
      <c r="IM86" s="11"/>
      <c r="IN86" s="11"/>
      <c r="IO86" s="11"/>
      <c r="IP86" s="11"/>
      <c r="IQ86" s="11"/>
      <c r="IR86" s="11"/>
      <c r="IS86" s="11"/>
      <c r="IT86" s="11"/>
    </row>
    <row r="87" spans="1:254" s="224" customFormat="1" ht="12.95" customHeight="1">
      <c r="A87" s="181" t="s">
        <v>363</v>
      </c>
      <c r="B87" s="199"/>
      <c r="C87" s="638" t="str">
        <f>IF(G79="増強型",IF(50&gt;F81,"+0",IF(60&gt;F81,"+1",IF(70&gt;F81,"+2",IF(F81&gt;=70,"+3")))),"活性補正")</f>
        <v>活性補正</v>
      </c>
      <c r="D87" s="183" t="s">
        <v>968</v>
      </c>
      <c r="E87" s="199"/>
      <c r="F87" s="200"/>
      <c r="G87" s="674" t="s">
        <v>969</v>
      </c>
      <c r="H87" s="674"/>
      <c r="I87" s="235" t="s">
        <v>982</v>
      </c>
      <c r="J87" s="233"/>
      <c r="K87" s="233" t="s">
        <v>983</v>
      </c>
      <c r="L87" s="236"/>
      <c r="M87" s="232" t="s">
        <v>967</v>
      </c>
      <c r="N87" s="233" t="s">
        <v>952</v>
      </c>
      <c r="O87" s="233"/>
      <c r="IL87" s="234"/>
      <c r="IM87" s="11"/>
      <c r="IN87" s="11"/>
      <c r="IO87" s="11"/>
      <c r="IP87" s="11"/>
      <c r="IQ87" s="11"/>
      <c r="IR87" s="11"/>
      <c r="IS87" s="11"/>
      <c r="IT87" s="11"/>
    </row>
    <row r="88" spans="1:254" s="211" customFormat="1" ht="12.95" customHeight="1" thickBot="1">
      <c r="A88" s="181" t="s">
        <v>972</v>
      </c>
      <c r="B88" s="199"/>
      <c r="C88" s="638"/>
      <c r="D88" s="183" t="s">
        <v>973</v>
      </c>
      <c r="E88" s="199"/>
      <c r="F88" s="205" t="str">
        <f>IF(G79="覚醒型",IF(50&gt;F81,"+0",IF(60&gt;F81,"+1",IF(70&gt;F81,"+2",IF(F81&gt;=70,"+3")))),"活性補正")</f>
        <v>活性補正</v>
      </c>
      <c r="G88" s="639" t="s">
        <v>974</v>
      </c>
      <c r="H88" s="639"/>
      <c r="I88" s="206" t="s">
        <v>975</v>
      </c>
      <c r="J88" s="207"/>
      <c r="K88" s="207" t="s">
        <v>976</v>
      </c>
      <c r="L88" s="208">
        <f>L87</f>
        <v>0</v>
      </c>
      <c r="M88" s="209" t="s">
        <v>962</v>
      </c>
      <c r="N88" s="281" t="s">
        <v>952</v>
      </c>
      <c r="O88" s="281">
        <v>0</v>
      </c>
      <c r="IL88" s="212"/>
      <c r="IM88" s="11"/>
      <c r="IN88" s="11"/>
      <c r="IO88" s="11"/>
      <c r="IP88" s="11"/>
      <c r="IQ88" s="11"/>
      <c r="IR88" s="11"/>
      <c r="IS88" s="11"/>
      <c r="IT88" s="11"/>
    </row>
    <row r="89" spans="1:254" s="11" customFormat="1" ht="12" customHeight="1">
      <c r="A89" s="213" t="s">
        <v>34</v>
      </c>
      <c r="B89" s="214"/>
      <c r="C89" s="213" t="s">
        <v>136</v>
      </c>
      <c r="D89" s="214"/>
      <c r="E89" s="176" t="s">
        <v>209</v>
      </c>
      <c r="F89" s="214"/>
      <c r="G89" s="176" t="s">
        <v>287</v>
      </c>
      <c r="H89" s="214"/>
      <c r="I89" s="176" t="s">
        <v>348</v>
      </c>
      <c r="J89" s="214"/>
      <c r="K89" s="176" t="s">
        <v>402</v>
      </c>
      <c r="L89" s="215"/>
    </row>
    <row r="90" spans="1:254" s="11" customFormat="1" ht="12" customHeight="1" thickBot="1">
      <c r="A90" s="216" t="s">
        <v>92</v>
      </c>
      <c r="B90" s="217"/>
      <c r="C90" s="216" t="s">
        <v>171</v>
      </c>
      <c r="D90" s="217"/>
      <c r="E90" s="218" t="s">
        <v>248</v>
      </c>
      <c r="F90" s="217"/>
      <c r="G90" s="218" t="s">
        <v>320</v>
      </c>
      <c r="H90" s="217"/>
      <c r="I90" s="218" t="s">
        <v>375</v>
      </c>
      <c r="J90" s="217"/>
      <c r="K90" s="218" t="s">
        <v>298</v>
      </c>
      <c r="L90" s="219"/>
    </row>
    <row r="92" spans="1:254" s="163" customFormat="1" ht="12.95" customHeight="1" thickBot="1">
      <c r="A92" s="611" t="s">
        <v>711</v>
      </c>
      <c r="B92" s="611"/>
      <c r="C92" s="611"/>
      <c r="D92" s="611"/>
      <c r="E92" s="653" t="s">
        <v>712</v>
      </c>
      <c r="F92" s="653"/>
      <c r="G92" s="613" t="s">
        <v>1</v>
      </c>
      <c r="H92" s="613"/>
      <c r="I92" s="613" t="s">
        <v>382</v>
      </c>
      <c r="J92" s="613"/>
      <c r="K92" s="613"/>
      <c r="L92" s="613"/>
      <c r="M92" s="655" t="s">
        <v>951</v>
      </c>
      <c r="N92" s="616" t="s">
        <v>952</v>
      </c>
      <c r="O92" s="616" t="s">
        <v>998</v>
      </c>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c r="CU92" s="616"/>
      <c r="CV92" s="616"/>
      <c r="CW92" s="616"/>
      <c r="CX92" s="616"/>
      <c r="CY92" s="616"/>
      <c r="CZ92" s="616"/>
      <c r="DA92" s="616"/>
      <c r="DB92" s="616"/>
      <c r="DC92" s="616"/>
      <c r="DD92" s="616"/>
      <c r="DE92" s="616"/>
      <c r="DF92" s="616"/>
      <c r="DG92" s="616"/>
      <c r="DH92" s="616"/>
      <c r="DI92" s="616"/>
      <c r="DJ92" s="616"/>
      <c r="DK92" s="616"/>
      <c r="DL92" s="616"/>
      <c r="DM92" s="616"/>
      <c r="DN92" s="616"/>
      <c r="DO92" s="616"/>
      <c r="DP92" s="616"/>
      <c r="DQ92" s="616"/>
      <c r="DR92" s="616"/>
      <c r="DS92" s="616"/>
      <c r="DT92" s="616"/>
      <c r="DU92" s="616"/>
      <c r="DV92" s="616"/>
      <c r="DW92" s="616"/>
      <c r="DX92" s="616"/>
      <c r="DY92" s="616"/>
      <c r="DZ92" s="616"/>
      <c r="EA92" s="616"/>
      <c r="EB92" s="616"/>
      <c r="EC92" s="616"/>
      <c r="ED92" s="616"/>
      <c r="EE92" s="616"/>
      <c r="EF92" s="616"/>
      <c r="EG92" s="616"/>
      <c r="EH92" s="616"/>
      <c r="EI92" s="616"/>
      <c r="EJ92" s="616"/>
      <c r="EK92" s="616"/>
      <c r="EL92" s="616"/>
      <c r="EM92" s="616"/>
      <c r="EN92" s="616"/>
      <c r="EO92" s="616"/>
      <c r="EP92" s="616"/>
      <c r="EQ92" s="616"/>
      <c r="ER92" s="616"/>
      <c r="ES92" s="616"/>
      <c r="ET92" s="616"/>
      <c r="EU92" s="616"/>
      <c r="EV92" s="616"/>
      <c r="EW92" s="616"/>
      <c r="EX92" s="616"/>
      <c r="EY92" s="616"/>
      <c r="EZ92" s="616"/>
      <c r="FA92" s="616"/>
      <c r="FB92" s="616"/>
      <c r="FC92" s="616"/>
      <c r="FD92" s="616"/>
      <c r="FE92" s="616"/>
      <c r="FF92" s="616"/>
      <c r="FG92" s="616"/>
      <c r="FH92" s="616"/>
      <c r="FI92" s="616"/>
      <c r="FJ92" s="616"/>
      <c r="FK92" s="616"/>
      <c r="FL92" s="616"/>
      <c r="FM92" s="616"/>
      <c r="FN92" s="616"/>
      <c r="FO92" s="616"/>
      <c r="FP92" s="616"/>
      <c r="FQ92" s="616"/>
      <c r="FR92" s="616"/>
      <c r="FS92" s="616"/>
      <c r="FT92" s="616"/>
      <c r="FU92" s="616"/>
      <c r="FV92" s="616"/>
      <c r="FW92" s="616"/>
      <c r="FX92" s="616"/>
      <c r="FY92" s="616"/>
      <c r="FZ92" s="616"/>
      <c r="GA92" s="616"/>
      <c r="GB92" s="616"/>
      <c r="GC92" s="616"/>
      <c r="GD92" s="616"/>
      <c r="GE92" s="616"/>
      <c r="GF92" s="616"/>
      <c r="GG92" s="616"/>
      <c r="GH92" s="616"/>
      <c r="GI92" s="616"/>
      <c r="GJ92" s="616"/>
      <c r="GK92" s="616"/>
      <c r="GL92" s="616"/>
      <c r="GM92" s="616"/>
      <c r="GN92" s="616"/>
      <c r="GO92" s="616"/>
      <c r="GP92" s="616"/>
      <c r="GQ92" s="616"/>
      <c r="GR92" s="616"/>
      <c r="GS92" s="616"/>
      <c r="GT92" s="616"/>
      <c r="GU92" s="616"/>
      <c r="GV92" s="616"/>
      <c r="GW92" s="616"/>
      <c r="GX92" s="616"/>
      <c r="GY92" s="616"/>
      <c r="GZ92" s="616"/>
      <c r="HA92" s="616"/>
      <c r="HB92" s="616"/>
      <c r="HC92" s="616"/>
      <c r="HD92" s="616"/>
      <c r="HE92" s="616"/>
      <c r="HF92" s="616"/>
      <c r="HG92" s="616"/>
      <c r="HH92" s="616"/>
      <c r="HI92" s="616"/>
      <c r="HJ92" s="616"/>
      <c r="HK92" s="616"/>
      <c r="HL92" s="616"/>
      <c r="HM92" s="616"/>
      <c r="HN92" s="616"/>
      <c r="HO92" s="616"/>
      <c r="HP92" s="616"/>
      <c r="HQ92" s="616"/>
      <c r="HR92" s="616"/>
      <c r="HS92" s="616"/>
      <c r="HT92" s="616"/>
      <c r="HU92" s="616"/>
      <c r="HV92" s="616"/>
      <c r="HW92" s="616"/>
      <c r="HX92" s="616"/>
      <c r="HY92" s="616"/>
      <c r="HZ92" s="616"/>
      <c r="IA92" s="616"/>
      <c r="IB92" s="616"/>
      <c r="IC92" s="616"/>
      <c r="ID92" s="616"/>
      <c r="IE92" s="616"/>
      <c r="IF92" s="616"/>
      <c r="IG92" s="616"/>
      <c r="IH92" s="616"/>
      <c r="II92" s="616"/>
      <c r="IJ92" s="616"/>
      <c r="IK92" s="616"/>
      <c r="IL92" s="630"/>
      <c r="IM92" s="11"/>
      <c r="IN92" s="11"/>
      <c r="IO92" s="11"/>
      <c r="IP92" s="11"/>
      <c r="IQ92" s="11"/>
      <c r="IR92" s="11"/>
      <c r="IS92" s="11"/>
      <c r="IT92" s="11"/>
    </row>
    <row r="93" spans="1:254" s="163" customFormat="1" ht="12.95" customHeight="1" thickBot="1">
      <c r="A93" s="631"/>
      <c r="B93" s="631"/>
      <c r="C93" s="631"/>
      <c r="D93" s="631"/>
      <c r="E93" s="632"/>
      <c r="F93" s="632"/>
      <c r="G93" s="683" t="s">
        <v>19</v>
      </c>
      <c r="H93" s="683"/>
      <c r="I93" s="684" t="s">
        <v>978</v>
      </c>
      <c r="J93" s="684"/>
      <c r="K93" s="657" t="s">
        <v>978</v>
      </c>
      <c r="L93" s="657"/>
      <c r="M93" s="655"/>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c r="CU93" s="616"/>
      <c r="CV93" s="616"/>
      <c r="CW93" s="616"/>
      <c r="CX93" s="616"/>
      <c r="CY93" s="616"/>
      <c r="CZ93" s="616"/>
      <c r="DA93" s="616"/>
      <c r="DB93" s="616"/>
      <c r="DC93" s="616"/>
      <c r="DD93" s="616"/>
      <c r="DE93" s="616"/>
      <c r="DF93" s="616"/>
      <c r="DG93" s="616"/>
      <c r="DH93" s="616"/>
      <c r="DI93" s="616"/>
      <c r="DJ93" s="616"/>
      <c r="DK93" s="616"/>
      <c r="DL93" s="616"/>
      <c r="DM93" s="616"/>
      <c r="DN93" s="616"/>
      <c r="DO93" s="616"/>
      <c r="DP93" s="616"/>
      <c r="DQ93" s="616"/>
      <c r="DR93" s="616"/>
      <c r="DS93" s="616"/>
      <c r="DT93" s="616"/>
      <c r="DU93" s="616"/>
      <c r="DV93" s="616"/>
      <c r="DW93" s="616"/>
      <c r="DX93" s="616"/>
      <c r="DY93" s="616"/>
      <c r="DZ93" s="616"/>
      <c r="EA93" s="616"/>
      <c r="EB93" s="616"/>
      <c r="EC93" s="616"/>
      <c r="ED93" s="616"/>
      <c r="EE93" s="616"/>
      <c r="EF93" s="616"/>
      <c r="EG93" s="616"/>
      <c r="EH93" s="616"/>
      <c r="EI93" s="616"/>
      <c r="EJ93" s="616"/>
      <c r="EK93" s="616"/>
      <c r="EL93" s="616"/>
      <c r="EM93" s="616"/>
      <c r="EN93" s="616"/>
      <c r="EO93" s="616"/>
      <c r="EP93" s="616"/>
      <c r="EQ93" s="616"/>
      <c r="ER93" s="616"/>
      <c r="ES93" s="616"/>
      <c r="ET93" s="616"/>
      <c r="EU93" s="616"/>
      <c r="EV93" s="616"/>
      <c r="EW93" s="616"/>
      <c r="EX93" s="616"/>
      <c r="EY93" s="616"/>
      <c r="EZ93" s="616"/>
      <c r="FA93" s="616"/>
      <c r="FB93" s="616"/>
      <c r="FC93" s="616"/>
      <c r="FD93" s="616"/>
      <c r="FE93" s="616"/>
      <c r="FF93" s="616"/>
      <c r="FG93" s="616"/>
      <c r="FH93" s="616"/>
      <c r="FI93" s="616"/>
      <c r="FJ93" s="616"/>
      <c r="FK93" s="616"/>
      <c r="FL93" s="616"/>
      <c r="FM93" s="616"/>
      <c r="FN93" s="616"/>
      <c r="FO93" s="616"/>
      <c r="FP93" s="616"/>
      <c r="FQ93" s="616"/>
      <c r="FR93" s="616"/>
      <c r="FS93" s="616"/>
      <c r="FT93" s="616"/>
      <c r="FU93" s="616"/>
      <c r="FV93" s="616"/>
      <c r="FW93" s="616"/>
      <c r="FX93" s="616"/>
      <c r="FY93" s="616"/>
      <c r="FZ93" s="616"/>
      <c r="GA93" s="616"/>
      <c r="GB93" s="616"/>
      <c r="GC93" s="616"/>
      <c r="GD93" s="616"/>
      <c r="GE93" s="616"/>
      <c r="GF93" s="616"/>
      <c r="GG93" s="616"/>
      <c r="GH93" s="616"/>
      <c r="GI93" s="616"/>
      <c r="GJ93" s="616"/>
      <c r="GK93" s="616"/>
      <c r="GL93" s="616"/>
      <c r="GM93" s="616"/>
      <c r="GN93" s="616"/>
      <c r="GO93" s="616"/>
      <c r="GP93" s="616"/>
      <c r="GQ93" s="616"/>
      <c r="GR93" s="616"/>
      <c r="GS93" s="616"/>
      <c r="GT93" s="616"/>
      <c r="GU93" s="616"/>
      <c r="GV93" s="616"/>
      <c r="GW93" s="616"/>
      <c r="GX93" s="616"/>
      <c r="GY93" s="616"/>
      <c r="GZ93" s="616"/>
      <c r="HA93" s="616"/>
      <c r="HB93" s="616"/>
      <c r="HC93" s="616"/>
      <c r="HD93" s="616"/>
      <c r="HE93" s="616"/>
      <c r="HF93" s="616"/>
      <c r="HG93" s="616"/>
      <c r="HH93" s="616"/>
      <c r="HI93" s="616"/>
      <c r="HJ93" s="616"/>
      <c r="HK93" s="616"/>
      <c r="HL93" s="616"/>
      <c r="HM93" s="616"/>
      <c r="HN93" s="616"/>
      <c r="HO93" s="616"/>
      <c r="HP93" s="616"/>
      <c r="HQ93" s="616"/>
      <c r="HR93" s="616"/>
      <c r="HS93" s="616"/>
      <c r="HT93" s="616"/>
      <c r="HU93" s="616"/>
      <c r="HV93" s="616"/>
      <c r="HW93" s="616"/>
      <c r="HX93" s="616"/>
      <c r="HY93" s="616"/>
      <c r="HZ93" s="616"/>
      <c r="IA93" s="616"/>
      <c r="IB93" s="616"/>
      <c r="IC93" s="616"/>
      <c r="ID93" s="616"/>
      <c r="IE93" s="616"/>
      <c r="IF93" s="616"/>
      <c r="IG93" s="616"/>
      <c r="IH93" s="616"/>
      <c r="II93" s="616"/>
      <c r="IJ93" s="616"/>
      <c r="IK93" s="616"/>
      <c r="IL93" s="616"/>
      <c r="IM93" s="11"/>
      <c r="IN93" s="11"/>
      <c r="IO93" s="11"/>
      <c r="IP93" s="11"/>
      <c r="IQ93" s="11"/>
      <c r="IR93" s="11"/>
      <c r="IS93" s="11"/>
      <c r="IT93" s="11"/>
    </row>
    <row r="94" spans="1:254" s="163" customFormat="1" ht="12.95" customHeight="1" thickBot="1">
      <c r="A94" s="635" t="s">
        <v>957</v>
      </c>
      <c r="B94" s="635"/>
      <c r="C94" s="658" t="s">
        <v>776</v>
      </c>
      <c r="D94" s="658"/>
      <c r="E94" s="637" t="s">
        <v>782</v>
      </c>
      <c r="F94" s="637"/>
      <c r="G94" s="627" t="s">
        <v>4</v>
      </c>
      <c r="H94" s="627"/>
      <c r="I94" s="687" t="s">
        <v>979</v>
      </c>
      <c r="J94" s="687"/>
      <c r="K94" s="659" t="s">
        <v>980</v>
      </c>
      <c r="L94" s="659"/>
      <c r="M94" s="655"/>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c r="CU94" s="616"/>
      <c r="CV94" s="616"/>
      <c r="CW94" s="616"/>
      <c r="CX94" s="616"/>
      <c r="CY94" s="616"/>
      <c r="CZ94" s="616"/>
      <c r="DA94" s="616"/>
      <c r="DB94" s="616"/>
      <c r="DC94" s="616"/>
      <c r="DD94" s="616"/>
      <c r="DE94" s="616"/>
      <c r="DF94" s="616"/>
      <c r="DG94" s="616"/>
      <c r="DH94" s="616"/>
      <c r="DI94" s="616"/>
      <c r="DJ94" s="616"/>
      <c r="DK94" s="616"/>
      <c r="DL94" s="616"/>
      <c r="DM94" s="616"/>
      <c r="DN94" s="616"/>
      <c r="DO94" s="616"/>
      <c r="DP94" s="616"/>
      <c r="DQ94" s="616"/>
      <c r="DR94" s="616"/>
      <c r="DS94" s="616"/>
      <c r="DT94" s="616"/>
      <c r="DU94" s="616"/>
      <c r="DV94" s="616"/>
      <c r="DW94" s="616"/>
      <c r="DX94" s="616"/>
      <c r="DY94" s="616"/>
      <c r="DZ94" s="616"/>
      <c r="EA94" s="616"/>
      <c r="EB94" s="616"/>
      <c r="EC94" s="616"/>
      <c r="ED94" s="616"/>
      <c r="EE94" s="616"/>
      <c r="EF94" s="616"/>
      <c r="EG94" s="616"/>
      <c r="EH94" s="616"/>
      <c r="EI94" s="616"/>
      <c r="EJ94" s="616"/>
      <c r="EK94" s="616"/>
      <c r="EL94" s="616"/>
      <c r="EM94" s="616"/>
      <c r="EN94" s="616"/>
      <c r="EO94" s="616"/>
      <c r="EP94" s="616"/>
      <c r="EQ94" s="616"/>
      <c r="ER94" s="616"/>
      <c r="ES94" s="616"/>
      <c r="ET94" s="616"/>
      <c r="EU94" s="616"/>
      <c r="EV94" s="616"/>
      <c r="EW94" s="616"/>
      <c r="EX94" s="616"/>
      <c r="EY94" s="616"/>
      <c r="EZ94" s="616"/>
      <c r="FA94" s="616"/>
      <c r="FB94" s="616"/>
      <c r="FC94" s="616"/>
      <c r="FD94" s="616"/>
      <c r="FE94" s="616"/>
      <c r="FF94" s="616"/>
      <c r="FG94" s="616"/>
      <c r="FH94" s="616"/>
      <c r="FI94" s="616"/>
      <c r="FJ94" s="616"/>
      <c r="FK94" s="616"/>
      <c r="FL94" s="616"/>
      <c r="FM94" s="616"/>
      <c r="FN94" s="616"/>
      <c r="FO94" s="616"/>
      <c r="FP94" s="616"/>
      <c r="FQ94" s="616"/>
      <c r="FR94" s="616"/>
      <c r="FS94" s="616"/>
      <c r="FT94" s="616"/>
      <c r="FU94" s="616"/>
      <c r="FV94" s="616"/>
      <c r="FW94" s="616"/>
      <c r="FX94" s="616"/>
      <c r="FY94" s="616"/>
      <c r="FZ94" s="616"/>
      <c r="GA94" s="616"/>
      <c r="GB94" s="616"/>
      <c r="GC94" s="616"/>
      <c r="GD94" s="616"/>
      <c r="GE94" s="616"/>
      <c r="GF94" s="616"/>
      <c r="GG94" s="616"/>
      <c r="GH94" s="616"/>
      <c r="GI94" s="616"/>
      <c r="GJ94" s="616"/>
      <c r="GK94" s="616"/>
      <c r="GL94" s="616"/>
      <c r="GM94" s="616"/>
      <c r="GN94" s="616"/>
      <c r="GO94" s="616"/>
      <c r="GP94" s="616"/>
      <c r="GQ94" s="616"/>
      <c r="GR94" s="616"/>
      <c r="GS94" s="616"/>
      <c r="GT94" s="616"/>
      <c r="GU94" s="616"/>
      <c r="GV94" s="616"/>
      <c r="GW94" s="616"/>
      <c r="GX94" s="616"/>
      <c r="GY94" s="616"/>
      <c r="GZ94" s="616"/>
      <c r="HA94" s="616"/>
      <c r="HB94" s="616"/>
      <c r="HC94" s="616"/>
      <c r="HD94" s="616"/>
      <c r="HE94" s="616"/>
      <c r="HF94" s="616"/>
      <c r="HG94" s="616"/>
      <c r="HH94" s="616"/>
      <c r="HI94" s="616"/>
      <c r="HJ94" s="616"/>
      <c r="HK94" s="616"/>
      <c r="HL94" s="616"/>
      <c r="HM94" s="616"/>
      <c r="HN94" s="616"/>
      <c r="HO94" s="616"/>
      <c r="HP94" s="616"/>
      <c r="HQ94" s="616"/>
      <c r="HR94" s="616"/>
      <c r="HS94" s="616"/>
      <c r="HT94" s="616"/>
      <c r="HU94" s="616"/>
      <c r="HV94" s="616"/>
      <c r="HW94" s="616"/>
      <c r="HX94" s="616"/>
      <c r="HY94" s="616"/>
      <c r="HZ94" s="616"/>
      <c r="IA94" s="616"/>
      <c r="IB94" s="616"/>
      <c r="IC94" s="616"/>
      <c r="ID94" s="616"/>
      <c r="IE94" s="616"/>
      <c r="IF94" s="616"/>
      <c r="IG94" s="616"/>
      <c r="IH94" s="616"/>
      <c r="II94" s="616"/>
      <c r="IJ94" s="616"/>
      <c r="IK94" s="616"/>
      <c r="IL94" s="616"/>
      <c r="IM94" s="11"/>
      <c r="IN94" s="11"/>
      <c r="IO94" s="11"/>
      <c r="IP94" s="11"/>
      <c r="IQ94" s="11"/>
      <c r="IR94" s="11"/>
      <c r="IS94" s="11"/>
      <c r="IT94" s="11"/>
    </row>
    <row r="95" spans="1:254" s="163" customFormat="1" ht="12.95" customHeight="1" thickBot="1">
      <c r="A95" s="164">
        <f>B95+SUM(O99:IL99)</f>
        <v>0</v>
      </c>
      <c r="B95" s="165">
        <f>J99+L99</f>
        <v>0</v>
      </c>
      <c r="C95" s="222">
        <f>D95-SUM(O100:IL100)+SUM(O101:IL101)</f>
        <v>0</v>
      </c>
      <c r="D95" s="223">
        <f>J101+L101</f>
        <v>0</v>
      </c>
      <c r="E95" s="168">
        <f>J102+L102</f>
        <v>0</v>
      </c>
      <c r="F95" s="169">
        <f>E95+SUM(O102:IL102)</f>
        <v>0</v>
      </c>
      <c r="G95" s="683" t="s">
        <v>19</v>
      </c>
      <c r="H95" s="683"/>
      <c r="I95" s="688" t="s">
        <v>19</v>
      </c>
      <c r="J95" s="688"/>
      <c r="K95" s="663" t="s">
        <v>19</v>
      </c>
      <c r="L95" s="663"/>
      <c r="M95" s="655"/>
      <c r="N95" s="655"/>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c r="CU95" s="616"/>
      <c r="CV95" s="616"/>
      <c r="CW95" s="616"/>
      <c r="CX95" s="616"/>
      <c r="CY95" s="616"/>
      <c r="CZ95" s="616"/>
      <c r="DA95" s="616"/>
      <c r="DB95" s="616"/>
      <c r="DC95" s="616"/>
      <c r="DD95" s="616"/>
      <c r="DE95" s="616"/>
      <c r="DF95" s="616"/>
      <c r="DG95" s="616"/>
      <c r="DH95" s="616"/>
      <c r="DI95" s="616"/>
      <c r="DJ95" s="616"/>
      <c r="DK95" s="616"/>
      <c r="DL95" s="616"/>
      <c r="DM95" s="616"/>
      <c r="DN95" s="616"/>
      <c r="DO95" s="616"/>
      <c r="DP95" s="616"/>
      <c r="DQ95" s="616"/>
      <c r="DR95" s="616"/>
      <c r="DS95" s="616"/>
      <c r="DT95" s="616"/>
      <c r="DU95" s="616"/>
      <c r="DV95" s="616"/>
      <c r="DW95" s="616"/>
      <c r="DX95" s="616"/>
      <c r="DY95" s="616"/>
      <c r="DZ95" s="616"/>
      <c r="EA95" s="616"/>
      <c r="EB95" s="616"/>
      <c r="EC95" s="616"/>
      <c r="ED95" s="616"/>
      <c r="EE95" s="616"/>
      <c r="EF95" s="616"/>
      <c r="EG95" s="616"/>
      <c r="EH95" s="616"/>
      <c r="EI95" s="616"/>
      <c r="EJ95" s="616"/>
      <c r="EK95" s="616"/>
      <c r="EL95" s="616"/>
      <c r="EM95" s="616"/>
      <c r="EN95" s="616"/>
      <c r="EO95" s="616"/>
      <c r="EP95" s="616"/>
      <c r="EQ95" s="616"/>
      <c r="ER95" s="616"/>
      <c r="ES95" s="616"/>
      <c r="ET95" s="616"/>
      <c r="EU95" s="616"/>
      <c r="EV95" s="616"/>
      <c r="EW95" s="616"/>
      <c r="EX95" s="616"/>
      <c r="EY95" s="616"/>
      <c r="EZ95" s="616"/>
      <c r="FA95" s="616"/>
      <c r="FB95" s="616"/>
      <c r="FC95" s="616"/>
      <c r="FD95" s="616"/>
      <c r="FE95" s="616"/>
      <c r="FF95" s="616"/>
      <c r="FG95" s="616"/>
      <c r="FH95" s="616"/>
      <c r="FI95" s="616"/>
      <c r="FJ95" s="616"/>
      <c r="FK95" s="616"/>
      <c r="FL95" s="616"/>
      <c r="FM95" s="616"/>
      <c r="FN95" s="616"/>
      <c r="FO95" s="616"/>
      <c r="FP95" s="616"/>
      <c r="FQ95" s="616"/>
      <c r="FR95" s="616"/>
      <c r="FS95" s="616"/>
      <c r="FT95" s="616"/>
      <c r="FU95" s="616"/>
      <c r="FV95" s="616"/>
      <c r="FW95" s="616"/>
      <c r="FX95" s="616"/>
      <c r="FY95" s="616"/>
      <c r="FZ95" s="616"/>
      <c r="GA95" s="616"/>
      <c r="GB95" s="616"/>
      <c r="GC95" s="616"/>
      <c r="GD95" s="616"/>
      <c r="GE95" s="616"/>
      <c r="GF95" s="616"/>
      <c r="GG95" s="616"/>
      <c r="GH95" s="616"/>
      <c r="GI95" s="616"/>
      <c r="GJ95" s="616"/>
      <c r="GK95" s="616"/>
      <c r="GL95" s="616"/>
      <c r="GM95" s="616"/>
      <c r="GN95" s="616"/>
      <c r="GO95" s="616"/>
      <c r="GP95" s="616"/>
      <c r="GQ95" s="616"/>
      <c r="GR95" s="616"/>
      <c r="GS95" s="616"/>
      <c r="GT95" s="616"/>
      <c r="GU95" s="616"/>
      <c r="GV95" s="616"/>
      <c r="GW95" s="616"/>
      <c r="GX95" s="616"/>
      <c r="GY95" s="616"/>
      <c r="GZ95" s="616"/>
      <c r="HA95" s="616"/>
      <c r="HB95" s="616"/>
      <c r="HC95" s="616"/>
      <c r="HD95" s="616"/>
      <c r="HE95" s="616"/>
      <c r="HF95" s="616"/>
      <c r="HG95" s="616"/>
      <c r="HH95" s="616"/>
      <c r="HI95" s="616"/>
      <c r="HJ95" s="616"/>
      <c r="HK95" s="616"/>
      <c r="HL95" s="616"/>
      <c r="HM95" s="616"/>
      <c r="HN95" s="616"/>
      <c r="HO95" s="616"/>
      <c r="HP95" s="616"/>
      <c r="HQ95" s="616"/>
      <c r="HR95" s="616"/>
      <c r="HS95" s="616"/>
      <c r="HT95" s="616"/>
      <c r="HU95" s="616"/>
      <c r="HV95" s="616"/>
      <c r="HW95" s="616"/>
      <c r="HX95" s="616"/>
      <c r="HY95" s="616"/>
      <c r="HZ95" s="616"/>
      <c r="IA95" s="616"/>
      <c r="IB95" s="616"/>
      <c r="IC95" s="616"/>
      <c r="ID95" s="616"/>
      <c r="IE95" s="616"/>
      <c r="IF95" s="616"/>
      <c r="IG95" s="616"/>
      <c r="IH95" s="616"/>
      <c r="II95" s="616"/>
      <c r="IJ95" s="616"/>
      <c r="IK95" s="616"/>
      <c r="IL95" s="616"/>
      <c r="IM95" s="11"/>
      <c r="IN95" s="11"/>
      <c r="IO95" s="11"/>
      <c r="IP95" s="11"/>
      <c r="IQ95" s="11"/>
      <c r="IR95" s="11"/>
      <c r="IS95" s="11"/>
      <c r="IT95" s="11"/>
    </row>
    <row r="96" spans="1:254" s="163" customFormat="1" ht="12" customHeight="1" thickBot="1">
      <c r="A96" s="624" t="s">
        <v>800</v>
      </c>
      <c r="B96" s="625"/>
      <c r="C96" s="170" t="s">
        <v>958</v>
      </c>
      <c r="D96" s="171" t="s">
        <v>959</v>
      </c>
      <c r="E96" s="626" t="str">
        <f>IF(F95&lt;100,IF(F95&lt;50,"通常状態",IF(F95&lt;60,"暴走Lv1 ",IF(F95&lt;70,"暴走Lv2",IF(F95&lt;80,"暴走Lv3",IF(F95&lt;90,"暴走Lv4","暴走Lv5"))))),IF(F95&lt;110,"臨界Lv1",IF(F95&lt;120,"臨界Lv2",IF(F95&lt;130,"臨界Lv3",IF(F95&lt;140,"臨界Lv4",IF(F95&lt;150,"臨界Lv5",IF(F95&lt;150,"活性Lv5","因子崩壊")))))))</f>
        <v>通常状態</v>
      </c>
      <c r="F96" s="626"/>
      <c r="G96" s="627" t="s">
        <v>15</v>
      </c>
      <c r="H96" s="627"/>
      <c r="I96" s="687" t="s">
        <v>728</v>
      </c>
      <c r="J96" s="687"/>
      <c r="K96" s="659" t="s">
        <v>981</v>
      </c>
      <c r="L96" s="659"/>
      <c r="M96" s="655"/>
      <c r="N96" s="655"/>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c r="CU96" s="616"/>
      <c r="CV96" s="616"/>
      <c r="CW96" s="616"/>
      <c r="CX96" s="616"/>
      <c r="CY96" s="616"/>
      <c r="CZ96" s="616"/>
      <c r="DA96" s="616"/>
      <c r="DB96" s="616"/>
      <c r="DC96" s="616"/>
      <c r="DD96" s="616"/>
      <c r="DE96" s="616"/>
      <c r="DF96" s="616"/>
      <c r="DG96" s="616"/>
      <c r="DH96" s="616"/>
      <c r="DI96" s="616"/>
      <c r="DJ96" s="616"/>
      <c r="DK96" s="616"/>
      <c r="DL96" s="616"/>
      <c r="DM96" s="616"/>
      <c r="DN96" s="616"/>
      <c r="DO96" s="616"/>
      <c r="DP96" s="616"/>
      <c r="DQ96" s="616"/>
      <c r="DR96" s="616"/>
      <c r="DS96" s="616"/>
      <c r="DT96" s="616"/>
      <c r="DU96" s="616"/>
      <c r="DV96" s="616"/>
      <c r="DW96" s="616"/>
      <c r="DX96" s="616"/>
      <c r="DY96" s="616"/>
      <c r="DZ96" s="616"/>
      <c r="EA96" s="616"/>
      <c r="EB96" s="616"/>
      <c r="EC96" s="616"/>
      <c r="ED96" s="616"/>
      <c r="EE96" s="616"/>
      <c r="EF96" s="616"/>
      <c r="EG96" s="616"/>
      <c r="EH96" s="616"/>
      <c r="EI96" s="616"/>
      <c r="EJ96" s="616"/>
      <c r="EK96" s="616"/>
      <c r="EL96" s="616"/>
      <c r="EM96" s="616"/>
      <c r="EN96" s="616"/>
      <c r="EO96" s="616"/>
      <c r="EP96" s="616"/>
      <c r="EQ96" s="616"/>
      <c r="ER96" s="616"/>
      <c r="ES96" s="616"/>
      <c r="ET96" s="616"/>
      <c r="EU96" s="616"/>
      <c r="EV96" s="616"/>
      <c r="EW96" s="616"/>
      <c r="EX96" s="616"/>
      <c r="EY96" s="616"/>
      <c r="EZ96" s="616"/>
      <c r="FA96" s="616"/>
      <c r="FB96" s="616"/>
      <c r="FC96" s="616"/>
      <c r="FD96" s="616"/>
      <c r="FE96" s="616"/>
      <c r="FF96" s="616"/>
      <c r="FG96" s="616"/>
      <c r="FH96" s="616"/>
      <c r="FI96" s="616"/>
      <c r="FJ96" s="616"/>
      <c r="FK96" s="616"/>
      <c r="FL96" s="616"/>
      <c r="FM96" s="616"/>
      <c r="FN96" s="616"/>
      <c r="FO96" s="616"/>
      <c r="FP96" s="616"/>
      <c r="FQ96" s="616"/>
      <c r="FR96" s="616"/>
      <c r="FS96" s="616"/>
      <c r="FT96" s="616"/>
      <c r="FU96" s="616"/>
      <c r="FV96" s="616"/>
      <c r="FW96" s="616"/>
      <c r="FX96" s="616"/>
      <c r="FY96" s="616"/>
      <c r="FZ96" s="616"/>
      <c r="GA96" s="616"/>
      <c r="GB96" s="616"/>
      <c r="GC96" s="616"/>
      <c r="GD96" s="616"/>
      <c r="GE96" s="616"/>
      <c r="GF96" s="616"/>
      <c r="GG96" s="616"/>
      <c r="GH96" s="616"/>
      <c r="GI96" s="616"/>
      <c r="GJ96" s="616"/>
      <c r="GK96" s="616"/>
      <c r="GL96" s="616"/>
      <c r="GM96" s="616"/>
      <c r="GN96" s="616"/>
      <c r="GO96" s="616"/>
      <c r="GP96" s="616"/>
      <c r="GQ96" s="616"/>
      <c r="GR96" s="616"/>
      <c r="GS96" s="616"/>
      <c r="GT96" s="616"/>
      <c r="GU96" s="616"/>
      <c r="GV96" s="616"/>
      <c r="GW96" s="616"/>
      <c r="GX96" s="616"/>
      <c r="GY96" s="616"/>
      <c r="GZ96" s="616"/>
      <c r="HA96" s="616"/>
      <c r="HB96" s="616"/>
      <c r="HC96" s="616"/>
      <c r="HD96" s="616"/>
      <c r="HE96" s="616"/>
      <c r="HF96" s="616"/>
      <c r="HG96" s="616"/>
      <c r="HH96" s="616"/>
      <c r="HI96" s="616"/>
      <c r="HJ96" s="616"/>
      <c r="HK96" s="616"/>
      <c r="HL96" s="616"/>
      <c r="HM96" s="616"/>
      <c r="HN96" s="616"/>
      <c r="HO96" s="616"/>
      <c r="HP96" s="616"/>
      <c r="HQ96" s="616"/>
      <c r="HR96" s="616"/>
      <c r="HS96" s="616"/>
      <c r="HT96" s="616"/>
      <c r="HU96" s="616"/>
      <c r="HV96" s="616"/>
      <c r="HW96" s="616"/>
      <c r="HX96" s="616"/>
      <c r="HY96" s="616"/>
      <c r="HZ96" s="616"/>
      <c r="IA96" s="616"/>
      <c r="IB96" s="616"/>
      <c r="IC96" s="616"/>
      <c r="ID96" s="616"/>
      <c r="IE96" s="616"/>
      <c r="IF96" s="616"/>
      <c r="IG96" s="616"/>
      <c r="IH96" s="616"/>
      <c r="II96" s="616"/>
      <c r="IJ96" s="616"/>
      <c r="IK96" s="616"/>
      <c r="IL96" s="616"/>
      <c r="IM96" s="11"/>
      <c r="IN96" s="11"/>
      <c r="IO96" s="11"/>
      <c r="IP96" s="11"/>
      <c r="IQ96" s="11"/>
      <c r="IR96" s="11"/>
      <c r="IS96" s="11"/>
      <c r="IT96" s="11"/>
    </row>
    <row r="97" spans="1:254" s="163" customFormat="1" ht="12.95" customHeight="1" thickBot="1">
      <c r="A97" s="624"/>
      <c r="B97" s="625"/>
      <c r="C97" s="172">
        <f>SUM(L100:IQ100)</f>
        <v>0</v>
      </c>
      <c r="D97" s="173">
        <f>ROUNDDOWN((C97/5),0)+SUM(I98:IL98)</f>
        <v>0</v>
      </c>
      <c r="E97" s="628" t="str">
        <f>IF(F95&lt;50,"未活性",IF(F95&lt;60,"活性Lv1",IF(F95&lt;70,"活性Lv2",IF(F95&lt;80,"活性Lv3",IF(F95&lt;90,"活性Lv4",IF(F95&lt;100,"活性Lv5",IF(F95&lt;150,"活性Lv5","強制キャラロスト")))))))</f>
        <v>未活性</v>
      </c>
      <c r="F97" s="628"/>
      <c r="G97" s="685" t="s">
        <v>19</v>
      </c>
      <c r="H97" s="685"/>
      <c r="I97" s="686" t="s">
        <v>19</v>
      </c>
      <c r="J97" s="686"/>
      <c r="K97" s="662" t="str">
        <f>IF(OR(A95&lt;=B95/2,F95&gt;=90),IF(F95&gt;=120,"オーバーフロー","発動中"),"-")</f>
        <v>発動中</v>
      </c>
      <c r="L97" s="662"/>
      <c r="M97" s="655"/>
      <c r="N97" s="655"/>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c r="CU97" s="616"/>
      <c r="CV97" s="616"/>
      <c r="CW97" s="616"/>
      <c r="CX97" s="616"/>
      <c r="CY97" s="616"/>
      <c r="CZ97" s="616"/>
      <c r="DA97" s="616"/>
      <c r="DB97" s="616"/>
      <c r="DC97" s="616"/>
      <c r="DD97" s="616"/>
      <c r="DE97" s="616"/>
      <c r="DF97" s="616"/>
      <c r="DG97" s="616"/>
      <c r="DH97" s="616"/>
      <c r="DI97" s="616"/>
      <c r="DJ97" s="616"/>
      <c r="DK97" s="616"/>
      <c r="DL97" s="616"/>
      <c r="DM97" s="616"/>
      <c r="DN97" s="616"/>
      <c r="DO97" s="616"/>
      <c r="DP97" s="616"/>
      <c r="DQ97" s="616"/>
      <c r="DR97" s="616"/>
      <c r="DS97" s="616"/>
      <c r="DT97" s="616"/>
      <c r="DU97" s="616"/>
      <c r="DV97" s="616"/>
      <c r="DW97" s="616"/>
      <c r="DX97" s="616"/>
      <c r="DY97" s="616"/>
      <c r="DZ97" s="616"/>
      <c r="EA97" s="616"/>
      <c r="EB97" s="616"/>
      <c r="EC97" s="616"/>
      <c r="ED97" s="616"/>
      <c r="EE97" s="616"/>
      <c r="EF97" s="616"/>
      <c r="EG97" s="616"/>
      <c r="EH97" s="616"/>
      <c r="EI97" s="616"/>
      <c r="EJ97" s="616"/>
      <c r="EK97" s="616"/>
      <c r="EL97" s="616"/>
      <c r="EM97" s="616"/>
      <c r="EN97" s="616"/>
      <c r="EO97" s="616"/>
      <c r="EP97" s="616"/>
      <c r="EQ97" s="616"/>
      <c r="ER97" s="616"/>
      <c r="ES97" s="616"/>
      <c r="ET97" s="616"/>
      <c r="EU97" s="616"/>
      <c r="EV97" s="616"/>
      <c r="EW97" s="616"/>
      <c r="EX97" s="616"/>
      <c r="EY97" s="616"/>
      <c r="EZ97" s="616"/>
      <c r="FA97" s="616"/>
      <c r="FB97" s="616"/>
      <c r="FC97" s="616"/>
      <c r="FD97" s="616"/>
      <c r="FE97" s="616"/>
      <c r="FF97" s="616"/>
      <c r="FG97" s="616"/>
      <c r="FH97" s="616"/>
      <c r="FI97" s="616"/>
      <c r="FJ97" s="616"/>
      <c r="FK97" s="616"/>
      <c r="FL97" s="616"/>
      <c r="FM97" s="616"/>
      <c r="FN97" s="616"/>
      <c r="FO97" s="616"/>
      <c r="FP97" s="616"/>
      <c r="FQ97" s="616"/>
      <c r="FR97" s="616"/>
      <c r="FS97" s="616"/>
      <c r="FT97" s="616"/>
      <c r="FU97" s="616"/>
      <c r="FV97" s="616"/>
      <c r="FW97" s="616"/>
      <c r="FX97" s="616"/>
      <c r="FY97" s="616"/>
      <c r="FZ97" s="616"/>
      <c r="GA97" s="616"/>
      <c r="GB97" s="616"/>
      <c r="GC97" s="616"/>
      <c r="GD97" s="616"/>
      <c r="GE97" s="616"/>
      <c r="GF97" s="616"/>
      <c r="GG97" s="616"/>
      <c r="GH97" s="616"/>
      <c r="GI97" s="616"/>
      <c r="GJ97" s="616"/>
      <c r="GK97" s="616"/>
      <c r="GL97" s="616"/>
      <c r="GM97" s="616"/>
      <c r="GN97" s="616"/>
      <c r="GO97" s="616"/>
      <c r="GP97" s="616"/>
      <c r="GQ97" s="616"/>
      <c r="GR97" s="616"/>
      <c r="GS97" s="616"/>
      <c r="GT97" s="616"/>
      <c r="GU97" s="616"/>
      <c r="GV97" s="616"/>
      <c r="GW97" s="616"/>
      <c r="GX97" s="616"/>
      <c r="GY97" s="616"/>
      <c r="GZ97" s="616"/>
      <c r="HA97" s="616"/>
      <c r="HB97" s="616"/>
      <c r="HC97" s="616"/>
      <c r="HD97" s="616"/>
      <c r="HE97" s="616"/>
      <c r="HF97" s="616"/>
      <c r="HG97" s="616"/>
      <c r="HH97" s="616"/>
      <c r="HI97" s="616"/>
      <c r="HJ97" s="616"/>
      <c r="HK97" s="616"/>
      <c r="HL97" s="616"/>
      <c r="HM97" s="616"/>
      <c r="HN97" s="616"/>
      <c r="HO97" s="616"/>
      <c r="HP97" s="616"/>
      <c r="HQ97" s="616"/>
      <c r="HR97" s="616"/>
      <c r="HS97" s="616"/>
      <c r="HT97" s="616"/>
      <c r="HU97" s="616"/>
      <c r="HV97" s="616"/>
      <c r="HW97" s="616"/>
      <c r="HX97" s="616"/>
      <c r="HY97" s="616"/>
      <c r="HZ97" s="616"/>
      <c r="IA97" s="616"/>
      <c r="IB97" s="616"/>
      <c r="IC97" s="616"/>
      <c r="ID97" s="616"/>
      <c r="IE97" s="616"/>
      <c r="IF97" s="616"/>
      <c r="IG97" s="616"/>
      <c r="IH97" s="616"/>
      <c r="II97" s="616"/>
      <c r="IJ97" s="616"/>
      <c r="IK97" s="616"/>
      <c r="IL97" s="616"/>
      <c r="IM97" s="11"/>
      <c r="IN97" s="11"/>
      <c r="IO97" s="11"/>
      <c r="IP97" s="11"/>
      <c r="IQ97" s="11"/>
      <c r="IR97" s="11"/>
      <c r="IS97" s="11"/>
      <c r="IT97" s="11"/>
    </row>
    <row r="98" spans="1:254" s="228" customFormat="1" ht="12.95" customHeight="1" thickBot="1">
      <c r="A98" s="174" t="s">
        <v>808</v>
      </c>
      <c r="B98" s="175"/>
      <c r="C98" s="617" t="str">
        <f>IF(G93="反応型",IF(50&gt;F95,"+0",IF(60&gt;F95,"+1",IF(70&gt;F95,"+2",IF(F95&gt;=70,"+3")))),"活性補正")</f>
        <v>活性補正</v>
      </c>
      <c r="D98" s="176" t="s">
        <v>809</v>
      </c>
      <c r="E98" s="279"/>
      <c r="F98" s="618" t="str">
        <f>IF(G93="増強型",IF(50&gt;F95,"+0",IF(60&gt;F95,"+1",IF(70&gt;F95,"+2",IF(F95&gt;=70,"+3")))),"活性補正")</f>
        <v>活性補正</v>
      </c>
      <c r="G98" s="677" t="s">
        <v>960</v>
      </c>
      <c r="H98" s="677"/>
      <c r="I98" s="620" t="s">
        <v>961</v>
      </c>
      <c r="J98" s="620"/>
      <c r="K98" s="620"/>
      <c r="L98" s="620"/>
      <c r="M98" s="227" t="s">
        <v>962</v>
      </c>
      <c r="N98" s="228" t="s">
        <v>952</v>
      </c>
      <c r="O98" s="228">
        <v>0</v>
      </c>
      <c r="IL98" s="229"/>
      <c r="IM98" s="11"/>
      <c r="IN98" s="11"/>
      <c r="IO98" s="11"/>
      <c r="IP98" s="11"/>
      <c r="IQ98" s="11"/>
      <c r="IR98" s="11"/>
      <c r="IS98" s="11"/>
      <c r="IT98" s="11"/>
    </row>
    <row r="99" spans="1:254" s="190" customFormat="1" ht="12.95" customHeight="1" thickBot="1">
      <c r="A99" s="181" t="s">
        <v>896</v>
      </c>
      <c r="B99" s="182"/>
      <c r="C99" s="617"/>
      <c r="D99" s="183" t="s">
        <v>814</v>
      </c>
      <c r="E99" s="280"/>
      <c r="F99" s="618"/>
      <c r="G99" s="621" t="s">
        <v>963</v>
      </c>
      <c r="H99" s="621"/>
      <c r="I99" s="185" t="s">
        <v>964</v>
      </c>
      <c r="J99" s="186"/>
      <c r="K99" s="186" t="s">
        <v>965</v>
      </c>
      <c r="L99" s="187"/>
      <c r="M99" s="188" t="s">
        <v>962</v>
      </c>
      <c r="N99" s="186" t="s">
        <v>952</v>
      </c>
      <c r="O99" s="186"/>
      <c r="IL99" s="191"/>
      <c r="IM99" s="11"/>
      <c r="IN99" s="11"/>
      <c r="IO99" s="11"/>
      <c r="IP99" s="11"/>
      <c r="IQ99" s="11"/>
      <c r="IR99" s="11"/>
      <c r="IS99" s="11"/>
      <c r="IT99" s="11"/>
    </row>
    <row r="100" spans="1:254" s="224" customFormat="1" ht="12" customHeight="1">
      <c r="A100" s="181" t="s">
        <v>897</v>
      </c>
      <c r="B100" s="182"/>
      <c r="C100" s="617"/>
      <c r="D100" s="183" t="s">
        <v>820</v>
      </c>
      <c r="E100" s="280"/>
      <c r="F100" s="618"/>
      <c r="G100" s="674" t="s">
        <v>966</v>
      </c>
      <c r="H100" s="674"/>
      <c r="I100" s="192"/>
      <c r="J100" s="193"/>
      <c r="K100" s="193"/>
      <c r="L100" s="194"/>
      <c r="M100" s="232" t="s">
        <v>967</v>
      </c>
      <c r="N100" s="233" t="s">
        <v>952</v>
      </c>
      <c r="O100" s="233"/>
      <c r="IL100" s="234"/>
      <c r="IM100" s="11"/>
      <c r="IN100" s="11"/>
      <c r="IO100" s="11"/>
      <c r="IP100" s="11"/>
      <c r="IQ100" s="11"/>
      <c r="IR100" s="11"/>
      <c r="IS100" s="11"/>
      <c r="IT100" s="11"/>
    </row>
    <row r="101" spans="1:254" s="224" customFormat="1" ht="12.95" customHeight="1">
      <c r="A101" s="181" t="s">
        <v>363</v>
      </c>
      <c r="B101" s="199"/>
      <c r="C101" s="638" t="str">
        <f>IF(G93="増強型",IF(50&gt;F95,"+0",IF(60&gt;F95,"+1",IF(70&gt;F95,"+2",IF(F95&gt;=70,"+3")))),"活性補正")</f>
        <v>活性補正</v>
      </c>
      <c r="D101" s="183" t="s">
        <v>968</v>
      </c>
      <c r="E101" s="199"/>
      <c r="F101" s="200"/>
      <c r="G101" s="674" t="s">
        <v>969</v>
      </c>
      <c r="H101" s="674"/>
      <c r="I101" s="235" t="s">
        <v>982</v>
      </c>
      <c r="J101" s="233"/>
      <c r="K101" s="233" t="s">
        <v>983</v>
      </c>
      <c r="L101" s="236"/>
      <c r="M101" s="232" t="s">
        <v>967</v>
      </c>
      <c r="N101" s="233" t="s">
        <v>952</v>
      </c>
      <c r="O101" s="233"/>
      <c r="IL101" s="234"/>
      <c r="IM101" s="11"/>
      <c r="IN101" s="11"/>
      <c r="IO101" s="11"/>
      <c r="IP101" s="11"/>
      <c r="IQ101" s="11"/>
      <c r="IR101" s="11"/>
      <c r="IS101" s="11"/>
      <c r="IT101" s="11"/>
    </row>
    <row r="102" spans="1:254" s="211" customFormat="1" ht="12.95" customHeight="1" thickBot="1">
      <c r="A102" s="181" t="s">
        <v>972</v>
      </c>
      <c r="B102" s="199"/>
      <c r="C102" s="638"/>
      <c r="D102" s="183" t="s">
        <v>973</v>
      </c>
      <c r="E102" s="199"/>
      <c r="F102" s="205" t="str">
        <f>IF(G93="覚醒型",IF(50&gt;F95,"+0",IF(60&gt;F95,"+1",IF(70&gt;F95,"+2",IF(F95&gt;=70,"+3")))),"活性補正")</f>
        <v>活性補正</v>
      </c>
      <c r="G102" s="639" t="s">
        <v>974</v>
      </c>
      <c r="H102" s="639"/>
      <c r="I102" s="206" t="s">
        <v>975</v>
      </c>
      <c r="J102" s="207"/>
      <c r="K102" s="207" t="s">
        <v>976</v>
      </c>
      <c r="L102" s="208">
        <f>L101</f>
        <v>0</v>
      </c>
      <c r="M102" s="209" t="s">
        <v>962</v>
      </c>
      <c r="N102" s="281" t="s">
        <v>952</v>
      </c>
      <c r="O102" s="281">
        <v>0</v>
      </c>
      <c r="IL102" s="212"/>
      <c r="IM102" s="11"/>
      <c r="IN102" s="11"/>
      <c r="IO102" s="11"/>
      <c r="IP102" s="11"/>
      <c r="IQ102" s="11"/>
      <c r="IR102" s="11"/>
      <c r="IS102" s="11"/>
      <c r="IT102" s="11"/>
    </row>
    <row r="103" spans="1:254" s="11" customFormat="1" ht="12" customHeight="1">
      <c r="A103" s="213" t="s">
        <v>34</v>
      </c>
      <c r="B103" s="214"/>
      <c r="C103" s="213" t="s">
        <v>136</v>
      </c>
      <c r="D103" s="214"/>
      <c r="E103" s="176" t="s">
        <v>209</v>
      </c>
      <c r="F103" s="214"/>
      <c r="G103" s="176" t="s">
        <v>287</v>
      </c>
      <c r="H103" s="214"/>
      <c r="I103" s="176" t="s">
        <v>348</v>
      </c>
      <c r="J103" s="214"/>
      <c r="K103" s="176" t="s">
        <v>402</v>
      </c>
      <c r="L103" s="215"/>
    </row>
    <row r="104" spans="1:254" s="11" customFormat="1" ht="12" customHeight="1" thickBot="1">
      <c r="A104" s="216" t="s">
        <v>92</v>
      </c>
      <c r="B104" s="217"/>
      <c r="C104" s="216" t="s">
        <v>171</v>
      </c>
      <c r="D104" s="217"/>
      <c r="E104" s="218" t="s">
        <v>248</v>
      </c>
      <c r="F104" s="217"/>
      <c r="G104" s="218" t="s">
        <v>320</v>
      </c>
      <c r="H104" s="217"/>
      <c r="I104" s="218" t="s">
        <v>375</v>
      </c>
      <c r="J104" s="217"/>
      <c r="K104" s="218" t="s">
        <v>298</v>
      </c>
      <c r="L104" s="219"/>
    </row>
    <row r="106" spans="1:254" s="163" customFormat="1" ht="12.95" customHeight="1" thickBot="1">
      <c r="A106" s="611" t="s">
        <v>711</v>
      </c>
      <c r="B106" s="611"/>
      <c r="C106" s="611"/>
      <c r="D106" s="611"/>
      <c r="E106" s="653" t="s">
        <v>712</v>
      </c>
      <c r="F106" s="653"/>
      <c r="G106" s="613" t="s">
        <v>1</v>
      </c>
      <c r="H106" s="613"/>
      <c r="I106" s="613" t="s">
        <v>382</v>
      </c>
      <c r="J106" s="613"/>
      <c r="K106" s="613"/>
      <c r="L106" s="613"/>
      <c r="M106" s="655" t="s">
        <v>951</v>
      </c>
      <c r="N106" s="616" t="s">
        <v>952</v>
      </c>
      <c r="O106" s="616" t="s">
        <v>998</v>
      </c>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c r="CU106" s="616"/>
      <c r="CV106" s="616"/>
      <c r="CW106" s="616"/>
      <c r="CX106" s="616"/>
      <c r="CY106" s="616"/>
      <c r="CZ106" s="616"/>
      <c r="DA106" s="616"/>
      <c r="DB106" s="616"/>
      <c r="DC106" s="616"/>
      <c r="DD106" s="616"/>
      <c r="DE106" s="616"/>
      <c r="DF106" s="616"/>
      <c r="DG106" s="616"/>
      <c r="DH106" s="616"/>
      <c r="DI106" s="616"/>
      <c r="DJ106" s="616"/>
      <c r="DK106" s="616"/>
      <c r="DL106" s="616"/>
      <c r="DM106" s="616"/>
      <c r="DN106" s="616"/>
      <c r="DO106" s="616"/>
      <c r="DP106" s="616"/>
      <c r="DQ106" s="616"/>
      <c r="DR106" s="616"/>
      <c r="DS106" s="616"/>
      <c r="DT106" s="616"/>
      <c r="DU106" s="616"/>
      <c r="DV106" s="616"/>
      <c r="DW106" s="616"/>
      <c r="DX106" s="616"/>
      <c r="DY106" s="616"/>
      <c r="DZ106" s="616"/>
      <c r="EA106" s="616"/>
      <c r="EB106" s="616"/>
      <c r="EC106" s="616"/>
      <c r="ED106" s="616"/>
      <c r="EE106" s="616"/>
      <c r="EF106" s="616"/>
      <c r="EG106" s="616"/>
      <c r="EH106" s="616"/>
      <c r="EI106" s="616"/>
      <c r="EJ106" s="616"/>
      <c r="EK106" s="616"/>
      <c r="EL106" s="616"/>
      <c r="EM106" s="616"/>
      <c r="EN106" s="616"/>
      <c r="EO106" s="616"/>
      <c r="EP106" s="616"/>
      <c r="EQ106" s="616"/>
      <c r="ER106" s="616"/>
      <c r="ES106" s="616"/>
      <c r="ET106" s="616"/>
      <c r="EU106" s="616"/>
      <c r="EV106" s="616"/>
      <c r="EW106" s="616"/>
      <c r="EX106" s="616"/>
      <c r="EY106" s="616"/>
      <c r="EZ106" s="616"/>
      <c r="FA106" s="616"/>
      <c r="FB106" s="616"/>
      <c r="FC106" s="616"/>
      <c r="FD106" s="616"/>
      <c r="FE106" s="616"/>
      <c r="FF106" s="616"/>
      <c r="FG106" s="616"/>
      <c r="FH106" s="616"/>
      <c r="FI106" s="616"/>
      <c r="FJ106" s="616"/>
      <c r="FK106" s="616"/>
      <c r="FL106" s="616"/>
      <c r="FM106" s="616"/>
      <c r="FN106" s="616"/>
      <c r="FO106" s="616"/>
      <c r="FP106" s="616"/>
      <c r="FQ106" s="616"/>
      <c r="FR106" s="616"/>
      <c r="FS106" s="616"/>
      <c r="FT106" s="616"/>
      <c r="FU106" s="616"/>
      <c r="FV106" s="616"/>
      <c r="FW106" s="616"/>
      <c r="FX106" s="616"/>
      <c r="FY106" s="616"/>
      <c r="FZ106" s="616"/>
      <c r="GA106" s="616"/>
      <c r="GB106" s="616"/>
      <c r="GC106" s="616"/>
      <c r="GD106" s="616"/>
      <c r="GE106" s="616"/>
      <c r="GF106" s="616"/>
      <c r="GG106" s="616"/>
      <c r="GH106" s="616"/>
      <c r="GI106" s="616"/>
      <c r="GJ106" s="616"/>
      <c r="GK106" s="616"/>
      <c r="GL106" s="616"/>
      <c r="GM106" s="616"/>
      <c r="GN106" s="616"/>
      <c r="GO106" s="616"/>
      <c r="GP106" s="616"/>
      <c r="GQ106" s="616"/>
      <c r="GR106" s="616"/>
      <c r="GS106" s="616"/>
      <c r="GT106" s="616"/>
      <c r="GU106" s="616"/>
      <c r="GV106" s="616"/>
      <c r="GW106" s="616"/>
      <c r="GX106" s="616"/>
      <c r="GY106" s="616"/>
      <c r="GZ106" s="616"/>
      <c r="HA106" s="616"/>
      <c r="HB106" s="616"/>
      <c r="HC106" s="616"/>
      <c r="HD106" s="616"/>
      <c r="HE106" s="616"/>
      <c r="HF106" s="616"/>
      <c r="HG106" s="616"/>
      <c r="HH106" s="616"/>
      <c r="HI106" s="616"/>
      <c r="HJ106" s="616"/>
      <c r="HK106" s="616"/>
      <c r="HL106" s="616"/>
      <c r="HM106" s="616"/>
      <c r="HN106" s="616"/>
      <c r="HO106" s="616"/>
      <c r="HP106" s="616"/>
      <c r="HQ106" s="616"/>
      <c r="HR106" s="616"/>
      <c r="HS106" s="616"/>
      <c r="HT106" s="616"/>
      <c r="HU106" s="616"/>
      <c r="HV106" s="616"/>
      <c r="HW106" s="616"/>
      <c r="HX106" s="616"/>
      <c r="HY106" s="616"/>
      <c r="HZ106" s="616"/>
      <c r="IA106" s="616"/>
      <c r="IB106" s="616"/>
      <c r="IC106" s="616"/>
      <c r="ID106" s="616"/>
      <c r="IE106" s="616"/>
      <c r="IF106" s="616"/>
      <c r="IG106" s="616"/>
      <c r="IH106" s="616"/>
      <c r="II106" s="616"/>
      <c r="IJ106" s="616"/>
      <c r="IK106" s="616"/>
      <c r="IL106" s="630"/>
      <c r="IM106" s="11"/>
      <c r="IN106" s="11"/>
      <c r="IO106" s="11"/>
      <c r="IP106" s="11"/>
      <c r="IQ106" s="11"/>
      <c r="IR106" s="11"/>
      <c r="IS106" s="11"/>
      <c r="IT106" s="11"/>
    </row>
    <row r="107" spans="1:254" s="163" customFormat="1" ht="12.95" customHeight="1" thickBot="1">
      <c r="A107" s="631"/>
      <c r="B107" s="631"/>
      <c r="C107" s="631"/>
      <c r="D107" s="631"/>
      <c r="E107" s="632"/>
      <c r="F107" s="632"/>
      <c r="G107" s="683" t="s">
        <v>19</v>
      </c>
      <c r="H107" s="683"/>
      <c r="I107" s="684" t="s">
        <v>978</v>
      </c>
      <c r="J107" s="684"/>
      <c r="K107" s="657" t="s">
        <v>978</v>
      </c>
      <c r="L107" s="657"/>
      <c r="M107" s="655"/>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c r="CU107" s="616"/>
      <c r="CV107" s="616"/>
      <c r="CW107" s="616"/>
      <c r="CX107" s="616"/>
      <c r="CY107" s="616"/>
      <c r="CZ107" s="616"/>
      <c r="DA107" s="616"/>
      <c r="DB107" s="616"/>
      <c r="DC107" s="616"/>
      <c r="DD107" s="616"/>
      <c r="DE107" s="616"/>
      <c r="DF107" s="616"/>
      <c r="DG107" s="616"/>
      <c r="DH107" s="616"/>
      <c r="DI107" s="616"/>
      <c r="DJ107" s="616"/>
      <c r="DK107" s="616"/>
      <c r="DL107" s="616"/>
      <c r="DM107" s="616"/>
      <c r="DN107" s="616"/>
      <c r="DO107" s="616"/>
      <c r="DP107" s="616"/>
      <c r="DQ107" s="616"/>
      <c r="DR107" s="616"/>
      <c r="DS107" s="616"/>
      <c r="DT107" s="616"/>
      <c r="DU107" s="616"/>
      <c r="DV107" s="616"/>
      <c r="DW107" s="616"/>
      <c r="DX107" s="616"/>
      <c r="DY107" s="616"/>
      <c r="DZ107" s="616"/>
      <c r="EA107" s="616"/>
      <c r="EB107" s="616"/>
      <c r="EC107" s="616"/>
      <c r="ED107" s="616"/>
      <c r="EE107" s="616"/>
      <c r="EF107" s="616"/>
      <c r="EG107" s="616"/>
      <c r="EH107" s="616"/>
      <c r="EI107" s="616"/>
      <c r="EJ107" s="616"/>
      <c r="EK107" s="616"/>
      <c r="EL107" s="616"/>
      <c r="EM107" s="616"/>
      <c r="EN107" s="616"/>
      <c r="EO107" s="616"/>
      <c r="EP107" s="616"/>
      <c r="EQ107" s="616"/>
      <c r="ER107" s="616"/>
      <c r="ES107" s="616"/>
      <c r="ET107" s="616"/>
      <c r="EU107" s="616"/>
      <c r="EV107" s="616"/>
      <c r="EW107" s="616"/>
      <c r="EX107" s="616"/>
      <c r="EY107" s="616"/>
      <c r="EZ107" s="616"/>
      <c r="FA107" s="616"/>
      <c r="FB107" s="616"/>
      <c r="FC107" s="616"/>
      <c r="FD107" s="616"/>
      <c r="FE107" s="616"/>
      <c r="FF107" s="616"/>
      <c r="FG107" s="616"/>
      <c r="FH107" s="616"/>
      <c r="FI107" s="616"/>
      <c r="FJ107" s="616"/>
      <c r="FK107" s="616"/>
      <c r="FL107" s="616"/>
      <c r="FM107" s="616"/>
      <c r="FN107" s="616"/>
      <c r="FO107" s="616"/>
      <c r="FP107" s="616"/>
      <c r="FQ107" s="616"/>
      <c r="FR107" s="616"/>
      <c r="FS107" s="616"/>
      <c r="FT107" s="616"/>
      <c r="FU107" s="616"/>
      <c r="FV107" s="616"/>
      <c r="FW107" s="616"/>
      <c r="FX107" s="616"/>
      <c r="FY107" s="616"/>
      <c r="FZ107" s="616"/>
      <c r="GA107" s="616"/>
      <c r="GB107" s="616"/>
      <c r="GC107" s="616"/>
      <c r="GD107" s="616"/>
      <c r="GE107" s="616"/>
      <c r="GF107" s="616"/>
      <c r="GG107" s="616"/>
      <c r="GH107" s="616"/>
      <c r="GI107" s="616"/>
      <c r="GJ107" s="616"/>
      <c r="GK107" s="616"/>
      <c r="GL107" s="616"/>
      <c r="GM107" s="616"/>
      <c r="GN107" s="616"/>
      <c r="GO107" s="616"/>
      <c r="GP107" s="616"/>
      <c r="GQ107" s="616"/>
      <c r="GR107" s="616"/>
      <c r="GS107" s="616"/>
      <c r="GT107" s="616"/>
      <c r="GU107" s="616"/>
      <c r="GV107" s="616"/>
      <c r="GW107" s="616"/>
      <c r="GX107" s="616"/>
      <c r="GY107" s="616"/>
      <c r="GZ107" s="616"/>
      <c r="HA107" s="616"/>
      <c r="HB107" s="616"/>
      <c r="HC107" s="616"/>
      <c r="HD107" s="616"/>
      <c r="HE107" s="616"/>
      <c r="HF107" s="616"/>
      <c r="HG107" s="616"/>
      <c r="HH107" s="616"/>
      <c r="HI107" s="616"/>
      <c r="HJ107" s="616"/>
      <c r="HK107" s="616"/>
      <c r="HL107" s="616"/>
      <c r="HM107" s="616"/>
      <c r="HN107" s="616"/>
      <c r="HO107" s="616"/>
      <c r="HP107" s="616"/>
      <c r="HQ107" s="616"/>
      <c r="HR107" s="616"/>
      <c r="HS107" s="616"/>
      <c r="HT107" s="616"/>
      <c r="HU107" s="616"/>
      <c r="HV107" s="616"/>
      <c r="HW107" s="616"/>
      <c r="HX107" s="616"/>
      <c r="HY107" s="616"/>
      <c r="HZ107" s="616"/>
      <c r="IA107" s="616"/>
      <c r="IB107" s="616"/>
      <c r="IC107" s="616"/>
      <c r="ID107" s="616"/>
      <c r="IE107" s="616"/>
      <c r="IF107" s="616"/>
      <c r="IG107" s="616"/>
      <c r="IH107" s="616"/>
      <c r="II107" s="616"/>
      <c r="IJ107" s="616"/>
      <c r="IK107" s="616"/>
      <c r="IL107" s="616"/>
      <c r="IM107" s="11"/>
      <c r="IN107" s="11"/>
      <c r="IO107" s="11"/>
      <c r="IP107" s="11"/>
      <c r="IQ107" s="11"/>
      <c r="IR107" s="11"/>
      <c r="IS107" s="11"/>
      <c r="IT107" s="11"/>
    </row>
    <row r="108" spans="1:254" s="163" customFormat="1" ht="12.95" customHeight="1" thickBot="1">
      <c r="A108" s="635" t="s">
        <v>957</v>
      </c>
      <c r="B108" s="635"/>
      <c r="C108" s="658" t="s">
        <v>776</v>
      </c>
      <c r="D108" s="658"/>
      <c r="E108" s="637" t="s">
        <v>782</v>
      </c>
      <c r="F108" s="637"/>
      <c r="G108" s="627" t="s">
        <v>4</v>
      </c>
      <c r="H108" s="627"/>
      <c r="I108" s="687" t="s">
        <v>979</v>
      </c>
      <c r="J108" s="687"/>
      <c r="K108" s="659" t="s">
        <v>980</v>
      </c>
      <c r="L108" s="659"/>
      <c r="M108" s="655"/>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c r="CU108" s="616"/>
      <c r="CV108" s="616"/>
      <c r="CW108" s="616"/>
      <c r="CX108" s="616"/>
      <c r="CY108" s="616"/>
      <c r="CZ108" s="616"/>
      <c r="DA108" s="616"/>
      <c r="DB108" s="616"/>
      <c r="DC108" s="616"/>
      <c r="DD108" s="616"/>
      <c r="DE108" s="616"/>
      <c r="DF108" s="616"/>
      <c r="DG108" s="616"/>
      <c r="DH108" s="616"/>
      <c r="DI108" s="616"/>
      <c r="DJ108" s="616"/>
      <c r="DK108" s="616"/>
      <c r="DL108" s="616"/>
      <c r="DM108" s="616"/>
      <c r="DN108" s="616"/>
      <c r="DO108" s="616"/>
      <c r="DP108" s="616"/>
      <c r="DQ108" s="616"/>
      <c r="DR108" s="616"/>
      <c r="DS108" s="616"/>
      <c r="DT108" s="616"/>
      <c r="DU108" s="616"/>
      <c r="DV108" s="616"/>
      <c r="DW108" s="616"/>
      <c r="DX108" s="616"/>
      <c r="DY108" s="616"/>
      <c r="DZ108" s="616"/>
      <c r="EA108" s="616"/>
      <c r="EB108" s="616"/>
      <c r="EC108" s="616"/>
      <c r="ED108" s="616"/>
      <c r="EE108" s="616"/>
      <c r="EF108" s="616"/>
      <c r="EG108" s="616"/>
      <c r="EH108" s="616"/>
      <c r="EI108" s="616"/>
      <c r="EJ108" s="616"/>
      <c r="EK108" s="616"/>
      <c r="EL108" s="616"/>
      <c r="EM108" s="616"/>
      <c r="EN108" s="616"/>
      <c r="EO108" s="616"/>
      <c r="EP108" s="616"/>
      <c r="EQ108" s="616"/>
      <c r="ER108" s="616"/>
      <c r="ES108" s="616"/>
      <c r="ET108" s="616"/>
      <c r="EU108" s="616"/>
      <c r="EV108" s="616"/>
      <c r="EW108" s="616"/>
      <c r="EX108" s="616"/>
      <c r="EY108" s="616"/>
      <c r="EZ108" s="616"/>
      <c r="FA108" s="616"/>
      <c r="FB108" s="616"/>
      <c r="FC108" s="616"/>
      <c r="FD108" s="616"/>
      <c r="FE108" s="616"/>
      <c r="FF108" s="616"/>
      <c r="FG108" s="616"/>
      <c r="FH108" s="616"/>
      <c r="FI108" s="616"/>
      <c r="FJ108" s="616"/>
      <c r="FK108" s="616"/>
      <c r="FL108" s="616"/>
      <c r="FM108" s="616"/>
      <c r="FN108" s="616"/>
      <c r="FO108" s="616"/>
      <c r="FP108" s="616"/>
      <c r="FQ108" s="616"/>
      <c r="FR108" s="616"/>
      <c r="FS108" s="616"/>
      <c r="FT108" s="616"/>
      <c r="FU108" s="616"/>
      <c r="FV108" s="616"/>
      <c r="FW108" s="616"/>
      <c r="FX108" s="616"/>
      <c r="FY108" s="616"/>
      <c r="FZ108" s="616"/>
      <c r="GA108" s="616"/>
      <c r="GB108" s="616"/>
      <c r="GC108" s="616"/>
      <c r="GD108" s="616"/>
      <c r="GE108" s="616"/>
      <c r="GF108" s="616"/>
      <c r="GG108" s="616"/>
      <c r="GH108" s="616"/>
      <c r="GI108" s="616"/>
      <c r="GJ108" s="616"/>
      <c r="GK108" s="616"/>
      <c r="GL108" s="616"/>
      <c r="GM108" s="616"/>
      <c r="GN108" s="616"/>
      <c r="GO108" s="616"/>
      <c r="GP108" s="616"/>
      <c r="GQ108" s="616"/>
      <c r="GR108" s="616"/>
      <c r="GS108" s="616"/>
      <c r="GT108" s="616"/>
      <c r="GU108" s="616"/>
      <c r="GV108" s="616"/>
      <c r="GW108" s="616"/>
      <c r="GX108" s="616"/>
      <c r="GY108" s="616"/>
      <c r="GZ108" s="616"/>
      <c r="HA108" s="616"/>
      <c r="HB108" s="616"/>
      <c r="HC108" s="616"/>
      <c r="HD108" s="616"/>
      <c r="HE108" s="616"/>
      <c r="HF108" s="616"/>
      <c r="HG108" s="616"/>
      <c r="HH108" s="616"/>
      <c r="HI108" s="616"/>
      <c r="HJ108" s="616"/>
      <c r="HK108" s="616"/>
      <c r="HL108" s="616"/>
      <c r="HM108" s="616"/>
      <c r="HN108" s="616"/>
      <c r="HO108" s="616"/>
      <c r="HP108" s="616"/>
      <c r="HQ108" s="616"/>
      <c r="HR108" s="616"/>
      <c r="HS108" s="616"/>
      <c r="HT108" s="616"/>
      <c r="HU108" s="616"/>
      <c r="HV108" s="616"/>
      <c r="HW108" s="616"/>
      <c r="HX108" s="616"/>
      <c r="HY108" s="616"/>
      <c r="HZ108" s="616"/>
      <c r="IA108" s="616"/>
      <c r="IB108" s="616"/>
      <c r="IC108" s="616"/>
      <c r="ID108" s="616"/>
      <c r="IE108" s="616"/>
      <c r="IF108" s="616"/>
      <c r="IG108" s="616"/>
      <c r="IH108" s="616"/>
      <c r="II108" s="616"/>
      <c r="IJ108" s="616"/>
      <c r="IK108" s="616"/>
      <c r="IL108" s="616"/>
      <c r="IM108" s="11"/>
      <c r="IN108" s="11"/>
      <c r="IO108" s="11"/>
      <c r="IP108" s="11"/>
      <c r="IQ108" s="11"/>
      <c r="IR108" s="11"/>
      <c r="IS108" s="11"/>
      <c r="IT108" s="11"/>
    </row>
    <row r="109" spans="1:254" s="163" customFormat="1" ht="12.95" customHeight="1" thickBot="1">
      <c r="A109" s="164">
        <f>B109+SUM(O113:IL113)</f>
        <v>0</v>
      </c>
      <c r="B109" s="165">
        <f>J113+L113</f>
        <v>0</v>
      </c>
      <c r="C109" s="222">
        <f>D109-SUM(O114:IL114)+SUM(O115:IL115)</f>
        <v>0</v>
      </c>
      <c r="D109" s="223">
        <f>J115+L115</f>
        <v>0</v>
      </c>
      <c r="E109" s="168">
        <f>J116+L116</f>
        <v>0</v>
      </c>
      <c r="F109" s="169">
        <f>E109+SUM(O116:IL116)</f>
        <v>0</v>
      </c>
      <c r="G109" s="683" t="s">
        <v>19</v>
      </c>
      <c r="H109" s="683"/>
      <c r="I109" s="688" t="s">
        <v>19</v>
      </c>
      <c r="J109" s="688"/>
      <c r="K109" s="663" t="s">
        <v>19</v>
      </c>
      <c r="L109" s="663"/>
      <c r="M109" s="655"/>
      <c r="N109" s="655"/>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c r="CU109" s="616"/>
      <c r="CV109" s="616"/>
      <c r="CW109" s="616"/>
      <c r="CX109" s="616"/>
      <c r="CY109" s="616"/>
      <c r="CZ109" s="616"/>
      <c r="DA109" s="616"/>
      <c r="DB109" s="616"/>
      <c r="DC109" s="616"/>
      <c r="DD109" s="616"/>
      <c r="DE109" s="616"/>
      <c r="DF109" s="616"/>
      <c r="DG109" s="616"/>
      <c r="DH109" s="616"/>
      <c r="DI109" s="616"/>
      <c r="DJ109" s="616"/>
      <c r="DK109" s="616"/>
      <c r="DL109" s="616"/>
      <c r="DM109" s="616"/>
      <c r="DN109" s="616"/>
      <c r="DO109" s="616"/>
      <c r="DP109" s="616"/>
      <c r="DQ109" s="616"/>
      <c r="DR109" s="616"/>
      <c r="DS109" s="616"/>
      <c r="DT109" s="616"/>
      <c r="DU109" s="616"/>
      <c r="DV109" s="616"/>
      <c r="DW109" s="616"/>
      <c r="DX109" s="616"/>
      <c r="DY109" s="616"/>
      <c r="DZ109" s="616"/>
      <c r="EA109" s="616"/>
      <c r="EB109" s="616"/>
      <c r="EC109" s="616"/>
      <c r="ED109" s="616"/>
      <c r="EE109" s="616"/>
      <c r="EF109" s="616"/>
      <c r="EG109" s="616"/>
      <c r="EH109" s="616"/>
      <c r="EI109" s="616"/>
      <c r="EJ109" s="616"/>
      <c r="EK109" s="616"/>
      <c r="EL109" s="616"/>
      <c r="EM109" s="616"/>
      <c r="EN109" s="616"/>
      <c r="EO109" s="616"/>
      <c r="EP109" s="616"/>
      <c r="EQ109" s="616"/>
      <c r="ER109" s="616"/>
      <c r="ES109" s="616"/>
      <c r="ET109" s="616"/>
      <c r="EU109" s="616"/>
      <c r="EV109" s="616"/>
      <c r="EW109" s="616"/>
      <c r="EX109" s="616"/>
      <c r="EY109" s="616"/>
      <c r="EZ109" s="616"/>
      <c r="FA109" s="616"/>
      <c r="FB109" s="616"/>
      <c r="FC109" s="616"/>
      <c r="FD109" s="616"/>
      <c r="FE109" s="616"/>
      <c r="FF109" s="616"/>
      <c r="FG109" s="616"/>
      <c r="FH109" s="616"/>
      <c r="FI109" s="616"/>
      <c r="FJ109" s="616"/>
      <c r="FK109" s="616"/>
      <c r="FL109" s="616"/>
      <c r="FM109" s="616"/>
      <c r="FN109" s="616"/>
      <c r="FO109" s="616"/>
      <c r="FP109" s="616"/>
      <c r="FQ109" s="616"/>
      <c r="FR109" s="616"/>
      <c r="FS109" s="616"/>
      <c r="FT109" s="616"/>
      <c r="FU109" s="616"/>
      <c r="FV109" s="616"/>
      <c r="FW109" s="616"/>
      <c r="FX109" s="616"/>
      <c r="FY109" s="616"/>
      <c r="FZ109" s="616"/>
      <c r="GA109" s="616"/>
      <c r="GB109" s="616"/>
      <c r="GC109" s="616"/>
      <c r="GD109" s="616"/>
      <c r="GE109" s="616"/>
      <c r="GF109" s="616"/>
      <c r="GG109" s="616"/>
      <c r="GH109" s="616"/>
      <c r="GI109" s="616"/>
      <c r="GJ109" s="616"/>
      <c r="GK109" s="616"/>
      <c r="GL109" s="616"/>
      <c r="GM109" s="616"/>
      <c r="GN109" s="616"/>
      <c r="GO109" s="616"/>
      <c r="GP109" s="616"/>
      <c r="GQ109" s="616"/>
      <c r="GR109" s="616"/>
      <c r="GS109" s="616"/>
      <c r="GT109" s="616"/>
      <c r="GU109" s="616"/>
      <c r="GV109" s="616"/>
      <c r="GW109" s="616"/>
      <c r="GX109" s="616"/>
      <c r="GY109" s="616"/>
      <c r="GZ109" s="616"/>
      <c r="HA109" s="616"/>
      <c r="HB109" s="616"/>
      <c r="HC109" s="616"/>
      <c r="HD109" s="616"/>
      <c r="HE109" s="616"/>
      <c r="HF109" s="616"/>
      <c r="HG109" s="616"/>
      <c r="HH109" s="616"/>
      <c r="HI109" s="616"/>
      <c r="HJ109" s="616"/>
      <c r="HK109" s="616"/>
      <c r="HL109" s="616"/>
      <c r="HM109" s="616"/>
      <c r="HN109" s="616"/>
      <c r="HO109" s="616"/>
      <c r="HP109" s="616"/>
      <c r="HQ109" s="616"/>
      <c r="HR109" s="616"/>
      <c r="HS109" s="616"/>
      <c r="HT109" s="616"/>
      <c r="HU109" s="616"/>
      <c r="HV109" s="616"/>
      <c r="HW109" s="616"/>
      <c r="HX109" s="616"/>
      <c r="HY109" s="616"/>
      <c r="HZ109" s="616"/>
      <c r="IA109" s="616"/>
      <c r="IB109" s="616"/>
      <c r="IC109" s="616"/>
      <c r="ID109" s="616"/>
      <c r="IE109" s="616"/>
      <c r="IF109" s="616"/>
      <c r="IG109" s="616"/>
      <c r="IH109" s="616"/>
      <c r="II109" s="616"/>
      <c r="IJ109" s="616"/>
      <c r="IK109" s="616"/>
      <c r="IL109" s="616"/>
      <c r="IM109" s="11"/>
      <c r="IN109" s="11"/>
      <c r="IO109" s="11"/>
      <c r="IP109" s="11"/>
      <c r="IQ109" s="11"/>
      <c r="IR109" s="11"/>
      <c r="IS109" s="11"/>
      <c r="IT109" s="11"/>
    </row>
    <row r="110" spans="1:254" s="163" customFormat="1" ht="12" customHeight="1" thickBot="1">
      <c r="A110" s="624" t="s">
        <v>800</v>
      </c>
      <c r="B110" s="625"/>
      <c r="C110" s="170" t="s">
        <v>958</v>
      </c>
      <c r="D110" s="171" t="s">
        <v>959</v>
      </c>
      <c r="E110" s="626"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626"/>
      <c r="G110" s="627" t="s">
        <v>15</v>
      </c>
      <c r="H110" s="627"/>
      <c r="I110" s="687" t="s">
        <v>728</v>
      </c>
      <c r="J110" s="687"/>
      <c r="K110" s="659" t="s">
        <v>981</v>
      </c>
      <c r="L110" s="659"/>
      <c r="M110" s="655"/>
      <c r="N110" s="655"/>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c r="CU110" s="616"/>
      <c r="CV110" s="616"/>
      <c r="CW110" s="616"/>
      <c r="CX110" s="616"/>
      <c r="CY110" s="616"/>
      <c r="CZ110" s="616"/>
      <c r="DA110" s="616"/>
      <c r="DB110" s="616"/>
      <c r="DC110" s="616"/>
      <c r="DD110" s="616"/>
      <c r="DE110" s="616"/>
      <c r="DF110" s="616"/>
      <c r="DG110" s="616"/>
      <c r="DH110" s="616"/>
      <c r="DI110" s="616"/>
      <c r="DJ110" s="616"/>
      <c r="DK110" s="616"/>
      <c r="DL110" s="616"/>
      <c r="DM110" s="616"/>
      <c r="DN110" s="616"/>
      <c r="DO110" s="616"/>
      <c r="DP110" s="616"/>
      <c r="DQ110" s="616"/>
      <c r="DR110" s="616"/>
      <c r="DS110" s="616"/>
      <c r="DT110" s="616"/>
      <c r="DU110" s="616"/>
      <c r="DV110" s="616"/>
      <c r="DW110" s="616"/>
      <c r="DX110" s="616"/>
      <c r="DY110" s="616"/>
      <c r="DZ110" s="616"/>
      <c r="EA110" s="616"/>
      <c r="EB110" s="616"/>
      <c r="EC110" s="616"/>
      <c r="ED110" s="616"/>
      <c r="EE110" s="616"/>
      <c r="EF110" s="616"/>
      <c r="EG110" s="616"/>
      <c r="EH110" s="616"/>
      <c r="EI110" s="616"/>
      <c r="EJ110" s="616"/>
      <c r="EK110" s="616"/>
      <c r="EL110" s="616"/>
      <c r="EM110" s="616"/>
      <c r="EN110" s="616"/>
      <c r="EO110" s="616"/>
      <c r="EP110" s="616"/>
      <c r="EQ110" s="616"/>
      <c r="ER110" s="616"/>
      <c r="ES110" s="616"/>
      <c r="ET110" s="616"/>
      <c r="EU110" s="616"/>
      <c r="EV110" s="616"/>
      <c r="EW110" s="616"/>
      <c r="EX110" s="616"/>
      <c r="EY110" s="616"/>
      <c r="EZ110" s="616"/>
      <c r="FA110" s="616"/>
      <c r="FB110" s="616"/>
      <c r="FC110" s="616"/>
      <c r="FD110" s="616"/>
      <c r="FE110" s="616"/>
      <c r="FF110" s="616"/>
      <c r="FG110" s="616"/>
      <c r="FH110" s="616"/>
      <c r="FI110" s="616"/>
      <c r="FJ110" s="616"/>
      <c r="FK110" s="616"/>
      <c r="FL110" s="616"/>
      <c r="FM110" s="616"/>
      <c r="FN110" s="616"/>
      <c r="FO110" s="616"/>
      <c r="FP110" s="616"/>
      <c r="FQ110" s="616"/>
      <c r="FR110" s="616"/>
      <c r="FS110" s="616"/>
      <c r="FT110" s="616"/>
      <c r="FU110" s="616"/>
      <c r="FV110" s="616"/>
      <c r="FW110" s="616"/>
      <c r="FX110" s="616"/>
      <c r="FY110" s="616"/>
      <c r="FZ110" s="616"/>
      <c r="GA110" s="616"/>
      <c r="GB110" s="616"/>
      <c r="GC110" s="616"/>
      <c r="GD110" s="616"/>
      <c r="GE110" s="616"/>
      <c r="GF110" s="616"/>
      <c r="GG110" s="616"/>
      <c r="GH110" s="616"/>
      <c r="GI110" s="616"/>
      <c r="GJ110" s="616"/>
      <c r="GK110" s="616"/>
      <c r="GL110" s="616"/>
      <c r="GM110" s="616"/>
      <c r="GN110" s="616"/>
      <c r="GO110" s="616"/>
      <c r="GP110" s="616"/>
      <c r="GQ110" s="616"/>
      <c r="GR110" s="616"/>
      <c r="GS110" s="616"/>
      <c r="GT110" s="616"/>
      <c r="GU110" s="616"/>
      <c r="GV110" s="616"/>
      <c r="GW110" s="616"/>
      <c r="GX110" s="616"/>
      <c r="GY110" s="616"/>
      <c r="GZ110" s="616"/>
      <c r="HA110" s="616"/>
      <c r="HB110" s="616"/>
      <c r="HC110" s="616"/>
      <c r="HD110" s="616"/>
      <c r="HE110" s="616"/>
      <c r="HF110" s="616"/>
      <c r="HG110" s="616"/>
      <c r="HH110" s="616"/>
      <c r="HI110" s="616"/>
      <c r="HJ110" s="616"/>
      <c r="HK110" s="616"/>
      <c r="HL110" s="616"/>
      <c r="HM110" s="616"/>
      <c r="HN110" s="616"/>
      <c r="HO110" s="616"/>
      <c r="HP110" s="616"/>
      <c r="HQ110" s="616"/>
      <c r="HR110" s="616"/>
      <c r="HS110" s="616"/>
      <c r="HT110" s="616"/>
      <c r="HU110" s="616"/>
      <c r="HV110" s="616"/>
      <c r="HW110" s="616"/>
      <c r="HX110" s="616"/>
      <c r="HY110" s="616"/>
      <c r="HZ110" s="616"/>
      <c r="IA110" s="616"/>
      <c r="IB110" s="616"/>
      <c r="IC110" s="616"/>
      <c r="ID110" s="616"/>
      <c r="IE110" s="616"/>
      <c r="IF110" s="616"/>
      <c r="IG110" s="616"/>
      <c r="IH110" s="616"/>
      <c r="II110" s="616"/>
      <c r="IJ110" s="616"/>
      <c r="IK110" s="616"/>
      <c r="IL110" s="616"/>
      <c r="IM110" s="11"/>
      <c r="IN110" s="11"/>
      <c r="IO110" s="11"/>
      <c r="IP110" s="11"/>
      <c r="IQ110" s="11"/>
      <c r="IR110" s="11"/>
      <c r="IS110" s="11"/>
      <c r="IT110" s="11"/>
    </row>
    <row r="111" spans="1:254" s="163" customFormat="1" ht="12.95" customHeight="1" thickBot="1">
      <c r="A111" s="624"/>
      <c r="B111" s="625"/>
      <c r="C111" s="172">
        <f>SUM(L114:IQ114)</f>
        <v>0</v>
      </c>
      <c r="D111" s="173">
        <f>ROUNDDOWN((C111/5),0)+SUM(I112:IL112)</f>
        <v>0</v>
      </c>
      <c r="E111" s="628" t="str">
        <f>IF(F109&lt;50,"未活性",IF(F109&lt;60,"活性Lv1",IF(F109&lt;70,"活性Lv2",IF(F109&lt;80,"活性Lv3",IF(F109&lt;90,"活性Lv4",IF(F109&lt;100,"活性Lv5",IF(F109&lt;150,"活性Lv5","強制キャラロスト")))))))</f>
        <v>未活性</v>
      </c>
      <c r="F111" s="628"/>
      <c r="G111" s="685" t="s">
        <v>19</v>
      </c>
      <c r="H111" s="685"/>
      <c r="I111" s="686" t="s">
        <v>19</v>
      </c>
      <c r="J111" s="686"/>
      <c r="K111" s="662" t="str">
        <f>IF(OR(A109&lt;=B109/2,F109&gt;=90),IF(F109&gt;=120,"オーバーフロー","発動中"),"-")</f>
        <v>発動中</v>
      </c>
      <c r="L111" s="662"/>
      <c r="M111" s="655"/>
      <c r="N111" s="655"/>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c r="CU111" s="616"/>
      <c r="CV111" s="616"/>
      <c r="CW111" s="616"/>
      <c r="CX111" s="616"/>
      <c r="CY111" s="616"/>
      <c r="CZ111" s="616"/>
      <c r="DA111" s="616"/>
      <c r="DB111" s="616"/>
      <c r="DC111" s="616"/>
      <c r="DD111" s="616"/>
      <c r="DE111" s="616"/>
      <c r="DF111" s="616"/>
      <c r="DG111" s="616"/>
      <c r="DH111" s="616"/>
      <c r="DI111" s="616"/>
      <c r="DJ111" s="616"/>
      <c r="DK111" s="616"/>
      <c r="DL111" s="616"/>
      <c r="DM111" s="616"/>
      <c r="DN111" s="616"/>
      <c r="DO111" s="616"/>
      <c r="DP111" s="616"/>
      <c r="DQ111" s="616"/>
      <c r="DR111" s="616"/>
      <c r="DS111" s="616"/>
      <c r="DT111" s="616"/>
      <c r="DU111" s="616"/>
      <c r="DV111" s="616"/>
      <c r="DW111" s="616"/>
      <c r="DX111" s="616"/>
      <c r="DY111" s="616"/>
      <c r="DZ111" s="616"/>
      <c r="EA111" s="616"/>
      <c r="EB111" s="616"/>
      <c r="EC111" s="616"/>
      <c r="ED111" s="616"/>
      <c r="EE111" s="616"/>
      <c r="EF111" s="616"/>
      <c r="EG111" s="616"/>
      <c r="EH111" s="616"/>
      <c r="EI111" s="616"/>
      <c r="EJ111" s="616"/>
      <c r="EK111" s="616"/>
      <c r="EL111" s="616"/>
      <c r="EM111" s="616"/>
      <c r="EN111" s="616"/>
      <c r="EO111" s="616"/>
      <c r="EP111" s="616"/>
      <c r="EQ111" s="616"/>
      <c r="ER111" s="616"/>
      <c r="ES111" s="616"/>
      <c r="ET111" s="616"/>
      <c r="EU111" s="616"/>
      <c r="EV111" s="616"/>
      <c r="EW111" s="616"/>
      <c r="EX111" s="616"/>
      <c r="EY111" s="616"/>
      <c r="EZ111" s="616"/>
      <c r="FA111" s="616"/>
      <c r="FB111" s="616"/>
      <c r="FC111" s="616"/>
      <c r="FD111" s="616"/>
      <c r="FE111" s="616"/>
      <c r="FF111" s="616"/>
      <c r="FG111" s="616"/>
      <c r="FH111" s="616"/>
      <c r="FI111" s="616"/>
      <c r="FJ111" s="616"/>
      <c r="FK111" s="616"/>
      <c r="FL111" s="616"/>
      <c r="FM111" s="616"/>
      <c r="FN111" s="616"/>
      <c r="FO111" s="616"/>
      <c r="FP111" s="616"/>
      <c r="FQ111" s="616"/>
      <c r="FR111" s="616"/>
      <c r="FS111" s="616"/>
      <c r="FT111" s="616"/>
      <c r="FU111" s="616"/>
      <c r="FV111" s="616"/>
      <c r="FW111" s="616"/>
      <c r="FX111" s="616"/>
      <c r="FY111" s="616"/>
      <c r="FZ111" s="616"/>
      <c r="GA111" s="616"/>
      <c r="GB111" s="616"/>
      <c r="GC111" s="616"/>
      <c r="GD111" s="616"/>
      <c r="GE111" s="616"/>
      <c r="GF111" s="616"/>
      <c r="GG111" s="616"/>
      <c r="GH111" s="616"/>
      <c r="GI111" s="616"/>
      <c r="GJ111" s="616"/>
      <c r="GK111" s="616"/>
      <c r="GL111" s="616"/>
      <c r="GM111" s="616"/>
      <c r="GN111" s="616"/>
      <c r="GO111" s="616"/>
      <c r="GP111" s="616"/>
      <c r="GQ111" s="616"/>
      <c r="GR111" s="616"/>
      <c r="GS111" s="616"/>
      <c r="GT111" s="616"/>
      <c r="GU111" s="616"/>
      <c r="GV111" s="616"/>
      <c r="GW111" s="616"/>
      <c r="GX111" s="616"/>
      <c r="GY111" s="616"/>
      <c r="GZ111" s="616"/>
      <c r="HA111" s="616"/>
      <c r="HB111" s="616"/>
      <c r="HC111" s="616"/>
      <c r="HD111" s="616"/>
      <c r="HE111" s="616"/>
      <c r="HF111" s="616"/>
      <c r="HG111" s="616"/>
      <c r="HH111" s="616"/>
      <c r="HI111" s="616"/>
      <c r="HJ111" s="616"/>
      <c r="HK111" s="616"/>
      <c r="HL111" s="616"/>
      <c r="HM111" s="616"/>
      <c r="HN111" s="616"/>
      <c r="HO111" s="616"/>
      <c r="HP111" s="616"/>
      <c r="HQ111" s="616"/>
      <c r="HR111" s="616"/>
      <c r="HS111" s="616"/>
      <c r="HT111" s="616"/>
      <c r="HU111" s="616"/>
      <c r="HV111" s="616"/>
      <c r="HW111" s="616"/>
      <c r="HX111" s="616"/>
      <c r="HY111" s="616"/>
      <c r="HZ111" s="616"/>
      <c r="IA111" s="616"/>
      <c r="IB111" s="616"/>
      <c r="IC111" s="616"/>
      <c r="ID111" s="616"/>
      <c r="IE111" s="616"/>
      <c r="IF111" s="616"/>
      <c r="IG111" s="616"/>
      <c r="IH111" s="616"/>
      <c r="II111" s="616"/>
      <c r="IJ111" s="616"/>
      <c r="IK111" s="616"/>
      <c r="IL111" s="616"/>
      <c r="IM111" s="11"/>
      <c r="IN111" s="11"/>
      <c r="IO111" s="11"/>
      <c r="IP111" s="11"/>
      <c r="IQ111" s="11"/>
      <c r="IR111" s="11"/>
      <c r="IS111" s="11"/>
      <c r="IT111" s="11"/>
    </row>
    <row r="112" spans="1:254" s="228" customFormat="1" ht="12.95" customHeight="1" thickBot="1">
      <c r="A112" s="174" t="s">
        <v>808</v>
      </c>
      <c r="B112" s="175"/>
      <c r="C112" s="617" t="str">
        <f>IF(G107="反応型",IF(50&gt;F109,"+0",IF(60&gt;F109,"+1",IF(70&gt;F109,"+2",IF(F109&gt;=70,"+3")))),"活性補正")</f>
        <v>活性補正</v>
      </c>
      <c r="D112" s="176" t="s">
        <v>809</v>
      </c>
      <c r="E112" s="279"/>
      <c r="F112" s="618" t="str">
        <f>IF(G107="増強型",IF(50&gt;F109,"+0",IF(60&gt;F109,"+1",IF(70&gt;F109,"+2",IF(F109&gt;=70,"+3")))),"活性補正")</f>
        <v>活性補正</v>
      </c>
      <c r="G112" s="677" t="s">
        <v>960</v>
      </c>
      <c r="H112" s="677"/>
      <c r="I112" s="620" t="s">
        <v>961</v>
      </c>
      <c r="J112" s="620"/>
      <c r="K112" s="620"/>
      <c r="L112" s="620"/>
      <c r="M112" s="227" t="s">
        <v>962</v>
      </c>
      <c r="N112" s="228" t="s">
        <v>952</v>
      </c>
      <c r="O112" s="228">
        <v>0</v>
      </c>
      <c r="IL112" s="229"/>
      <c r="IM112" s="11"/>
      <c r="IN112" s="11"/>
      <c r="IO112" s="11"/>
      <c r="IP112" s="11"/>
      <c r="IQ112" s="11"/>
      <c r="IR112" s="11"/>
      <c r="IS112" s="11"/>
      <c r="IT112" s="11"/>
    </row>
    <row r="113" spans="1:254" s="190" customFormat="1" ht="12.95" customHeight="1" thickBot="1">
      <c r="A113" s="181" t="s">
        <v>896</v>
      </c>
      <c r="B113" s="182"/>
      <c r="C113" s="617"/>
      <c r="D113" s="183" t="s">
        <v>814</v>
      </c>
      <c r="E113" s="280"/>
      <c r="F113" s="618"/>
      <c r="G113" s="621" t="s">
        <v>963</v>
      </c>
      <c r="H113" s="621"/>
      <c r="I113" s="185" t="s">
        <v>964</v>
      </c>
      <c r="J113" s="186"/>
      <c r="K113" s="186" t="s">
        <v>965</v>
      </c>
      <c r="L113" s="187"/>
      <c r="M113" s="188" t="s">
        <v>962</v>
      </c>
      <c r="N113" s="186" t="s">
        <v>952</v>
      </c>
      <c r="O113" s="186"/>
      <c r="IL113" s="191"/>
      <c r="IM113" s="11"/>
      <c r="IN113" s="11"/>
      <c r="IO113" s="11"/>
      <c r="IP113" s="11"/>
      <c r="IQ113" s="11"/>
      <c r="IR113" s="11"/>
      <c r="IS113" s="11"/>
      <c r="IT113" s="11"/>
    </row>
    <row r="114" spans="1:254" s="224" customFormat="1" ht="12" customHeight="1">
      <c r="A114" s="181" t="s">
        <v>897</v>
      </c>
      <c r="B114" s="182"/>
      <c r="C114" s="617"/>
      <c r="D114" s="183" t="s">
        <v>820</v>
      </c>
      <c r="E114" s="280"/>
      <c r="F114" s="618"/>
      <c r="G114" s="674" t="s">
        <v>966</v>
      </c>
      <c r="H114" s="674"/>
      <c r="I114" s="192"/>
      <c r="J114" s="193"/>
      <c r="K114" s="193"/>
      <c r="L114" s="194"/>
      <c r="M114" s="232" t="s">
        <v>967</v>
      </c>
      <c r="N114" s="233" t="s">
        <v>952</v>
      </c>
      <c r="O114" s="233"/>
      <c r="IL114" s="234"/>
      <c r="IM114" s="11"/>
      <c r="IN114" s="11"/>
      <c r="IO114" s="11"/>
      <c r="IP114" s="11"/>
      <c r="IQ114" s="11"/>
      <c r="IR114" s="11"/>
      <c r="IS114" s="11"/>
      <c r="IT114" s="11"/>
    </row>
    <row r="115" spans="1:254" s="224" customFormat="1" ht="12.95" customHeight="1">
      <c r="A115" s="181" t="s">
        <v>363</v>
      </c>
      <c r="B115" s="199"/>
      <c r="C115" s="638" t="str">
        <f>IF(G107="増強型",IF(50&gt;F109,"+0",IF(60&gt;F109,"+1",IF(70&gt;F109,"+2",IF(F109&gt;=70,"+3")))),"活性補正")</f>
        <v>活性補正</v>
      </c>
      <c r="D115" s="183" t="s">
        <v>968</v>
      </c>
      <c r="E115" s="199"/>
      <c r="F115" s="200"/>
      <c r="G115" s="674" t="s">
        <v>969</v>
      </c>
      <c r="H115" s="674"/>
      <c r="I115" s="235" t="s">
        <v>982</v>
      </c>
      <c r="J115" s="233"/>
      <c r="K115" s="233" t="s">
        <v>983</v>
      </c>
      <c r="L115" s="236"/>
      <c r="M115" s="232" t="s">
        <v>967</v>
      </c>
      <c r="N115" s="233" t="s">
        <v>952</v>
      </c>
      <c r="O115" s="233"/>
      <c r="IL115" s="234"/>
      <c r="IM115" s="11"/>
      <c r="IN115" s="11"/>
      <c r="IO115" s="11"/>
      <c r="IP115" s="11"/>
      <c r="IQ115" s="11"/>
      <c r="IR115" s="11"/>
      <c r="IS115" s="11"/>
      <c r="IT115" s="11"/>
    </row>
    <row r="116" spans="1:254" s="211" customFormat="1" ht="12.95" customHeight="1" thickBot="1">
      <c r="A116" s="181" t="s">
        <v>972</v>
      </c>
      <c r="B116" s="199"/>
      <c r="C116" s="638"/>
      <c r="D116" s="183" t="s">
        <v>973</v>
      </c>
      <c r="E116" s="199"/>
      <c r="F116" s="205" t="str">
        <f>IF(G107="覚醒型",IF(50&gt;F109,"+0",IF(60&gt;F109,"+1",IF(70&gt;F109,"+2",IF(F109&gt;=70,"+3")))),"活性補正")</f>
        <v>活性補正</v>
      </c>
      <c r="G116" s="639" t="s">
        <v>974</v>
      </c>
      <c r="H116" s="639"/>
      <c r="I116" s="206" t="s">
        <v>975</v>
      </c>
      <c r="J116" s="207"/>
      <c r="K116" s="207" t="s">
        <v>976</v>
      </c>
      <c r="L116" s="208">
        <f>L115</f>
        <v>0</v>
      </c>
      <c r="M116" s="209" t="s">
        <v>962</v>
      </c>
      <c r="N116" s="281" t="s">
        <v>952</v>
      </c>
      <c r="O116" s="281">
        <v>0</v>
      </c>
      <c r="IL116" s="212"/>
      <c r="IM116" s="11"/>
      <c r="IN116" s="11"/>
      <c r="IO116" s="11"/>
      <c r="IP116" s="11"/>
      <c r="IQ116" s="11"/>
      <c r="IR116" s="11"/>
      <c r="IS116" s="11"/>
      <c r="IT116" s="11"/>
    </row>
    <row r="117" spans="1:254" s="11" customFormat="1" ht="12" customHeight="1">
      <c r="A117" s="213" t="s">
        <v>34</v>
      </c>
      <c r="B117" s="214"/>
      <c r="C117" s="213" t="s">
        <v>136</v>
      </c>
      <c r="D117" s="214"/>
      <c r="E117" s="176" t="s">
        <v>209</v>
      </c>
      <c r="F117" s="214"/>
      <c r="G117" s="176" t="s">
        <v>287</v>
      </c>
      <c r="H117" s="214"/>
      <c r="I117" s="176" t="s">
        <v>348</v>
      </c>
      <c r="J117" s="214"/>
      <c r="K117" s="176" t="s">
        <v>402</v>
      </c>
      <c r="L117" s="215"/>
    </row>
    <row r="118" spans="1:254" s="11" customFormat="1" ht="12" customHeight="1" thickBot="1">
      <c r="A118" s="216" t="s">
        <v>92</v>
      </c>
      <c r="B118" s="217"/>
      <c r="C118" s="216" t="s">
        <v>171</v>
      </c>
      <c r="D118" s="217"/>
      <c r="E118" s="218" t="s">
        <v>248</v>
      </c>
      <c r="F118" s="217"/>
      <c r="G118" s="218" t="s">
        <v>320</v>
      </c>
      <c r="H118" s="217"/>
      <c r="I118" s="218" t="s">
        <v>375</v>
      </c>
      <c r="J118" s="217"/>
      <c r="K118" s="218" t="s">
        <v>298</v>
      </c>
      <c r="L118" s="219"/>
    </row>
    <row r="120" spans="1:254" s="163" customFormat="1" ht="12.95" customHeight="1" thickBot="1">
      <c r="A120" s="611" t="s">
        <v>711</v>
      </c>
      <c r="B120" s="611"/>
      <c r="C120" s="611"/>
      <c r="D120" s="611"/>
      <c r="E120" s="653" t="s">
        <v>712</v>
      </c>
      <c r="F120" s="653"/>
      <c r="G120" s="613" t="s">
        <v>1</v>
      </c>
      <c r="H120" s="613"/>
      <c r="I120" s="613" t="s">
        <v>382</v>
      </c>
      <c r="J120" s="613"/>
      <c r="K120" s="613"/>
      <c r="L120" s="613"/>
      <c r="M120" s="655" t="s">
        <v>951</v>
      </c>
      <c r="N120" s="616" t="s">
        <v>952</v>
      </c>
      <c r="O120" s="616" t="s">
        <v>998</v>
      </c>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c r="CU120" s="616"/>
      <c r="CV120" s="616"/>
      <c r="CW120" s="616"/>
      <c r="CX120" s="616"/>
      <c r="CY120" s="616"/>
      <c r="CZ120" s="616"/>
      <c r="DA120" s="616"/>
      <c r="DB120" s="616"/>
      <c r="DC120" s="616"/>
      <c r="DD120" s="616"/>
      <c r="DE120" s="616"/>
      <c r="DF120" s="616"/>
      <c r="DG120" s="616"/>
      <c r="DH120" s="616"/>
      <c r="DI120" s="616"/>
      <c r="DJ120" s="616"/>
      <c r="DK120" s="616"/>
      <c r="DL120" s="616"/>
      <c r="DM120" s="616"/>
      <c r="DN120" s="616"/>
      <c r="DO120" s="616"/>
      <c r="DP120" s="616"/>
      <c r="DQ120" s="616"/>
      <c r="DR120" s="616"/>
      <c r="DS120" s="616"/>
      <c r="DT120" s="616"/>
      <c r="DU120" s="616"/>
      <c r="DV120" s="616"/>
      <c r="DW120" s="616"/>
      <c r="DX120" s="616"/>
      <c r="DY120" s="616"/>
      <c r="DZ120" s="616"/>
      <c r="EA120" s="616"/>
      <c r="EB120" s="616"/>
      <c r="EC120" s="616"/>
      <c r="ED120" s="616"/>
      <c r="EE120" s="616"/>
      <c r="EF120" s="616"/>
      <c r="EG120" s="616"/>
      <c r="EH120" s="616"/>
      <c r="EI120" s="616"/>
      <c r="EJ120" s="616"/>
      <c r="EK120" s="616"/>
      <c r="EL120" s="616"/>
      <c r="EM120" s="616"/>
      <c r="EN120" s="616"/>
      <c r="EO120" s="616"/>
      <c r="EP120" s="616"/>
      <c r="EQ120" s="616"/>
      <c r="ER120" s="616"/>
      <c r="ES120" s="616"/>
      <c r="ET120" s="616"/>
      <c r="EU120" s="616"/>
      <c r="EV120" s="616"/>
      <c r="EW120" s="616"/>
      <c r="EX120" s="616"/>
      <c r="EY120" s="616"/>
      <c r="EZ120" s="616"/>
      <c r="FA120" s="616"/>
      <c r="FB120" s="616"/>
      <c r="FC120" s="616"/>
      <c r="FD120" s="616"/>
      <c r="FE120" s="616"/>
      <c r="FF120" s="616"/>
      <c r="FG120" s="616"/>
      <c r="FH120" s="616"/>
      <c r="FI120" s="616"/>
      <c r="FJ120" s="616"/>
      <c r="FK120" s="616"/>
      <c r="FL120" s="616"/>
      <c r="FM120" s="616"/>
      <c r="FN120" s="616"/>
      <c r="FO120" s="616"/>
      <c r="FP120" s="616"/>
      <c r="FQ120" s="616"/>
      <c r="FR120" s="616"/>
      <c r="FS120" s="616"/>
      <c r="FT120" s="616"/>
      <c r="FU120" s="616"/>
      <c r="FV120" s="616"/>
      <c r="FW120" s="616"/>
      <c r="FX120" s="616"/>
      <c r="FY120" s="616"/>
      <c r="FZ120" s="616"/>
      <c r="GA120" s="616"/>
      <c r="GB120" s="616"/>
      <c r="GC120" s="616"/>
      <c r="GD120" s="616"/>
      <c r="GE120" s="616"/>
      <c r="GF120" s="616"/>
      <c r="GG120" s="616"/>
      <c r="GH120" s="616"/>
      <c r="GI120" s="616"/>
      <c r="GJ120" s="616"/>
      <c r="GK120" s="616"/>
      <c r="GL120" s="616"/>
      <c r="GM120" s="616"/>
      <c r="GN120" s="616"/>
      <c r="GO120" s="616"/>
      <c r="GP120" s="616"/>
      <c r="GQ120" s="616"/>
      <c r="GR120" s="616"/>
      <c r="GS120" s="616"/>
      <c r="GT120" s="616"/>
      <c r="GU120" s="616"/>
      <c r="GV120" s="616"/>
      <c r="GW120" s="616"/>
      <c r="GX120" s="616"/>
      <c r="GY120" s="616"/>
      <c r="GZ120" s="616"/>
      <c r="HA120" s="616"/>
      <c r="HB120" s="616"/>
      <c r="HC120" s="616"/>
      <c r="HD120" s="616"/>
      <c r="HE120" s="616"/>
      <c r="HF120" s="616"/>
      <c r="HG120" s="616"/>
      <c r="HH120" s="616"/>
      <c r="HI120" s="616"/>
      <c r="HJ120" s="616"/>
      <c r="HK120" s="616"/>
      <c r="HL120" s="616"/>
      <c r="HM120" s="616"/>
      <c r="HN120" s="616"/>
      <c r="HO120" s="616"/>
      <c r="HP120" s="616"/>
      <c r="HQ120" s="616"/>
      <c r="HR120" s="616"/>
      <c r="HS120" s="616"/>
      <c r="HT120" s="616"/>
      <c r="HU120" s="616"/>
      <c r="HV120" s="616"/>
      <c r="HW120" s="616"/>
      <c r="HX120" s="616"/>
      <c r="HY120" s="616"/>
      <c r="HZ120" s="616"/>
      <c r="IA120" s="616"/>
      <c r="IB120" s="616"/>
      <c r="IC120" s="616"/>
      <c r="ID120" s="616"/>
      <c r="IE120" s="616"/>
      <c r="IF120" s="616"/>
      <c r="IG120" s="616"/>
      <c r="IH120" s="616"/>
      <c r="II120" s="616"/>
      <c r="IJ120" s="616"/>
      <c r="IK120" s="616"/>
      <c r="IL120" s="630"/>
      <c r="IM120" s="11"/>
      <c r="IN120" s="11"/>
      <c r="IO120" s="11"/>
      <c r="IP120" s="11"/>
      <c r="IQ120" s="11"/>
      <c r="IR120" s="11"/>
      <c r="IS120" s="11"/>
      <c r="IT120" s="11"/>
    </row>
    <row r="121" spans="1:254" s="163" customFormat="1" ht="12.95" customHeight="1" thickBot="1">
      <c r="A121" s="631"/>
      <c r="B121" s="631"/>
      <c r="C121" s="631"/>
      <c r="D121" s="631"/>
      <c r="E121" s="632"/>
      <c r="F121" s="632"/>
      <c r="G121" s="683" t="s">
        <v>19</v>
      </c>
      <c r="H121" s="683"/>
      <c r="I121" s="684" t="s">
        <v>978</v>
      </c>
      <c r="J121" s="684"/>
      <c r="K121" s="657" t="s">
        <v>978</v>
      </c>
      <c r="L121" s="657"/>
      <c r="M121" s="655"/>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c r="CU121" s="616"/>
      <c r="CV121" s="616"/>
      <c r="CW121" s="616"/>
      <c r="CX121" s="616"/>
      <c r="CY121" s="616"/>
      <c r="CZ121" s="616"/>
      <c r="DA121" s="616"/>
      <c r="DB121" s="616"/>
      <c r="DC121" s="616"/>
      <c r="DD121" s="616"/>
      <c r="DE121" s="616"/>
      <c r="DF121" s="616"/>
      <c r="DG121" s="616"/>
      <c r="DH121" s="616"/>
      <c r="DI121" s="616"/>
      <c r="DJ121" s="616"/>
      <c r="DK121" s="616"/>
      <c r="DL121" s="616"/>
      <c r="DM121" s="616"/>
      <c r="DN121" s="616"/>
      <c r="DO121" s="616"/>
      <c r="DP121" s="616"/>
      <c r="DQ121" s="616"/>
      <c r="DR121" s="616"/>
      <c r="DS121" s="616"/>
      <c r="DT121" s="616"/>
      <c r="DU121" s="616"/>
      <c r="DV121" s="616"/>
      <c r="DW121" s="616"/>
      <c r="DX121" s="616"/>
      <c r="DY121" s="616"/>
      <c r="DZ121" s="616"/>
      <c r="EA121" s="616"/>
      <c r="EB121" s="616"/>
      <c r="EC121" s="616"/>
      <c r="ED121" s="616"/>
      <c r="EE121" s="616"/>
      <c r="EF121" s="616"/>
      <c r="EG121" s="616"/>
      <c r="EH121" s="616"/>
      <c r="EI121" s="616"/>
      <c r="EJ121" s="616"/>
      <c r="EK121" s="616"/>
      <c r="EL121" s="616"/>
      <c r="EM121" s="616"/>
      <c r="EN121" s="616"/>
      <c r="EO121" s="616"/>
      <c r="EP121" s="616"/>
      <c r="EQ121" s="616"/>
      <c r="ER121" s="616"/>
      <c r="ES121" s="616"/>
      <c r="ET121" s="616"/>
      <c r="EU121" s="616"/>
      <c r="EV121" s="616"/>
      <c r="EW121" s="616"/>
      <c r="EX121" s="616"/>
      <c r="EY121" s="616"/>
      <c r="EZ121" s="616"/>
      <c r="FA121" s="616"/>
      <c r="FB121" s="616"/>
      <c r="FC121" s="616"/>
      <c r="FD121" s="616"/>
      <c r="FE121" s="616"/>
      <c r="FF121" s="616"/>
      <c r="FG121" s="616"/>
      <c r="FH121" s="616"/>
      <c r="FI121" s="616"/>
      <c r="FJ121" s="616"/>
      <c r="FK121" s="616"/>
      <c r="FL121" s="616"/>
      <c r="FM121" s="616"/>
      <c r="FN121" s="616"/>
      <c r="FO121" s="616"/>
      <c r="FP121" s="616"/>
      <c r="FQ121" s="616"/>
      <c r="FR121" s="616"/>
      <c r="FS121" s="616"/>
      <c r="FT121" s="616"/>
      <c r="FU121" s="616"/>
      <c r="FV121" s="616"/>
      <c r="FW121" s="616"/>
      <c r="FX121" s="616"/>
      <c r="FY121" s="616"/>
      <c r="FZ121" s="616"/>
      <c r="GA121" s="616"/>
      <c r="GB121" s="616"/>
      <c r="GC121" s="616"/>
      <c r="GD121" s="616"/>
      <c r="GE121" s="616"/>
      <c r="GF121" s="616"/>
      <c r="GG121" s="616"/>
      <c r="GH121" s="616"/>
      <c r="GI121" s="616"/>
      <c r="GJ121" s="616"/>
      <c r="GK121" s="616"/>
      <c r="GL121" s="616"/>
      <c r="GM121" s="616"/>
      <c r="GN121" s="616"/>
      <c r="GO121" s="616"/>
      <c r="GP121" s="616"/>
      <c r="GQ121" s="616"/>
      <c r="GR121" s="616"/>
      <c r="GS121" s="616"/>
      <c r="GT121" s="616"/>
      <c r="GU121" s="616"/>
      <c r="GV121" s="616"/>
      <c r="GW121" s="616"/>
      <c r="GX121" s="616"/>
      <c r="GY121" s="616"/>
      <c r="GZ121" s="616"/>
      <c r="HA121" s="616"/>
      <c r="HB121" s="616"/>
      <c r="HC121" s="616"/>
      <c r="HD121" s="616"/>
      <c r="HE121" s="616"/>
      <c r="HF121" s="616"/>
      <c r="HG121" s="616"/>
      <c r="HH121" s="616"/>
      <c r="HI121" s="616"/>
      <c r="HJ121" s="616"/>
      <c r="HK121" s="616"/>
      <c r="HL121" s="616"/>
      <c r="HM121" s="616"/>
      <c r="HN121" s="616"/>
      <c r="HO121" s="616"/>
      <c r="HP121" s="616"/>
      <c r="HQ121" s="616"/>
      <c r="HR121" s="616"/>
      <c r="HS121" s="616"/>
      <c r="HT121" s="616"/>
      <c r="HU121" s="616"/>
      <c r="HV121" s="616"/>
      <c r="HW121" s="616"/>
      <c r="HX121" s="616"/>
      <c r="HY121" s="616"/>
      <c r="HZ121" s="616"/>
      <c r="IA121" s="616"/>
      <c r="IB121" s="616"/>
      <c r="IC121" s="616"/>
      <c r="ID121" s="616"/>
      <c r="IE121" s="616"/>
      <c r="IF121" s="616"/>
      <c r="IG121" s="616"/>
      <c r="IH121" s="616"/>
      <c r="II121" s="616"/>
      <c r="IJ121" s="616"/>
      <c r="IK121" s="616"/>
      <c r="IL121" s="616"/>
      <c r="IM121" s="11"/>
      <c r="IN121" s="11"/>
      <c r="IO121" s="11"/>
      <c r="IP121" s="11"/>
      <c r="IQ121" s="11"/>
      <c r="IR121" s="11"/>
      <c r="IS121" s="11"/>
      <c r="IT121" s="11"/>
    </row>
    <row r="122" spans="1:254" s="163" customFormat="1" ht="12.95" customHeight="1" thickBot="1">
      <c r="A122" s="635" t="s">
        <v>957</v>
      </c>
      <c r="B122" s="635"/>
      <c r="C122" s="658" t="s">
        <v>776</v>
      </c>
      <c r="D122" s="658"/>
      <c r="E122" s="637" t="s">
        <v>782</v>
      </c>
      <c r="F122" s="637"/>
      <c r="G122" s="627" t="s">
        <v>4</v>
      </c>
      <c r="H122" s="627"/>
      <c r="I122" s="687" t="s">
        <v>979</v>
      </c>
      <c r="J122" s="687"/>
      <c r="K122" s="659" t="s">
        <v>980</v>
      </c>
      <c r="L122" s="659"/>
      <c r="M122" s="655"/>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c r="CU122" s="616"/>
      <c r="CV122" s="616"/>
      <c r="CW122" s="616"/>
      <c r="CX122" s="616"/>
      <c r="CY122" s="616"/>
      <c r="CZ122" s="616"/>
      <c r="DA122" s="616"/>
      <c r="DB122" s="616"/>
      <c r="DC122" s="616"/>
      <c r="DD122" s="616"/>
      <c r="DE122" s="616"/>
      <c r="DF122" s="616"/>
      <c r="DG122" s="616"/>
      <c r="DH122" s="616"/>
      <c r="DI122" s="616"/>
      <c r="DJ122" s="616"/>
      <c r="DK122" s="616"/>
      <c r="DL122" s="616"/>
      <c r="DM122" s="616"/>
      <c r="DN122" s="616"/>
      <c r="DO122" s="616"/>
      <c r="DP122" s="616"/>
      <c r="DQ122" s="616"/>
      <c r="DR122" s="616"/>
      <c r="DS122" s="616"/>
      <c r="DT122" s="616"/>
      <c r="DU122" s="616"/>
      <c r="DV122" s="616"/>
      <c r="DW122" s="616"/>
      <c r="DX122" s="616"/>
      <c r="DY122" s="616"/>
      <c r="DZ122" s="616"/>
      <c r="EA122" s="616"/>
      <c r="EB122" s="616"/>
      <c r="EC122" s="616"/>
      <c r="ED122" s="616"/>
      <c r="EE122" s="616"/>
      <c r="EF122" s="616"/>
      <c r="EG122" s="616"/>
      <c r="EH122" s="616"/>
      <c r="EI122" s="616"/>
      <c r="EJ122" s="616"/>
      <c r="EK122" s="616"/>
      <c r="EL122" s="616"/>
      <c r="EM122" s="616"/>
      <c r="EN122" s="616"/>
      <c r="EO122" s="616"/>
      <c r="EP122" s="616"/>
      <c r="EQ122" s="616"/>
      <c r="ER122" s="616"/>
      <c r="ES122" s="616"/>
      <c r="ET122" s="616"/>
      <c r="EU122" s="616"/>
      <c r="EV122" s="616"/>
      <c r="EW122" s="616"/>
      <c r="EX122" s="616"/>
      <c r="EY122" s="616"/>
      <c r="EZ122" s="616"/>
      <c r="FA122" s="616"/>
      <c r="FB122" s="616"/>
      <c r="FC122" s="616"/>
      <c r="FD122" s="616"/>
      <c r="FE122" s="616"/>
      <c r="FF122" s="616"/>
      <c r="FG122" s="616"/>
      <c r="FH122" s="616"/>
      <c r="FI122" s="616"/>
      <c r="FJ122" s="616"/>
      <c r="FK122" s="616"/>
      <c r="FL122" s="616"/>
      <c r="FM122" s="616"/>
      <c r="FN122" s="616"/>
      <c r="FO122" s="616"/>
      <c r="FP122" s="616"/>
      <c r="FQ122" s="616"/>
      <c r="FR122" s="616"/>
      <c r="FS122" s="616"/>
      <c r="FT122" s="616"/>
      <c r="FU122" s="616"/>
      <c r="FV122" s="616"/>
      <c r="FW122" s="616"/>
      <c r="FX122" s="616"/>
      <c r="FY122" s="616"/>
      <c r="FZ122" s="616"/>
      <c r="GA122" s="616"/>
      <c r="GB122" s="616"/>
      <c r="GC122" s="616"/>
      <c r="GD122" s="616"/>
      <c r="GE122" s="616"/>
      <c r="GF122" s="616"/>
      <c r="GG122" s="616"/>
      <c r="GH122" s="616"/>
      <c r="GI122" s="616"/>
      <c r="GJ122" s="616"/>
      <c r="GK122" s="616"/>
      <c r="GL122" s="616"/>
      <c r="GM122" s="616"/>
      <c r="GN122" s="616"/>
      <c r="GO122" s="616"/>
      <c r="GP122" s="616"/>
      <c r="GQ122" s="616"/>
      <c r="GR122" s="616"/>
      <c r="GS122" s="616"/>
      <c r="GT122" s="616"/>
      <c r="GU122" s="616"/>
      <c r="GV122" s="616"/>
      <c r="GW122" s="616"/>
      <c r="GX122" s="616"/>
      <c r="GY122" s="616"/>
      <c r="GZ122" s="616"/>
      <c r="HA122" s="616"/>
      <c r="HB122" s="616"/>
      <c r="HC122" s="616"/>
      <c r="HD122" s="616"/>
      <c r="HE122" s="616"/>
      <c r="HF122" s="616"/>
      <c r="HG122" s="616"/>
      <c r="HH122" s="616"/>
      <c r="HI122" s="616"/>
      <c r="HJ122" s="616"/>
      <c r="HK122" s="616"/>
      <c r="HL122" s="616"/>
      <c r="HM122" s="616"/>
      <c r="HN122" s="616"/>
      <c r="HO122" s="616"/>
      <c r="HP122" s="616"/>
      <c r="HQ122" s="616"/>
      <c r="HR122" s="616"/>
      <c r="HS122" s="616"/>
      <c r="HT122" s="616"/>
      <c r="HU122" s="616"/>
      <c r="HV122" s="616"/>
      <c r="HW122" s="616"/>
      <c r="HX122" s="616"/>
      <c r="HY122" s="616"/>
      <c r="HZ122" s="616"/>
      <c r="IA122" s="616"/>
      <c r="IB122" s="616"/>
      <c r="IC122" s="616"/>
      <c r="ID122" s="616"/>
      <c r="IE122" s="616"/>
      <c r="IF122" s="616"/>
      <c r="IG122" s="616"/>
      <c r="IH122" s="616"/>
      <c r="II122" s="616"/>
      <c r="IJ122" s="616"/>
      <c r="IK122" s="616"/>
      <c r="IL122" s="616"/>
      <c r="IM122" s="11"/>
      <c r="IN122" s="11"/>
      <c r="IO122" s="11"/>
      <c r="IP122" s="11"/>
      <c r="IQ122" s="11"/>
      <c r="IR122" s="11"/>
      <c r="IS122" s="11"/>
      <c r="IT122" s="11"/>
    </row>
    <row r="123" spans="1:254" s="163" customFormat="1" ht="12.95" customHeight="1" thickBot="1">
      <c r="A123" s="164">
        <f>B123+SUM(O127:IL127)</f>
        <v>0</v>
      </c>
      <c r="B123" s="165">
        <f>J127+L127</f>
        <v>0</v>
      </c>
      <c r="C123" s="222">
        <f>D123-SUM(O128:IL128)+SUM(O129:IL129)</f>
        <v>0</v>
      </c>
      <c r="D123" s="223">
        <f>J129+L129</f>
        <v>0</v>
      </c>
      <c r="E123" s="168">
        <f>J130+L130</f>
        <v>0</v>
      </c>
      <c r="F123" s="169">
        <f>E123+SUM(O130:IL130)</f>
        <v>0</v>
      </c>
      <c r="G123" s="683" t="s">
        <v>19</v>
      </c>
      <c r="H123" s="683"/>
      <c r="I123" s="688" t="s">
        <v>19</v>
      </c>
      <c r="J123" s="688"/>
      <c r="K123" s="663" t="s">
        <v>19</v>
      </c>
      <c r="L123" s="663"/>
      <c r="M123" s="655"/>
      <c r="N123" s="655"/>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c r="CU123" s="616"/>
      <c r="CV123" s="616"/>
      <c r="CW123" s="616"/>
      <c r="CX123" s="616"/>
      <c r="CY123" s="616"/>
      <c r="CZ123" s="616"/>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6"/>
      <c r="DZ123" s="616"/>
      <c r="EA123" s="616"/>
      <c r="EB123" s="616"/>
      <c r="EC123" s="616"/>
      <c r="ED123" s="616"/>
      <c r="EE123" s="616"/>
      <c r="EF123" s="616"/>
      <c r="EG123" s="616"/>
      <c r="EH123" s="616"/>
      <c r="EI123" s="616"/>
      <c r="EJ123" s="616"/>
      <c r="EK123" s="616"/>
      <c r="EL123" s="616"/>
      <c r="EM123" s="616"/>
      <c r="EN123" s="616"/>
      <c r="EO123" s="616"/>
      <c r="EP123" s="616"/>
      <c r="EQ123" s="616"/>
      <c r="ER123" s="616"/>
      <c r="ES123" s="616"/>
      <c r="ET123" s="616"/>
      <c r="EU123" s="616"/>
      <c r="EV123" s="616"/>
      <c r="EW123" s="616"/>
      <c r="EX123" s="616"/>
      <c r="EY123" s="616"/>
      <c r="EZ123" s="616"/>
      <c r="FA123" s="616"/>
      <c r="FB123" s="616"/>
      <c r="FC123" s="616"/>
      <c r="FD123" s="616"/>
      <c r="FE123" s="616"/>
      <c r="FF123" s="616"/>
      <c r="FG123" s="616"/>
      <c r="FH123" s="616"/>
      <c r="FI123" s="616"/>
      <c r="FJ123" s="616"/>
      <c r="FK123" s="616"/>
      <c r="FL123" s="616"/>
      <c r="FM123" s="616"/>
      <c r="FN123" s="616"/>
      <c r="FO123" s="616"/>
      <c r="FP123" s="616"/>
      <c r="FQ123" s="616"/>
      <c r="FR123" s="616"/>
      <c r="FS123" s="616"/>
      <c r="FT123" s="616"/>
      <c r="FU123" s="616"/>
      <c r="FV123" s="616"/>
      <c r="FW123" s="616"/>
      <c r="FX123" s="616"/>
      <c r="FY123" s="616"/>
      <c r="FZ123" s="616"/>
      <c r="GA123" s="616"/>
      <c r="GB123" s="616"/>
      <c r="GC123" s="616"/>
      <c r="GD123" s="616"/>
      <c r="GE123" s="616"/>
      <c r="GF123" s="616"/>
      <c r="GG123" s="616"/>
      <c r="GH123" s="616"/>
      <c r="GI123" s="616"/>
      <c r="GJ123" s="616"/>
      <c r="GK123" s="616"/>
      <c r="GL123" s="616"/>
      <c r="GM123" s="616"/>
      <c r="GN123" s="616"/>
      <c r="GO123" s="616"/>
      <c r="GP123" s="616"/>
      <c r="GQ123" s="616"/>
      <c r="GR123" s="616"/>
      <c r="GS123" s="616"/>
      <c r="GT123" s="616"/>
      <c r="GU123" s="616"/>
      <c r="GV123" s="616"/>
      <c r="GW123" s="616"/>
      <c r="GX123" s="616"/>
      <c r="GY123" s="616"/>
      <c r="GZ123" s="616"/>
      <c r="HA123" s="616"/>
      <c r="HB123" s="616"/>
      <c r="HC123" s="616"/>
      <c r="HD123" s="616"/>
      <c r="HE123" s="616"/>
      <c r="HF123" s="616"/>
      <c r="HG123" s="616"/>
      <c r="HH123" s="616"/>
      <c r="HI123" s="616"/>
      <c r="HJ123" s="616"/>
      <c r="HK123" s="616"/>
      <c r="HL123" s="616"/>
      <c r="HM123" s="616"/>
      <c r="HN123" s="616"/>
      <c r="HO123" s="616"/>
      <c r="HP123" s="616"/>
      <c r="HQ123" s="616"/>
      <c r="HR123" s="616"/>
      <c r="HS123" s="616"/>
      <c r="HT123" s="616"/>
      <c r="HU123" s="616"/>
      <c r="HV123" s="616"/>
      <c r="HW123" s="616"/>
      <c r="HX123" s="616"/>
      <c r="HY123" s="616"/>
      <c r="HZ123" s="616"/>
      <c r="IA123" s="616"/>
      <c r="IB123" s="616"/>
      <c r="IC123" s="616"/>
      <c r="ID123" s="616"/>
      <c r="IE123" s="616"/>
      <c r="IF123" s="616"/>
      <c r="IG123" s="616"/>
      <c r="IH123" s="616"/>
      <c r="II123" s="616"/>
      <c r="IJ123" s="616"/>
      <c r="IK123" s="616"/>
      <c r="IL123" s="616"/>
      <c r="IM123" s="11"/>
      <c r="IN123" s="11"/>
      <c r="IO123" s="11"/>
      <c r="IP123" s="11"/>
      <c r="IQ123" s="11"/>
      <c r="IR123" s="11"/>
      <c r="IS123" s="11"/>
      <c r="IT123" s="11"/>
    </row>
    <row r="124" spans="1:254" s="163" customFormat="1" ht="12" customHeight="1" thickBot="1">
      <c r="A124" s="624" t="s">
        <v>800</v>
      </c>
      <c r="B124" s="625"/>
      <c r="C124" s="170" t="s">
        <v>958</v>
      </c>
      <c r="D124" s="171" t="s">
        <v>959</v>
      </c>
      <c r="E124" s="626"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626"/>
      <c r="G124" s="627" t="s">
        <v>15</v>
      </c>
      <c r="H124" s="627"/>
      <c r="I124" s="687" t="s">
        <v>728</v>
      </c>
      <c r="J124" s="687"/>
      <c r="K124" s="659" t="s">
        <v>981</v>
      </c>
      <c r="L124" s="659"/>
      <c r="M124" s="655"/>
      <c r="N124" s="655"/>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c r="CU124" s="616"/>
      <c r="CV124" s="616"/>
      <c r="CW124" s="616"/>
      <c r="CX124" s="616"/>
      <c r="CY124" s="616"/>
      <c r="CZ124" s="616"/>
      <c r="DA124" s="616"/>
      <c r="DB124" s="616"/>
      <c r="DC124" s="616"/>
      <c r="DD124" s="616"/>
      <c r="DE124" s="616"/>
      <c r="DF124" s="616"/>
      <c r="DG124" s="616"/>
      <c r="DH124" s="616"/>
      <c r="DI124" s="616"/>
      <c r="DJ124" s="616"/>
      <c r="DK124" s="616"/>
      <c r="DL124" s="616"/>
      <c r="DM124" s="616"/>
      <c r="DN124" s="616"/>
      <c r="DO124" s="616"/>
      <c r="DP124" s="616"/>
      <c r="DQ124" s="616"/>
      <c r="DR124" s="616"/>
      <c r="DS124" s="616"/>
      <c r="DT124" s="616"/>
      <c r="DU124" s="616"/>
      <c r="DV124" s="616"/>
      <c r="DW124" s="616"/>
      <c r="DX124" s="616"/>
      <c r="DY124" s="616"/>
      <c r="DZ124" s="616"/>
      <c r="EA124" s="616"/>
      <c r="EB124" s="616"/>
      <c r="EC124" s="616"/>
      <c r="ED124" s="616"/>
      <c r="EE124" s="616"/>
      <c r="EF124" s="616"/>
      <c r="EG124" s="616"/>
      <c r="EH124" s="616"/>
      <c r="EI124" s="616"/>
      <c r="EJ124" s="616"/>
      <c r="EK124" s="616"/>
      <c r="EL124" s="616"/>
      <c r="EM124" s="616"/>
      <c r="EN124" s="616"/>
      <c r="EO124" s="616"/>
      <c r="EP124" s="616"/>
      <c r="EQ124" s="616"/>
      <c r="ER124" s="616"/>
      <c r="ES124" s="616"/>
      <c r="ET124" s="616"/>
      <c r="EU124" s="616"/>
      <c r="EV124" s="616"/>
      <c r="EW124" s="616"/>
      <c r="EX124" s="616"/>
      <c r="EY124" s="616"/>
      <c r="EZ124" s="616"/>
      <c r="FA124" s="616"/>
      <c r="FB124" s="616"/>
      <c r="FC124" s="616"/>
      <c r="FD124" s="616"/>
      <c r="FE124" s="616"/>
      <c r="FF124" s="616"/>
      <c r="FG124" s="616"/>
      <c r="FH124" s="616"/>
      <c r="FI124" s="616"/>
      <c r="FJ124" s="616"/>
      <c r="FK124" s="616"/>
      <c r="FL124" s="616"/>
      <c r="FM124" s="616"/>
      <c r="FN124" s="616"/>
      <c r="FO124" s="616"/>
      <c r="FP124" s="616"/>
      <c r="FQ124" s="616"/>
      <c r="FR124" s="616"/>
      <c r="FS124" s="616"/>
      <c r="FT124" s="616"/>
      <c r="FU124" s="616"/>
      <c r="FV124" s="616"/>
      <c r="FW124" s="616"/>
      <c r="FX124" s="616"/>
      <c r="FY124" s="616"/>
      <c r="FZ124" s="616"/>
      <c r="GA124" s="616"/>
      <c r="GB124" s="616"/>
      <c r="GC124" s="616"/>
      <c r="GD124" s="616"/>
      <c r="GE124" s="616"/>
      <c r="GF124" s="616"/>
      <c r="GG124" s="616"/>
      <c r="GH124" s="616"/>
      <c r="GI124" s="616"/>
      <c r="GJ124" s="616"/>
      <c r="GK124" s="616"/>
      <c r="GL124" s="616"/>
      <c r="GM124" s="616"/>
      <c r="GN124" s="616"/>
      <c r="GO124" s="616"/>
      <c r="GP124" s="616"/>
      <c r="GQ124" s="616"/>
      <c r="GR124" s="616"/>
      <c r="GS124" s="616"/>
      <c r="GT124" s="616"/>
      <c r="GU124" s="616"/>
      <c r="GV124" s="616"/>
      <c r="GW124" s="616"/>
      <c r="GX124" s="616"/>
      <c r="GY124" s="616"/>
      <c r="GZ124" s="616"/>
      <c r="HA124" s="616"/>
      <c r="HB124" s="616"/>
      <c r="HC124" s="616"/>
      <c r="HD124" s="616"/>
      <c r="HE124" s="616"/>
      <c r="HF124" s="616"/>
      <c r="HG124" s="616"/>
      <c r="HH124" s="616"/>
      <c r="HI124" s="616"/>
      <c r="HJ124" s="616"/>
      <c r="HK124" s="616"/>
      <c r="HL124" s="616"/>
      <c r="HM124" s="616"/>
      <c r="HN124" s="616"/>
      <c r="HO124" s="616"/>
      <c r="HP124" s="616"/>
      <c r="HQ124" s="616"/>
      <c r="HR124" s="616"/>
      <c r="HS124" s="616"/>
      <c r="HT124" s="616"/>
      <c r="HU124" s="616"/>
      <c r="HV124" s="616"/>
      <c r="HW124" s="616"/>
      <c r="HX124" s="616"/>
      <c r="HY124" s="616"/>
      <c r="HZ124" s="616"/>
      <c r="IA124" s="616"/>
      <c r="IB124" s="616"/>
      <c r="IC124" s="616"/>
      <c r="ID124" s="616"/>
      <c r="IE124" s="616"/>
      <c r="IF124" s="616"/>
      <c r="IG124" s="616"/>
      <c r="IH124" s="616"/>
      <c r="II124" s="616"/>
      <c r="IJ124" s="616"/>
      <c r="IK124" s="616"/>
      <c r="IL124" s="616"/>
      <c r="IM124" s="11"/>
      <c r="IN124" s="11"/>
      <c r="IO124" s="11"/>
      <c r="IP124" s="11"/>
      <c r="IQ124" s="11"/>
      <c r="IR124" s="11"/>
      <c r="IS124" s="11"/>
      <c r="IT124" s="11"/>
    </row>
    <row r="125" spans="1:254" s="163" customFormat="1" ht="12.95" customHeight="1" thickBot="1">
      <c r="A125" s="624"/>
      <c r="B125" s="625"/>
      <c r="C125" s="172">
        <f>SUM(L128:IQ128)</f>
        <v>0</v>
      </c>
      <c r="D125" s="173">
        <f>ROUNDDOWN((C125/5),0)+SUM(I126:IL126)</f>
        <v>0</v>
      </c>
      <c r="E125" s="628" t="str">
        <f>IF(F123&lt;50,"未活性",IF(F123&lt;60,"活性Lv1",IF(F123&lt;70,"活性Lv2",IF(F123&lt;80,"活性Lv3",IF(F123&lt;90,"活性Lv4",IF(F123&lt;100,"活性Lv5",IF(F123&lt;150,"活性Lv5","強制キャラロスト")))))))</f>
        <v>未活性</v>
      </c>
      <c r="F125" s="628"/>
      <c r="G125" s="685" t="s">
        <v>19</v>
      </c>
      <c r="H125" s="685"/>
      <c r="I125" s="686" t="s">
        <v>19</v>
      </c>
      <c r="J125" s="686"/>
      <c r="K125" s="662" t="str">
        <f>IF(OR(A123&lt;=B123/2,F123&gt;=90),IF(F123&gt;=120,"オーバーフロー","発動中"),"-")</f>
        <v>発動中</v>
      </c>
      <c r="L125" s="662"/>
      <c r="M125" s="655"/>
      <c r="N125" s="655"/>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c r="CU125" s="616"/>
      <c r="CV125" s="616"/>
      <c r="CW125" s="616"/>
      <c r="CX125" s="616"/>
      <c r="CY125" s="616"/>
      <c r="CZ125" s="616"/>
      <c r="DA125" s="616"/>
      <c r="DB125" s="616"/>
      <c r="DC125" s="616"/>
      <c r="DD125" s="616"/>
      <c r="DE125" s="616"/>
      <c r="DF125" s="616"/>
      <c r="DG125" s="616"/>
      <c r="DH125" s="616"/>
      <c r="DI125" s="616"/>
      <c r="DJ125" s="616"/>
      <c r="DK125" s="616"/>
      <c r="DL125" s="616"/>
      <c r="DM125" s="616"/>
      <c r="DN125" s="616"/>
      <c r="DO125" s="616"/>
      <c r="DP125" s="616"/>
      <c r="DQ125" s="616"/>
      <c r="DR125" s="616"/>
      <c r="DS125" s="616"/>
      <c r="DT125" s="616"/>
      <c r="DU125" s="616"/>
      <c r="DV125" s="616"/>
      <c r="DW125" s="616"/>
      <c r="DX125" s="616"/>
      <c r="DY125" s="616"/>
      <c r="DZ125" s="616"/>
      <c r="EA125" s="616"/>
      <c r="EB125" s="616"/>
      <c r="EC125" s="616"/>
      <c r="ED125" s="616"/>
      <c r="EE125" s="616"/>
      <c r="EF125" s="616"/>
      <c r="EG125" s="616"/>
      <c r="EH125" s="616"/>
      <c r="EI125" s="616"/>
      <c r="EJ125" s="616"/>
      <c r="EK125" s="616"/>
      <c r="EL125" s="616"/>
      <c r="EM125" s="616"/>
      <c r="EN125" s="616"/>
      <c r="EO125" s="616"/>
      <c r="EP125" s="616"/>
      <c r="EQ125" s="616"/>
      <c r="ER125" s="616"/>
      <c r="ES125" s="616"/>
      <c r="ET125" s="616"/>
      <c r="EU125" s="616"/>
      <c r="EV125" s="616"/>
      <c r="EW125" s="616"/>
      <c r="EX125" s="616"/>
      <c r="EY125" s="616"/>
      <c r="EZ125" s="616"/>
      <c r="FA125" s="616"/>
      <c r="FB125" s="616"/>
      <c r="FC125" s="616"/>
      <c r="FD125" s="616"/>
      <c r="FE125" s="616"/>
      <c r="FF125" s="616"/>
      <c r="FG125" s="616"/>
      <c r="FH125" s="616"/>
      <c r="FI125" s="616"/>
      <c r="FJ125" s="616"/>
      <c r="FK125" s="616"/>
      <c r="FL125" s="616"/>
      <c r="FM125" s="616"/>
      <c r="FN125" s="616"/>
      <c r="FO125" s="616"/>
      <c r="FP125" s="616"/>
      <c r="FQ125" s="616"/>
      <c r="FR125" s="616"/>
      <c r="FS125" s="616"/>
      <c r="FT125" s="616"/>
      <c r="FU125" s="616"/>
      <c r="FV125" s="616"/>
      <c r="FW125" s="616"/>
      <c r="FX125" s="616"/>
      <c r="FY125" s="616"/>
      <c r="FZ125" s="616"/>
      <c r="GA125" s="616"/>
      <c r="GB125" s="616"/>
      <c r="GC125" s="616"/>
      <c r="GD125" s="616"/>
      <c r="GE125" s="616"/>
      <c r="GF125" s="616"/>
      <c r="GG125" s="616"/>
      <c r="GH125" s="616"/>
      <c r="GI125" s="616"/>
      <c r="GJ125" s="616"/>
      <c r="GK125" s="616"/>
      <c r="GL125" s="616"/>
      <c r="GM125" s="616"/>
      <c r="GN125" s="616"/>
      <c r="GO125" s="616"/>
      <c r="GP125" s="616"/>
      <c r="GQ125" s="616"/>
      <c r="GR125" s="616"/>
      <c r="GS125" s="616"/>
      <c r="GT125" s="616"/>
      <c r="GU125" s="616"/>
      <c r="GV125" s="616"/>
      <c r="GW125" s="616"/>
      <c r="GX125" s="616"/>
      <c r="GY125" s="616"/>
      <c r="GZ125" s="616"/>
      <c r="HA125" s="616"/>
      <c r="HB125" s="616"/>
      <c r="HC125" s="616"/>
      <c r="HD125" s="616"/>
      <c r="HE125" s="616"/>
      <c r="HF125" s="616"/>
      <c r="HG125" s="616"/>
      <c r="HH125" s="616"/>
      <c r="HI125" s="616"/>
      <c r="HJ125" s="616"/>
      <c r="HK125" s="616"/>
      <c r="HL125" s="616"/>
      <c r="HM125" s="616"/>
      <c r="HN125" s="616"/>
      <c r="HO125" s="616"/>
      <c r="HP125" s="616"/>
      <c r="HQ125" s="616"/>
      <c r="HR125" s="616"/>
      <c r="HS125" s="616"/>
      <c r="HT125" s="616"/>
      <c r="HU125" s="616"/>
      <c r="HV125" s="616"/>
      <c r="HW125" s="616"/>
      <c r="HX125" s="616"/>
      <c r="HY125" s="616"/>
      <c r="HZ125" s="616"/>
      <c r="IA125" s="616"/>
      <c r="IB125" s="616"/>
      <c r="IC125" s="616"/>
      <c r="ID125" s="616"/>
      <c r="IE125" s="616"/>
      <c r="IF125" s="616"/>
      <c r="IG125" s="616"/>
      <c r="IH125" s="616"/>
      <c r="II125" s="616"/>
      <c r="IJ125" s="616"/>
      <c r="IK125" s="616"/>
      <c r="IL125" s="616"/>
      <c r="IM125" s="11"/>
      <c r="IN125" s="11"/>
      <c r="IO125" s="11"/>
      <c r="IP125" s="11"/>
      <c r="IQ125" s="11"/>
      <c r="IR125" s="11"/>
      <c r="IS125" s="11"/>
      <c r="IT125" s="11"/>
    </row>
    <row r="126" spans="1:254" s="228" customFormat="1" ht="12.95" customHeight="1" thickBot="1">
      <c r="A126" s="174" t="s">
        <v>808</v>
      </c>
      <c r="B126" s="175"/>
      <c r="C126" s="617" t="str">
        <f>IF(G121="反応型",IF(50&gt;F123,"+0",IF(60&gt;F123,"+1",IF(70&gt;F123,"+2",IF(F123&gt;=70,"+3")))),"活性補正")</f>
        <v>活性補正</v>
      </c>
      <c r="D126" s="176" t="s">
        <v>809</v>
      </c>
      <c r="E126" s="279"/>
      <c r="F126" s="618" t="str">
        <f>IF(G121="増強型",IF(50&gt;F123,"+0",IF(60&gt;F123,"+1",IF(70&gt;F123,"+2",IF(F123&gt;=70,"+3")))),"活性補正")</f>
        <v>活性補正</v>
      </c>
      <c r="G126" s="677" t="s">
        <v>960</v>
      </c>
      <c r="H126" s="677"/>
      <c r="I126" s="620" t="s">
        <v>961</v>
      </c>
      <c r="J126" s="620"/>
      <c r="K126" s="620"/>
      <c r="L126" s="620"/>
      <c r="M126" s="227" t="s">
        <v>962</v>
      </c>
      <c r="N126" s="228" t="s">
        <v>952</v>
      </c>
      <c r="O126" s="228">
        <v>0</v>
      </c>
      <c r="IL126" s="229"/>
      <c r="IM126" s="11"/>
      <c r="IN126" s="11"/>
      <c r="IO126" s="11"/>
      <c r="IP126" s="11"/>
      <c r="IQ126" s="11"/>
      <c r="IR126" s="11"/>
      <c r="IS126" s="11"/>
      <c r="IT126" s="11"/>
    </row>
    <row r="127" spans="1:254" s="190" customFormat="1" ht="12.95" customHeight="1" thickBot="1">
      <c r="A127" s="181" t="s">
        <v>896</v>
      </c>
      <c r="B127" s="182"/>
      <c r="C127" s="617"/>
      <c r="D127" s="183" t="s">
        <v>814</v>
      </c>
      <c r="E127" s="280"/>
      <c r="F127" s="618"/>
      <c r="G127" s="621" t="s">
        <v>963</v>
      </c>
      <c r="H127" s="621"/>
      <c r="I127" s="185" t="s">
        <v>964</v>
      </c>
      <c r="J127" s="186"/>
      <c r="K127" s="186" t="s">
        <v>965</v>
      </c>
      <c r="L127" s="187"/>
      <c r="M127" s="188" t="s">
        <v>962</v>
      </c>
      <c r="N127" s="186" t="s">
        <v>952</v>
      </c>
      <c r="O127" s="186"/>
      <c r="IL127" s="191"/>
      <c r="IM127" s="11"/>
      <c r="IN127" s="11"/>
      <c r="IO127" s="11"/>
      <c r="IP127" s="11"/>
      <c r="IQ127" s="11"/>
      <c r="IR127" s="11"/>
      <c r="IS127" s="11"/>
      <c r="IT127" s="11"/>
    </row>
    <row r="128" spans="1:254" s="224" customFormat="1" ht="12" customHeight="1">
      <c r="A128" s="181" t="s">
        <v>897</v>
      </c>
      <c r="B128" s="182"/>
      <c r="C128" s="617"/>
      <c r="D128" s="183" t="s">
        <v>820</v>
      </c>
      <c r="E128" s="280"/>
      <c r="F128" s="618"/>
      <c r="G128" s="674" t="s">
        <v>966</v>
      </c>
      <c r="H128" s="674"/>
      <c r="I128" s="192"/>
      <c r="J128" s="193"/>
      <c r="K128" s="193"/>
      <c r="L128" s="194"/>
      <c r="M128" s="232" t="s">
        <v>967</v>
      </c>
      <c r="N128" s="233" t="s">
        <v>952</v>
      </c>
      <c r="O128" s="233"/>
      <c r="IL128" s="234"/>
      <c r="IM128" s="11"/>
      <c r="IN128" s="11"/>
      <c r="IO128" s="11"/>
      <c r="IP128" s="11"/>
      <c r="IQ128" s="11"/>
      <c r="IR128" s="11"/>
      <c r="IS128" s="11"/>
      <c r="IT128" s="11"/>
    </row>
    <row r="129" spans="1:254" s="224" customFormat="1" ht="12.95" customHeight="1">
      <c r="A129" s="181" t="s">
        <v>363</v>
      </c>
      <c r="B129" s="199"/>
      <c r="C129" s="638" t="str">
        <f>IF(G121="増強型",IF(50&gt;F123,"+0",IF(60&gt;F123,"+1",IF(70&gt;F123,"+2",IF(F123&gt;=70,"+3")))),"活性補正")</f>
        <v>活性補正</v>
      </c>
      <c r="D129" s="183" t="s">
        <v>968</v>
      </c>
      <c r="E129" s="199"/>
      <c r="F129" s="200"/>
      <c r="G129" s="674" t="s">
        <v>969</v>
      </c>
      <c r="H129" s="674"/>
      <c r="I129" s="235" t="s">
        <v>982</v>
      </c>
      <c r="J129" s="233"/>
      <c r="K129" s="233" t="s">
        <v>983</v>
      </c>
      <c r="L129" s="236"/>
      <c r="M129" s="232" t="s">
        <v>967</v>
      </c>
      <c r="N129" s="233" t="s">
        <v>952</v>
      </c>
      <c r="O129" s="233"/>
      <c r="IL129" s="234"/>
      <c r="IM129" s="11"/>
      <c r="IN129" s="11"/>
      <c r="IO129" s="11"/>
      <c r="IP129" s="11"/>
      <c r="IQ129" s="11"/>
      <c r="IR129" s="11"/>
      <c r="IS129" s="11"/>
      <c r="IT129" s="11"/>
    </row>
    <row r="130" spans="1:254" s="211" customFormat="1" ht="12.95" customHeight="1" thickBot="1">
      <c r="A130" s="181" t="s">
        <v>972</v>
      </c>
      <c r="B130" s="199"/>
      <c r="C130" s="638"/>
      <c r="D130" s="183" t="s">
        <v>973</v>
      </c>
      <c r="E130" s="199"/>
      <c r="F130" s="205" t="str">
        <f>IF(G121="覚醒型",IF(50&gt;F123,"+0",IF(60&gt;F123,"+1",IF(70&gt;F123,"+2",IF(F123&gt;=70,"+3")))),"活性補正")</f>
        <v>活性補正</v>
      </c>
      <c r="G130" s="639" t="s">
        <v>974</v>
      </c>
      <c r="H130" s="639"/>
      <c r="I130" s="206" t="s">
        <v>975</v>
      </c>
      <c r="J130" s="207"/>
      <c r="K130" s="207" t="s">
        <v>976</v>
      </c>
      <c r="L130" s="208">
        <f>L129</f>
        <v>0</v>
      </c>
      <c r="M130" s="209" t="s">
        <v>962</v>
      </c>
      <c r="N130" s="281" t="s">
        <v>952</v>
      </c>
      <c r="O130" s="281">
        <v>0</v>
      </c>
      <c r="IL130" s="212"/>
      <c r="IM130" s="11"/>
      <c r="IN130" s="11"/>
      <c r="IO130" s="11"/>
      <c r="IP130" s="11"/>
      <c r="IQ130" s="11"/>
      <c r="IR130" s="11"/>
      <c r="IS130" s="11"/>
      <c r="IT130" s="11"/>
    </row>
    <row r="131" spans="1:254" s="11" customFormat="1" ht="12" customHeight="1">
      <c r="A131" s="213" t="s">
        <v>34</v>
      </c>
      <c r="B131" s="214"/>
      <c r="C131" s="213" t="s">
        <v>136</v>
      </c>
      <c r="D131" s="214"/>
      <c r="E131" s="176" t="s">
        <v>209</v>
      </c>
      <c r="F131" s="214"/>
      <c r="G131" s="176" t="s">
        <v>287</v>
      </c>
      <c r="H131" s="214"/>
      <c r="I131" s="176" t="s">
        <v>348</v>
      </c>
      <c r="J131" s="214"/>
      <c r="K131" s="176" t="s">
        <v>402</v>
      </c>
      <c r="L131" s="215"/>
    </row>
    <row r="132" spans="1:254" s="11" customFormat="1" ht="12" customHeight="1" thickBot="1">
      <c r="A132" s="216" t="s">
        <v>92</v>
      </c>
      <c r="B132" s="217"/>
      <c r="C132" s="216" t="s">
        <v>171</v>
      </c>
      <c r="D132" s="217"/>
      <c r="E132" s="218" t="s">
        <v>248</v>
      </c>
      <c r="F132" s="217"/>
      <c r="G132" s="218" t="s">
        <v>320</v>
      </c>
      <c r="H132" s="217"/>
      <c r="I132" s="218" t="s">
        <v>375</v>
      </c>
      <c r="J132" s="217"/>
      <c r="K132" s="218" t="s">
        <v>298</v>
      </c>
      <c r="L132" s="219"/>
    </row>
    <row r="134" spans="1:254" s="163" customFormat="1" ht="12.95" customHeight="1" thickBot="1">
      <c r="A134" s="611" t="s">
        <v>711</v>
      </c>
      <c r="B134" s="611"/>
      <c r="C134" s="611"/>
      <c r="D134" s="611"/>
      <c r="E134" s="653" t="s">
        <v>712</v>
      </c>
      <c r="F134" s="653"/>
      <c r="G134" s="613" t="s">
        <v>1</v>
      </c>
      <c r="H134" s="613"/>
      <c r="I134" s="613" t="s">
        <v>382</v>
      </c>
      <c r="J134" s="613"/>
      <c r="K134" s="613"/>
      <c r="L134" s="613"/>
      <c r="M134" s="655" t="s">
        <v>951</v>
      </c>
      <c r="N134" s="616" t="s">
        <v>952</v>
      </c>
      <c r="O134" s="616" t="s">
        <v>998</v>
      </c>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c r="CU134" s="616"/>
      <c r="CV134" s="616"/>
      <c r="CW134" s="616"/>
      <c r="CX134" s="616"/>
      <c r="CY134" s="616"/>
      <c r="CZ134" s="616"/>
      <c r="DA134" s="616"/>
      <c r="DB134" s="616"/>
      <c r="DC134" s="616"/>
      <c r="DD134" s="616"/>
      <c r="DE134" s="616"/>
      <c r="DF134" s="616"/>
      <c r="DG134" s="616"/>
      <c r="DH134" s="616"/>
      <c r="DI134" s="616"/>
      <c r="DJ134" s="616"/>
      <c r="DK134" s="616"/>
      <c r="DL134" s="616"/>
      <c r="DM134" s="616"/>
      <c r="DN134" s="616"/>
      <c r="DO134" s="616"/>
      <c r="DP134" s="616"/>
      <c r="DQ134" s="616"/>
      <c r="DR134" s="616"/>
      <c r="DS134" s="616"/>
      <c r="DT134" s="616"/>
      <c r="DU134" s="616"/>
      <c r="DV134" s="616"/>
      <c r="DW134" s="616"/>
      <c r="DX134" s="616"/>
      <c r="DY134" s="616"/>
      <c r="DZ134" s="616"/>
      <c r="EA134" s="616"/>
      <c r="EB134" s="616"/>
      <c r="EC134" s="616"/>
      <c r="ED134" s="616"/>
      <c r="EE134" s="616"/>
      <c r="EF134" s="616"/>
      <c r="EG134" s="616"/>
      <c r="EH134" s="616"/>
      <c r="EI134" s="616"/>
      <c r="EJ134" s="616"/>
      <c r="EK134" s="616"/>
      <c r="EL134" s="616"/>
      <c r="EM134" s="616"/>
      <c r="EN134" s="616"/>
      <c r="EO134" s="616"/>
      <c r="EP134" s="616"/>
      <c r="EQ134" s="616"/>
      <c r="ER134" s="616"/>
      <c r="ES134" s="616"/>
      <c r="ET134" s="616"/>
      <c r="EU134" s="616"/>
      <c r="EV134" s="616"/>
      <c r="EW134" s="616"/>
      <c r="EX134" s="616"/>
      <c r="EY134" s="616"/>
      <c r="EZ134" s="616"/>
      <c r="FA134" s="616"/>
      <c r="FB134" s="616"/>
      <c r="FC134" s="616"/>
      <c r="FD134" s="616"/>
      <c r="FE134" s="616"/>
      <c r="FF134" s="616"/>
      <c r="FG134" s="616"/>
      <c r="FH134" s="616"/>
      <c r="FI134" s="616"/>
      <c r="FJ134" s="616"/>
      <c r="FK134" s="616"/>
      <c r="FL134" s="616"/>
      <c r="FM134" s="616"/>
      <c r="FN134" s="616"/>
      <c r="FO134" s="616"/>
      <c r="FP134" s="616"/>
      <c r="FQ134" s="616"/>
      <c r="FR134" s="616"/>
      <c r="FS134" s="616"/>
      <c r="FT134" s="616"/>
      <c r="FU134" s="616"/>
      <c r="FV134" s="616"/>
      <c r="FW134" s="616"/>
      <c r="FX134" s="616"/>
      <c r="FY134" s="616"/>
      <c r="FZ134" s="616"/>
      <c r="GA134" s="616"/>
      <c r="GB134" s="616"/>
      <c r="GC134" s="616"/>
      <c r="GD134" s="616"/>
      <c r="GE134" s="616"/>
      <c r="GF134" s="616"/>
      <c r="GG134" s="616"/>
      <c r="GH134" s="616"/>
      <c r="GI134" s="616"/>
      <c r="GJ134" s="616"/>
      <c r="GK134" s="616"/>
      <c r="GL134" s="616"/>
      <c r="GM134" s="616"/>
      <c r="GN134" s="616"/>
      <c r="GO134" s="616"/>
      <c r="GP134" s="616"/>
      <c r="GQ134" s="616"/>
      <c r="GR134" s="616"/>
      <c r="GS134" s="616"/>
      <c r="GT134" s="616"/>
      <c r="GU134" s="616"/>
      <c r="GV134" s="616"/>
      <c r="GW134" s="616"/>
      <c r="GX134" s="616"/>
      <c r="GY134" s="616"/>
      <c r="GZ134" s="616"/>
      <c r="HA134" s="616"/>
      <c r="HB134" s="616"/>
      <c r="HC134" s="616"/>
      <c r="HD134" s="616"/>
      <c r="HE134" s="616"/>
      <c r="HF134" s="616"/>
      <c r="HG134" s="616"/>
      <c r="HH134" s="616"/>
      <c r="HI134" s="616"/>
      <c r="HJ134" s="616"/>
      <c r="HK134" s="616"/>
      <c r="HL134" s="616"/>
      <c r="HM134" s="616"/>
      <c r="HN134" s="616"/>
      <c r="HO134" s="616"/>
      <c r="HP134" s="616"/>
      <c r="HQ134" s="616"/>
      <c r="HR134" s="616"/>
      <c r="HS134" s="616"/>
      <c r="HT134" s="616"/>
      <c r="HU134" s="616"/>
      <c r="HV134" s="616"/>
      <c r="HW134" s="616"/>
      <c r="HX134" s="616"/>
      <c r="HY134" s="616"/>
      <c r="HZ134" s="616"/>
      <c r="IA134" s="616"/>
      <c r="IB134" s="616"/>
      <c r="IC134" s="616"/>
      <c r="ID134" s="616"/>
      <c r="IE134" s="616"/>
      <c r="IF134" s="616"/>
      <c r="IG134" s="616"/>
      <c r="IH134" s="616"/>
      <c r="II134" s="616"/>
      <c r="IJ134" s="616"/>
      <c r="IK134" s="616"/>
      <c r="IL134" s="630"/>
      <c r="IM134" s="11"/>
      <c r="IN134" s="11"/>
      <c r="IO134" s="11"/>
      <c r="IP134" s="11"/>
      <c r="IQ134" s="11"/>
      <c r="IR134" s="11"/>
      <c r="IS134" s="11"/>
      <c r="IT134" s="11"/>
    </row>
    <row r="135" spans="1:254" s="163" customFormat="1" ht="12.95" customHeight="1" thickBot="1">
      <c r="A135" s="631"/>
      <c r="B135" s="631"/>
      <c r="C135" s="631"/>
      <c r="D135" s="631"/>
      <c r="E135" s="632"/>
      <c r="F135" s="632"/>
      <c r="G135" s="683" t="s">
        <v>19</v>
      </c>
      <c r="H135" s="683"/>
      <c r="I135" s="684" t="s">
        <v>978</v>
      </c>
      <c r="J135" s="684"/>
      <c r="K135" s="657" t="s">
        <v>978</v>
      </c>
      <c r="L135" s="657"/>
      <c r="M135" s="655"/>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c r="CU135" s="616"/>
      <c r="CV135" s="616"/>
      <c r="CW135" s="616"/>
      <c r="CX135" s="616"/>
      <c r="CY135" s="616"/>
      <c r="CZ135" s="616"/>
      <c r="DA135" s="616"/>
      <c r="DB135" s="616"/>
      <c r="DC135" s="616"/>
      <c r="DD135" s="616"/>
      <c r="DE135" s="616"/>
      <c r="DF135" s="616"/>
      <c r="DG135" s="616"/>
      <c r="DH135" s="616"/>
      <c r="DI135" s="616"/>
      <c r="DJ135" s="616"/>
      <c r="DK135" s="616"/>
      <c r="DL135" s="616"/>
      <c r="DM135" s="616"/>
      <c r="DN135" s="616"/>
      <c r="DO135" s="616"/>
      <c r="DP135" s="616"/>
      <c r="DQ135" s="616"/>
      <c r="DR135" s="616"/>
      <c r="DS135" s="616"/>
      <c r="DT135" s="616"/>
      <c r="DU135" s="616"/>
      <c r="DV135" s="616"/>
      <c r="DW135" s="616"/>
      <c r="DX135" s="616"/>
      <c r="DY135" s="616"/>
      <c r="DZ135" s="616"/>
      <c r="EA135" s="616"/>
      <c r="EB135" s="616"/>
      <c r="EC135" s="616"/>
      <c r="ED135" s="616"/>
      <c r="EE135" s="616"/>
      <c r="EF135" s="616"/>
      <c r="EG135" s="616"/>
      <c r="EH135" s="616"/>
      <c r="EI135" s="616"/>
      <c r="EJ135" s="616"/>
      <c r="EK135" s="616"/>
      <c r="EL135" s="616"/>
      <c r="EM135" s="616"/>
      <c r="EN135" s="616"/>
      <c r="EO135" s="616"/>
      <c r="EP135" s="616"/>
      <c r="EQ135" s="616"/>
      <c r="ER135" s="616"/>
      <c r="ES135" s="616"/>
      <c r="ET135" s="616"/>
      <c r="EU135" s="616"/>
      <c r="EV135" s="616"/>
      <c r="EW135" s="616"/>
      <c r="EX135" s="616"/>
      <c r="EY135" s="616"/>
      <c r="EZ135" s="616"/>
      <c r="FA135" s="616"/>
      <c r="FB135" s="616"/>
      <c r="FC135" s="616"/>
      <c r="FD135" s="616"/>
      <c r="FE135" s="616"/>
      <c r="FF135" s="616"/>
      <c r="FG135" s="616"/>
      <c r="FH135" s="616"/>
      <c r="FI135" s="616"/>
      <c r="FJ135" s="616"/>
      <c r="FK135" s="616"/>
      <c r="FL135" s="616"/>
      <c r="FM135" s="616"/>
      <c r="FN135" s="616"/>
      <c r="FO135" s="616"/>
      <c r="FP135" s="616"/>
      <c r="FQ135" s="616"/>
      <c r="FR135" s="616"/>
      <c r="FS135" s="616"/>
      <c r="FT135" s="616"/>
      <c r="FU135" s="616"/>
      <c r="FV135" s="616"/>
      <c r="FW135" s="616"/>
      <c r="FX135" s="616"/>
      <c r="FY135" s="616"/>
      <c r="FZ135" s="616"/>
      <c r="GA135" s="616"/>
      <c r="GB135" s="616"/>
      <c r="GC135" s="616"/>
      <c r="GD135" s="616"/>
      <c r="GE135" s="616"/>
      <c r="GF135" s="616"/>
      <c r="GG135" s="616"/>
      <c r="GH135" s="616"/>
      <c r="GI135" s="616"/>
      <c r="GJ135" s="616"/>
      <c r="GK135" s="616"/>
      <c r="GL135" s="616"/>
      <c r="GM135" s="616"/>
      <c r="GN135" s="616"/>
      <c r="GO135" s="616"/>
      <c r="GP135" s="616"/>
      <c r="GQ135" s="616"/>
      <c r="GR135" s="616"/>
      <c r="GS135" s="616"/>
      <c r="GT135" s="616"/>
      <c r="GU135" s="616"/>
      <c r="GV135" s="616"/>
      <c r="GW135" s="616"/>
      <c r="GX135" s="616"/>
      <c r="GY135" s="616"/>
      <c r="GZ135" s="616"/>
      <c r="HA135" s="616"/>
      <c r="HB135" s="616"/>
      <c r="HC135" s="616"/>
      <c r="HD135" s="616"/>
      <c r="HE135" s="616"/>
      <c r="HF135" s="616"/>
      <c r="HG135" s="616"/>
      <c r="HH135" s="616"/>
      <c r="HI135" s="616"/>
      <c r="HJ135" s="616"/>
      <c r="HK135" s="616"/>
      <c r="HL135" s="616"/>
      <c r="HM135" s="616"/>
      <c r="HN135" s="616"/>
      <c r="HO135" s="616"/>
      <c r="HP135" s="616"/>
      <c r="HQ135" s="616"/>
      <c r="HR135" s="616"/>
      <c r="HS135" s="616"/>
      <c r="HT135" s="616"/>
      <c r="HU135" s="616"/>
      <c r="HV135" s="616"/>
      <c r="HW135" s="616"/>
      <c r="HX135" s="616"/>
      <c r="HY135" s="616"/>
      <c r="HZ135" s="616"/>
      <c r="IA135" s="616"/>
      <c r="IB135" s="616"/>
      <c r="IC135" s="616"/>
      <c r="ID135" s="616"/>
      <c r="IE135" s="616"/>
      <c r="IF135" s="616"/>
      <c r="IG135" s="616"/>
      <c r="IH135" s="616"/>
      <c r="II135" s="616"/>
      <c r="IJ135" s="616"/>
      <c r="IK135" s="616"/>
      <c r="IL135" s="616"/>
      <c r="IM135" s="11"/>
      <c r="IN135" s="11"/>
      <c r="IO135" s="11"/>
      <c r="IP135" s="11"/>
      <c r="IQ135" s="11"/>
      <c r="IR135" s="11"/>
      <c r="IS135" s="11"/>
      <c r="IT135" s="11"/>
    </row>
    <row r="136" spans="1:254" s="163" customFormat="1" ht="12.95" customHeight="1" thickBot="1">
      <c r="A136" s="635" t="s">
        <v>957</v>
      </c>
      <c r="B136" s="635"/>
      <c r="C136" s="658" t="s">
        <v>776</v>
      </c>
      <c r="D136" s="658"/>
      <c r="E136" s="637" t="s">
        <v>782</v>
      </c>
      <c r="F136" s="637"/>
      <c r="G136" s="627" t="s">
        <v>4</v>
      </c>
      <c r="H136" s="627"/>
      <c r="I136" s="687" t="s">
        <v>979</v>
      </c>
      <c r="J136" s="687"/>
      <c r="K136" s="659" t="s">
        <v>980</v>
      </c>
      <c r="L136" s="659"/>
      <c r="M136" s="655"/>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c r="CU136" s="616"/>
      <c r="CV136" s="616"/>
      <c r="CW136" s="616"/>
      <c r="CX136" s="616"/>
      <c r="CY136" s="616"/>
      <c r="CZ136" s="616"/>
      <c r="DA136" s="616"/>
      <c r="DB136" s="616"/>
      <c r="DC136" s="616"/>
      <c r="DD136" s="616"/>
      <c r="DE136" s="616"/>
      <c r="DF136" s="616"/>
      <c r="DG136" s="616"/>
      <c r="DH136" s="616"/>
      <c r="DI136" s="616"/>
      <c r="DJ136" s="616"/>
      <c r="DK136" s="616"/>
      <c r="DL136" s="616"/>
      <c r="DM136" s="616"/>
      <c r="DN136" s="616"/>
      <c r="DO136" s="616"/>
      <c r="DP136" s="616"/>
      <c r="DQ136" s="616"/>
      <c r="DR136" s="616"/>
      <c r="DS136" s="616"/>
      <c r="DT136" s="616"/>
      <c r="DU136" s="616"/>
      <c r="DV136" s="616"/>
      <c r="DW136" s="616"/>
      <c r="DX136" s="616"/>
      <c r="DY136" s="616"/>
      <c r="DZ136" s="616"/>
      <c r="EA136" s="616"/>
      <c r="EB136" s="616"/>
      <c r="EC136" s="616"/>
      <c r="ED136" s="616"/>
      <c r="EE136" s="616"/>
      <c r="EF136" s="616"/>
      <c r="EG136" s="616"/>
      <c r="EH136" s="616"/>
      <c r="EI136" s="616"/>
      <c r="EJ136" s="616"/>
      <c r="EK136" s="616"/>
      <c r="EL136" s="616"/>
      <c r="EM136" s="616"/>
      <c r="EN136" s="616"/>
      <c r="EO136" s="616"/>
      <c r="EP136" s="616"/>
      <c r="EQ136" s="616"/>
      <c r="ER136" s="616"/>
      <c r="ES136" s="616"/>
      <c r="ET136" s="616"/>
      <c r="EU136" s="616"/>
      <c r="EV136" s="616"/>
      <c r="EW136" s="616"/>
      <c r="EX136" s="616"/>
      <c r="EY136" s="616"/>
      <c r="EZ136" s="616"/>
      <c r="FA136" s="616"/>
      <c r="FB136" s="616"/>
      <c r="FC136" s="616"/>
      <c r="FD136" s="616"/>
      <c r="FE136" s="616"/>
      <c r="FF136" s="616"/>
      <c r="FG136" s="616"/>
      <c r="FH136" s="616"/>
      <c r="FI136" s="616"/>
      <c r="FJ136" s="616"/>
      <c r="FK136" s="616"/>
      <c r="FL136" s="616"/>
      <c r="FM136" s="616"/>
      <c r="FN136" s="616"/>
      <c r="FO136" s="616"/>
      <c r="FP136" s="616"/>
      <c r="FQ136" s="616"/>
      <c r="FR136" s="616"/>
      <c r="FS136" s="616"/>
      <c r="FT136" s="616"/>
      <c r="FU136" s="616"/>
      <c r="FV136" s="616"/>
      <c r="FW136" s="616"/>
      <c r="FX136" s="616"/>
      <c r="FY136" s="616"/>
      <c r="FZ136" s="616"/>
      <c r="GA136" s="616"/>
      <c r="GB136" s="616"/>
      <c r="GC136" s="616"/>
      <c r="GD136" s="616"/>
      <c r="GE136" s="616"/>
      <c r="GF136" s="616"/>
      <c r="GG136" s="616"/>
      <c r="GH136" s="616"/>
      <c r="GI136" s="616"/>
      <c r="GJ136" s="616"/>
      <c r="GK136" s="616"/>
      <c r="GL136" s="616"/>
      <c r="GM136" s="616"/>
      <c r="GN136" s="616"/>
      <c r="GO136" s="616"/>
      <c r="GP136" s="616"/>
      <c r="GQ136" s="616"/>
      <c r="GR136" s="616"/>
      <c r="GS136" s="616"/>
      <c r="GT136" s="616"/>
      <c r="GU136" s="616"/>
      <c r="GV136" s="616"/>
      <c r="GW136" s="616"/>
      <c r="GX136" s="616"/>
      <c r="GY136" s="616"/>
      <c r="GZ136" s="616"/>
      <c r="HA136" s="616"/>
      <c r="HB136" s="616"/>
      <c r="HC136" s="616"/>
      <c r="HD136" s="616"/>
      <c r="HE136" s="616"/>
      <c r="HF136" s="616"/>
      <c r="HG136" s="616"/>
      <c r="HH136" s="616"/>
      <c r="HI136" s="616"/>
      <c r="HJ136" s="616"/>
      <c r="HK136" s="616"/>
      <c r="HL136" s="616"/>
      <c r="HM136" s="616"/>
      <c r="HN136" s="616"/>
      <c r="HO136" s="616"/>
      <c r="HP136" s="616"/>
      <c r="HQ136" s="616"/>
      <c r="HR136" s="616"/>
      <c r="HS136" s="616"/>
      <c r="HT136" s="616"/>
      <c r="HU136" s="616"/>
      <c r="HV136" s="616"/>
      <c r="HW136" s="616"/>
      <c r="HX136" s="616"/>
      <c r="HY136" s="616"/>
      <c r="HZ136" s="616"/>
      <c r="IA136" s="616"/>
      <c r="IB136" s="616"/>
      <c r="IC136" s="616"/>
      <c r="ID136" s="616"/>
      <c r="IE136" s="616"/>
      <c r="IF136" s="616"/>
      <c r="IG136" s="616"/>
      <c r="IH136" s="616"/>
      <c r="II136" s="616"/>
      <c r="IJ136" s="616"/>
      <c r="IK136" s="616"/>
      <c r="IL136" s="616"/>
      <c r="IM136" s="11"/>
      <c r="IN136" s="11"/>
      <c r="IO136" s="11"/>
      <c r="IP136" s="11"/>
      <c r="IQ136" s="11"/>
      <c r="IR136" s="11"/>
      <c r="IS136" s="11"/>
      <c r="IT136" s="11"/>
    </row>
    <row r="137" spans="1:254" s="163" customFormat="1" ht="12.95" customHeight="1" thickBot="1">
      <c r="A137" s="164">
        <f>B137+SUM(O141:IL141)</f>
        <v>0</v>
      </c>
      <c r="B137" s="165">
        <f>J141+L141</f>
        <v>0</v>
      </c>
      <c r="C137" s="222">
        <f>D137-SUM(O142:IL142)+SUM(O143:IL143)</f>
        <v>0</v>
      </c>
      <c r="D137" s="223">
        <f>J143+L143</f>
        <v>0</v>
      </c>
      <c r="E137" s="168">
        <f>J144+L144</f>
        <v>0</v>
      </c>
      <c r="F137" s="169">
        <f>E137+SUM(O144:IL144)</f>
        <v>0</v>
      </c>
      <c r="G137" s="683" t="s">
        <v>19</v>
      </c>
      <c r="H137" s="683"/>
      <c r="I137" s="688" t="s">
        <v>19</v>
      </c>
      <c r="J137" s="688"/>
      <c r="K137" s="663" t="s">
        <v>19</v>
      </c>
      <c r="L137" s="663"/>
      <c r="M137" s="655"/>
      <c r="N137" s="655"/>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c r="CU137" s="616"/>
      <c r="CV137" s="616"/>
      <c r="CW137" s="616"/>
      <c r="CX137" s="616"/>
      <c r="CY137" s="616"/>
      <c r="CZ137" s="616"/>
      <c r="DA137" s="616"/>
      <c r="DB137" s="616"/>
      <c r="DC137" s="616"/>
      <c r="DD137" s="616"/>
      <c r="DE137" s="616"/>
      <c r="DF137" s="616"/>
      <c r="DG137" s="616"/>
      <c r="DH137" s="616"/>
      <c r="DI137" s="616"/>
      <c r="DJ137" s="616"/>
      <c r="DK137" s="616"/>
      <c r="DL137" s="616"/>
      <c r="DM137" s="616"/>
      <c r="DN137" s="616"/>
      <c r="DO137" s="616"/>
      <c r="DP137" s="616"/>
      <c r="DQ137" s="616"/>
      <c r="DR137" s="616"/>
      <c r="DS137" s="616"/>
      <c r="DT137" s="616"/>
      <c r="DU137" s="616"/>
      <c r="DV137" s="616"/>
      <c r="DW137" s="616"/>
      <c r="DX137" s="616"/>
      <c r="DY137" s="616"/>
      <c r="DZ137" s="616"/>
      <c r="EA137" s="616"/>
      <c r="EB137" s="616"/>
      <c r="EC137" s="616"/>
      <c r="ED137" s="616"/>
      <c r="EE137" s="616"/>
      <c r="EF137" s="616"/>
      <c r="EG137" s="616"/>
      <c r="EH137" s="616"/>
      <c r="EI137" s="616"/>
      <c r="EJ137" s="616"/>
      <c r="EK137" s="616"/>
      <c r="EL137" s="616"/>
      <c r="EM137" s="616"/>
      <c r="EN137" s="616"/>
      <c r="EO137" s="616"/>
      <c r="EP137" s="616"/>
      <c r="EQ137" s="616"/>
      <c r="ER137" s="616"/>
      <c r="ES137" s="616"/>
      <c r="ET137" s="616"/>
      <c r="EU137" s="616"/>
      <c r="EV137" s="616"/>
      <c r="EW137" s="616"/>
      <c r="EX137" s="616"/>
      <c r="EY137" s="616"/>
      <c r="EZ137" s="616"/>
      <c r="FA137" s="616"/>
      <c r="FB137" s="616"/>
      <c r="FC137" s="616"/>
      <c r="FD137" s="616"/>
      <c r="FE137" s="616"/>
      <c r="FF137" s="616"/>
      <c r="FG137" s="616"/>
      <c r="FH137" s="616"/>
      <c r="FI137" s="616"/>
      <c r="FJ137" s="616"/>
      <c r="FK137" s="616"/>
      <c r="FL137" s="616"/>
      <c r="FM137" s="616"/>
      <c r="FN137" s="616"/>
      <c r="FO137" s="616"/>
      <c r="FP137" s="616"/>
      <c r="FQ137" s="616"/>
      <c r="FR137" s="616"/>
      <c r="FS137" s="616"/>
      <c r="FT137" s="616"/>
      <c r="FU137" s="616"/>
      <c r="FV137" s="616"/>
      <c r="FW137" s="616"/>
      <c r="FX137" s="616"/>
      <c r="FY137" s="616"/>
      <c r="FZ137" s="616"/>
      <c r="GA137" s="616"/>
      <c r="GB137" s="616"/>
      <c r="GC137" s="616"/>
      <c r="GD137" s="616"/>
      <c r="GE137" s="616"/>
      <c r="GF137" s="616"/>
      <c r="GG137" s="616"/>
      <c r="GH137" s="616"/>
      <c r="GI137" s="616"/>
      <c r="GJ137" s="616"/>
      <c r="GK137" s="616"/>
      <c r="GL137" s="616"/>
      <c r="GM137" s="616"/>
      <c r="GN137" s="616"/>
      <c r="GO137" s="616"/>
      <c r="GP137" s="616"/>
      <c r="GQ137" s="616"/>
      <c r="GR137" s="616"/>
      <c r="GS137" s="616"/>
      <c r="GT137" s="616"/>
      <c r="GU137" s="616"/>
      <c r="GV137" s="616"/>
      <c r="GW137" s="616"/>
      <c r="GX137" s="616"/>
      <c r="GY137" s="616"/>
      <c r="GZ137" s="616"/>
      <c r="HA137" s="616"/>
      <c r="HB137" s="616"/>
      <c r="HC137" s="616"/>
      <c r="HD137" s="616"/>
      <c r="HE137" s="616"/>
      <c r="HF137" s="616"/>
      <c r="HG137" s="616"/>
      <c r="HH137" s="616"/>
      <c r="HI137" s="616"/>
      <c r="HJ137" s="616"/>
      <c r="HK137" s="616"/>
      <c r="HL137" s="616"/>
      <c r="HM137" s="616"/>
      <c r="HN137" s="616"/>
      <c r="HO137" s="616"/>
      <c r="HP137" s="616"/>
      <c r="HQ137" s="616"/>
      <c r="HR137" s="616"/>
      <c r="HS137" s="616"/>
      <c r="HT137" s="616"/>
      <c r="HU137" s="616"/>
      <c r="HV137" s="616"/>
      <c r="HW137" s="616"/>
      <c r="HX137" s="616"/>
      <c r="HY137" s="616"/>
      <c r="HZ137" s="616"/>
      <c r="IA137" s="616"/>
      <c r="IB137" s="616"/>
      <c r="IC137" s="616"/>
      <c r="ID137" s="616"/>
      <c r="IE137" s="616"/>
      <c r="IF137" s="616"/>
      <c r="IG137" s="616"/>
      <c r="IH137" s="616"/>
      <c r="II137" s="616"/>
      <c r="IJ137" s="616"/>
      <c r="IK137" s="616"/>
      <c r="IL137" s="616"/>
      <c r="IM137" s="11"/>
      <c r="IN137" s="11"/>
      <c r="IO137" s="11"/>
      <c r="IP137" s="11"/>
      <c r="IQ137" s="11"/>
      <c r="IR137" s="11"/>
      <c r="IS137" s="11"/>
      <c r="IT137" s="11"/>
    </row>
    <row r="138" spans="1:254" s="163" customFormat="1" ht="12" customHeight="1" thickBot="1">
      <c r="A138" s="624" t="s">
        <v>800</v>
      </c>
      <c r="B138" s="625"/>
      <c r="C138" s="170" t="s">
        <v>958</v>
      </c>
      <c r="D138" s="171" t="s">
        <v>959</v>
      </c>
      <c r="E138" s="626"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626"/>
      <c r="G138" s="627" t="s">
        <v>15</v>
      </c>
      <c r="H138" s="627"/>
      <c r="I138" s="687" t="s">
        <v>728</v>
      </c>
      <c r="J138" s="687"/>
      <c r="K138" s="659" t="s">
        <v>981</v>
      </c>
      <c r="L138" s="659"/>
      <c r="M138" s="655"/>
      <c r="N138" s="655"/>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c r="CU138" s="616"/>
      <c r="CV138" s="616"/>
      <c r="CW138" s="616"/>
      <c r="CX138" s="616"/>
      <c r="CY138" s="616"/>
      <c r="CZ138" s="616"/>
      <c r="DA138" s="616"/>
      <c r="DB138" s="616"/>
      <c r="DC138" s="616"/>
      <c r="DD138" s="616"/>
      <c r="DE138" s="616"/>
      <c r="DF138" s="616"/>
      <c r="DG138" s="616"/>
      <c r="DH138" s="616"/>
      <c r="DI138" s="616"/>
      <c r="DJ138" s="616"/>
      <c r="DK138" s="616"/>
      <c r="DL138" s="616"/>
      <c r="DM138" s="616"/>
      <c r="DN138" s="616"/>
      <c r="DO138" s="616"/>
      <c r="DP138" s="616"/>
      <c r="DQ138" s="616"/>
      <c r="DR138" s="616"/>
      <c r="DS138" s="616"/>
      <c r="DT138" s="616"/>
      <c r="DU138" s="616"/>
      <c r="DV138" s="616"/>
      <c r="DW138" s="616"/>
      <c r="DX138" s="616"/>
      <c r="DY138" s="616"/>
      <c r="DZ138" s="616"/>
      <c r="EA138" s="616"/>
      <c r="EB138" s="616"/>
      <c r="EC138" s="616"/>
      <c r="ED138" s="616"/>
      <c r="EE138" s="616"/>
      <c r="EF138" s="616"/>
      <c r="EG138" s="616"/>
      <c r="EH138" s="616"/>
      <c r="EI138" s="616"/>
      <c r="EJ138" s="616"/>
      <c r="EK138" s="616"/>
      <c r="EL138" s="616"/>
      <c r="EM138" s="616"/>
      <c r="EN138" s="616"/>
      <c r="EO138" s="616"/>
      <c r="EP138" s="616"/>
      <c r="EQ138" s="616"/>
      <c r="ER138" s="616"/>
      <c r="ES138" s="616"/>
      <c r="ET138" s="616"/>
      <c r="EU138" s="616"/>
      <c r="EV138" s="616"/>
      <c r="EW138" s="616"/>
      <c r="EX138" s="616"/>
      <c r="EY138" s="616"/>
      <c r="EZ138" s="616"/>
      <c r="FA138" s="616"/>
      <c r="FB138" s="616"/>
      <c r="FC138" s="616"/>
      <c r="FD138" s="616"/>
      <c r="FE138" s="616"/>
      <c r="FF138" s="616"/>
      <c r="FG138" s="616"/>
      <c r="FH138" s="616"/>
      <c r="FI138" s="616"/>
      <c r="FJ138" s="616"/>
      <c r="FK138" s="616"/>
      <c r="FL138" s="616"/>
      <c r="FM138" s="616"/>
      <c r="FN138" s="616"/>
      <c r="FO138" s="616"/>
      <c r="FP138" s="616"/>
      <c r="FQ138" s="616"/>
      <c r="FR138" s="616"/>
      <c r="FS138" s="616"/>
      <c r="FT138" s="616"/>
      <c r="FU138" s="616"/>
      <c r="FV138" s="616"/>
      <c r="FW138" s="616"/>
      <c r="FX138" s="616"/>
      <c r="FY138" s="616"/>
      <c r="FZ138" s="616"/>
      <c r="GA138" s="616"/>
      <c r="GB138" s="616"/>
      <c r="GC138" s="616"/>
      <c r="GD138" s="616"/>
      <c r="GE138" s="616"/>
      <c r="GF138" s="616"/>
      <c r="GG138" s="616"/>
      <c r="GH138" s="616"/>
      <c r="GI138" s="616"/>
      <c r="GJ138" s="616"/>
      <c r="GK138" s="616"/>
      <c r="GL138" s="616"/>
      <c r="GM138" s="616"/>
      <c r="GN138" s="616"/>
      <c r="GO138" s="616"/>
      <c r="GP138" s="616"/>
      <c r="GQ138" s="616"/>
      <c r="GR138" s="616"/>
      <c r="GS138" s="616"/>
      <c r="GT138" s="616"/>
      <c r="GU138" s="616"/>
      <c r="GV138" s="616"/>
      <c r="GW138" s="616"/>
      <c r="GX138" s="616"/>
      <c r="GY138" s="616"/>
      <c r="GZ138" s="616"/>
      <c r="HA138" s="616"/>
      <c r="HB138" s="616"/>
      <c r="HC138" s="616"/>
      <c r="HD138" s="616"/>
      <c r="HE138" s="616"/>
      <c r="HF138" s="616"/>
      <c r="HG138" s="616"/>
      <c r="HH138" s="616"/>
      <c r="HI138" s="616"/>
      <c r="HJ138" s="616"/>
      <c r="HK138" s="616"/>
      <c r="HL138" s="616"/>
      <c r="HM138" s="616"/>
      <c r="HN138" s="616"/>
      <c r="HO138" s="616"/>
      <c r="HP138" s="616"/>
      <c r="HQ138" s="616"/>
      <c r="HR138" s="616"/>
      <c r="HS138" s="616"/>
      <c r="HT138" s="616"/>
      <c r="HU138" s="616"/>
      <c r="HV138" s="616"/>
      <c r="HW138" s="616"/>
      <c r="HX138" s="616"/>
      <c r="HY138" s="616"/>
      <c r="HZ138" s="616"/>
      <c r="IA138" s="616"/>
      <c r="IB138" s="616"/>
      <c r="IC138" s="616"/>
      <c r="ID138" s="616"/>
      <c r="IE138" s="616"/>
      <c r="IF138" s="616"/>
      <c r="IG138" s="616"/>
      <c r="IH138" s="616"/>
      <c r="II138" s="616"/>
      <c r="IJ138" s="616"/>
      <c r="IK138" s="616"/>
      <c r="IL138" s="616"/>
      <c r="IM138" s="11"/>
      <c r="IN138" s="11"/>
      <c r="IO138" s="11"/>
      <c r="IP138" s="11"/>
      <c r="IQ138" s="11"/>
      <c r="IR138" s="11"/>
      <c r="IS138" s="11"/>
      <c r="IT138" s="11"/>
    </row>
    <row r="139" spans="1:254" s="163" customFormat="1" ht="12.95" customHeight="1" thickBot="1">
      <c r="A139" s="624"/>
      <c r="B139" s="625"/>
      <c r="C139" s="172">
        <f>SUM(L142:IQ142)</f>
        <v>0</v>
      </c>
      <c r="D139" s="173">
        <f>ROUNDDOWN((C139/5),0)+SUM(I140:IL140)</f>
        <v>0</v>
      </c>
      <c r="E139" s="628" t="str">
        <f>IF(F137&lt;50,"未活性",IF(F137&lt;60,"活性Lv1",IF(F137&lt;70,"活性Lv2",IF(F137&lt;80,"活性Lv3",IF(F137&lt;90,"活性Lv4",IF(F137&lt;100,"活性Lv5",IF(F137&lt;150,"活性Lv5","強制キャラロスト")))))))</f>
        <v>未活性</v>
      </c>
      <c r="F139" s="628"/>
      <c r="G139" s="685" t="s">
        <v>19</v>
      </c>
      <c r="H139" s="685"/>
      <c r="I139" s="686" t="s">
        <v>19</v>
      </c>
      <c r="J139" s="686"/>
      <c r="K139" s="662" t="str">
        <f>IF(OR(A137&lt;=B137/2,F137&gt;=90),IF(F137&gt;=120,"オーバーフロー","発動中"),"-")</f>
        <v>発動中</v>
      </c>
      <c r="L139" s="662"/>
      <c r="M139" s="655"/>
      <c r="N139" s="655"/>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c r="CU139" s="616"/>
      <c r="CV139" s="616"/>
      <c r="CW139" s="616"/>
      <c r="CX139" s="616"/>
      <c r="CY139" s="616"/>
      <c r="CZ139" s="616"/>
      <c r="DA139" s="616"/>
      <c r="DB139" s="616"/>
      <c r="DC139" s="616"/>
      <c r="DD139" s="616"/>
      <c r="DE139" s="616"/>
      <c r="DF139" s="616"/>
      <c r="DG139" s="616"/>
      <c r="DH139" s="616"/>
      <c r="DI139" s="616"/>
      <c r="DJ139" s="616"/>
      <c r="DK139" s="616"/>
      <c r="DL139" s="616"/>
      <c r="DM139" s="616"/>
      <c r="DN139" s="616"/>
      <c r="DO139" s="616"/>
      <c r="DP139" s="616"/>
      <c r="DQ139" s="616"/>
      <c r="DR139" s="616"/>
      <c r="DS139" s="616"/>
      <c r="DT139" s="616"/>
      <c r="DU139" s="616"/>
      <c r="DV139" s="616"/>
      <c r="DW139" s="616"/>
      <c r="DX139" s="616"/>
      <c r="DY139" s="616"/>
      <c r="DZ139" s="616"/>
      <c r="EA139" s="616"/>
      <c r="EB139" s="616"/>
      <c r="EC139" s="616"/>
      <c r="ED139" s="616"/>
      <c r="EE139" s="616"/>
      <c r="EF139" s="616"/>
      <c r="EG139" s="616"/>
      <c r="EH139" s="616"/>
      <c r="EI139" s="616"/>
      <c r="EJ139" s="616"/>
      <c r="EK139" s="616"/>
      <c r="EL139" s="616"/>
      <c r="EM139" s="616"/>
      <c r="EN139" s="616"/>
      <c r="EO139" s="616"/>
      <c r="EP139" s="616"/>
      <c r="EQ139" s="616"/>
      <c r="ER139" s="616"/>
      <c r="ES139" s="616"/>
      <c r="ET139" s="616"/>
      <c r="EU139" s="616"/>
      <c r="EV139" s="616"/>
      <c r="EW139" s="616"/>
      <c r="EX139" s="616"/>
      <c r="EY139" s="616"/>
      <c r="EZ139" s="616"/>
      <c r="FA139" s="616"/>
      <c r="FB139" s="616"/>
      <c r="FC139" s="616"/>
      <c r="FD139" s="616"/>
      <c r="FE139" s="616"/>
      <c r="FF139" s="616"/>
      <c r="FG139" s="616"/>
      <c r="FH139" s="616"/>
      <c r="FI139" s="616"/>
      <c r="FJ139" s="616"/>
      <c r="FK139" s="616"/>
      <c r="FL139" s="616"/>
      <c r="FM139" s="616"/>
      <c r="FN139" s="616"/>
      <c r="FO139" s="616"/>
      <c r="FP139" s="616"/>
      <c r="FQ139" s="616"/>
      <c r="FR139" s="616"/>
      <c r="FS139" s="616"/>
      <c r="FT139" s="616"/>
      <c r="FU139" s="616"/>
      <c r="FV139" s="616"/>
      <c r="FW139" s="616"/>
      <c r="FX139" s="616"/>
      <c r="FY139" s="616"/>
      <c r="FZ139" s="616"/>
      <c r="GA139" s="616"/>
      <c r="GB139" s="616"/>
      <c r="GC139" s="616"/>
      <c r="GD139" s="616"/>
      <c r="GE139" s="616"/>
      <c r="GF139" s="616"/>
      <c r="GG139" s="616"/>
      <c r="GH139" s="616"/>
      <c r="GI139" s="616"/>
      <c r="GJ139" s="616"/>
      <c r="GK139" s="616"/>
      <c r="GL139" s="616"/>
      <c r="GM139" s="616"/>
      <c r="GN139" s="616"/>
      <c r="GO139" s="616"/>
      <c r="GP139" s="616"/>
      <c r="GQ139" s="616"/>
      <c r="GR139" s="616"/>
      <c r="GS139" s="616"/>
      <c r="GT139" s="616"/>
      <c r="GU139" s="616"/>
      <c r="GV139" s="616"/>
      <c r="GW139" s="616"/>
      <c r="GX139" s="616"/>
      <c r="GY139" s="616"/>
      <c r="GZ139" s="616"/>
      <c r="HA139" s="616"/>
      <c r="HB139" s="616"/>
      <c r="HC139" s="616"/>
      <c r="HD139" s="616"/>
      <c r="HE139" s="616"/>
      <c r="HF139" s="616"/>
      <c r="HG139" s="616"/>
      <c r="HH139" s="616"/>
      <c r="HI139" s="616"/>
      <c r="HJ139" s="616"/>
      <c r="HK139" s="616"/>
      <c r="HL139" s="616"/>
      <c r="HM139" s="616"/>
      <c r="HN139" s="616"/>
      <c r="HO139" s="616"/>
      <c r="HP139" s="616"/>
      <c r="HQ139" s="616"/>
      <c r="HR139" s="616"/>
      <c r="HS139" s="616"/>
      <c r="HT139" s="616"/>
      <c r="HU139" s="616"/>
      <c r="HV139" s="616"/>
      <c r="HW139" s="616"/>
      <c r="HX139" s="616"/>
      <c r="HY139" s="616"/>
      <c r="HZ139" s="616"/>
      <c r="IA139" s="616"/>
      <c r="IB139" s="616"/>
      <c r="IC139" s="616"/>
      <c r="ID139" s="616"/>
      <c r="IE139" s="616"/>
      <c r="IF139" s="616"/>
      <c r="IG139" s="616"/>
      <c r="IH139" s="616"/>
      <c r="II139" s="616"/>
      <c r="IJ139" s="616"/>
      <c r="IK139" s="616"/>
      <c r="IL139" s="616"/>
      <c r="IM139" s="11"/>
      <c r="IN139" s="11"/>
      <c r="IO139" s="11"/>
      <c r="IP139" s="11"/>
      <c r="IQ139" s="11"/>
      <c r="IR139" s="11"/>
      <c r="IS139" s="11"/>
      <c r="IT139" s="11"/>
    </row>
    <row r="140" spans="1:254" s="228" customFormat="1" ht="12.95" customHeight="1" thickBot="1">
      <c r="A140" s="174" t="s">
        <v>808</v>
      </c>
      <c r="B140" s="175"/>
      <c r="C140" s="617" t="str">
        <f>IF(G135="反応型",IF(50&gt;F137,"+0",IF(60&gt;F137,"+1",IF(70&gt;F137,"+2",IF(F137&gt;=70,"+3")))),"活性補正")</f>
        <v>活性補正</v>
      </c>
      <c r="D140" s="176" t="s">
        <v>809</v>
      </c>
      <c r="E140" s="279"/>
      <c r="F140" s="618" t="str">
        <f>IF(G135="増強型",IF(50&gt;F137,"+0",IF(60&gt;F137,"+1",IF(70&gt;F137,"+2",IF(F137&gt;=70,"+3")))),"活性補正")</f>
        <v>活性補正</v>
      </c>
      <c r="G140" s="677" t="s">
        <v>960</v>
      </c>
      <c r="H140" s="677"/>
      <c r="I140" s="620" t="s">
        <v>961</v>
      </c>
      <c r="J140" s="620"/>
      <c r="K140" s="620"/>
      <c r="L140" s="620"/>
      <c r="M140" s="227" t="s">
        <v>962</v>
      </c>
      <c r="N140" s="228" t="s">
        <v>952</v>
      </c>
      <c r="O140" s="228">
        <v>0</v>
      </c>
      <c r="IL140" s="229"/>
      <c r="IM140" s="11"/>
      <c r="IN140" s="11"/>
      <c r="IO140" s="11"/>
      <c r="IP140" s="11"/>
      <c r="IQ140" s="11"/>
      <c r="IR140" s="11"/>
      <c r="IS140" s="11"/>
      <c r="IT140" s="11"/>
    </row>
    <row r="141" spans="1:254" s="190" customFormat="1" ht="12.95" customHeight="1" thickBot="1">
      <c r="A141" s="181" t="s">
        <v>896</v>
      </c>
      <c r="B141" s="182"/>
      <c r="C141" s="617"/>
      <c r="D141" s="183" t="s">
        <v>814</v>
      </c>
      <c r="E141" s="280"/>
      <c r="F141" s="618"/>
      <c r="G141" s="621" t="s">
        <v>963</v>
      </c>
      <c r="H141" s="621"/>
      <c r="I141" s="185" t="s">
        <v>964</v>
      </c>
      <c r="J141" s="186"/>
      <c r="K141" s="186" t="s">
        <v>965</v>
      </c>
      <c r="L141" s="187"/>
      <c r="M141" s="188" t="s">
        <v>962</v>
      </c>
      <c r="N141" s="186" t="s">
        <v>952</v>
      </c>
      <c r="O141" s="186"/>
      <c r="IL141" s="191"/>
      <c r="IM141" s="11"/>
      <c r="IN141" s="11"/>
      <c r="IO141" s="11"/>
      <c r="IP141" s="11"/>
      <c r="IQ141" s="11"/>
      <c r="IR141" s="11"/>
      <c r="IS141" s="11"/>
      <c r="IT141" s="11"/>
    </row>
    <row r="142" spans="1:254" s="224" customFormat="1" ht="12" customHeight="1">
      <c r="A142" s="181" t="s">
        <v>897</v>
      </c>
      <c r="B142" s="182"/>
      <c r="C142" s="617"/>
      <c r="D142" s="183" t="s">
        <v>820</v>
      </c>
      <c r="E142" s="280"/>
      <c r="F142" s="618"/>
      <c r="G142" s="674" t="s">
        <v>966</v>
      </c>
      <c r="H142" s="674"/>
      <c r="I142" s="192"/>
      <c r="J142" s="193"/>
      <c r="K142" s="193"/>
      <c r="L142" s="194"/>
      <c r="M142" s="232" t="s">
        <v>967</v>
      </c>
      <c r="N142" s="233" t="s">
        <v>952</v>
      </c>
      <c r="O142" s="233"/>
      <c r="IL142" s="234"/>
      <c r="IM142" s="11"/>
      <c r="IN142" s="11"/>
      <c r="IO142" s="11"/>
      <c r="IP142" s="11"/>
      <c r="IQ142" s="11"/>
      <c r="IR142" s="11"/>
      <c r="IS142" s="11"/>
      <c r="IT142" s="11"/>
    </row>
    <row r="143" spans="1:254" s="224" customFormat="1" ht="12.95" customHeight="1">
      <c r="A143" s="181" t="s">
        <v>363</v>
      </c>
      <c r="B143" s="199"/>
      <c r="C143" s="638" t="str">
        <f>IF(G135="増強型",IF(50&gt;F137,"+0",IF(60&gt;F137,"+1",IF(70&gt;F137,"+2",IF(F137&gt;=70,"+3")))),"活性補正")</f>
        <v>活性補正</v>
      </c>
      <c r="D143" s="183" t="s">
        <v>968</v>
      </c>
      <c r="E143" s="199"/>
      <c r="F143" s="200"/>
      <c r="G143" s="674" t="s">
        <v>969</v>
      </c>
      <c r="H143" s="674"/>
      <c r="I143" s="235" t="s">
        <v>982</v>
      </c>
      <c r="J143" s="233"/>
      <c r="K143" s="233" t="s">
        <v>983</v>
      </c>
      <c r="L143" s="236"/>
      <c r="M143" s="232" t="s">
        <v>967</v>
      </c>
      <c r="N143" s="233" t="s">
        <v>952</v>
      </c>
      <c r="O143" s="233"/>
      <c r="IL143" s="234"/>
      <c r="IM143" s="11"/>
      <c r="IN143" s="11"/>
      <c r="IO143" s="11"/>
      <c r="IP143" s="11"/>
      <c r="IQ143" s="11"/>
      <c r="IR143" s="11"/>
      <c r="IS143" s="11"/>
      <c r="IT143" s="11"/>
    </row>
    <row r="144" spans="1:254" s="211" customFormat="1" ht="12.95" customHeight="1" thickBot="1">
      <c r="A144" s="181" t="s">
        <v>972</v>
      </c>
      <c r="B144" s="199"/>
      <c r="C144" s="638"/>
      <c r="D144" s="183" t="s">
        <v>973</v>
      </c>
      <c r="E144" s="199"/>
      <c r="F144" s="205" t="str">
        <f>IF(G135="覚醒型",IF(50&gt;F137,"+0",IF(60&gt;F137,"+1",IF(70&gt;F137,"+2",IF(F137&gt;=70,"+3")))),"活性補正")</f>
        <v>活性補正</v>
      </c>
      <c r="G144" s="639" t="s">
        <v>974</v>
      </c>
      <c r="H144" s="639"/>
      <c r="I144" s="206" t="s">
        <v>975</v>
      </c>
      <c r="J144" s="207"/>
      <c r="K144" s="207" t="s">
        <v>976</v>
      </c>
      <c r="L144" s="208">
        <f>L143</f>
        <v>0</v>
      </c>
      <c r="M144" s="209" t="s">
        <v>962</v>
      </c>
      <c r="N144" s="281" t="s">
        <v>952</v>
      </c>
      <c r="O144" s="281">
        <v>0</v>
      </c>
      <c r="IL144" s="212"/>
      <c r="IM144" s="11"/>
      <c r="IN144" s="11"/>
      <c r="IO144" s="11"/>
      <c r="IP144" s="11"/>
      <c r="IQ144" s="11"/>
      <c r="IR144" s="11"/>
      <c r="IS144" s="11"/>
      <c r="IT144" s="11"/>
    </row>
    <row r="145" spans="1:12" s="11" customFormat="1" ht="12" customHeight="1">
      <c r="A145" s="213" t="s">
        <v>34</v>
      </c>
      <c r="B145" s="214"/>
      <c r="C145" s="213" t="s">
        <v>136</v>
      </c>
      <c r="D145" s="214"/>
      <c r="E145" s="176" t="s">
        <v>209</v>
      </c>
      <c r="F145" s="214"/>
      <c r="G145" s="176" t="s">
        <v>287</v>
      </c>
      <c r="H145" s="214"/>
      <c r="I145" s="176" t="s">
        <v>348</v>
      </c>
      <c r="J145" s="214"/>
      <c r="K145" s="176" t="s">
        <v>402</v>
      </c>
      <c r="L145" s="215"/>
    </row>
    <row r="146" spans="1:12" s="11" customFormat="1" ht="12" customHeight="1" thickBot="1">
      <c r="A146" s="216" t="s">
        <v>92</v>
      </c>
      <c r="B146" s="217"/>
      <c r="C146" s="216" t="s">
        <v>171</v>
      </c>
      <c r="D146" s="217"/>
      <c r="E146" s="218" t="s">
        <v>248</v>
      </c>
      <c r="F146" s="217"/>
      <c r="G146" s="218" t="s">
        <v>320</v>
      </c>
      <c r="H146" s="217"/>
      <c r="I146" s="218" t="s">
        <v>375</v>
      </c>
      <c r="J146" s="217"/>
      <c r="K146" s="218" t="s">
        <v>298</v>
      </c>
      <c r="L146" s="219"/>
    </row>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sheetData>
  <sheetProtection selectLockedCells="1" selectUnlockedCells="1"/>
  <mergeCells count="2881">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W9:W15"/>
    <mergeCell ref="X9:X15"/>
    <mergeCell ref="Y9:Y15"/>
    <mergeCell ref="Z9:Z15"/>
    <mergeCell ref="AA9:AA15"/>
    <mergeCell ref="AB9:AB15"/>
    <mergeCell ref="Q9:Q15"/>
    <mergeCell ref="R9:R15"/>
    <mergeCell ref="S9:S15"/>
    <mergeCell ref="T9:T15"/>
    <mergeCell ref="U9:U15"/>
    <mergeCell ref="V9:V15"/>
    <mergeCell ref="F7:K7"/>
    <mergeCell ref="F8:K15"/>
    <mergeCell ref="M9:M15"/>
    <mergeCell ref="N9:N15"/>
    <mergeCell ref="O9:O15"/>
    <mergeCell ref="P9:P15"/>
  </mergeCells>
  <phoneticPr fontId="54"/>
  <dataValidations count="6">
    <dataValidation operator="equal" showErrorMessage="1" sqref="M30:R30 C29:C34 F29:F34 G30:H34 I31:L32" xr:uid="{7CE26345-1B98-4764-B8CE-1C3E762F26DF}">
      <formula1>0</formula1>
    </dataValidation>
    <dataValidation type="list" operator="equal" allowBlank="1" showErrorMessage="1" sqref="J28:J29" xr:uid="{0CB8B9E0-E04C-471F-872D-B91993D59805}">
      <formula1>"－,2,1"</formula1>
    </dataValidation>
    <dataValidation operator="equal" allowBlank="1" showErrorMessage="1" sqref="J27 K28:K29" xr:uid="{A7069123-D392-4500-8E84-AF6EDD15968F}">
      <formula1>0</formula1>
    </dataValidation>
    <dataValidation type="list" operator="equal" allowBlank="1" sqref="H22 H69 H83 H97 H111 H125 H139" xr:uid="{18ADE340-17D7-4636-A541-D38F4AC2F385}">
      <formula1>NA()</formula1>
    </dataValidation>
    <dataValidation type="list" operator="equal" allowBlank="1" showErrorMessage="1" sqref="I18:L18 I135:L135 I65:L65 I79:L79 I93:L93 I107:L107 I121:L121" xr:uid="{DC88D28E-00BD-414C-BDB8-F85C227123D6}">
      <formula1>"-,混乱,制止,継続,操作,目標操作,複製,火炎放射器,ワイヤートラップ,スタンガン"</formula1>
    </dataValidation>
    <dataValidation operator="equal" allowBlank="1" showErrorMessage="1" sqref="K27" xr:uid="{408B6FF3-823D-4799-A32C-961957408A0F}"/>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1A07-AAEC-4557-B136-02292498823D}">
  <dimension ref="A1:SO65409"/>
  <sheetViews>
    <sheetView zoomScale="120" zoomScaleNormal="120" workbookViewId="0">
      <pane ySplit="13" topLeftCell="F14" activePane="bottomLeft" state="frozen"/>
      <selection pane="bottomLeft" activeCell="F5" sqref="F5"/>
    </sheetView>
  </sheetViews>
  <sheetFormatPr defaultColWidth="6.7109375" defaultRowHeight="14.1" customHeight="1"/>
  <cols>
    <col min="1" max="17" width="6.7109375" style="291"/>
    <col min="18" max="18" width="6.7109375" style="291" customWidth="1"/>
    <col min="19" max="16384" width="6.7109375" style="291"/>
  </cols>
  <sheetData>
    <row r="1" spans="1:509" ht="13.9" customHeight="1" thickBot="1">
      <c r="B1" s="292"/>
      <c r="C1" s="292"/>
      <c r="D1" s="292"/>
      <c r="E1" s="292"/>
      <c r="F1" s="292"/>
      <c r="G1" s="292"/>
      <c r="H1" s="292"/>
      <c r="I1" s="292"/>
      <c r="J1" s="292"/>
      <c r="K1" s="292"/>
      <c r="L1" s="292"/>
      <c r="M1" s="292"/>
      <c r="N1" s="292"/>
      <c r="O1" s="292"/>
      <c r="P1" s="292"/>
      <c r="Q1" s="292"/>
      <c r="R1" s="292"/>
      <c r="S1" s="292"/>
      <c r="T1" s="292"/>
      <c r="U1" s="292"/>
    </row>
    <row r="2" spans="1:509" ht="13.9" customHeight="1" thickBot="1">
      <c r="B2" s="292"/>
      <c r="C2" s="709" t="s">
        <v>711</v>
      </c>
      <c r="D2" s="710"/>
      <c r="E2" s="709" t="s">
        <v>712</v>
      </c>
      <c r="F2" s="710"/>
      <c r="G2" s="711" t="s">
        <v>1</v>
      </c>
      <c r="H2" s="712"/>
      <c r="I2" s="689" t="s">
        <v>808</v>
      </c>
      <c r="J2" s="293" t="str">
        <f>[1]キャラシート!C31&amp;"+"&amp;[1]キャラシート!D31&amp;"D6"</f>
        <v>6+1D6</v>
      </c>
      <c r="K2" s="689" t="s">
        <v>896</v>
      </c>
      <c r="L2" s="294" t="str">
        <f>[1]キャラシート!C33&amp;"+"&amp;[1]キャラシート!D33&amp;"D6"</f>
        <v>6+1D6</v>
      </c>
      <c r="M2" s="689" t="s">
        <v>897</v>
      </c>
      <c r="N2" s="294" t="str">
        <f>[1]キャラシート!C35&amp;"+"&amp;[1]キャラシート!D35&amp;"D6"</f>
        <v>6+1D6</v>
      </c>
      <c r="O2" s="295" t="s">
        <v>984</v>
      </c>
      <c r="P2" s="296" t="s">
        <v>985</v>
      </c>
      <c r="Q2" s="297" t="s">
        <v>372</v>
      </c>
      <c r="R2" s="298" t="s">
        <v>984</v>
      </c>
      <c r="S2" s="297" t="s">
        <v>985</v>
      </c>
      <c r="T2" s="299" t="s">
        <v>372</v>
      </c>
      <c r="U2" s="292"/>
    </row>
    <row r="3" spans="1:509" ht="13.9" customHeight="1" thickBot="1">
      <c r="B3" s="292"/>
      <c r="C3" s="713">
        <f>[1]キャラシート!B3</f>
        <v>0</v>
      </c>
      <c r="D3" s="714"/>
      <c r="E3" s="713">
        <f>[1]キャラシート!J3</f>
        <v>0</v>
      </c>
      <c r="F3" s="714"/>
      <c r="G3" s="715" t="str">
        <f>[1]キャラシート!F13</f>
        <v>－</v>
      </c>
      <c r="H3" s="716"/>
      <c r="I3" s="690"/>
      <c r="J3" s="300">
        <f>IF(G3="反応型",IF(50&gt;H5,0,IF(60&gt;H5,1,IF(70&gt;H5,2,IF(H5&gt;=70,3)))),0)+IF([1]計算用!C103=1,IF(OR(M11="ギャンブル発動中",M11="オーバーフロー"),[1]応用技!J4*2,IF(OR(M11="幸運発動中",M11="発動中"),[1]応用技!J4,0)),0)</f>
        <v>0</v>
      </c>
      <c r="K3" s="690"/>
      <c r="L3" s="301">
        <f>IF(G3="反応型",IF(50&gt;H5,0,IF(60&gt;H5,1,IF(70&gt;H5,2,IF(H5&gt;=70,3)))),0)+IF([1]計算用!C103=1,IF(OR(M11="ギャンブル発動中",M11="オーバーフロー"),[1]応用技!J4*2,IF(OR(M11="幸運発動中",M11="発動中"),[1]応用技!J4,0)),0)</f>
        <v>0</v>
      </c>
      <c r="M3" s="690"/>
      <c r="N3" s="301">
        <f>IF(G3="反応型",IF(50&gt;H5,0,IF(60&gt;H5,1,IF(70&gt;H5,2,IF(H5&gt;=70,3)))),0)+IF([1]計算用!C103=1,IF(OR(M11="ギャンブル発動中",M11="オーバーフロー"),[1]応用技!J4*2,IF(OR(M11="幸運発動中",M11="発動中"),[1]応用技!J4,0)),0)</f>
        <v>0</v>
      </c>
      <c r="O3" s="302" t="s">
        <v>34</v>
      </c>
      <c r="P3" s="303">
        <f>[1]キャラシート!P15+[1]キャラシート!Q15</f>
        <v>3</v>
      </c>
      <c r="Q3" s="304">
        <f>IF(O3=$P$9,$Q$9,0)+IF(O3=$P$10,$Q$10,0)+$S$9+IF([1]計算用!$C$104=1,IF(OR($M$11="ギャンブル発動中",$M$11="オーバーフロー"),[1]応用技!$J$4*2,IF(OR($M$11="幸運発動中",$M$11="発動中"),[1]応用技!$J$4,0)),0)</f>
        <v>0</v>
      </c>
      <c r="R3" s="305" t="s">
        <v>287</v>
      </c>
      <c r="S3" s="306">
        <f>[1]キャラシート!P21+[1]キャラシート!Q21</f>
        <v>3</v>
      </c>
      <c r="T3" s="307">
        <f>IF(R3=$P$9,$Q$9,0)+IF(R3=$P$10,$Q$10,0)+$S$9+IF([1]計算用!$C$104=1,IF(OR($M$11="ギャンブル発動中",$M$11="オーバーフロー"),[1]応用技!$J$4*2,IF(OR($M$11="幸運発動中",$M$11="発動中"),[1]応用技!$J$4,0)),0)</f>
        <v>0</v>
      </c>
      <c r="U3" s="292"/>
    </row>
    <row r="4" spans="1:509" ht="13.9" customHeight="1" thickBot="1">
      <c r="B4" s="292"/>
      <c r="C4" s="707" t="s">
        <v>957</v>
      </c>
      <c r="D4" s="708"/>
      <c r="E4" s="707" t="s">
        <v>776</v>
      </c>
      <c r="F4" s="708"/>
      <c r="G4" s="707" t="s">
        <v>782</v>
      </c>
      <c r="H4" s="708"/>
      <c r="I4" s="689" t="s">
        <v>363</v>
      </c>
      <c r="J4" s="308">
        <f>[1]キャラシート!D23</f>
        <v>2</v>
      </c>
      <c r="K4" s="689" t="s">
        <v>972</v>
      </c>
      <c r="L4" s="309">
        <f>[1]キャラシート!D25</f>
        <v>2</v>
      </c>
      <c r="M4" s="689" t="s">
        <v>968</v>
      </c>
      <c r="N4" s="309">
        <f>[1]キャラシート!H25</f>
        <v>4</v>
      </c>
      <c r="O4" s="310" t="s">
        <v>92</v>
      </c>
      <c r="P4" s="303">
        <f>[1]キャラシート!P16+[1]キャラシート!Q16</f>
        <v>3</v>
      </c>
      <c r="Q4" s="304">
        <f>IF(O4=$P$9,$Q$9,0)+IF(O4=$P$10,$Q$10,0)+$S$9+IF([1]計算用!$C$104=1,IF(OR($M$11="ギャンブル発動中",$M$11="オーバーフロー"),[1]応用技!$J$4*2,IF(OR($M$11="幸運発動中",$M$11="発動中"),[1]応用技!$J$4,0)),0)</f>
        <v>0</v>
      </c>
      <c r="R4" s="311" t="s">
        <v>320</v>
      </c>
      <c r="S4" s="306">
        <f>[1]キャラシート!P22+[1]キャラシート!Q22</f>
        <v>3</v>
      </c>
      <c r="T4" s="307">
        <f>IF(R4=$P$9,$Q$9,0)+IF(R4=$P$10,$Q$10,0)+$S$9+IF([1]計算用!$C$104=1,IF(OR($M$11="ギャンブル発動中",$M$11="オーバーフロー"),[1]応用技!$J$4*2,IF(OR($M$11="幸運発動中",$M$11="発動中"),[1]応用技!$J$4,0)),0)</f>
        <v>0</v>
      </c>
      <c r="U4" s="292"/>
    </row>
    <row r="5" spans="1:509" ht="13.9" customHeight="1" thickBot="1">
      <c r="B5" s="292"/>
      <c r="C5" s="312">
        <f>D5-SUM(N14:N513)+SUM(M14:M513)</f>
        <v>12</v>
      </c>
      <c r="D5" s="313">
        <f>[1]キャラシート!D17+D6</f>
        <v>12</v>
      </c>
      <c r="E5" s="314">
        <f>F5-SUM(P14:P513)+SUM(O14:O513)</f>
        <v>18</v>
      </c>
      <c r="F5" s="315">
        <f>[1]キャラシート!D19+F6</f>
        <v>18</v>
      </c>
      <c r="G5" s="316">
        <f>[1]キャラシート!D21+SUM(H6:H7)</f>
        <v>16</v>
      </c>
      <c r="H5" s="317">
        <f>G5-SUM(R14:R513)+SUM(Q14:Q513)</f>
        <v>16</v>
      </c>
      <c r="I5" s="690"/>
      <c r="J5" s="318">
        <f>IF(G3="増強型",IF(50&gt;H5,0,IF(60&gt;H5,1,IF(70&gt;H5,2,IF(H5&gt;=70,3)))),0)+IF([1]計算用!C107=1,IF(OR(M11="ギャンブル発動中",M11="オーバーフロー"),[1]応用技!J4*2,IF(OR(M11="幸運発動中",M11="発動中"),[1]応用技!J4,0)),0)+IF([1]計算用!C102=1,IF(OR(M11="ギャンブル発動中",M11="オーバーフロー"),[1]応用技!J4*2,IF(OR(M11="幸運発動中",M11="発動中"),[1]応用技!J4,0)),0)</f>
        <v>0</v>
      </c>
      <c r="K5" s="690"/>
      <c r="L5" s="319">
        <f>IF(G3="増強型",IF(50&gt;H5,0,IF(60&gt;H5,1,IF(70&gt;H5,2,IF(H5&gt;=70,3)))),0)+IF([1]計算用!C107=1,IF(OR(M11="ギャンブル発動中",M11="オーバーフロー"),[1]応用技!J4*2,IF(OR(M11="幸運発動中",M11="発動中"),[1]応用技!J4,0)),0)+IF([1]計算用!C102=1,IF(OR(M11="ギャンブル発動中",M11="オーバーフロー"),[1]応用技!J4*2,IF(OR(M11="幸運発動中",M11="発動中"),[1]応用技!J4,0)),0)</f>
        <v>0</v>
      </c>
      <c r="M5" s="690"/>
      <c r="N5" s="320"/>
      <c r="O5" s="310" t="s">
        <v>136</v>
      </c>
      <c r="P5" s="303">
        <f>[1]キャラシート!P17+[1]キャラシート!Q17</f>
        <v>3</v>
      </c>
      <c r="Q5" s="304">
        <f>IF(O5=$P$9,$Q$9,0)+IF(O5=$P$10,$Q$10,0)+$S$9+IF([1]計算用!$C$104=1,IF(OR($M$11="ギャンブル発動中",$M$11="オーバーフロー"),[1]応用技!$J$4*2,IF(OR($M$11="幸運発動中",$M$11="発動中"),[1]応用技!$J$4,0)),0)</f>
        <v>0</v>
      </c>
      <c r="R5" s="311" t="s">
        <v>348</v>
      </c>
      <c r="S5" s="306">
        <f>[1]キャラシート!P23+[1]キャラシート!Q23</f>
        <v>3</v>
      </c>
      <c r="T5" s="307">
        <f>IF(R5=$P$9,$Q$9,0)+IF(R5=$P$10,$Q$10,0)+$S$9+IF([1]計算用!$C$104=1,IF(OR($M$11="ギャンブル発動中",$M$11="オーバーフロー"),[1]応用技!$J$4*2,IF(OR($M$11="幸運発動中",$M$11="発動中"),[1]応用技!$J$4,0)),0)</f>
        <v>0</v>
      </c>
      <c r="U5" s="292"/>
    </row>
    <row r="6" spans="1:509" ht="13.9" customHeight="1" thickBot="1">
      <c r="B6" s="292"/>
      <c r="C6" s="321" t="s">
        <v>965</v>
      </c>
      <c r="D6" s="322">
        <v>0</v>
      </c>
      <c r="E6" s="323" t="s">
        <v>983</v>
      </c>
      <c r="F6" s="324">
        <v>0</v>
      </c>
      <c r="G6" s="325" t="s">
        <v>976</v>
      </c>
      <c r="H6" s="324">
        <v>0</v>
      </c>
      <c r="I6" s="689" t="s">
        <v>809</v>
      </c>
      <c r="J6" s="326" t="str">
        <f>[1]キャラシート!G31&amp;"D6"&amp;"+"&amp;[1]キャラシート!H31</f>
        <v>0D6+0</v>
      </c>
      <c r="K6" s="689" t="s">
        <v>814</v>
      </c>
      <c r="L6" s="327" t="str">
        <f>[1]キャラシート!G33&amp;"D6"&amp;"+"&amp;[1]キャラシート!H33</f>
        <v>0D6+0</v>
      </c>
      <c r="M6" s="689" t="s">
        <v>820</v>
      </c>
      <c r="N6" s="327" t="str">
        <f>[1]キャラシート!G35&amp;"D6"&amp;"+"&amp;[1]キャラシート!H35</f>
        <v>0D6+0</v>
      </c>
      <c r="O6" s="310" t="s">
        <v>171</v>
      </c>
      <c r="P6" s="303">
        <f>[1]キャラシート!P18+[1]キャラシート!Q18</f>
        <v>3</v>
      </c>
      <c r="Q6" s="304">
        <f>IF(O6=$P$9,$Q$9,0)+IF(O6=$P$10,$Q$10,0)+$S$9+IF([1]計算用!$C$104=1,IF(OR($M$11="ギャンブル発動中",$M$11="オーバーフロー"),[1]応用技!$J$4*2,IF(OR($M$11="幸運発動中",$M$11="発動中"),[1]応用技!$J$4,0)),0)</f>
        <v>0</v>
      </c>
      <c r="R6" s="311" t="s">
        <v>375</v>
      </c>
      <c r="S6" s="306">
        <f>[1]キャラシート!P24+[1]キャラシート!Q24</f>
        <v>3</v>
      </c>
      <c r="T6" s="307">
        <f>IF(R6=$P$9,$Q$9,0)+IF(R6=$P$10,$Q$10,0)+$S$9+IF([1]計算用!$C$104=1,IF(OR($M$11="ギャンブル発動中",$M$11="オーバーフロー"),[1]応用技!$J$4*2,IF(OR($M$11="幸運発動中",$M$11="発動中"),[1]応用技!$J$4,0)),0)</f>
        <v>0</v>
      </c>
      <c r="U6" s="292"/>
    </row>
    <row r="7" spans="1:509" ht="13.9" customHeight="1" thickBot="1">
      <c r="B7" s="292"/>
      <c r="C7" s="328" t="s">
        <v>800</v>
      </c>
      <c r="D7" s="329">
        <f>[1]キャラシート!D27+IF([1]計算用!C104=1,IF(M11="発動中",[1]応用技!J4,0))</f>
        <v>3</v>
      </c>
      <c r="E7" s="330" t="s">
        <v>958</v>
      </c>
      <c r="F7" s="331">
        <f>SUM(P14:P513)</f>
        <v>0</v>
      </c>
      <c r="G7" s="332" t="s">
        <v>999</v>
      </c>
      <c r="H7" s="333">
        <f>VLOOKUP([1]キャラシート!P3,[1]リスト!C13:D19,2,FALSE)</f>
        <v>0</v>
      </c>
      <c r="I7" s="690"/>
      <c r="J7" s="300">
        <f>IF(G3="増強型",IF(50&gt;H5,0,IF(60&gt;H5,1,IF(70&gt;H5,2,IF(H5&gt;=70,3)))),0)+IF([1]計算用!C106=1,IF(OR(M11="ギャンブル発動中",M11="オーバーフロー"),[1]応用技!J4*2,IF(OR(M11="幸運発動中",M11="発動中"),[1]応用技!J4,0)),0)+IF([1]計算用!C102=1,IF(OR(M11="ギャンブル発動中",M11="オーバーフロー"),[1]応用技!J4*2,IF(OR(M11="幸運発動中",M11="発動中"),[1]応用技!J4,0)),0)</f>
        <v>0</v>
      </c>
      <c r="K7" s="690"/>
      <c r="L7" s="301">
        <f>IF(G3="増強型",IF(50&gt;H5,0,IF(60&gt;H5,1,IF(70&gt;H5,2,IF(H5&gt;=70,3)))),0)+IF([1]計算用!C106=1,IF(OR(M11="ギャンブル発動中",M11="オーバーフロー"),[1]応用技!J4*2,IF(OR(M11="幸運発動中",M11="発動中"),[1]応用技!J4,0)),0)+IF([1]計算用!C102=1,IF(OR(M11="ギャンブル発動中",M11="オーバーフロー"),[1]応用技!J4*2,IF(OR(M11="幸運発動中",M11="発動中"),[1]応用技!J4,0)),0)</f>
        <v>0</v>
      </c>
      <c r="M7" s="690"/>
      <c r="N7" s="319">
        <f>IF(G3="増強型",IF(50&gt;H5,0,IF(60&gt;H5,1,IF(70&gt;H5,2,IF(H5&gt;=70,3)))),0)+IF([1]計算用!C106=1,IF(OR(M11="ギャンブル発動中",M11="オーバーフロー"),[1]応用技!J4*2,IF(OR(M11="幸運発動中",M11="発動中"),[1]応用技!J4,0)),0)+IF([1]計算用!C102=1,IF(OR(M11="ギャンブル発動中",M11="オーバーフロー"),[1]応用技!J4*2,IF(OR(M11="幸運発動中",M11="発動中"),[1]応用技!J4,0)),0)</f>
        <v>0</v>
      </c>
      <c r="O7" s="334" t="s">
        <v>209</v>
      </c>
      <c r="P7" s="303">
        <f>[1]キャラシート!P19+[1]キャラシート!Q19</f>
        <v>3</v>
      </c>
      <c r="Q7" s="304">
        <f>IF(O7=$P$9,$Q$9,0)+IF(O7=$P$10,$Q$10,0)+$S$9+IF([1]計算用!$C$104=1,IF(OR($M$11="ギャンブル発動中",$M$11="オーバーフロー"),[1]応用技!$J$4*2,IF(OR($M$11="幸運発動中",$M$11="発動中"),[1]応用技!$J$4,0)),0)</f>
        <v>0</v>
      </c>
      <c r="R7" s="311" t="s">
        <v>402</v>
      </c>
      <c r="S7" s="306">
        <f>[1]キャラシート!P25+[1]キャラシート!Q25</f>
        <v>3</v>
      </c>
      <c r="T7" s="307">
        <f>IF(R7=$P$9,$Q$9,0)+IF(R7=$P$10,$Q$10,0)+$S$9+IF([1]計算用!$C$104=1,IF(OR($M$11="ギャンブル発動中",$M$11="オーバーフロー"),[1]応用技!$J$4*2,IF(OR($M$11="幸運発動中",$M$11="発動中"),[1]応用技!$J$4,0)),0)</f>
        <v>0</v>
      </c>
      <c r="U7" s="292"/>
    </row>
    <row r="8" spans="1:509" ht="13.9" customHeight="1" thickBot="1">
      <c r="B8" s="292"/>
      <c r="C8" s="335" t="s">
        <v>973</v>
      </c>
      <c r="D8" s="336">
        <f>[1]キャラシート!H27+D9</f>
        <v>2</v>
      </c>
      <c r="E8" s="337" t="s">
        <v>959</v>
      </c>
      <c r="F8" s="338">
        <f>ROUNDDOWN((F7/5),0)+SUM(L14:L513)+F9</f>
        <v>0</v>
      </c>
      <c r="G8" s="691" t="str">
        <f>IF(H5&lt;100,IF(H5&lt;50,"通常状態",IF(H5&lt;60,"暴走Lv1 ",IF(H5&lt;70,"暴走Lv2",IF(H5&lt;80,"暴走Lv3",IF(H5&lt;90,"暴走Lv4","暴走Lv5"))))),IF(H5&lt;110,"臨界Lv1",IF(H5&lt;120,"臨界Lv2",IF(H5&lt;130,"臨界Lv3",IF(H5&lt;140,"臨界Lv4",IF(H5&lt;150,"臨界Lv5",IF(H5&lt;150,"活性Lv5","因子崩壊")))))))</f>
        <v>通常状態</v>
      </c>
      <c r="H8" s="692"/>
      <c r="I8" s="693" t="s">
        <v>382</v>
      </c>
      <c r="J8" s="694"/>
      <c r="K8" s="697" t="s">
        <v>978</v>
      </c>
      <c r="L8" s="698"/>
      <c r="M8" s="699" t="s">
        <v>728</v>
      </c>
      <c r="N8" s="700"/>
      <c r="O8" s="339" t="s">
        <v>248</v>
      </c>
      <c r="P8" s="340">
        <f>[1]キャラシート!P20+[1]キャラシート!Q20</f>
        <v>3</v>
      </c>
      <c r="Q8" s="341">
        <f>IF(O8=$P$9,$Q$9,0)+IF(O8=$P$10,$Q$10,0)+$S$9+IF([1]計算用!$C$104=1,IF(OR($M$11="ギャンブル発動中",$M$11="オーバーフロー"),[1]応用技!$J$4*2,IF(OR($M$11="幸運発動中",$M$11="発動中"),[1]応用技!$J$4,0)),0)</f>
        <v>0</v>
      </c>
      <c r="R8" s="342" t="s">
        <v>298</v>
      </c>
      <c r="S8" s="343">
        <f>[1]キャラシート!P26+[1]キャラシート!Q26</f>
        <v>3</v>
      </c>
      <c r="T8" s="344">
        <f>IF(R8=$P$9,$Q$9,0)+IF(R8=$P$10,$Q$10,0)+$S$9+IF([1]計算用!$C$104=1,IF(OR($M$11="ギャンブル発動中",$M$11="オーバーフロー"),[1]応用技!$J$4*2,IF(OR($M$11="幸運発動中",$M$11="発動中"),[1]応用技!$J$4,0)),0)</f>
        <v>0</v>
      </c>
      <c r="U8" s="292"/>
    </row>
    <row r="9" spans="1:509" ht="13.9" customHeight="1" thickBot="1">
      <c r="B9" s="292"/>
      <c r="C9" s="345" t="s">
        <v>372</v>
      </c>
      <c r="D9" s="346">
        <f>IF(G3="覚醒型",IF(50&gt;H5,0,IF(60&gt;H5,1,IF(70&gt;H5,2,IF(H5&gt;=70,3)))),0)-[1]応用技!D5</f>
        <v>0</v>
      </c>
      <c r="E9" s="347" t="s">
        <v>1000</v>
      </c>
      <c r="F9" s="348">
        <f>IF([1]キャラシート!P4="－",0,[1]キャラシート!P4)</f>
        <v>0</v>
      </c>
      <c r="G9" s="701" t="str">
        <f>IF(H5&lt;50,"未活性",IF(H5&lt;60,"活性Lv1",IF(H5&lt;70,"活性Lv2",IF(H5&lt;80,"活性Lv3",IF(H5&lt;90,"活性Lv4",IF(H5&lt;100,"活性Lv5",IF(H5&lt;150,"活性Lv5","強制キャラロスト")))))))</f>
        <v>未活性</v>
      </c>
      <c r="H9" s="702"/>
      <c r="I9" s="695"/>
      <c r="J9" s="696"/>
      <c r="K9" s="703" t="s">
        <v>978</v>
      </c>
      <c r="L9" s="704"/>
      <c r="M9" s="705">
        <f>[1]キャラシート!L6</f>
        <v>0</v>
      </c>
      <c r="N9" s="706"/>
      <c r="O9" s="736" t="s">
        <v>1001</v>
      </c>
      <c r="P9" s="349" t="str">
        <f>[1]キャラシート!P13</f>
        <v>-</v>
      </c>
      <c r="Q9" s="350">
        <f>IF(D10="エキスパート","+4",0)</f>
        <v>0</v>
      </c>
      <c r="R9" s="738" t="s">
        <v>1002</v>
      </c>
      <c r="S9" s="740">
        <f>IF(G3="感覚型",IF(50&gt;H5,"+0",IF(60&gt;H5,"+1",IF(70&gt;H5,"+2",IF(H5&gt;=70,"+3")))),0)</f>
        <v>0</v>
      </c>
      <c r="T9" s="741"/>
      <c r="U9" s="292"/>
    </row>
    <row r="10" spans="1:509" ht="14.25" thickBot="1">
      <c r="B10" s="292"/>
      <c r="C10" s="351" t="s">
        <v>4</v>
      </c>
      <c r="D10" s="744" t="str">
        <f>[1]キャラシート!C13</f>
        <v>－</v>
      </c>
      <c r="E10" s="723"/>
      <c r="F10" s="724"/>
      <c r="G10" s="352" t="s">
        <v>988</v>
      </c>
      <c r="H10" s="353">
        <f>VLOOKUP(D10,[1]リスト!BD:BE,2,0)-SUM(S14:S513)</f>
        <v>0</v>
      </c>
      <c r="I10" s="745" t="s">
        <v>979</v>
      </c>
      <c r="J10" s="746"/>
      <c r="K10" s="747" t="s">
        <v>978</v>
      </c>
      <c r="L10" s="748"/>
      <c r="M10" s="749" t="s">
        <v>981</v>
      </c>
      <c r="N10" s="750"/>
      <c r="O10" s="737"/>
      <c r="P10" s="354" t="str">
        <f>[1]キャラシート!Q13</f>
        <v>-</v>
      </c>
      <c r="Q10" s="355">
        <f>IF(D10="エキスパート","+4",0)</f>
        <v>0</v>
      </c>
      <c r="R10" s="739"/>
      <c r="S10" s="742"/>
      <c r="T10" s="743"/>
      <c r="U10" s="292"/>
    </row>
    <row r="11" spans="1:509" ht="13.9" customHeight="1" thickBot="1">
      <c r="B11" s="292"/>
      <c r="C11" s="356" t="s">
        <v>15</v>
      </c>
      <c r="D11" s="722" t="str">
        <f>[1]キャラシート!J6</f>
        <v>－</v>
      </c>
      <c r="E11" s="723"/>
      <c r="F11" s="724"/>
      <c r="G11" s="352" t="s">
        <v>988</v>
      </c>
      <c r="H11" s="353">
        <f>IF([1]キャラシート!I3="蟹",VLOOKUP(D11,[1]リスト!BG:BI,3,0)-SUM(T14:T513),VLOOKUP(D11,[1]リスト!BG:BH,2,0)-SUM(T14:T513))</f>
        <v>0</v>
      </c>
      <c r="I11" s="725" t="s">
        <v>980</v>
      </c>
      <c r="J11" s="726"/>
      <c r="K11" s="727" t="s">
        <v>19</v>
      </c>
      <c r="L11" s="728"/>
      <c r="M11" s="729" t="str">
        <f>IF(OR(C5&lt;=D5/2,H5&gt;=90),IF(H5&gt;=120,IF([1]計算用!C105=1,"ギャンブル発動中","オーバーフロー"),IF([1]計算用!C105=1,"幸運発動中","発動中")),"未発動")</f>
        <v>未発動</v>
      </c>
      <c r="N11" s="730"/>
      <c r="O11" s="731" t="s">
        <v>1003</v>
      </c>
      <c r="P11" s="732"/>
      <c r="Q11" s="733" t="str">
        <f>"HP"&amp;C5&amp;"/"&amp;"PP"&amp;E5&amp;"/暴走"&amp;H5&amp;"%/"&amp;F8&amp;"D/総消費"&amp;F7&amp;"pp"&amp;IF(D10="－","","　"&amp;D10&amp;"@"&amp;H10)&amp;IF(D11="－","","　"&amp;D11&amp;"@"&amp;H11)</f>
        <v>HP12/PP18/暴走16%/0D/総消費0pp</v>
      </c>
      <c r="R11" s="734"/>
      <c r="S11" s="734"/>
      <c r="T11" s="735"/>
      <c r="U11" s="292"/>
    </row>
    <row r="12" spans="1:509" ht="14.1" customHeight="1" thickBot="1">
      <c r="B12" s="292"/>
      <c r="C12" s="292"/>
      <c r="D12" s="292"/>
      <c r="E12" s="292"/>
      <c r="F12" s="292"/>
      <c r="G12" s="292"/>
      <c r="H12" s="292"/>
      <c r="I12" s="292"/>
      <c r="J12" s="292"/>
      <c r="K12" s="292"/>
      <c r="L12" s="292"/>
      <c r="M12" s="292"/>
      <c r="N12" s="292"/>
      <c r="O12" s="292"/>
      <c r="P12" s="292"/>
      <c r="Q12" s="292"/>
      <c r="R12" s="292"/>
      <c r="S12" s="292"/>
      <c r="T12" s="292"/>
      <c r="U12" s="292"/>
    </row>
    <row r="13" spans="1:509" s="367" customFormat="1" ht="12.75" thickBot="1">
      <c r="A13" s="357"/>
      <c r="B13" s="358"/>
      <c r="C13" s="359" t="s">
        <v>1004</v>
      </c>
      <c r="D13" s="717" t="s">
        <v>1005</v>
      </c>
      <c r="E13" s="717"/>
      <c r="F13" s="717"/>
      <c r="G13" s="717"/>
      <c r="H13" s="717"/>
      <c r="I13" s="717"/>
      <c r="J13" s="718"/>
      <c r="K13" s="358"/>
      <c r="L13" s="360" t="s">
        <v>1006</v>
      </c>
      <c r="M13" s="361" t="s">
        <v>1007</v>
      </c>
      <c r="N13" s="362" t="s">
        <v>1008</v>
      </c>
      <c r="O13" s="361" t="s">
        <v>1009</v>
      </c>
      <c r="P13" s="362" t="s">
        <v>1010</v>
      </c>
      <c r="Q13" s="361" t="s">
        <v>1011</v>
      </c>
      <c r="R13" s="362" t="s">
        <v>1012</v>
      </c>
      <c r="S13" s="363" t="s">
        <v>1013</v>
      </c>
      <c r="T13" s="362" t="s">
        <v>1014</v>
      </c>
      <c r="U13" s="364"/>
      <c r="V13" s="365"/>
      <c r="W13" s="365"/>
      <c r="X13" s="365"/>
      <c r="Y13" s="365"/>
      <c r="Z13" s="365"/>
      <c r="AA13" s="365"/>
      <c r="AB13" s="365"/>
      <c r="AC13" s="365"/>
      <c r="AD13" s="365"/>
      <c r="AE13" s="365"/>
      <c r="AF13" s="365"/>
      <c r="AG13" s="365"/>
      <c r="AH13" s="365"/>
      <c r="AI13" s="365"/>
      <c r="AJ13" s="365"/>
      <c r="AK13" s="365"/>
      <c r="AL13" s="365"/>
      <c r="AM13" s="365"/>
      <c r="AN13" s="365"/>
      <c r="AO13" s="365"/>
      <c r="AP13" s="365"/>
      <c r="AQ13" s="365"/>
      <c r="AR13" s="365"/>
      <c r="AS13" s="365"/>
      <c r="AT13" s="365"/>
      <c r="AU13" s="365"/>
      <c r="AV13" s="365"/>
      <c r="AW13" s="365"/>
      <c r="AX13" s="365"/>
      <c r="AY13" s="365"/>
      <c r="AZ13" s="365"/>
      <c r="BA13" s="365"/>
      <c r="BB13" s="365"/>
      <c r="BC13" s="365"/>
      <c r="BD13" s="365"/>
      <c r="BE13" s="365"/>
      <c r="BF13" s="365"/>
      <c r="BG13" s="365"/>
      <c r="BH13" s="365"/>
      <c r="BI13" s="365"/>
      <c r="BJ13" s="365"/>
      <c r="BK13" s="365"/>
      <c r="BL13" s="365"/>
      <c r="BM13" s="365"/>
      <c r="BN13" s="365"/>
      <c r="BO13" s="365"/>
      <c r="BP13" s="365"/>
      <c r="BQ13" s="365"/>
      <c r="BR13" s="365"/>
      <c r="BS13" s="365"/>
      <c r="BT13" s="365"/>
      <c r="BU13" s="365"/>
      <c r="BV13" s="365"/>
      <c r="BW13" s="365"/>
      <c r="BX13" s="365"/>
      <c r="BY13" s="365"/>
      <c r="BZ13" s="365"/>
      <c r="CA13" s="365"/>
      <c r="CB13" s="365"/>
      <c r="CC13" s="365"/>
      <c r="CD13" s="365"/>
      <c r="CE13" s="365"/>
      <c r="CF13" s="365"/>
      <c r="CG13" s="365"/>
      <c r="CH13" s="365"/>
      <c r="CI13" s="365"/>
      <c r="CJ13" s="365"/>
      <c r="CK13" s="365"/>
      <c r="CL13" s="365"/>
      <c r="CM13" s="365"/>
      <c r="CN13" s="365"/>
      <c r="CO13" s="365"/>
      <c r="CP13" s="365"/>
      <c r="CQ13" s="365"/>
      <c r="CR13" s="365"/>
      <c r="CS13" s="365"/>
      <c r="CT13" s="365"/>
      <c r="CU13" s="365"/>
      <c r="CV13" s="365"/>
      <c r="CW13" s="365"/>
      <c r="CX13" s="365"/>
      <c r="CY13" s="365"/>
      <c r="CZ13" s="365"/>
      <c r="DA13" s="365"/>
      <c r="DB13" s="365"/>
      <c r="DC13" s="365"/>
      <c r="DD13" s="365"/>
      <c r="DE13" s="365"/>
      <c r="DF13" s="365"/>
      <c r="DG13" s="365"/>
      <c r="DH13" s="365"/>
      <c r="DI13" s="365"/>
      <c r="DJ13" s="365"/>
      <c r="DK13" s="365"/>
      <c r="DL13" s="365"/>
      <c r="DM13" s="365"/>
      <c r="DN13" s="365"/>
      <c r="DO13" s="365"/>
      <c r="DP13" s="365"/>
      <c r="DQ13" s="365"/>
      <c r="DR13" s="365"/>
      <c r="DS13" s="365"/>
      <c r="DT13" s="365"/>
      <c r="DU13" s="365"/>
      <c r="DV13" s="365"/>
      <c r="DW13" s="365"/>
      <c r="DX13" s="365"/>
      <c r="DY13" s="365"/>
      <c r="DZ13" s="365"/>
      <c r="EA13" s="365"/>
      <c r="EB13" s="365"/>
      <c r="EC13" s="365"/>
      <c r="ED13" s="365"/>
      <c r="EE13" s="365"/>
      <c r="EF13" s="365"/>
      <c r="EG13" s="365"/>
      <c r="EH13" s="365"/>
      <c r="EI13" s="365"/>
      <c r="EJ13" s="365"/>
      <c r="EK13" s="365"/>
      <c r="EL13" s="365"/>
      <c r="EM13" s="365"/>
      <c r="EN13" s="365"/>
      <c r="EO13" s="365"/>
      <c r="EP13" s="365"/>
      <c r="EQ13" s="365"/>
      <c r="ER13" s="365"/>
      <c r="ES13" s="365"/>
      <c r="ET13" s="365"/>
      <c r="EU13" s="365"/>
      <c r="EV13" s="365"/>
      <c r="EW13" s="365"/>
      <c r="EX13" s="365"/>
      <c r="EY13" s="365"/>
      <c r="EZ13" s="365"/>
      <c r="FA13" s="365"/>
      <c r="FB13" s="365"/>
      <c r="FC13" s="365"/>
      <c r="FD13" s="365"/>
      <c r="FE13" s="365"/>
      <c r="FF13" s="365"/>
      <c r="FG13" s="365"/>
      <c r="FH13" s="365"/>
      <c r="FI13" s="365"/>
      <c r="FJ13" s="365"/>
      <c r="FK13" s="365"/>
      <c r="FL13" s="365"/>
      <c r="FM13" s="365"/>
      <c r="FN13" s="365"/>
      <c r="FO13" s="365"/>
      <c r="FP13" s="365"/>
      <c r="FQ13" s="365"/>
      <c r="FR13" s="365"/>
      <c r="FS13" s="365"/>
      <c r="FT13" s="365"/>
      <c r="FU13" s="365"/>
      <c r="FV13" s="365"/>
      <c r="FW13" s="365"/>
      <c r="FX13" s="365"/>
      <c r="FY13" s="365"/>
      <c r="FZ13" s="365"/>
      <c r="GA13" s="365"/>
      <c r="GB13" s="365"/>
      <c r="GC13" s="365"/>
      <c r="GD13" s="365"/>
      <c r="GE13" s="365"/>
      <c r="GF13" s="365"/>
      <c r="GG13" s="365"/>
      <c r="GH13" s="365"/>
      <c r="GI13" s="365"/>
      <c r="GJ13" s="365"/>
      <c r="GK13" s="365"/>
      <c r="GL13" s="365"/>
      <c r="GM13" s="365"/>
      <c r="GN13" s="365"/>
      <c r="GO13" s="365"/>
      <c r="GP13" s="365"/>
      <c r="GQ13" s="365"/>
      <c r="GR13" s="365"/>
      <c r="GS13" s="365"/>
      <c r="GT13" s="365"/>
      <c r="GU13" s="365"/>
      <c r="GV13" s="365"/>
      <c r="GW13" s="365"/>
      <c r="GX13" s="365"/>
      <c r="GY13" s="365"/>
      <c r="GZ13" s="365"/>
      <c r="HA13" s="365"/>
      <c r="HB13" s="365"/>
      <c r="HC13" s="365"/>
      <c r="HD13" s="365"/>
      <c r="HE13" s="365"/>
      <c r="HF13" s="365"/>
      <c r="HG13" s="365"/>
      <c r="HH13" s="365"/>
      <c r="HI13" s="365"/>
      <c r="HJ13" s="365"/>
      <c r="HK13" s="365"/>
      <c r="HL13" s="365"/>
      <c r="HM13" s="366"/>
      <c r="HN13" s="366"/>
      <c r="HO13" s="366"/>
      <c r="HP13" s="366"/>
      <c r="HQ13" s="366"/>
      <c r="HR13" s="366"/>
      <c r="HS13" s="366"/>
      <c r="HT13" s="366"/>
      <c r="HU13" s="357"/>
      <c r="HV13" s="357"/>
      <c r="HW13" s="357"/>
      <c r="HX13" s="357"/>
      <c r="HY13" s="357"/>
      <c r="HZ13" s="357"/>
      <c r="IA13" s="357"/>
      <c r="IB13" s="357"/>
      <c r="IC13" s="357"/>
      <c r="ID13" s="357"/>
      <c r="IE13" s="357"/>
      <c r="IF13" s="357"/>
      <c r="IG13" s="357"/>
      <c r="IH13" s="357"/>
      <c r="II13" s="357"/>
      <c r="IJ13" s="357"/>
      <c r="IK13" s="357"/>
      <c r="IL13" s="357"/>
      <c r="IM13" s="357"/>
      <c r="IN13" s="357"/>
      <c r="IO13" s="357"/>
      <c r="IP13" s="357"/>
      <c r="IQ13" s="357"/>
      <c r="IR13" s="357"/>
      <c r="IS13" s="357"/>
      <c r="IT13" s="357"/>
      <c r="IU13" s="357"/>
      <c r="IV13" s="357"/>
      <c r="IW13" s="357"/>
      <c r="IX13" s="357"/>
      <c r="IY13" s="357"/>
      <c r="IZ13" s="357"/>
      <c r="JA13" s="357"/>
      <c r="JB13" s="357"/>
      <c r="JC13" s="357"/>
      <c r="JD13" s="357"/>
      <c r="JE13" s="357"/>
      <c r="JF13" s="357"/>
      <c r="JG13" s="357"/>
      <c r="JH13" s="357"/>
      <c r="JI13" s="357"/>
      <c r="JJ13" s="357"/>
      <c r="JK13" s="357"/>
      <c r="JL13" s="357"/>
      <c r="JM13" s="357"/>
      <c r="JN13" s="357"/>
      <c r="JO13" s="357"/>
      <c r="JP13" s="357"/>
      <c r="JQ13" s="357"/>
      <c r="JR13" s="357"/>
      <c r="JS13" s="357"/>
      <c r="JT13" s="357"/>
      <c r="JU13" s="357"/>
      <c r="JV13" s="357"/>
      <c r="JW13" s="357"/>
      <c r="JX13" s="357"/>
      <c r="JY13" s="357"/>
      <c r="JZ13" s="357"/>
      <c r="KA13" s="357"/>
      <c r="KB13" s="357"/>
      <c r="KC13" s="357"/>
      <c r="KD13" s="357"/>
      <c r="KE13" s="357"/>
      <c r="KF13" s="357"/>
      <c r="KG13" s="357"/>
      <c r="KH13" s="357"/>
      <c r="KI13" s="357"/>
      <c r="KJ13" s="357"/>
      <c r="KK13" s="357"/>
      <c r="KL13" s="357"/>
      <c r="KM13" s="357"/>
      <c r="KN13" s="357"/>
      <c r="KO13" s="357"/>
      <c r="KP13" s="357"/>
      <c r="KQ13" s="357"/>
      <c r="KR13" s="357"/>
      <c r="KS13" s="357"/>
      <c r="KT13" s="357"/>
      <c r="KU13" s="357"/>
      <c r="KV13" s="357"/>
      <c r="KW13" s="357"/>
      <c r="KX13" s="357"/>
      <c r="KY13" s="357"/>
      <c r="KZ13" s="357"/>
      <c r="LA13" s="357"/>
      <c r="LB13" s="357"/>
      <c r="LC13" s="357"/>
      <c r="LD13" s="357"/>
      <c r="LE13" s="357"/>
      <c r="LF13" s="357"/>
      <c r="LG13" s="357"/>
      <c r="LH13" s="357"/>
      <c r="LI13" s="357"/>
      <c r="LJ13" s="357"/>
      <c r="LK13" s="357"/>
      <c r="LL13" s="357"/>
      <c r="LM13" s="357"/>
      <c r="LN13" s="357"/>
      <c r="LO13" s="357"/>
      <c r="LP13" s="357"/>
      <c r="LQ13" s="357"/>
      <c r="LR13" s="357"/>
      <c r="LS13" s="357"/>
      <c r="LT13" s="357"/>
      <c r="LU13" s="357"/>
      <c r="LV13" s="357"/>
      <c r="LW13" s="357"/>
      <c r="LX13" s="357"/>
      <c r="LY13" s="357"/>
      <c r="LZ13" s="357"/>
      <c r="MA13" s="357"/>
      <c r="MB13" s="357"/>
      <c r="MC13" s="357"/>
      <c r="MD13" s="357"/>
      <c r="ME13" s="357"/>
      <c r="MF13" s="357"/>
      <c r="MG13" s="357"/>
      <c r="MH13" s="357"/>
      <c r="MI13" s="357"/>
      <c r="MJ13" s="357"/>
      <c r="MK13" s="357"/>
      <c r="ML13" s="357"/>
      <c r="MM13" s="357"/>
      <c r="MN13" s="357"/>
      <c r="MO13" s="357"/>
      <c r="MP13" s="357"/>
      <c r="MQ13" s="357"/>
      <c r="MR13" s="357"/>
      <c r="MS13" s="357"/>
      <c r="MT13" s="357"/>
      <c r="MU13" s="357"/>
      <c r="MV13" s="357"/>
      <c r="MW13" s="357"/>
      <c r="MX13" s="357"/>
      <c r="MY13" s="357"/>
      <c r="MZ13" s="357"/>
      <c r="NA13" s="357"/>
      <c r="NB13" s="357"/>
      <c r="NC13" s="357"/>
      <c r="ND13" s="357"/>
      <c r="NE13" s="357"/>
      <c r="NF13" s="357"/>
      <c r="NG13" s="357"/>
      <c r="NH13" s="357"/>
      <c r="NI13" s="357"/>
      <c r="NJ13" s="357"/>
      <c r="NK13" s="357"/>
      <c r="NL13" s="357"/>
      <c r="NM13" s="357"/>
      <c r="NN13" s="357"/>
      <c r="NO13" s="357"/>
      <c r="NP13" s="357"/>
      <c r="NQ13" s="357"/>
      <c r="NR13" s="357"/>
      <c r="NS13" s="357"/>
      <c r="NT13" s="357"/>
      <c r="NU13" s="357"/>
      <c r="NV13" s="357"/>
      <c r="NW13" s="357"/>
      <c r="NX13" s="357"/>
      <c r="NY13" s="357"/>
      <c r="NZ13" s="357"/>
      <c r="OA13" s="357"/>
      <c r="OB13" s="357"/>
      <c r="OC13" s="357"/>
      <c r="OD13" s="357"/>
      <c r="OE13" s="357"/>
      <c r="OF13" s="357"/>
      <c r="OG13" s="357"/>
      <c r="OH13" s="357"/>
      <c r="OI13" s="357"/>
      <c r="OJ13" s="357"/>
      <c r="OK13" s="357"/>
      <c r="OL13" s="357"/>
      <c r="OM13" s="357"/>
      <c r="ON13" s="357"/>
      <c r="OO13" s="357"/>
      <c r="OP13" s="357"/>
      <c r="OQ13" s="357"/>
      <c r="OR13" s="357"/>
      <c r="OS13" s="357"/>
      <c r="OT13" s="357"/>
      <c r="OU13" s="357"/>
      <c r="OV13" s="357"/>
      <c r="OW13" s="357"/>
      <c r="OX13" s="357"/>
      <c r="OY13" s="357"/>
      <c r="OZ13" s="357"/>
      <c r="PA13" s="357"/>
      <c r="PB13" s="357"/>
      <c r="PC13" s="357"/>
      <c r="PD13" s="357"/>
      <c r="PE13" s="357"/>
      <c r="PF13" s="357"/>
      <c r="PG13" s="357"/>
      <c r="PH13" s="357"/>
      <c r="PI13" s="357"/>
      <c r="PJ13" s="357"/>
      <c r="PK13" s="357"/>
      <c r="PL13" s="357"/>
      <c r="PM13" s="357"/>
      <c r="PN13" s="357"/>
      <c r="PO13" s="357"/>
      <c r="PP13" s="357"/>
      <c r="PQ13" s="357"/>
      <c r="PR13" s="357"/>
      <c r="PS13" s="357"/>
      <c r="PT13" s="357"/>
      <c r="PU13" s="357"/>
      <c r="PV13" s="357"/>
      <c r="PW13" s="357"/>
      <c r="PX13" s="357"/>
      <c r="PY13" s="357"/>
      <c r="PZ13" s="357"/>
      <c r="QA13" s="357"/>
      <c r="QB13" s="357"/>
      <c r="QC13" s="357"/>
      <c r="QD13" s="357"/>
      <c r="QE13" s="357"/>
      <c r="QF13" s="357"/>
      <c r="QG13" s="357"/>
      <c r="QH13" s="357"/>
      <c r="QI13" s="357"/>
      <c r="QJ13" s="357"/>
      <c r="QK13" s="357"/>
      <c r="QL13" s="357"/>
      <c r="QM13" s="357"/>
      <c r="QN13" s="357"/>
      <c r="QO13" s="357"/>
      <c r="QP13" s="357"/>
      <c r="QQ13" s="357"/>
      <c r="QR13" s="357"/>
      <c r="QS13" s="357"/>
      <c r="QT13" s="357"/>
      <c r="QU13" s="357"/>
      <c r="QV13" s="357"/>
      <c r="QW13" s="357"/>
      <c r="QX13" s="357"/>
      <c r="QY13" s="357"/>
      <c r="QZ13" s="357"/>
      <c r="RA13" s="357"/>
      <c r="RB13" s="357"/>
      <c r="RC13" s="357"/>
      <c r="RD13" s="357"/>
      <c r="RE13" s="357"/>
      <c r="RF13" s="357"/>
      <c r="RG13" s="357"/>
      <c r="RH13" s="357"/>
      <c r="RI13" s="357"/>
      <c r="RJ13" s="357"/>
      <c r="RK13" s="357"/>
      <c r="RL13" s="357"/>
      <c r="RM13" s="357"/>
      <c r="RN13" s="357"/>
      <c r="RO13" s="357"/>
      <c r="RP13" s="357"/>
      <c r="RQ13" s="357"/>
      <c r="RR13" s="357"/>
      <c r="RS13" s="357"/>
      <c r="RT13" s="357"/>
      <c r="RU13" s="357"/>
      <c r="RV13" s="357"/>
      <c r="RW13" s="357"/>
      <c r="RX13" s="357"/>
      <c r="RY13" s="357"/>
      <c r="RZ13" s="357"/>
      <c r="SA13" s="357"/>
      <c r="SB13" s="357"/>
      <c r="SC13" s="357"/>
      <c r="SD13" s="357"/>
      <c r="SE13" s="357"/>
      <c r="SF13" s="357"/>
      <c r="SG13" s="357"/>
      <c r="SH13" s="357"/>
      <c r="SI13" s="357"/>
      <c r="SJ13" s="357"/>
      <c r="SK13" s="357"/>
      <c r="SL13" s="357"/>
      <c r="SM13" s="357"/>
      <c r="SN13" s="357"/>
      <c r="SO13" s="357"/>
    </row>
    <row r="14" spans="1:509" s="367" customFormat="1" ht="13.5" thickTop="1" thickBot="1">
      <c r="A14" s="357"/>
      <c r="B14" s="358"/>
      <c r="C14" s="368">
        <v>1</v>
      </c>
      <c r="D14" s="719"/>
      <c r="E14" s="720"/>
      <c r="F14" s="720"/>
      <c r="G14" s="720"/>
      <c r="H14" s="720"/>
      <c r="I14" s="720"/>
      <c r="J14" s="721"/>
      <c r="K14" s="358"/>
      <c r="L14" s="369"/>
      <c r="M14" s="370"/>
      <c r="N14" s="371"/>
      <c r="O14" s="372"/>
      <c r="P14" s="373"/>
      <c r="Q14" s="374"/>
      <c r="R14" s="375"/>
      <c r="S14" s="376"/>
      <c r="T14" s="377"/>
      <c r="U14" s="364"/>
      <c r="V14" s="365"/>
      <c r="W14" s="365"/>
      <c r="X14" s="365"/>
      <c r="Y14" s="365"/>
      <c r="Z14" s="365"/>
      <c r="AA14" s="365"/>
      <c r="AB14" s="365"/>
      <c r="AC14" s="365"/>
      <c r="AD14" s="365"/>
      <c r="AE14" s="365"/>
      <c r="AF14" s="365"/>
      <c r="AG14" s="365"/>
      <c r="AH14" s="365"/>
      <c r="AI14" s="365"/>
      <c r="AJ14" s="365"/>
      <c r="AK14" s="365"/>
      <c r="AL14" s="365"/>
      <c r="AM14" s="365"/>
      <c r="AN14" s="365"/>
      <c r="AO14" s="365"/>
      <c r="AP14" s="365"/>
      <c r="AQ14" s="365"/>
      <c r="AR14" s="365"/>
      <c r="AS14" s="365"/>
      <c r="AT14" s="365"/>
      <c r="AU14" s="365"/>
      <c r="AV14" s="365"/>
      <c r="AW14" s="365"/>
      <c r="AX14" s="365"/>
      <c r="AY14" s="365"/>
      <c r="AZ14" s="365"/>
      <c r="BA14" s="365"/>
      <c r="BB14" s="365"/>
      <c r="BC14" s="365"/>
      <c r="BD14" s="365"/>
      <c r="BE14" s="365"/>
      <c r="BF14" s="365"/>
      <c r="BG14" s="365"/>
      <c r="BH14" s="365"/>
      <c r="BI14" s="365"/>
      <c r="BJ14" s="365"/>
      <c r="BK14" s="365"/>
      <c r="BL14" s="365"/>
      <c r="BM14" s="365"/>
      <c r="BN14" s="365"/>
      <c r="BO14" s="365"/>
      <c r="BP14" s="365"/>
      <c r="BQ14" s="365"/>
      <c r="BR14" s="365"/>
      <c r="BS14" s="365"/>
      <c r="BT14" s="365"/>
      <c r="BU14" s="365"/>
      <c r="BV14" s="365"/>
      <c r="BW14" s="365"/>
      <c r="BX14" s="365"/>
      <c r="BY14" s="365"/>
      <c r="BZ14" s="365"/>
      <c r="CA14" s="365"/>
      <c r="CB14" s="365"/>
      <c r="CC14" s="365"/>
      <c r="CD14" s="365"/>
      <c r="CE14" s="365"/>
      <c r="CF14" s="365"/>
      <c r="CG14" s="365"/>
      <c r="CH14" s="365"/>
      <c r="CI14" s="365"/>
      <c r="CJ14" s="365"/>
      <c r="CK14" s="365"/>
      <c r="CL14" s="365"/>
      <c r="CM14" s="365"/>
      <c r="CN14" s="365"/>
      <c r="CO14" s="365"/>
      <c r="CP14" s="365"/>
      <c r="CQ14" s="365"/>
      <c r="CR14" s="365"/>
      <c r="CS14" s="365"/>
      <c r="CT14" s="365"/>
      <c r="CU14" s="365"/>
      <c r="CV14" s="365"/>
      <c r="CW14" s="365"/>
      <c r="CX14" s="365"/>
      <c r="CY14" s="365"/>
      <c r="CZ14" s="365"/>
      <c r="DA14" s="365"/>
      <c r="DB14" s="365"/>
      <c r="DC14" s="365"/>
      <c r="DD14" s="365"/>
      <c r="DE14" s="365"/>
      <c r="DF14" s="365"/>
      <c r="DG14" s="365"/>
      <c r="DH14" s="365"/>
      <c r="DI14" s="365"/>
      <c r="DJ14" s="365"/>
      <c r="DK14" s="365"/>
      <c r="DL14" s="365"/>
      <c r="DM14" s="365"/>
      <c r="DN14" s="365"/>
      <c r="DO14" s="365"/>
      <c r="DP14" s="365"/>
      <c r="DQ14" s="365"/>
      <c r="DR14" s="365"/>
      <c r="DS14" s="365"/>
      <c r="DT14" s="365"/>
      <c r="DU14" s="365"/>
      <c r="DV14" s="365"/>
      <c r="DW14" s="365"/>
      <c r="DX14" s="365"/>
      <c r="DY14" s="365"/>
      <c r="DZ14" s="365"/>
      <c r="EA14" s="365"/>
      <c r="EB14" s="365"/>
      <c r="EC14" s="365"/>
      <c r="ED14" s="365"/>
      <c r="EE14" s="365"/>
      <c r="EF14" s="365"/>
      <c r="EG14" s="365"/>
      <c r="EH14" s="365"/>
      <c r="EI14" s="365"/>
      <c r="EJ14" s="365"/>
      <c r="EK14" s="365"/>
      <c r="EL14" s="365"/>
      <c r="EM14" s="365"/>
      <c r="EN14" s="365"/>
      <c r="EO14" s="365"/>
      <c r="EP14" s="365"/>
      <c r="EQ14" s="365"/>
      <c r="ER14" s="365"/>
      <c r="ES14" s="365"/>
      <c r="ET14" s="365"/>
      <c r="EU14" s="365"/>
      <c r="EV14" s="365"/>
      <c r="EW14" s="365"/>
      <c r="EX14" s="365"/>
      <c r="EY14" s="365"/>
      <c r="EZ14" s="365"/>
      <c r="FA14" s="365"/>
      <c r="FB14" s="365"/>
      <c r="FC14" s="365"/>
      <c r="FD14" s="365"/>
      <c r="FE14" s="365"/>
      <c r="FF14" s="365"/>
      <c r="FG14" s="365"/>
      <c r="FH14" s="365"/>
      <c r="FI14" s="365"/>
      <c r="FJ14" s="365"/>
      <c r="FK14" s="365"/>
      <c r="FL14" s="365"/>
      <c r="FM14" s="365"/>
      <c r="FN14" s="365"/>
      <c r="FO14" s="365"/>
      <c r="FP14" s="365"/>
      <c r="FQ14" s="365"/>
      <c r="FR14" s="365"/>
      <c r="FS14" s="365"/>
      <c r="FT14" s="365"/>
      <c r="FU14" s="365"/>
      <c r="FV14" s="365"/>
      <c r="FW14" s="365"/>
      <c r="FX14" s="365"/>
      <c r="FY14" s="365"/>
      <c r="FZ14" s="365"/>
      <c r="GA14" s="365"/>
      <c r="GB14" s="365"/>
      <c r="GC14" s="365"/>
      <c r="GD14" s="365"/>
      <c r="GE14" s="365"/>
      <c r="GF14" s="365"/>
      <c r="GG14" s="365"/>
      <c r="GH14" s="365"/>
      <c r="GI14" s="365"/>
      <c r="GJ14" s="365"/>
      <c r="GK14" s="365"/>
      <c r="GL14" s="365"/>
      <c r="GM14" s="365"/>
      <c r="GN14" s="365"/>
      <c r="GO14" s="365"/>
      <c r="GP14" s="365"/>
      <c r="GQ14" s="365"/>
      <c r="GR14" s="365"/>
      <c r="GS14" s="365"/>
      <c r="GT14" s="365"/>
      <c r="GU14" s="365"/>
      <c r="GV14" s="365"/>
      <c r="GW14" s="365"/>
      <c r="GX14" s="365"/>
      <c r="GY14" s="365"/>
      <c r="GZ14" s="365"/>
      <c r="HA14" s="365"/>
      <c r="HB14" s="365"/>
      <c r="HC14" s="365"/>
      <c r="HD14" s="365"/>
      <c r="HE14" s="365"/>
      <c r="HF14" s="365"/>
      <c r="HG14" s="365"/>
      <c r="HH14" s="365"/>
      <c r="HI14" s="365"/>
      <c r="HJ14" s="365"/>
      <c r="HK14" s="365"/>
      <c r="HL14" s="365"/>
      <c r="HM14" s="366"/>
      <c r="HN14" s="366"/>
      <c r="HO14" s="366"/>
      <c r="HP14" s="366"/>
      <c r="HQ14" s="366"/>
      <c r="HR14" s="366"/>
      <c r="HS14" s="366"/>
      <c r="HT14" s="366"/>
      <c r="HU14" s="357"/>
      <c r="HV14" s="357"/>
      <c r="HW14" s="357"/>
      <c r="HX14" s="357"/>
      <c r="HY14" s="357"/>
      <c r="HZ14" s="357"/>
      <c r="IA14" s="357"/>
      <c r="IB14" s="357"/>
      <c r="IC14" s="357"/>
      <c r="ID14" s="357"/>
      <c r="IE14" s="357"/>
      <c r="IF14" s="357"/>
      <c r="IG14" s="357"/>
      <c r="IH14" s="357"/>
      <c r="II14" s="357"/>
      <c r="IJ14" s="357"/>
      <c r="IK14" s="357"/>
      <c r="IL14" s="357"/>
      <c r="IM14" s="357"/>
      <c r="IN14" s="357"/>
      <c r="IO14" s="357"/>
      <c r="IP14" s="357"/>
      <c r="IQ14" s="357"/>
      <c r="IR14" s="357"/>
      <c r="IS14" s="357"/>
      <c r="IT14" s="357"/>
      <c r="IU14" s="357"/>
      <c r="IV14" s="357"/>
      <c r="IW14" s="357"/>
      <c r="IX14" s="357"/>
      <c r="IY14" s="357"/>
      <c r="IZ14" s="357"/>
      <c r="JA14" s="357"/>
      <c r="JB14" s="357"/>
      <c r="JC14" s="357"/>
      <c r="JD14" s="357"/>
      <c r="JE14" s="357"/>
      <c r="JF14" s="357"/>
      <c r="JG14" s="357"/>
      <c r="JH14" s="357"/>
      <c r="JI14" s="357"/>
      <c r="JJ14" s="357"/>
      <c r="JK14" s="357"/>
      <c r="JL14" s="357"/>
      <c r="JM14" s="357"/>
      <c r="JN14" s="357"/>
      <c r="JO14" s="357"/>
      <c r="JP14" s="357"/>
      <c r="JQ14" s="357"/>
      <c r="JR14" s="357"/>
      <c r="JS14" s="357"/>
      <c r="JT14" s="357"/>
      <c r="JU14" s="357"/>
      <c r="JV14" s="357"/>
      <c r="JW14" s="357"/>
      <c r="JX14" s="357"/>
      <c r="JY14" s="357"/>
      <c r="JZ14" s="357"/>
      <c r="KA14" s="357"/>
      <c r="KB14" s="357"/>
      <c r="KC14" s="357"/>
      <c r="KD14" s="357"/>
      <c r="KE14" s="357"/>
      <c r="KF14" s="357"/>
      <c r="KG14" s="357"/>
      <c r="KH14" s="357"/>
      <c r="KI14" s="357"/>
      <c r="KJ14" s="357"/>
      <c r="KK14" s="357"/>
      <c r="KL14" s="357"/>
      <c r="KM14" s="357"/>
      <c r="KN14" s="357"/>
      <c r="KO14" s="357"/>
      <c r="KP14" s="357"/>
      <c r="KQ14" s="357"/>
      <c r="KR14" s="357"/>
      <c r="KS14" s="357"/>
      <c r="KT14" s="357"/>
      <c r="KU14" s="357"/>
      <c r="KV14" s="357"/>
      <c r="KW14" s="357"/>
      <c r="KX14" s="357"/>
      <c r="KY14" s="357"/>
      <c r="KZ14" s="357"/>
      <c r="LA14" s="357"/>
      <c r="LB14" s="357"/>
      <c r="LC14" s="357"/>
      <c r="LD14" s="357"/>
      <c r="LE14" s="357"/>
      <c r="LF14" s="357"/>
      <c r="LG14" s="357"/>
      <c r="LH14" s="357"/>
      <c r="LI14" s="357"/>
      <c r="LJ14" s="357"/>
      <c r="LK14" s="357"/>
      <c r="LL14" s="357"/>
      <c r="LM14" s="357"/>
      <c r="LN14" s="357"/>
      <c r="LO14" s="357"/>
      <c r="LP14" s="357"/>
      <c r="LQ14" s="357"/>
      <c r="LR14" s="357"/>
      <c r="LS14" s="357"/>
      <c r="LT14" s="357"/>
      <c r="LU14" s="357"/>
      <c r="LV14" s="357"/>
      <c r="LW14" s="357"/>
      <c r="LX14" s="357"/>
      <c r="LY14" s="357"/>
      <c r="LZ14" s="357"/>
      <c r="MA14" s="357"/>
      <c r="MB14" s="357"/>
      <c r="MC14" s="357"/>
      <c r="MD14" s="357"/>
      <c r="ME14" s="357"/>
      <c r="MF14" s="357"/>
      <c r="MG14" s="357"/>
      <c r="MH14" s="357"/>
      <c r="MI14" s="357"/>
      <c r="MJ14" s="357"/>
      <c r="MK14" s="357"/>
      <c r="ML14" s="357"/>
      <c r="MM14" s="357"/>
      <c r="MN14" s="357"/>
      <c r="MO14" s="357"/>
      <c r="MP14" s="357"/>
      <c r="MQ14" s="357"/>
      <c r="MR14" s="357"/>
      <c r="MS14" s="357"/>
      <c r="MT14" s="357"/>
      <c r="MU14" s="357"/>
      <c r="MV14" s="357"/>
      <c r="MW14" s="357"/>
      <c r="MX14" s="357"/>
      <c r="MY14" s="357"/>
      <c r="MZ14" s="357"/>
      <c r="NA14" s="357"/>
      <c r="NB14" s="357"/>
      <c r="NC14" s="357"/>
      <c r="ND14" s="357"/>
      <c r="NE14" s="357"/>
      <c r="NF14" s="357"/>
      <c r="NG14" s="357"/>
      <c r="NH14" s="357"/>
      <c r="NI14" s="357"/>
      <c r="NJ14" s="357"/>
      <c r="NK14" s="357"/>
      <c r="NL14" s="357"/>
      <c r="NM14" s="357"/>
      <c r="NN14" s="357"/>
      <c r="NO14" s="357"/>
      <c r="NP14" s="357"/>
      <c r="NQ14" s="357"/>
      <c r="NR14" s="357"/>
      <c r="NS14" s="357"/>
      <c r="NT14" s="357"/>
      <c r="NU14" s="357"/>
      <c r="NV14" s="357"/>
      <c r="NW14" s="357"/>
      <c r="NX14" s="357"/>
      <c r="NY14" s="357"/>
      <c r="NZ14" s="357"/>
      <c r="OA14" s="357"/>
      <c r="OB14" s="357"/>
      <c r="OC14" s="357"/>
      <c r="OD14" s="357"/>
      <c r="OE14" s="357"/>
      <c r="OF14" s="357"/>
      <c r="OG14" s="357"/>
      <c r="OH14" s="357"/>
      <c r="OI14" s="357"/>
      <c r="OJ14" s="357"/>
      <c r="OK14" s="357"/>
      <c r="OL14" s="357"/>
      <c r="OM14" s="357"/>
      <c r="ON14" s="357"/>
      <c r="OO14" s="357"/>
      <c r="OP14" s="357"/>
      <c r="OQ14" s="357"/>
      <c r="OR14" s="357"/>
      <c r="OS14" s="357"/>
      <c r="OT14" s="357"/>
      <c r="OU14" s="357"/>
      <c r="OV14" s="357"/>
      <c r="OW14" s="357"/>
      <c r="OX14" s="357"/>
      <c r="OY14" s="357"/>
      <c r="OZ14" s="357"/>
      <c r="PA14" s="357"/>
      <c r="PB14" s="357"/>
      <c r="PC14" s="357"/>
      <c r="PD14" s="357"/>
      <c r="PE14" s="357"/>
      <c r="PF14" s="357"/>
      <c r="PG14" s="357"/>
      <c r="PH14" s="357"/>
      <c r="PI14" s="357"/>
      <c r="PJ14" s="357"/>
      <c r="PK14" s="357"/>
      <c r="PL14" s="357"/>
      <c r="PM14" s="357"/>
      <c r="PN14" s="357"/>
      <c r="PO14" s="357"/>
      <c r="PP14" s="357"/>
      <c r="PQ14" s="357"/>
      <c r="PR14" s="357"/>
      <c r="PS14" s="357"/>
      <c r="PT14" s="357"/>
      <c r="PU14" s="357"/>
      <c r="PV14" s="357"/>
      <c r="PW14" s="357"/>
      <c r="PX14" s="357"/>
      <c r="PY14" s="357"/>
      <c r="PZ14" s="357"/>
      <c r="QA14" s="357"/>
      <c r="QB14" s="357"/>
      <c r="QC14" s="357"/>
      <c r="QD14" s="357"/>
      <c r="QE14" s="357"/>
      <c r="QF14" s="357"/>
      <c r="QG14" s="357"/>
      <c r="QH14" s="357"/>
      <c r="QI14" s="357"/>
      <c r="QJ14" s="357"/>
      <c r="QK14" s="357"/>
      <c r="QL14" s="357"/>
      <c r="QM14" s="357"/>
      <c r="QN14" s="357"/>
      <c r="QO14" s="357"/>
      <c r="QP14" s="357"/>
      <c r="QQ14" s="357"/>
      <c r="QR14" s="357"/>
      <c r="QS14" s="357"/>
      <c r="QT14" s="357"/>
      <c r="QU14" s="357"/>
      <c r="QV14" s="357"/>
      <c r="QW14" s="357"/>
      <c r="QX14" s="357"/>
      <c r="QY14" s="357"/>
      <c r="QZ14" s="357"/>
      <c r="RA14" s="357"/>
      <c r="RB14" s="357"/>
      <c r="RC14" s="357"/>
      <c r="RD14" s="357"/>
      <c r="RE14" s="357"/>
      <c r="RF14" s="357"/>
      <c r="RG14" s="357"/>
      <c r="RH14" s="357"/>
      <c r="RI14" s="357"/>
      <c r="RJ14" s="357"/>
      <c r="RK14" s="357"/>
      <c r="RL14" s="357"/>
      <c r="RM14" s="357"/>
      <c r="RN14" s="357"/>
      <c r="RO14" s="357"/>
      <c r="RP14" s="357"/>
      <c r="RQ14" s="357"/>
      <c r="RR14" s="357"/>
      <c r="RS14" s="357"/>
      <c r="RT14" s="357"/>
      <c r="RU14" s="357"/>
      <c r="RV14" s="357"/>
      <c r="RW14" s="357"/>
      <c r="RX14" s="357"/>
      <c r="RY14" s="357"/>
      <c r="RZ14" s="357"/>
      <c r="SA14" s="357"/>
      <c r="SB14" s="357"/>
      <c r="SC14" s="357"/>
      <c r="SD14" s="357"/>
      <c r="SE14" s="357"/>
      <c r="SF14" s="357"/>
      <c r="SG14" s="357"/>
      <c r="SH14" s="357"/>
      <c r="SI14" s="357"/>
      <c r="SJ14" s="357"/>
      <c r="SK14" s="357"/>
      <c r="SL14" s="357"/>
      <c r="SM14" s="357"/>
      <c r="SN14" s="357"/>
      <c r="SO14" s="357"/>
    </row>
    <row r="15" spans="1:509" s="367" customFormat="1" ht="12.75" thickBot="1">
      <c r="A15" s="357"/>
      <c r="B15" s="358"/>
      <c r="C15" s="368">
        <v>2</v>
      </c>
      <c r="D15" s="719"/>
      <c r="E15" s="720"/>
      <c r="F15" s="720"/>
      <c r="G15" s="720"/>
      <c r="H15" s="720"/>
      <c r="I15" s="720"/>
      <c r="J15" s="721"/>
      <c r="K15" s="358"/>
      <c r="L15" s="378"/>
      <c r="M15" s="379"/>
      <c r="N15" s="380"/>
      <c r="O15" s="381"/>
      <c r="P15" s="382"/>
      <c r="Q15" s="383"/>
      <c r="R15" s="384"/>
      <c r="S15" s="385"/>
      <c r="T15" s="386"/>
      <c r="U15" s="364"/>
      <c r="V15" s="365"/>
      <c r="W15" s="365"/>
      <c r="X15" s="365"/>
      <c r="Y15" s="365"/>
      <c r="Z15" s="365"/>
      <c r="AA15" s="365"/>
      <c r="AB15" s="365"/>
      <c r="AC15" s="365"/>
      <c r="AD15" s="365"/>
      <c r="AE15" s="365"/>
      <c r="AF15" s="365"/>
      <c r="AG15" s="365"/>
      <c r="AH15" s="365"/>
      <c r="AI15" s="365"/>
      <c r="AJ15" s="365"/>
      <c r="AK15" s="365"/>
      <c r="AL15" s="365"/>
      <c r="AM15" s="365"/>
      <c r="AN15" s="365"/>
      <c r="AO15" s="365"/>
      <c r="AP15" s="365"/>
      <c r="AQ15" s="365"/>
      <c r="AR15" s="365"/>
      <c r="AS15" s="365"/>
      <c r="AT15" s="365"/>
      <c r="AU15" s="365"/>
      <c r="AV15" s="365"/>
      <c r="AW15" s="365"/>
      <c r="AX15" s="365"/>
      <c r="AY15" s="365"/>
      <c r="AZ15" s="365"/>
      <c r="BA15" s="365"/>
      <c r="BB15" s="365"/>
      <c r="BC15" s="365"/>
      <c r="BD15" s="365"/>
      <c r="BE15" s="365"/>
      <c r="BF15" s="365"/>
      <c r="BG15" s="365"/>
      <c r="BH15" s="365"/>
      <c r="BI15" s="365"/>
      <c r="BJ15" s="365"/>
      <c r="BK15" s="365"/>
      <c r="BL15" s="365"/>
      <c r="BM15" s="365"/>
      <c r="BN15" s="365"/>
      <c r="BO15" s="365"/>
      <c r="BP15" s="365"/>
      <c r="BQ15" s="365"/>
      <c r="BR15" s="365"/>
      <c r="BS15" s="365"/>
      <c r="BT15" s="365"/>
      <c r="BU15" s="365"/>
      <c r="BV15" s="365"/>
      <c r="BW15" s="365"/>
      <c r="BX15" s="365"/>
      <c r="BY15" s="365"/>
      <c r="BZ15" s="365"/>
      <c r="CA15" s="365"/>
      <c r="CB15" s="365"/>
      <c r="CC15" s="365"/>
      <c r="CD15" s="365"/>
      <c r="CE15" s="365"/>
      <c r="CF15" s="365"/>
      <c r="CG15" s="365"/>
      <c r="CH15" s="365"/>
      <c r="CI15" s="365"/>
      <c r="CJ15" s="365"/>
      <c r="CK15" s="365"/>
      <c r="CL15" s="365"/>
      <c r="CM15" s="365"/>
      <c r="CN15" s="365"/>
      <c r="CO15" s="365"/>
      <c r="CP15" s="365"/>
      <c r="CQ15" s="365"/>
      <c r="CR15" s="365"/>
      <c r="CS15" s="365"/>
      <c r="CT15" s="365"/>
      <c r="CU15" s="365"/>
      <c r="CV15" s="365"/>
      <c r="CW15" s="365"/>
      <c r="CX15" s="365"/>
      <c r="CY15" s="365"/>
      <c r="CZ15" s="365"/>
      <c r="DA15" s="365"/>
      <c r="DB15" s="365"/>
      <c r="DC15" s="365"/>
      <c r="DD15" s="365"/>
      <c r="DE15" s="365"/>
      <c r="DF15" s="365"/>
      <c r="DG15" s="365"/>
      <c r="DH15" s="365"/>
      <c r="DI15" s="365"/>
      <c r="DJ15" s="365"/>
      <c r="DK15" s="365"/>
      <c r="DL15" s="365"/>
      <c r="DM15" s="365"/>
      <c r="DN15" s="365"/>
      <c r="DO15" s="365"/>
      <c r="DP15" s="365"/>
      <c r="DQ15" s="365"/>
      <c r="DR15" s="365"/>
      <c r="DS15" s="365"/>
      <c r="DT15" s="365"/>
      <c r="DU15" s="365"/>
      <c r="DV15" s="365"/>
      <c r="DW15" s="365"/>
      <c r="DX15" s="365"/>
      <c r="DY15" s="365"/>
      <c r="DZ15" s="365"/>
      <c r="EA15" s="365"/>
      <c r="EB15" s="365"/>
      <c r="EC15" s="365"/>
      <c r="ED15" s="365"/>
      <c r="EE15" s="365"/>
      <c r="EF15" s="365"/>
      <c r="EG15" s="365"/>
      <c r="EH15" s="365"/>
      <c r="EI15" s="365"/>
      <c r="EJ15" s="365"/>
      <c r="EK15" s="365"/>
      <c r="EL15" s="365"/>
      <c r="EM15" s="365"/>
      <c r="EN15" s="365"/>
      <c r="EO15" s="365"/>
      <c r="EP15" s="365"/>
      <c r="EQ15" s="365"/>
      <c r="ER15" s="365"/>
      <c r="ES15" s="365"/>
      <c r="ET15" s="365"/>
      <c r="EU15" s="365"/>
      <c r="EV15" s="365"/>
      <c r="EW15" s="365"/>
      <c r="EX15" s="365"/>
      <c r="EY15" s="365"/>
      <c r="EZ15" s="365"/>
      <c r="FA15" s="365"/>
      <c r="FB15" s="365"/>
      <c r="FC15" s="365"/>
      <c r="FD15" s="365"/>
      <c r="FE15" s="365"/>
      <c r="FF15" s="365"/>
      <c r="FG15" s="365"/>
      <c r="FH15" s="365"/>
      <c r="FI15" s="365"/>
      <c r="FJ15" s="365"/>
      <c r="FK15" s="365"/>
      <c r="FL15" s="365"/>
      <c r="FM15" s="365"/>
      <c r="FN15" s="365"/>
      <c r="FO15" s="365"/>
      <c r="FP15" s="365"/>
      <c r="FQ15" s="365"/>
      <c r="FR15" s="365"/>
      <c r="FS15" s="365"/>
      <c r="FT15" s="365"/>
      <c r="FU15" s="365"/>
      <c r="FV15" s="365"/>
      <c r="FW15" s="365"/>
      <c r="FX15" s="365"/>
      <c r="FY15" s="365"/>
      <c r="FZ15" s="365"/>
      <c r="GA15" s="365"/>
      <c r="GB15" s="365"/>
      <c r="GC15" s="365"/>
      <c r="GD15" s="365"/>
      <c r="GE15" s="365"/>
      <c r="GF15" s="365"/>
      <c r="GG15" s="365"/>
      <c r="GH15" s="365"/>
      <c r="GI15" s="365"/>
      <c r="GJ15" s="365"/>
      <c r="GK15" s="365"/>
      <c r="GL15" s="365"/>
      <c r="GM15" s="365"/>
      <c r="GN15" s="365"/>
      <c r="GO15" s="365"/>
      <c r="GP15" s="365"/>
      <c r="GQ15" s="365"/>
      <c r="GR15" s="365"/>
      <c r="GS15" s="365"/>
      <c r="GT15" s="365"/>
      <c r="GU15" s="365"/>
      <c r="GV15" s="365"/>
      <c r="GW15" s="365"/>
      <c r="GX15" s="365"/>
      <c r="GY15" s="365"/>
      <c r="GZ15" s="365"/>
      <c r="HA15" s="365"/>
      <c r="HB15" s="365"/>
      <c r="HC15" s="365"/>
      <c r="HD15" s="365"/>
      <c r="HE15" s="365"/>
      <c r="HF15" s="365"/>
      <c r="HG15" s="365"/>
      <c r="HH15" s="365"/>
      <c r="HI15" s="365"/>
      <c r="HJ15" s="365"/>
      <c r="HK15" s="365"/>
      <c r="HL15" s="365"/>
      <c r="HM15" s="366"/>
      <c r="HN15" s="366"/>
      <c r="HO15" s="366"/>
      <c r="HP15" s="366"/>
      <c r="HQ15" s="366"/>
      <c r="HR15" s="366"/>
      <c r="HS15" s="366"/>
      <c r="HT15" s="366"/>
      <c r="HU15" s="357"/>
      <c r="HV15" s="357"/>
      <c r="HW15" s="357"/>
      <c r="HX15" s="357"/>
      <c r="HY15" s="357"/>
      <c r="HZ15" s="357"/>
      <c r="IA15" s="357"/>
      <c r="IB15" s="357"/>
      <c r="IC15" s="357"/>
      <c r="ID15" s="357"/>
      <c r="IE15" s="357"/>
      <c r="IF15" s="357"/>
      <c r="IG15" s="357"/>
      <c r="IH15" s="357"/>
      <c r="II15" s="357"/>
      <c r="IJ15" s="357"/>
      <c r="IK15" s="357"/>
      <c r="IL15" s="357"/>
      <c r="IM15" s="357"/>
      <c r="IN15" s="357"/>
      <c r="IO15" s="357"/>
      <c r="IP15" s="357"/>
      <c r="IQ15" s="357"/>
      <c r="IR15" s="357"/>
      <c r="IS15" s="357"/>
      <c r="IT15" s="357"/>
      <c r="IU15" s="357"/>
      <c r="IV15" s="357"/>
      <c r="IW15" s="357"/>
      <c r="IX15" s="357"/>
      <c r="IY15" s="357"/>
      <c r="IZ15" s="357"/>
      <c r="JA15" s="357"/>
      <c r="JB15" s="357"/>
      <c r="JC15" s="357"/>
      <c r="JD15" s="357"/>
      <c r="JE15" s="357"/>
      <c r="JF15" s="357"/>
      <c r="JG15" s="357"/>
      <c r="JH15" s="357"/>
      <c r="JI15" s="357"/>
      <c r="JJ15" s="357"/>
      <c r="JK15" s="357"/>
      <c r="JL15" s="357"/>
      <c r="JM15" s="357"/>
      <c r="JN15" s="357"/>
      <c r="JO15" s="357"/>
      <c r="JP15" s="357"/>
      <c r="JQ15" s="357"/>
      <c r="JR15" s="357"/>
      <c r="JS15" s="357"/>
      <c r="JT15" s="357"/>
      <c r="JU15" s="357"/>
      <c r="JV15" s="357"/>
      <c r="JW15" s="357"/>
      <c r="JX15" s="357"/>
      <c r="JY15" s="357"/>
      <c r="JZ15" s="357"/>
      <c r="KA15" s="357"/>
      <c r="KB15" s="357"/>
      <c r="KC15" s="357"/>
      <c r="KD15" s="357"/>
      <c r="KE15" s="357"/>
      <c r="KF15" s="357"/>
      <c r="KG15" s="357"/>
      <c r="KH15" s="357"/>
      <c r="KI15" s="357"/>
      <c r="KJ15" s="357"/>
      <c r="KK15" s="357"/>
      <c r="KL15" s="357"/>
      <c r="KM15" s="357"/>
      <c r="KN15" s="357"/>
      <c r="KO15" s="357"/>
      <c r="KP15" s="357"/>
      <c r="KQ15" s="357"/>
      <c r="KR15" s="357"/>
      <c r="KS15" s="357"/>
      <c r="KT15" s="357"/>
      <c r="KU15" s="357"/>
      <c r="KV15" s="357"/>
      <c r="KW15" s="357"/>
      <c r="KX15" s="357"/>
      <c r="KY15" s="357"/>
      <c r="KZ15" s="357"/>
      <c r="LA15" s="357"/>
      <c r="LB15" s="357"/>
      <c r="LC15" s="357"/>
      <c r="LD15" s="357"/>
      <c r="LE15" s="357"/>
      <c r="LF15" s="357"/>
      <c r="LG15" s="357"/>
      <c r="LH15" s="357"/>
      <c r="LI15" s="357"/>
      <c r="LJ15" s="357"/>
      <c r="LK15" s="357"/>
      <c r="LL15" s="357"/>
      <c r="LM15" s="357"/>
      <c r="LN15" s="357"/>
      <c r="LO15" s="357"/>
      <c r="LP15" s="357"/>
      <c r="LQ15" s="357"/>
      <c r="LR15" s="357"/>
      <c r="LS15" s="357"/>
      <c r="LT15" s="357"/>
      <c r="LU15" s="357"/>
      <c r="LV15" s="357"/>
      <c r="LW15" s="357"/>
      <c r="LX15" s="357"/>
      <c r="LY15" s="357"/>
      <c r="LZ15" s="357"/>
      <c r="MA15" s="357"/>
      <c r="MB15" s="357"/>
      <c r="MC15" s="357"/>
      <c r="MD15" s="357"/>
      <c r="ME15" s="357"/>
      <c r="MF15" s="357"/>
      <c r="MG15" s="357"/>
      <c r="MH15" s="357"/>
      <c r="MI15" s="357"/>
      <c r="MJ15" s="357"/>
      <c r="MK15" s="357"/>
      <c r="ML15" s="357"/>
      <c r="MM15" s="357"/>
      <c r="MN15" s="357"/>
      <c r="MO15" s="357"/>
      <c r="MP15" s="357"/>
      <c r="MQ15" s="357"/>
      <c r="MR15" s="357"/>
      <c r="MS15" s="357"/>
      <c r="MT15" s="357"/>
      <c r="MU15" s="357"/>
      <c r="MV15" s="357"/>
      <c r="MW15" s="357"/>
      <c r="MX15" s="357"/>
      <c r="MY15" s="357"/>
      <c r="MZ15" s="357"/>
      <c r="NA15" s="357"/>
      <c r="NB15" s="357"/>
      <c r="NC15" s="357"/>
      <c r="ND15" s="357"/>
      <c r="NE15" s="357"/>
      <c r="NF15" s="357"/>
      <c r="NG15" s="357"/>
      <c r="NH15" s="357"/>
      <c r="NI15" s="357"/>
      <c r="NJ15" s="357"/>
      <c r="NK15" s="357"/>
      <c r="NL15" s="357"/>
      <c r="NM15" s="357"/>
      <c r="NN15" s="357"/>
      <c r="NO15" s="357"/>
      <c r="NP15" s="357"/>
      <c r="NQ15" s="357"/>
      <c r="NR15" s="357"/>
      <c r="NS15" s="357"/>
      <c r="NT15" s="357"/>
      <c r="NU15" s="357"/>
      <c r="NV15" s="357"/>
      <c r="NW15" s="357"/>
      <c r="NX15" s="357"/>
      <c r="NY15" s="357"/>
      <c r="NZ15" s="357"/>
      <c r="OA15" s="357"/>
      <c r="OB15" s="357"/>
      <c r="OC15" s="357"/>
      <c r="OD15" s="357"/>
      <c r="OE15" s="357"/>
      <c r="OF15" s="357"/>
      <c r="OG15" s="357"/>
      <c r="OH15" s="357"/>
      <c r="OI15" s="357"/>
      <c r="OJ15" s="357"/>
      <c r="OK15" s="357"/>
      <c r="OL15" s="357"/>
      <c r="OM15" s="357"/>
      <c r="ON15" s="357"/>
      <c r="OO15" s="357"/>
      <c r="OP15" s="357"/>
      <c r="OQ15" s="357"/>
      <c r="OR15" s="357"/>
      <c r="OS15" s="357"/>
      <c r="OT15" s="357"/>
      <c r="OU15" s="357"/>
      <c r="OV15" s="357"/>
      <c r="OW15" s="357"/>
      <c r="OX15" s="357"/>
      <c r="OY15" s="357"/>
      <c r="OZ15" s="357"/>
      <c r="PA15" s="357"/>
      <c r="PB15" s="357"/>
      <c r="PC15" s="357"/>
      <c r="PD15" s="357"/>
      <c r="PE15" s="357"/>
      <c r="PF15" s="357"/>
      <c r="PG15" s="357"/>
      <c r="PH15" s="357"/>
      <c r="PI15" s="357"/>
      <c r="PJ15" s="357"/>
      <c r="PK15" s="357"/>
      <c r="PL15" s="357"/>
      <c r="PM15" s="357"/>
      <c r="PN15" s="357"/>
      <c r="PO15" s="357"/>
      <c r="PP15" s="357"/>
      <c r="PQ15" s="357"/>
      <c r="PR15" s="357"/>
      <c r="PS15" s="357"/>
      <c r="PT15" s="357"/>
      <c r="PU15" s="357"/>
      <c r="PV15" s="357"/>
      <c r="PW15" s="357"/>
      <c r="PX15" s="357"/>
      <c r="PY15" s="357"/>
      <c r="PZ15" s="357"/>
      <c r="QA15" s="357"/>
      <c r="QB15" s="357"/>
      <c r="QC15" s="357"/>
      <c r="QD15" s="357"/>
      <c r="QE15" s="357"/>
      <c r="QF15" s="357"/>
      <c r="QG15" s="357"/>
      <c r="QH15" s="357"/>
      <c r="QI15" s="357"/>
      <c r="QJ15" s="357"/>
      <c r="QK15" s="357"/>
      <c r="QL15" s="357"/>
      <c r="QM15" s="357"/>
      <c r="QN15" s="357"/>
      <c r="QO15" s="357"/>
      <c r="QP15" s="357"/>
      <c r="QQ15" s="357"/>
      <c r="QR15" s="357"/>
      <c r="QS15" s="357"/>
      <c r="QT15" s="357"/>
      <c r="QU15" s="357"/>
      <c r="QV15" s="357"/>
      <c r="QW15" s="357"/>
      <c r="QX15" s="357"/>
      <c r="QY15" s="357"/>
      <c r="QZ15" s="357"/>
      <c r="RA15" s="357"/>
      <c r="RB15" s="357"/>
      <c r="RC15" s="357"/>
      <c r="RD15" s="357"/>
      <c r="RE15" s="357"/>
      <c r="RF15" s="357"/>
      <c r="RG15" s="357"/>
      <c r="RH15" s="357"/>
      <c r="RI15" s="357"/>
      <c r="RJ15" s="357"/>
      <c r="RK15" s="357"/>
      <c r="RL15" s="357"/>
      <c r="RM15" s="357"/>
      <c r="RN15" s="357"/>
      <c r="RO15" s="357"/>
      <c r="RP15" s="357"/>
      <c r="RQ15" s="357"/>
      <c r="RR15" s="357"/>
      <c r="RS15" s="357"/>
      <c r="RT15" s="357"/>
      <c r="RU15" s="357"/>
      <c r="RV15" s="357"/>
      <c r="RW15" s="357"/>
      <c r="RX15" s="357"/>
      <c r="RY15" s="357"/>
      <c r="RZ15" s="357"/>
      <c r="SA15" s="357"/>
      <c r="SB15" s="357"/>
      <c r="SC15" s="357"/>
      <c r="SD15" s="357"/>
      <c r="SE15" s="357"/>
      <c r="SF15" s="357"/>
      <c r="SG15" s="357"/>
      <c r="SH15" s="357"/>
      <c r="SI15" s="357"/>
      <c r="SJ15" s="357"/>
      <c r="SK15" s="357"/>
      <c r="SL15" s="357"/>
      <c r="SM15" s="357"/>
      <c r="SN15" s="357"/>
      <c r="SO15" s="357"/>
    </row>
    <row r="16" spans="1:509" s="367" customFormat="1" ht="12.75" thickBot="1">
      <c r="A16" s="357"/>
      <c r="B16" s="358"/>
      <c r="C16" s="368">
        <v>3</v>
      </c>
      <c r="D16" s="719"/>
      <c r="E16" s="720"/>
      <c r="F16" s="720"/>
      <c r="G16" s="720"/>
      <c r="H16" s="720"/>
      <c r="I16" s="720"/>
      <c r="J16" s="721"/>
      <c r="K16" s="358"/>
      <c r="L16" s="378"/>
      <c r="M16" s="379"/>
      <c r="N16" s="380"/>
      <c r="O16" s="381"/>
      <c r="P16" s="382"/>
      <c r="Q16" s="383"/>
      <c r="R16" s="384"/>
      <c r="S16" s="385"/>
      <c r="T16" s="386"/>
      <c r="U16" s="364"/>
      <c r="V16" s="365"/>
      <c r="W16" s="365"/>
      <c r="X16" s="365"/>
      <c r="Y16" s="365"/>
      <c r="Z16" s="365"/>
      <c r="AA16" s="365"/>
      <c r="AB16" s="365"/>
      <c r="AC16" s="365"/>
      <c r="AD16" s="365"/>
      <c r="AE16" s="365"/>
      <c r="AF16" s="365"/>
      <c r="AG16" s="365"/>
      <c r="AH16" s="365"/>
      <c r="AI16" s="365"/>
      <c r="AJ16" s="365"/>
      <c r="AK16" s="365"/>
      <c r="AL16" s="365"/>
      <c r="AM16" s="365"/>
      <c r="AN16" s="365"/>
      <c r="AO16" s="365"/>
      <c r="AP16" s="365"/>
      <c r="AQ16" s="365"/>
      <c r="AR16" s="365"/>
      <c r="AS16" s="365"/>
      <c r="AT16" s="365"/>
      <c r="AU16" s="365"/>
      <c r="AV16" s="365"/>
      <c r="AW16" s="365"/>
      <c r="AX16" s="365"/>
      <c r="AY16" s="365"/>
      <c r="AZ16" s="365"/>
      <c r="BA16" s="365"/>
      <c r="BB16" s="365"/>
      <c r="BC16" s="365"/>
      <c r="BD16" s="365"/>
      <c r="BE16" s="365"/>
      <c r="BF16" s="365"/>
      <c r="BG16" s="365"/>
      <c r="BH16" s="365"/>
      <c r="BI16" s="365"/>
      <c r="BJ16" s="365"/>
      <c r="BK16" s="365"/>
      <c r="BL16" s="365"/>
      <c r="BM16" s="365"/>
      <c r="BN16" s="365"/>
      <c r="BO16" s="365"/>
      <c r="BP16" s="365"/>
      <c r="BQ16" s="365"/>
      <c r="BR16" s="365"/>
      <c r="BS16" s="365"/>
      <c r="BT16" s="365"/>
      <c r="BU16" s="365"/>
      <c r="BV16" s="365"/>
      <c r="BW16" s="365"/>
      <c r="BX16" s="365"/>
      <c r="BY16" s="365"/>
      <c r="BZ16" s="365"/>
      <c r="CA16" s="365"/>
      <c r="CB16" s="365"/>
      <c r="CC16" s="365"/>
      <c r="CD16" s="365"/>
      <c r="CE16" s="365"/>
      <c r="CF16" s="365"/>
      <c r="CG16" s="365"/>
      <c r="CH16" s="365"/>
      <c r="CI16" s="365"/>
      <c r="CJ16" s="365"/>
      <c r="CK16" s="365"/>
      <c r="CL16" s="365"/>
      <c r="CM16" s="365"/>
      <c r="CN16" s="365"/>
      <c r="CO16" s="365"/>
      <c r="CP16" s="365"/>
      <c r="CQ16" s="365"/>
      <c r="CR16" s="365"/>
      <c r="CS16" s="365"/>
      <c r="CT16" s="365"/>
      <c r="CU16" s="365"/>
      <c r="CV16" s="365"/>
      <c r="CW16" s="365"/>
      <c r="CX16" s="365"/>
      <c r="CY16" s="365"/>
      <c r="CZ16" s="365"/>
      <c r="DA16" s="365"/>
      <c r="DB16" s="365"/>
      <c r="DC16" s="365"/>
      <c r="DD16" s="365"/>
      <c r="DE16" s="365"/>
      <c r="DF16" s="365"/>
      <c r="DG16" s="365"/>
      <c r="DH16" s="365"/>
      <c r="DI16" s="365"/>
      <c r="DJ16" s="365"/>
      <c r="DK16" s="365"/>
      <c r="DL16" s="365"/>
      <c r="DM16" s="365"/>
      <c r="DN16" s="365"/>
      <c r="DO16" s="365"/>
      <c r="DP16" s="365"/>
      <c r="DQ16" s="365"/>
      <c r="DR16" s="365"/>
      <c r="DS16" s="365"/>
      <c r="DT16" s="365"/>
      <c r="DU16" s="365"/>
      <c r="DV16" s="365"/>
      <c r="DW16" s="365"/>
      <c r="DX16" s="365"/>
      <c r="DY16" s="365"/>
      <c r="DZ16" s="365"/>
      <c r="EA16" s="365"/>
      <c r="EB16" s="365"/>
      <c r="EC16" s="365"/>
      <c r="ED16" s="365"/>
      <c r="EE16" s="365"/>
      <c r="EF16" s="365"/>
      <c r="EG16" s="365"/>
      <c r="EH16" s="365"/>
      <c r="EI16" s="365"/>
      <c r="EJ16" s="365"/>
      <c r="EK16" s="365"/>
      <c r="EL16" s="365"/>
      <c r="EM16" s="365"/>
      <c r="EN16" s="365"/>
      <c r="EO16" s="365"/>
      <c r="EP16" s="365"/>
      <c r="EQ16" s="365"/>
      <c r="ER16" s="365"/>
      <c r="ES16" s="365"/>
      <c r="ET16" s="365"/>
      <c r="EU16" s="365"/>
      <c r="EV16" s="365"/>
      <c r="EW16" s="365"/>
      <c r="EX16" s="365"/>
      <c r="EY16" s="365"/>
      <c r="EZ16" s="365"/>
      <c r="FA16" s="365"/>
      <c r="FB16" s="365"/>
      <c r="FC16" s="365"/>
      <c r="FD16" s="365"/>
      <c r="FE16" s="365"/>
      <c r="FF16" s="365"/>
      <c r="FG16" s="365"/>
      <c r="FH16" s="365"/>
      <c r="FI16" s="365"/>
      <c r="FJ16" s="365"/>
      <c r="FK16" s="365"/>
      <c r="FL16" s="365"/>
      <c r="FM16" s="365"/>
      <c r="FN16" s="365"/>
      <c r="FO16" s="365"/>
      <c r="FP16" s="365"/>
      <c r="FQ16" s="365"/>
      <c r="FR16" s="365"/>
      <c r="FS16" s="365"/>
      <c r="FT16" s="365"/>
      <c r="FU16" s="365"/>
      <c r="FV16" s="365"/>
      <c r="FW16" s="365"/>
      <c r="FX16" s="365"/>
      <c r="FY16" s="365"/>
      <c r="FZ16" s="365"/>
      <c r="GA16" s="365"/>
      <c r="GB16" s="365"/>
      <c r="GC16" s="365"/>
      <c r="GD16" s="365"/>
      <c r="GE16" s="365"/>
      <c r="GF16" s="365"/>
      <c r="GG16" s="365"/>
      <c r="GH16" s="365"/>
      <c r="GI16" s="365"/>
      <c r="GJ16" s="365"/>
      <c r="GK16" s="365"/>
      <c r="GL16" s="365"/>
      <c r="GM16" s="365"/>
      <c r="GN16" s="365"/>
      <c r="GO16" s="365"/>
      <c r="GP16" s="365"/>
      <c r="GQ16" s="365"/>
      <c r="GR16" s="365"/>
      <c r="GS16" s="365"/>
      <c r="GT16" s="365"/>
      <c r="GU16" s="365"/>
      <c r="GV16" s="365"/>
      <c r="GW16" s="365"/>
      <c r="GX16" s="365"/>
      <c r="GY16" s="365"/>
      <c r="GZ16" s="365"/>
      <c r="HA16" s="365"/>
      <c r="HB16" s="365"/>
      <c r="HC16" s="365"/>
      <c r="HD16" s="365"/>
      <c r="HE16" s="365"/>
      <c r="HF16" s="365"/>
      <c r="HG16" s="365"/>
      <c r="HH16" s="365"/>
      <c r="HI16" s="365"/>
      <c r="HJ16" s="365"/>
      <c r="HK16" s="365"/>
      <c r="HL16" s="365"/>
      <c r="HM16" s="366"/>
      <c r="HN16" s="366"/>
      <c r="HO16" s="366"/>
      <c r="HP16" s="366"/>
      <c r="HQ16" s="366"/>
      <c r="HR16" s="366"/>
      <c r="HS16" s="366"/>
      <c r="HT16" s="366"/>
      <c r="HU16" s="357"/>
      <c r="HV16" s="357"/>
      <c r="HW16" s="357"/>
      <c r="HX16" s="357"/>
      <c r="HY16" s="357"/>
      <c r="HZ16" s="357"/>
      <c r="IA16" s="357"/>
      <c r="IB16" s="357"/>
      <c r="IC16" s="357"/>
      <c r="ID16" s="357"/>
      <c r="IE16" s="357"/>
      <c r="IF16" s="357"/>
      <c r="IG16" s="357"/>
      <c r="IH16" s="357"/>
      <c r="II16" s="357"/>
      <c r="IJ16" s="357"/>
      <c r="IK16" s="357"/>
      <c r="IL16" s="357"/>
      <c r="IM16" s="357"/>
      <c r="IN16" s="357"/>
      <c r="IO16" s="357"/>
      <c r="IP16" s="357"/>
      <c r="IQ16" s="357"/>
      <c r="IR16" s="357"/>
      <c r="IS16" s="357"/>
      <c r="IT16" s="357"/>
      <c r="IU16" s="357"/>
      <c r="IV16" s="357"/>
      <c r="IW16" s="357"/>
      <c r="IX16" s="357"/>
      <c r="IY16" s="357"/>
      <c r="IZ16" s="357"/>
      <c r="JA16" s="357"/>
      <c r="JB16" s="357"/>
      <c r="JC16" s="357"/>
      <c r="JD16" s="357"/>
      <c r="JE16" s="357"/>
      <c r="JF16" s="357"/>
      <c r="JG16" s="357"/>
      <c r="JH16" s="357"/>
      <c r="JI16" s="357"/>
      <c r="JJ16" s="357"/>
      <c r="JK16" s="357"/>
      <c r="JL16" s="357"/>
      <c r="JM16" s="357"/>
      <c r="JN16" s="357"/>
      <c r="JO16" s="357"/>
      <c r="JP16" s="357"/>
      <c r="JQ16" s="357"/>
      <c r="JR16" s="357"/>
      <c r="JS16" s="357"/>
      <c r="JT16" s="357"/>
      <c r="JU16" s="357"/>
      <c r="JV16" s="357"/>
      <c r="JW16" s="357"/>
      <c r="JX16" s="357"/>
      <c r="JY16" s="357"/>
      <c r="JZ16" s="357"/>
      <c r="KA16" s="357"/>
      <c r="KB16" s="357"/>
      <c r="KC16" s="357"/>
      <c r="KD16" s="357"/>
      <c r="KE16" s="357"/>
      <c r="KF16" s="357"/>
      <c r="KG16" s="357"/>
      <c r="KH16" s="357"/>
      <c r="KI16" s="357"/>
      <c r="KJ16" s="357"/>
      <c r="KK16" s="357"/>
      <c r="KL16" s="357"/>
      <c r="KM16" s="357"/>
      <c r="KN16" s="357"/>
      <c r="KO16" s="357"/>
      <c r="KP16" s="357"/>
      <c r="KQ16" s="357"/>
      <c r="KR16" s="357"/>
      <c r="KS16" s="357"/>
      <c r="KT16" s="357"/>
      <c r="KU16" s="357"/>
      <c r="KV16" s="357"/>
      <c r="KW16" s="357"/>
      <c r="KX16" s="357"/>
      <c r="KY16" s="357"/>
      <c r="KZ16" s="357"/>
      <c r="LA16" s="357"/>
      <c r="LB16" s="357"/>
      <c r="LC16" s="357"/>
      <c r="LD16" s="357"/>
      <c r="LE16" s="357"/>
      <c r="LF16" s="357"/>
      <c r="LG16" s="357"/>
      <c r="LH16" s="357"/>
      <c r="LI16" s="357"/>
      <c r="LJ16" s="357"/>
      <c r="LK16" s="357"/>
      <c r="LL16" s="357"/>
      <c r="LM16" s="357"/>
      <c r="LN16" s="357"/>
      <c r="LO16" s="357"/>
      <c r="LP16" s="357"/>
      <c r="LQ16" s="357"/>
      <c r="LR16" s="357"/>
      <c r="LS16" s="357"/>
      <c r="LT16" s="357"/>
      <c r="LU16" s="357"/>
      <c r="LV16" s="357"/>
      <c r="LW16" s="357"/>
      <c r="LX16" s="357"/>
      <c r="LY16" s="357"/>
      <c r="LZ16" s="357"/>
      <c r="MA16" s="357"/>
      <c r="MB16" s="357"/>
      <c r="MC16" s="357"/>
      <c r="MD16" s="357"/>
      <c r="ME16" s="357"/>
      <c r="MF16" s="357"/>
      <c r="MG16" s="357"/>
      <c r="MH16" s="357"/>
      <c r="MI16" s="357"/>
      <c r="MJ16" s="357"/>
      <c r="MK16" s="357"/>
      <c r="ML16" s="357"/>
      <c r="MM16" s="357"/>
      <c r="MN16" s="357"/>
      <c r="MO16" s="357"/>
      <c r="MP16" s="357"/>
      <c r="MQ16" s="357"/>
      <c r="MR16" s="357"/>
      <c r="MS16" s="357"/>
      <c r="MT16" s="357"/>
      <c r="MU16" s="357"/>
      <c r="MV16" s="357"/>
      <c r="MW16" s="357"/>
      <c r="MX16" s="357"/>
      <c r="MY16" s="357"/>
      <c r="MZ16" s="357"/>
      <c r="NA16" s="357"/>
      <c r="NB16" s="357"/>
      <c r="NC16" s="357"/>
      <c r="ND16" s="357"/>
      <c r="NE16" s="357"/>
      <c r="NF16" s="357"/>
      <c r="NG16" s="357"/>
      <c r="NH16" s="357"/>
      <c r="NI16" s="357"/>
      <c r="NJ16" s="357"/>
      <c r="NK16" s="357"/>
      <c r="NL16" s="357"/>
      <c r="NM16" s="357"/>
      <c r="NN16" s="357"/>
      <c r="NO16" s="357"/>
      <c r="NP16" s="357"/>
      <c r="NQ16" s="357"/>
      <c r="NR16" s="357"/>
      <c r="NS16" s="357"/>
      <c r="NT16" s="357"/>
      <c r="NU16" s="357"/>
      <c r="NV16" s="357"/>
      <c r="NW16" s="357"/>
      <c r="NX16" s="357"/>
      <c r="NY16" s="357"/>
      <c r="NZ16" s="357"/>
      <c r="OA16" s="357"/>
      <c r="OB16" s="357"/>
      <c r="OC16" s="357"/>
      <c r="OD16" s="357"/>
      <c r="OE16" s="357"/>
      <c r="OF16" s="357"/>
      <c r="OG16" s="357"/>
      <c r="OH16" s="357"/>
      <c r="OI16" s="357"/>
      <c r="OJ16" s="357"/>
      <c r="OK16" s="357"/>
      <c r="OL16" s="357"/>
      <c r="OM16" s="357"/>
      <c r="ON16" s="357"/>
      <c r="OO16" s="357"/>
      <c r="OP16" s="357"/>
      <c r="OQ16" s="357"/>
      <c r="OR16" s="357"/>
      <c r="OS16" s="357"/>
      <c r="OT16" s="357"/>
      <c r="OU16" s="357"/>
      <c r="OV16" s="357"/>
      <c r="OW16" s="357"/>
      <c r="OX16" s="357"/>
      <c r="OY16" s="357"/>
      <c r="OZ16" s="357"/>
      <c r="PA16" s="357"/>
      <c r="PB16" s="357"/>
      <c r="PC16" s="357"/>
      <c r="PD16" s="357"/>
      <c r="PE16" s="357"/>
      <c r="PF16" s="357"/>
      <c r="PG16" s="357"/>
      <c r="PH16" s="357"/>
      <c r="PI16" s="357"/>
      <c r="PJ16" s="357"/>
      <c r="PK16" s="357"/>
      <c r="PL16" s="357"/>
      <c r="PM16" s="357"/>
      <c r="PN16" s="357"/>
      <c r="PO16" s="357"/>
      <c r="PP16" s="357"/>
      <c r="PQ16" s="357"/>
      <c r="PR16" s="357"/>
      <c r="PS16" s="357"/>
      <c r="PT16" s="357"/>
      <c r="PU16" s="357"/>
      <c r="PV16" s="357"/>
      <c r="PW16" s="357"/>
      <c r="PX16" s="357"/>
      <c r="PY16" s="357"/>
      <c r="PZ16" s="357"/>
      <c r="QA16" s="357"/>
      <c r="QB16" s="357"/>
      <c r="QC16" s="357"/>
      <c r="QD16" s="357"/>
      <c r="QE16" s="357"/>
      <c r="QF16" s="357"/>
      <c r="QG16" s="357"/>
      <c r="QH16" s="357"/>
      <c r="QI16" s="357"/>
      <c r="QJ16" s="357"/>
      <c r="QK16" s="357"/>
      <c r="QL16" s="357"/>
      <c r="QM16" s="357"/>
      <c r="QN16" s="357"/>
      <c r="QO16" s="357"/>
      <c r="QP16" s="357"/>
      <c r="QQ16" s="357"/>
      <c r="QR16" s="357"/>
      <c r="QS16" s="357"/>
      <c r="QT16" s="357"/>
      <c r="QU16" s="357"/>
      <c r="QV16" s="357"/>
      <c r="QW16" s="357"/>
      <c r="QX16" s="357"/>
      <c r="QY16" s="357"/>
      <c r="QZ16" s="357"/>
      <c r="RA16" s="357"/>
      <c r="RB16" s="357"/>
      <c r="RC16" s="357"/>
      <c r="RD16" s="357"/>
      <c r="RE16" s="357"/>
      <c r="RF16" s="357"/>
      <c r="RG16" s="357"/>
      <c r="RH16" s="357"/>
      <c r="RI16" s="357"/>
      <c r="RJ16" s="357"/>
      <c r="RK16" s="357"/>
      <c r="RL16" s="357"/>
      <c r="RM16" s="357"/>
      <c r="RN16" s="357"/>
      <c r="RO16" s="357"/>
      <c r="RP16" s="357"/>
      <c r="RQ16" s="357"/>
      <c r="RR16" s="357"/>
      <c r="RS16" s="357"/>
      <c r="RT16" s="357"/>
      <c r="RU16" s="357"/>
      <c r="RV16" s="357"/>
      <c r="RW16" s="357"/>
      <c r="RX16" s="357"/>
      <c r="RY16" s="357"/>
      <c r="RZ16" s="357"/>
      <c r="SA16" s="357"/>
      <c r="SB16" s="357"/>
      <c r="SC16" s="357"/>
      <c r="SD16" s="357"/>
      <c r="SE16" s="357"/>
      <c r="SF16" s="357"/>
      <c r="SG16" s="357"/>
      <c r="SH16" s="357"/>
      <c r="SI16" s="357"/>
      <c r="SJ16" s="357"/>
      <c r="SK16" s="357"/>
      <c r="SL16" s="357"/>
      <c r="SM16" s="357"/>
      <c r="SN16" s="357"/>
      <c r="SO16" s="357"/>
    </row>
    <row r="17" spans="1:509" s="367" customFormat="1" ht="12" customHeight="1" thickBot="1">
      <c r="A17" s="357"/>
      <c r="B17" s="358"/>
      <c r="C17" s="368">
        <v>4</v>
      </c>
      <c r="D17" s="719"/>
      <c r="E17" s="720"/>
      <c r="F17" s="720"/>
      <c r="G17" s="720"/>
      <c r="H17" s="720"/>
      <c r="I17" s="720"/>
      <c r="J17" s="721"/>
      <c r="K17" s="358"/>
      <c r="L17" s="378"/>
      <c r="M17" s="379"/>
      <c r="N17" s="380"/>
      <c r="O17" s="381"/>
      <c r="P17" s="382"/>
      <c r="Q17" s="383"/>
      <c r="R17" s="384"/>
      <c r="S17" s="385"/>
      <c r="T17" s="386"/>
      <c r="U17" s="364"/>
      <c r="V17" s="365"/>
      <c r="W17" s="365"/>
      <c r="X17" s="365"/>
      <c r="Y17" s="365"/>
      <c r="Z17" s="365"/>
      <c r="AA17" s="365"/>
      <c r="AB17" s="365"/>
      <c r="AC17" s="365"/>
      <c r="AD17" s="365"/>
      <c r="AE17" s="365"/>
      <c r="AF17" s="365"/>
      <c r="AG17" s="365"/>
      <c r="AH17" s="365"/>
      <c r="AI17" s="365"/>
      <c r="AJ17" s="365"/>
      <c r="AK17" s="365"/>
      <c r="AL17" s="365"/>
      <c r="AM17" s="365"/>
      <c r="AN17" s="365"/>
      <c r="AO17" s="365"/>
      <c r="AP17" s="365"/>
      <c r="AQ17" s="365"/>
      <c r="AR17" s="365"/>
      <c r="AS17" s="365"/>
      <c r="AT17" s="365"/>
      <c r="AU17" s="365"/>
      <c r="AV17" s="365"/>
      <c r="AW17" s="365"/>
      <c r="AX17" s="365"/>
      <c r="AY17" s="365"/>
      <c r="AZ17" s="365"/>
      <c r="BA17" s="365"/>
      <c r="BB17" s="365"/>
      <c r="BC17" s="365"/>
      <c r="BD17" s="365"/>
      <c r="BE17" s="365"/>
      <c r="BF17" s="365"/>
      <c r="BG17" s="365"/>
      <c r="BH17" s="365"/>
      <c r="BI17" s="365"/>
      <c r="BJ17" s="365"/>
      <c r="BK17" s="365"/>
      <c r="BL17" s="365"/>
      <c r="BM17" s="365"/>
      <c r="BN17" s="365"/>
      <c r="BO17" s="365"/>
      <c r="BP17" s="365"/>
      <c r="BQ17" s="365"/>
      <c r="BR17" s="365"/>
      <c r="BS17" s="365"/>
      <c r="BT17" s="365"/>
      <c r="BU17" s="365"/>
      <c r="BV17" s="365"/>
      <c r="BW17" s="365"/>
      <c r="BX17" s="365"/>
      <c r="BY17" s="365"/>
      <c r="BZ17" s="365"/>
      <c r="CA17" s="365"/>
      <c r="CB17" s="365"/>
      <c r="CC17" s="365"/>
      <c r="CD17" s="365"/>
      <c r="CE17" s="365"/>
      <c r="CF17" s="365"/>
      <c r="CG17" s="365"/>
      <c r="CH17" s="365"/>
      <c r="CI17" s="365"/>
      <c r="CJ17" s="365"/>
      <c r="CK17" s="365"/>
      <c r="CL17" s="365"/>
      <c r="CM17" s="365"/>
      <c r="CN17" s="365"/>
      <c r="CO17" s="365"/>
      <c r="CP17" s="365"/>
      <c r="CQ17" s="365"/>
      <c r="CR17" s="365"/>
      <c r="CS17" s="365"/>
      <c r="CT17" s="365"/>
      <c r="CU17" s="365"/>
      <c r="CV17" s="365"/>
      <c r="CW17" s="365"/>
      <c r="CX17" s="365"/>
      <c r="CY17" s="365"/>
      <c r="CZ17" s="365"/>
      <c r="DA17" s="365"/>
      <c r="DB17" s="365"/>
      <c r="DC17" s="365"/>
      <c r="DD17" s="365"/>
      <c r="DE17" s="365"/>
      <c r="DF17" s="365"/>
      <c r="DG17" s="365"/>
      <c r="DH17" s="365"/>
      <c r="DI17" s="365"/>
      <c r="DJ17" s="365"/>
      <c r="DK17" s="365"/>
      <c r="DL17" s="365"/>
      <c r="DM17" s="365"/>
      <c r="DN17" s="365"/>
      <c r="DO17" s="365"/>
      <c r="DP17" s="365"/>
      <c r="DQ17" s="365"/>
      <c r="DR17" s="365"/>
      <c r="DS17" s="365"/>
      <c r="DT17" s="365"/>
      <c r="DU17" s="365"/>
      <c r="DV17" s="365"/>
      <c r="DW17" s="365"/>
      <c r="DX17" s="365"/>
      <c r="DY17" s="365"/>
      <c r="DZ17" s="365"/>
      <c r="EA17" s="365"/>
      <c r="EB17" s="365"/>
      <c r="EC17" s="365"/>
      <c r="ED17" s="365"/>
      <c r="EE17" s="365"/>
      <c r="EF17" s="365"/>
      <c r="EG17" s="365"/>
      <c r="EH17" s="365"/>
      <c r="EI17" s="365"/>
      <c r="EJ17" s="365"/>
      <c r="EK17" s="365"/>
      <c r="EL17" s="365"/>
      <c r="EM17" s="365"/>
      <c r="EN17" s="365"/>
      <c r="EO17" s="365"/>
      <c r="EP17" s="365"/>
      <c r="EQ17" s="365"/>
      <c r="ER17" s="365"/>
      <c r="ES17" s="365"/>
      <c r="ET17" s="365"/>
      <c r="EU17" s="365"/>
      <c r="EV17" s="365"/>
      <c r="EW17" s="365"/>
      <c r="EX17" s="365"/>
      <c r="EY17" s="365"/>
      <c r="EZ17" s="365"/>
      <c r="FA17" s="365"/>
      <c r="FB17" s="365"/>
      <c r="FC17" s="365"/>
      <c r="FD17" s="365"/>
      <c r="FE17" s="365"/>
      <c r="FF17" s="365"/>
      <c r="FG17" s="365"/>
      <c r="FH17" s="365"/>
      <c r="FI17" s="365"/>
      <c r="FJ17" s="365"/>
      <c r="FK17" s="365"/>
      <c r="FL17" s="365"/>
      <c r="FM17" s="365"/>
      <c r="FN17" s="365"/>
      <c r="FO17" s="365"/>
      <c r="FP17" s="365"/>
      <c r="FQ17" s="365"/>
      <c r="FR17" s="365"/>
      <c r="FS17" s="365"/>
      <c r="FT17" s="365"/>
      <c r="FU17" s="365"/>
      <c r="FV17" s="365"/>
      <c r="FW17" s="365"/>
      <c r="FX17" s="365"/>
      <c r="FY17" s="365"/>
      <c r="FZ17" s="365"/>
      <c r="GA17" s="365"/>
      <c r="GB17" s="365"/>
      <c r="GC17" s="365"/>
      <c r="GD17" s="365"/>
      <c r="GE17" s="365"/>
      <c r="GF17" s="365"/>
      <c r="GG17" s="365"/>
      <c r="GH17" s="365"/>
      <c r="GI17" s="365"/>
      <c r="GJ17" s="365"/>
      <c r="GK17" s="365"/>
      <c r="GL17" s="365"/>
      <c r="GM17" s="365"/>
      <c r="GN17" s="365"/>
      <c r="GO17" s="365"/>
      <c r="GP17" s="365"/>
      <c r="GQ17" s="365"/>
      <c r="GR17" s="365"/>
      <c r="GS17" s="365"/>
      <c r="GT17" s="365"/>
      <c r="GU17" s="365"/>
      <c r="GV17" s="365"/>
      <c r="GW17" s="365"/>
      <c r="GX17" s="365"/>
      <c r="GY17" s="365"/>
      <c r="GZ17" s="365"/>
      <c r="HA17" s="365"/>
      <c r="HB17" s="365"/>
      <c r="HC17" s="365"/>
      <c r="HD17" s="365"/>
      <c r="HE17" s="365"/>
      <c r="HF17" s="365"/>
      <c r="HG17" s="365"/>
      <c r="HH17" s="365"/>
      <c r="HI17" s="365"/>
      <c r="HJ17" s="365"/>
      <c r="HK17" s="365"/>
      <c r="HL17" s="365"/>
      <c r="HM17" s="366"/>
      <c r="HN17" s="366"/>
      <c r="HO17" s="366"/>
      <c r="HP17" s="366"/>
      <c r="HQ17" s="366"/>
      <c r="HR17" s="366"/>
      <c r="HS17" s="366"/>
      <c r="HT17" s="366"/>
      <c r="HU17" s="357"/>
      <c r="HV17" s="357"/>
      <c r="HW17" s="357"/>
      <c r="HX17" s="357"/>
      <c r="HY17" s="357"/>
      <c r="HZ17" s="357"/>
      <c r="IA17" s="357"/>
      <c r="IB17" s="357"/>
      <c r="IC17" s="357"/>
      <c r="ID17" s="357"/>
      <c r="IE17" s="357"/>
      <c r="IF17" s="357"/>
      <c r="IG17" s="357"/>
      <c r="IH17" s="357"/>
      <c r="II17" s="357"/>
      <c r="IJ17" s="357"/>
      <c r="IK17" s="357"/>
      <c r="IL17" s="357"/>
      <c r="IM17" s="357"/>
      <c r="IN17" s="357"/>
      <c r="IO17" s="357"/>
      <c r="IP17" s="357"/>
      <c r="IQ17" s="357"/>
      <c r="IR17" s="357"/>
      <c r="IS17" s="357"/>
      <c r="IT17" s="357"/>
      <c r="IU17" s="357"/>
      <c r="IV17" s="357"/>
      <c r="IW17" s="357"/>
      <c r="IX17" s="357"/>
      <c r="IY17" s="357"/>
      <c r="IZ17" s="357"/>
      <c r="JA17" s="357"/>
      <c r="JB17" s="357"/>
      <c r="JC17" s="357"/>
      <c r="JD17" s="357"/>
      <c r="JE17" s="357"/>
      <c r="JF17" s="357"/>
      <c r="JG17" s="357"/>
      <c r="JH17" s="357"/>
      <c r="JI17" s="357"/>
      <c r="JJ17" s="357"/>
      <c r="JK17" s="357"/>
      <c r="JL17" s="357"/>
      <c r="JM17" s="357"/>
      <c r="JN17" s="357"/>
      <c r="JO17" s="357"/>
      <c r="JP17" s="357"/>
      <c r="JQ17" s="357"/>
      <c r="JR17" s="357"/>
      <c r="JS17" s="357"/>
      <c r="JT17" s="357"/>
      <c r="JU17" s="357"/>
      <c r="JV17" s="357"/>
      <c r="JW17" s="357"/>
      <c r="JX17" s="357"/>
      <c r="JY17" s="357"/>
      <c r="JZ17" s="357"/>
      <c r="KA17" s="357"/>
      <c r="KB17" s="357"/>
      <c r="KC17" s="357"/>
      <c r="KD17" s="357"/>
      <c r="KE17" s="357"/>
      <c r="KF17" s="357"/>
      <c r="KG17" s="357"/>
      <c r="KH17" s="357"/>
      <c r="KI17" s="357"/>
      <c r="KJ17" s="357"/>
      <c r="KK17" s="357"/>
      <c r="KL17" s="357"/>
      <c r="KM17" s="357"/>
      <c r="KN17" s="357"/>
      <c r="KO17" s="357"/>
      <c r="KP17" s="357"/>
      <c r="KQ17" s="357"/>
      <c r="KR17" s="357"/>
      <c r="KS17" s="357"/>
      <c r="KT17" s="357"/>
      <c r="KU17" s="357"/>
      <c r="KV17" s="357"/>
      <c r="KW17" s="357"/>
      <c r="KX17" s="357"/>
      <c r="KY17" s="357"/>
      <c r="KZ17" s="357"/>
      <c r="LA17" s="357"/>
      <c r="LB17" s="357"/>
      <c r="LC17" s="357"/>
      <c r="LD17" s="357"/>
      <c r="LE17" s="357"/>
      <c r="LF17" s="357"/>
      <c r="LG17" s="357"/>
      <c r="LH17" s="357"/>
      <c r="LI17" s="357"/>
      <c r="LJ17" s="357"/>
      <c r="LK17" s="357"/>
      <c r="LL17" s="357"/>
      <c r="LM17" s="357"/>
      <c r="LN17" s="357"/>
      <c r="LO17" s="357"/>
      <c r="LP17" s="357"/>
      <c r="LQ17" s="357"/>
      <c r="LR17" s="357"/>
      <c r="LS17" s="357"/>
      <c r="LT17" s="357"/>
      <c r="LU17" s="357"/>
      <c r="LV17" s="357"/>
      <c r="LW17" s="357"/>
      <c r="LX17" s="357"/>
      <c r="LY17" s="357"/>
      <c r="LZ17" s="357"/>
      <c r="MA17" s="357"/>
      <c r="MB17" s="357"/>
      <c r="MC17" s="357"/>
      <c r="MD17" s="357"/>
      <c r="ME17" s="357"/>
      <c r="MF17" s="357"/>
      <c r="MG17" s="357"/>
      <c r="MH17" s="357"/>
      <c r="MI17" s="357"/>
      <c r="MJ17" s="357"/>
      <c r="MK17" s="357"/>
      <c r="ML17" s="357"/>
      <c r="MM17" s="357"/>
      <c r="MN17" s="357"/>
      <c r="MO17" s="357"/>
      <c r="MP17" s="357"/>
      <c r="MQ17" s="357"/>
      <c r="MR17" s="357"/>
      <c r="MS17" s="357"/>
      <c r="MT17" s="357"/>
      <c r="MU17" s="357"/>
      <c r="MV17" s="357"/>
      <c r="MW17" s="357"/>
      <c r="MX17" s="357"/>
      <c r="MY17" s="357"/>
      <c r="MZ17" s="357"/>
      <c r="NA17" s="357"/>
      <c r="NB17" s="357"/>
      <c r="NC17" s="357"/>
      <c r="ND17" s="357"/>
      <c r="NE17" s="357"/>
      <c r="NF17" s="357"/>
      <c r="NG17" s="357"/>
      <c r="NH17" s="357"/>
      <c r="NI17" s="357"/>
      <c r="NJ17" s="357"/>
      <c r="NK17" s="357"/>
      <c r="NL17" s="357"/>
      <c r="NM17" s="357"/>
      <c r="NN17" s="357"/>
      <c r="NO17" s="357"/>
      <c r="NP17" s="357"/>
      <c r="NQ17" s="357"/>
      <c r="NR17" s="357"/>
      <c r="NS17" s="357"/>
      <c r="NT17" s="357"/>
      <c r="NU17" s="357"/>
      <c r="NV17" s="357"/>
      <c r="NW17" s="357"/>
      <c r="NX17" s="357"/>
      <c r="NY17" s="357"/>
      <c r="NZ17" s="357"/>
      <c r="OA17" s="357"/>
      <c r="OB17" s="357"/>
      <c r="OC17" s="357"/>
      <c r="OD17" s="357"/>
      <c r="OE17" s="357"/>
      <c r="OF17" s="357"/>
      <c r="OG17" s="357"/>
      <c r="OH17" s="357"/>
      <c r="OI17" s="357"/>
      <c r="OJ17" s="357"/>
      <c r="OK17" s="357"/>
      <c r="OL17" s="357"/>
      <c r="OM17" s="357"/>
      <c r="ON17" s="357"/>
      <c r="OO17" s="357"/>
      <c r="OP17" s="357"/>
      <c r="OQ17" s="357"/>
      <c r="OR17" s="357"/>
      <c r="OS17" s="357"/>
      <c r="OT17" s="357"/>
      <c r="OU17" s="357"/>
      <c r="OV17" s="357"/>
      <c r="OW17" s="357"/>
      <c r="OX17" s="357"/>
      <c r="OY17" s="357"/>
      <c r="OZ17" s="357"/>
      <c r="PA17" s="357"/>
      <c r="PB17" s="357"/>
      <c r="PC17" s="357"/>
      <c r="PD17" s="357"/>
      <c r="PE17" s="357"/>
      <c r="PF17" s="357"/>
      <c r="PG17" s="357"/>
      <c r="PH17" s="357"/>
      <c r="PI17" s="357"/>
      <c r="PJ17" s="357"/>
      <c r="PK17" s="357"/>
      <c r="PL17" s="357"/>
      <c r="PM17" s="357"/>
      <c r="PN17" s="357"/>
      <c r="PO17" s="357"/>
      <c r="PP17" s="357"/>
      <c r="PQ17" s="357"/>
      <c r="PR17" s="357"/>
      <c r="PS17" s="357"/>
      <c r="PT17" s="357"/>
      <c r="PU17" s="357"/>
      <c r="PV17" s="357"/>
      <c r="PW17" s="357"/>
      <c r="PX17" s="357"/>
      <c r="PY17" s="357"/>
      <c r="PZ17" s="357"/>
      <c r="QA17" s="357"/>
      <c r="QB17" s="357"/>
      <c r="QC17" s="357"/>
      <c r="QD17" s="357"/>
      <c r="QE17" s="357"/>
      <c r="QF17" s="357"/>
      <c r="QG17" s="357"/>
      <c r="QH17" s="357"/>
      <c r="QI17" s="357"/>
      <c r="QJ17" s="357"/>
      <c r="QK17" s="357"/>
      <c r="QL17" s="357"/>
      <c r="QM17" s="357"/>
      <c r="QN17" s="357"/>
      <c r="QO17" s="357"/>
      <c r="QP17" s="357"/>
      <c r="QQ17" s="357"/>
      <c r="QR17" s="357"/>
      <c r="QS17" s="357"/>
      <c r="QT17" s="357"/>
      <c r="QU17" s="357"/>
      <c r="QV17" s="357"/>
      <c r="QW17" s="357"/>
      <c r="QX17" s="357"/>
      <c r="QY17" s="357"/>
      <c r="QZ17" s="357"/>
      <c r="RA17" s="357"/>
      <c r="RB17" s="357"/>
      <c r="RC17" s="357"/>
      <c r="RD17" s="357"/>
      <c r="RE17" s="357"/>
      <c r="RF17" s="357"/>
      <c r="RG17" s="357"/>
      <c r="RH17" s="357"/>
      <c r="RI17" s="357"/>
      <c r="RJ17" s="357"/>
      <c r="RK17" s="357"/>
      <c r="RL17" s="357"/>
      <c r="RM17" s="357"/>
      <c r="RN17" s="357"/>
      <c r="RO17" s="357"/>
      <c r="RP17" s="357"/>
      <c r="RQ17" s="357"/>
      <c r="RR17" s="357"/>
      <c r="RS17" s="357"/>
      <c r="RT17" s="357"/>
      <c r="RU17" s="357"/>
      <c r="RV17" s="357"/>
      <c r="RW17" s="357"/>
      <c r="RX17" s="357"/>
      <c r="RY17" s="357"/>
      <c r="RZ17" s="357"/>
      <c r="SA17" s="357"/>
      <c r="SB17" s="357"/>
      <c r="SC17" s="357"/>
      <c r="SD17" s="357"/>
      <c r="SE17" s="357"/>
      <c r="SF17" s="357"/>
      <c r="SG17" s="357"/>
      <c r="SH17" s="357"/>
      <c r="SI17" s="357"/>
      <c r="SJ17" s="357"/>
      <c r="SK17" s="357"/>
      <c r="SL17" s="357"/>
      <c r="SM17" s="357"/>
      <c r="SN17" s="357"/>
      <c r="SO17" s="357"/>
    </row>
    <row r="18" spans="1:509" s="367" customFormat="1" ht="12.75" thickBot="1">
      <c r="A18" s="357"/>
      <c r="B18" s="358"/>
      <c r="C18" s="368">
        <v>5</v>
      </c>
      <c r="D18" s="719"/>
      <c r="E18" s="720"/>
      <c r="F18" s="720"/>
      <c r="G18" s="720"/>
      <c r="H18" s="720"/>
      <c r="I18" s="720"/>
      <c r="J18" s="721"/>
      <c r="K18" s="364"/>
      <c r="L18" s="378"/>
      <c r="M18" s="379"/>
      <c r="N18" s="380"/>
      <c r="O18" s="381"/>
      <c r="P18" s="382"/>
      <c r="Q18" s="383"/>
      <c r="R18" s="384"/>
      <c r="S18" s="385"/>
      <c r="T18" s="386"/>
      <c r="U18" s="364"/>
      <c r="V18" s="365"/>
      <c r="W18" s="365"/>
      <c r="X18" s="365"/>
      <c r="Y18" s="365"/>
      <c r="Z18" s="365"/>
      <c r="AA18" s="365"/>
      <c r="AB18" s="365"/>
      <c r="AC18" s="365"/>
      <c r="AD18" s="365"/>
      <c r="AE18" s="365"/>
      <c r="AF18" s="365"/>
      <c r="AG18" s="365"/>
      <c r="AH18" s="365"/>
      <c r="AI18" s="365"/>
      <c r="AJ18" s="365"/>
      <c r="AK18" s="365"/>
      <c r="AL18" s="365"/>
      <c r="AM18" s="365"/>
      <c r="AN18" s="365"/>
      <c r="AO18" s="365"/>
      <c r="AP18" s="365"/>
      <c r="AQ18" s="365"/>
      <c r="AR18" s="365"/>
      <c r="AS18" s="365"/>
      <c r="AT18" s="365"/>
      <c r="AU18" s="365"/>
      <c r="AV18" s="365"/>
      <c r="AW18" s="365"/>
      <c r="AX18" s="365"/>
      <c r="AY18" s="365"/>
      <c r="AZ18" s="365"/>
      <c r="BA18" s="365"/>
      <c r="BB18" s="365"/>
      <c r="BC18" s="365"/>
      <c r="BD18" s="365"/>
      <c r="BE18" s="365"/>
      <c r="BF18" s="365"/>
      <c r="BG18" s="365"/>
      <c r="BH18" s="365"/>
      <c r="BI18" s="365"/>
      <c r="BJ18" s="365"/>
      <c r="BK18" s="365"/>
      <c r="BL18" s="365"/>
      <c r="BM18" s="365"/>
      <c r="BN18" s="365"/>
      <c r="BO18" s="365"/>
      <c r="BP18" s="365"/>
      <c r="BQ18" s="365"/>
      <c r="BR18" s="365"/>
      <c r="BS18" s="365"/>
      <c r="BT18" s="365"/>
      <c r="BU18" s="365"/>
      <c r="BV18" s="365"/>
      <c r="BW18" s="365"/>
      <c r="BX18" s="365"/>
      <c r="BY18" s="365"/>
      <c r="BZ18" s="365"/>
      <c r="CA18" s="365"/>
      <c r="CB18" s="365"/>
      <c r="CC18" s="365"/>
      <c r="CD18" s="365"/>
      <c r="CE18" s="365"/>
      <c r="CF18" s="365"/>
      <c r="CG18" s="365"/>
      <c r="CH18" s="365"/>
      <c r="CI18" s="365"/>
      <c r="CJ18" s="365"/>
      <c r="CK18" s="365"/>
      <c r="CL18" s="365"/>
      <c r="CM18" s="365"/>
      <c r="CN18" s="365"/>
      <c r="CO18" s="365"/>
      <c r="CP18" s="365"/>
      <c r="CQ18" s="365"/>
      <c r="CR18" s="365"/>
      <c r="CS18" s="365"/>
      <c r="CT18" s="365"/>
      <c r="CU18" s="365"/>
      <c r="CV18" s="365"/>
      <c r="CW18" s="365"/>
      <c r="CX18" s="365"/>
      <c r="CY18" s="365"/>
      <c r="CZ18" s="365"/>
      <c r="DA18" s="365"/>
      <c r="DB18" s="365"/>
      <c r="DC18" s="365"/>
      <c r="DD18" s="365"/>
      <c r="DE18" s="365"/>
      <c r="DF18" s="365"/>
      <c r="DG18" s="365"/>
      <c r="DH18" s="365"/>
      <c r="DI18" s="365"/>
      <c r="DJ18" s="365"/>
      <c r="DK18" s="365"/>
      <c r="DL18" s="365"/>
      <c r="DM18" s="365"/>
      <c r="DN18" s="365"/>
      <c r="DO18" s="365"/>
      <c r="DP18" s="365"/>
      <c r="DQ18" s="365"/>
      <c r="DR18" s="365"/>
      <c r="DS18" s="365"/>
      <c r="DT18" s="365"/>
      <c r="DU18" s="365"/>
      <c r="DV18" s="365"/>
      <c r="DW18" s="365"/>
      <c r="DX18" s="365"/>
      <c r="DY18" s="365"/>
      <c r="DZ18" s="365"/>
      <c r="EA18" s="365"/>
      <c r="EB18" s="365"/>
      <c r="EC18" s="365"/>
      <c r="ED18" s="365"/>
      <c r="EE18" s="365"/>
      <c r="EF18" s="365"/>
      <c r="EG18" s="365"/>
      <c r="EH18" s="365"/>
      <c r="EI18" s="365"/>
      <c r="EJ18" s="365"/>
      <c r="EK18" s="365"/>
      <c r="EL18" s="365"/>
      <c r="EM18" s="365"/>
      <c r="EN18" s="365"/>
      <c r="EO18" s="365"/>
      <c r="EP18" s="365"/>
      <c r="EQ18" s="365"/>
      <c r="ER18" s="365"/>
      <c r="ES18" s="365"/>
      <c r="ET18" s="365"/>
      <c r="EU18" s="365"/>
      <c r="EV18" s="365"/>
      <c r="EW18" s="365"/>
      <c r="EX18" s="365"/>
      <c r="EY18" s="365"/>
      <c r="EZ18" s="365"/>
      <c r="FA18" s="365"/>
      <c r="FB18" s="365"/>
      <c r="FC18" s="365"/>
      <c r="FD18" s="365"/>
      <c r="FE18" s="365"/>
      <c r="FF18" s="365"/>
      <c r="FG18" s="365"/>
      <c r="FH18" s="365"/>
      <c r="FI18" s="365"/>
      <c r="FJ18" s="365"/>
      <c r="FK18" s="365"/>
      <c r="FL18" s="365"/>
      <c r="FM18" s="365"/>
      <c r="FN18" s="365"/>
      <c r="FO18" s="365"/>
      <c r="FP18" s="365"/>
      <c r="FQ18" s="365"/>
      <c r="FR18" s="365"/>
      <c r="FS18" s="365"/>
      <c r="FT18" s="365"/>
      <c r="FU18" s="365"/>
      <c r="FV18" s="365"/>
      <c r="FW18" s="365"/>
      <c r="FX18" s="365"/>
      <c r="FY18" s="365"/>
      <c r="FZ18" s="365"/>
      <c r="GA18" s="365"/>
      <c r="GB18" s="365"/>
      <c r="GC18" s="365"/>
      <c r="GD18" s="365"/>
      <c r="GE18" s="365"/>
      <c r="GF18" s="365"/>
      <c r="GG18" s="365"/>
      <c r="GH18" s="365"/>
      <c r="GI18" s="365"/>
      <c r="GJ18" s="365"/>
      <c r="GK18" s="365"/>
      <c r="GL18" s="365"/>
      <c r="GM18" s="365"/>
      <c r="GN18" s="365"/>
      <c r="GO18" s="365"/>
      <c r="GP18" s="365"/>
      <c r="GQ18" s="365"/>
      <c r="GR18" s="365"/>
      <c r="GS18" s="365"/>
      <c r="GT18" s="365"/>
      <c r="GU18" s="365"/>
      <c r="GV18" s="365"/>
      <c r="GW18" s="365"/>
      <c r="GX18" s="365"/>
      <c r="GY18" s="365"/>
      <c r="GZ18" s="365"/>
      <c r="HA18" s="365"/>
      <c r="HB18" s="365"/>
      <c r="HC18" s="365"/>
      <c r="HD18" s="365"/>
      <c r="HE18" s="365"/>
      <c r="HF18" s="365"/>
      <c r="HG18" s="365"/>
      <c r="HH18" s="365"/>
      <c r="HI18" s="365"/>
      <c r="HJ18" s="365"/>
      <c r="HK18" s="365"/>
      <c r="HL18" s="365"/>
      <c r="HM18" s="366"/>
      <c r="HN18" s="366"/>
      <c r="HO18" s="366"/>
      <c r="HP18" s="366"/>
      <c r="HQ18" s="366"/>
      <c r="HR18" s="366"/>
      <c r="HS18" s="366"/>
      <c r="HT18" s="366"/>
      <c r="HU18" s="357"/>
      <c r="HV18" s="357"/>
      <c r="HW18" s="357"/>
      <c r="HX18" s="357"/>
      <c r="HY18" s="357"/>
      <c r="HZ18" s="357"/>
      <c r="IA18" s="357"/>
      <c r="IB18" s="357"/>
      <c r="IC18" s="357"/>
      <c r="ID18" s="357"/>
      <c r="IE18" s="357"/>
      <c r="IF18" s="357"/>
      <c r="IG18" s="357"/>
      <c r="IH18" s="357"/>
      <c r="II18" s="357"/>
      <c r="IJ18" s="357"/>
      <c r="IK18" s="357"/>
      <c r="IL18" s="357"/>
      <c r="IM18" s="357"/>
      <c r="IN18" s="357"/>
      <c r="IO18" s="357"/>
      <c r="IP18" s="357"/>
      <c r="IQ18" s="357"/>
      <c r="IR18" s="357"/>
      <c r="IS18" s="357"/>
      <c r="IT18" s="357"/>
      <c r="IU18" s="357"/>
      <c r="IV18" s="357"/>
      <c r="IW18" s="357"/>
      <c r="IX18" s="357"/>
      <c r="IY18" s="357"/>
      <c r="IZ18" s="357"/>
      <c r="JA18" s="357"/>
      <c r="JB18" s="357"/>
      <c r="JC18" s="357"/>
      <c r="JD18" s="357"/>
      <c r="JE18" s="357"/>
      <c r="JF18" s="357"/>
      <c r="JG18" s="357"/>
      <c r="JH18" s="357"/>
      <c r="JI18" s="357"/>
      <c r="JJ18" s="357"/>
      <c r="JK18" s="357"/>
      <c r="JL18" s="357"/>
      <c r="JM18" s="357"/>
      <c r="JN18" s="357"/>
      <c r="JO18" s="357"/>
      <c r="JP18" s="357"/>
      <c r="JQ18" s="357"/>
      <c r="JR18" s="357"/>
      <c r="JS18" s="357"/>
      <c r="JT18" s="357"/>
      <c r="JU18" s="357"/>
      <c r="JV18" s="357"/>
      <c r="JW18" s="357"/>
      <c r="JX18" s="357"/>
      <c r="JY18" s="357"/>
      <c r="JZ18" s="357"/>
      <c r="KA18" s="357"/>
      <c r="KB18" s="357"/>
      <c r="KC18" s="357"/>
      <c r="KD18" s="357"/>
      <c r="KE18" s="357"/>
      <c r="KF18" s="357"/>
      <c r="KG18" s="357"/>
      <c r="KH18" s="357"/>
      <c r="KI18" s="357"/>
      <c r="KJ18" s="357"/>
      <c r="KK18" s="357"/>
      <c r="KL18" s="357"/>
      <c r="KM18" s="357"/>
      <c r="KN18" s="357"/>
      <c r="KO18" s="357"/>
      <c r="KP18" s="357"/>
      <c r="KQ18" s="357"/>
      <c r="KR18" s="357"/>
      <c r="KS18" s="357"/>
      <c r="KT18" s="357"/>
      <c r="KU18" s="357"/>
      <c r="KV18" s="357"/>
      <c r="KW18" s="357"/>
      <c r="KX18" s="357"/>
      <c r="KY18" s="357"/>
      <c r="KZ18" s="357"/>
      <c r="LA18" s="357"/>
      <c r="LB18" s="357"/>
      <c r="LC18" s="357"/>
      <c r="LD18" s="357"/>
      <c r="LE18" s="357"/>
      <c r="LF18" s="357"/>
      <c r="LG18" s="357"/>
      <c r="LH18" s="357"/>
      <c r="LI18" s="357"/>
      <c r="LJ18" s="357"/>
      <c r="LK18" s="357"/>
      <c r="LL18" s="357"/>
      <c r="LM18" s="357"/>
      <c r="LN18" s="357"/>
      <c r="LO18" s="357"/>
      <c r="LP18" s="357"/>
      <c r="LQ18" s="357"/>
      <c r="LR18" s="357"/>
      <c r="LS18" s="357"/>
      <c r="LT18" s="357"/>
      <c r="LU18" s="357"/>
      <c r="LV18" s="357"/>
      <c r="LW18" s="357"/>
      <c r="LX18" s="357"/>
      <c r="LY18" s="357"/>
      <c r="LZ18" s="357"/>
      <c r="MA18" s="357"/>
      <c r="MB18" s="357"/>
      <c r="MC18" s="357"/>
      <c r="MD18" s="357"/>
      <c r="ME18" s="357"/>
      <c r="MF18" s="357"/>
      <c r="MG18" s="357"/>
      <c r="MH18" s="357"/>
      <c r="MI18" s="357"/>
      <c r="MJ18" s="357"/>
      <c r="MK18" s="357"/>
      <c r="ML18" s="357"/>
      <c r="MM18" s="357"/>
      <c r="MN18" s="357"/>
      <c r="MO18" s="357"/>
      <c r="MP18" s="357"/>
      <c r="MQ18" s="357"/>
      <c r="MR18" s="357"/>
      <c r="MS18" s="357"/>
      <c r="MT18" s="357"/>
      <c r="MU18" s="357"/>
      <c r="MV18" s="357"/>
      <c r="MW18" s="357"/>
      <c r="MX18" s="357"/>
      <c r="MY18" s="357"/>
      <c r="MZ18" s="357"/>
      <c r="NA18" s="357"/>
      <c r="NB18" s="357"/>
      <c r="NC18" s="357"/>
      <c r="ND18" s="357"/>
      <c r="NE18" s="357"/>
      <c r="NF18" s="357"/>
      <c r="NG18" s="357"/>
      <c r="NH18" s="357"/>
      <c r="NI18" s="357"/>
      <c r="NJ18" s="357"/>
      <c r="NK18" s="357"/>
      <c r="NL18" s="357"/>
      <c r="NM18" s="357"/>
      <c r="NN18" s="357"/>
      <c r="NO18" s="357"/>
      <c r="NP18" s="357"/>
      <c r="NQ18" s="357"/>
      <c r="NR18" s="357"/>
      <c r="NS18" s="357"/>
      <c r="NT18" s="357"/>
      <c r="NU18" s="357"/>
      <c r="NV18" s="357"/>
      <c r="NW18" s="357"/>
      <c r="NX18" s="357"/>
      <c r="NY18" s="357"/>
      <c r="NZ18" s="357"/>
      <c r="OA18" s="357"/>
      <c r="OB18" s="357"/>
      <c r="OC18" s="357"/>
      <c r="OD18" s="357"/>
      <c r="OE18" s="357"/>
      <c r="OF18" s="357"/>
      <c r="OG18" s="357"/>
      <c r="OH18" s="357"/>
      <c r="OI18" s="357"/>
      <c r="OJ18" s="357"/>
      <c r="OK18" s="357"/>
      <c r="OL18" s="357"/>
      <c r="OM18" s="357"/>
      <c r="ON18" s="357"/>
      <c r="OO18" s="357"/>
      <c r="OP18" s="357"/>
      <c r="OQ18" s="357"/>
      <c r="OR18" s="357"/>
      <c r="OS18" s="357"/>
      <c r="OT18" s="357"/>
      <c r="OU18" s="357"/>
      <c r="OV18" s="357"/>
      <c r="OW18" s="357"/>
      <c r="OX18" s="357"/>
      <c r="OY18" s="357"/>
      <c r="OZ18" s="357"/>
      <c r="PA18" s="357"/>
      <c r="PB18" s="357"/>
      <c r="PC18" s="357"/>
      <c r="PD18" s="357"/>
      <c r="PE18" s="357"/>
      <c r="PF18" s="357"/>
      <c r="PG18" s="357"/>
      <c r="PH18" s="357"/>
      <c r="PI18" s="357"/>
      <c r="PJ18" s="357"/>
      <c r="PK18" s="357"/>
      <c r="PL18" s="357"/>
      <c r="PM18" s="357"/>
      <c r="PN18" s="357"/>
      <c r="PO18" s="357"/>
      <c r="PP18" s="357"/>
      <c r="PQ18" s="357"/>
      <c r="PR18" s="357"/>
      <c r="PS18" s="357"/>
      <c r="PT18" s="357"/>
      <c r="PU18" s="357"/>
      <c r="PV18" s="357"/>
      <c r="PW18" s="357"/>
      <c r="PX18" s="357"/>
      <c r="PY18" s="357"/>
      <c r="PZ18" s="357"/>
      <c r="QA18" s="357"/>
      <c r="QB18" s="357"/>
      <c r="QC18" s="357"/>
      <c r="QD18" s="357"/>
      <c r="QE18" s="357"/>
      <c r="QF18" s="357"/>
      <c r="QG18" s="357"/>
      <c r="QH18" s="357"/>
      <c r="QI18" s="357"/>
      <c r="QJ18" s="357"/>
      <c r="QK18" s="357"/>
      <c r="QL18" s="357"/>
      <c r="QM18" s="357"/>
      <c r="QN18" s="357"/>
      <c r="QO18" s="357"/>
      <c r="QP18" s="357"/>
      <c r="QQ18" s="357"/>
      <c r="QR18" s="357"/>
      <c r="QS18" s="357"/>
      <c r="QT18" s="357"/>
      <c r="QU18" s="357"/>
      <c r="QV18" s="357"/>
      <c r="QW18" s="357"/>
      <c r="QX18" s="357"/>
      <c r="QY18" s="357"/>
      <c r="QZ18" s="357"/>
      <c r="RA18" s="357"/>
      <c r="RB18" s="357"/>
      <c r="RC18" s="357"/>
      <c r="RD18" s="357"/>
      <c r="RE18" s="357"/>
      <c r="RF18" s="357"/>
      <c r="RG18" s="357"/>
      <c r="RH18" s="357"/>
      <c r="RI18" s="357"/>
      <c r="RJ18" s="357"/>
      <c r="RK18" s="357"/>
      <c r="RL18" s="357"/>
      <c r="RM18" s="357"/>
      <c r="RN18" s="357"/>
      <c r="RO18" s="357"/>
      <c r="RP18" s="357"/>
      <c r="RQ18" s="357"/>
      <c r="RR18" s="357"/>
      <c r="RS18" s="357"/>
      <c r="RT18" s="357"/>
      <c r="RU18" s="357"/>
      <c r="RV18" s="357"/>
      <c r="RW18" s="357"/>
      <c r="RX18" s="357"/>
      <c r="RY18" s="357"/>
      <c r="RZ18" s="357"/>
      <c r="SA18" s="357"/>
      <c r="SB18" s="357"/>
      <c r="SC18" s="357"/>
      <c r="SD18" s="357"/>
      <c r="SE18" s="357"/>
      <c r="SF18" s="357"/>
      <c r="SG18" s="357"/>
      <c r="SH18" s="357"/>
      <c r="SI18" s="357"/>
      <c r="SJ18" s="357"/>
      <c r="SK18" s="357"/>
      <c r="SL18" s="357"/>
      <c r="SM18" s="357"/>
      <c r="SN18" s="357"/>
      <c r="SO18" s="357"/>
    </row>
    <row r="19" spans="1:509" s="388" customFormat="1" ht="12.95" customHeight="1">
      <c r="A19" s="357"/>
      <c r="B19" s="358"/>
      <c r="C19" s="368">
        <v>6</v>
      </c>
      <c r="D19" s="719"/>
      <c r="E19" s="720"/>
      <c r="F19" s="720"/>
      <c r="G19" s="720"/>
      <c r="H19" s="720"/>
      <c r="I19" s="720"/>
      <c r="J19" s="721"/>
      <c r="K19" s="387"/>
      <c r="L19" s="378"/>
      <c r="M19" s="379"/>
      <c r="N19" s="380"/>
      <c r="O19" s="381"/>
      <c r="P19" s="382"/>
      <c r="Q19" s="383"/>
      <c r="R19" s="384"/>
      <c r="S19" s="385"/>
      <c r="T19" s="386"/>
      <c r="U19" s="358"/>
      <c r="V19" s="357"/>
      <c r="W19" s="357"/>
      <c r="X19" s="357"/>
      <c r="Y19" s="357"/>
      <c r="Z19" s="357"/>
      <c r="AA19" s="357"/>
      <c r="AB19" s="357"/>
      <c r="AC19" s="357"/>
      <c r="AD19" s="357"/>
      <c r="AE19" s="357"/>
      <c r="AF19" s="357"/>
      <c r="AG19" s="357"/>
      <c r="AH19" s="357"/>
      <c r="AI19" s="357"/>
      <c r="AJ19" s="357"/>
      <c r="AK19" s="357"/>
      <c r="AL19" s="357"/>
      <c r="AM19" s="357"/>
      <c r="AN19" s="357"/>
      <c r="AO19" s="357"/>
      <c r="AP19" s="357"/>
      <c r="AQ19" s="357"/>
      <c r="AR19" s="357"/>
      <c r="AS19" s="357"/>
      <c r="AT19" s="357"/>
      <c r="AU19" s="357"/>
      <c r="AV19" s="357"/>
      <c r="AW19" s="357"/>
      <c r="AX19" s="357"/>
      <c r="AY19" s="357"/>
      <c r="AZ19" s="357"/>
      <c r="BA19" s="357"/>
      <c r="BB19" s="357"/>
      <c r="BC19" s="357"/>
      <c r="BD19" s="357"/>
      <c r="BE19" s="357"/>
      <c r="BF19" s="357"/>
      <c r="BG19" s="357"/>
      <c r="BH19" s="357"/>
      <c r="BI19" s="357"/>
      <c r="BJ19" s="357"/>
      <c r="BK19" s="357"/>
      <c r="BL19" s="357"/>
      <c r="BM19" s="357"/>
      <c r="BN19" s="357"/>
      <c r="BO19" s="357"/>
      <c r="BP19" s="357"/>
      <c r="BQ19" s="357"/>
      <c r="BR19" s="357"/>
      <c r="BS19" s="357"/>
      <c r="BT19" s="357"/>
      <c r="BU19" s="357"/>
      <c r="BV19" s="357"/>
      <c r="BW19" s="357"/>
      <c r="BX19" s="357"/>
      <c r="BY19" s="357"/>
      <c r="BZ19" s="357"/>
      <c r="CA19" s="357"/>
      <c r="CB19" s="357"/>
      <c r="CC19" s="357"/>
      <c r="CD19" s="357"/>
      <c r="CE19" s="357"/>
      <c r="CF19" s="357"/>
      <c r="CG19" s="357"/>
      <c r="CH19" s="357"/>
      <c r="CI19" s="357"/>
      <c r="CJ19" s="357"/>
      <c r="CK19" s="357"/>
      <c r="CL19" s="357"/>
      <c r="CM19" s="357"/>
      <c r="CN19" s="357"/>
      <c r="CO19" s="357"/>
      <c r="CP19" s="357"/>
      <c r="CQ19" s="357"/>
      <c r="CR19" s="357"/>
      <c r="CS19" s="357"/>
      <c r="CT19" s="357"/>
      <c r="CU19" s="357"/>
      <c r="CV19" s="357"/>
      <c r="CW19" s="357"/>
      <c r="CX19" s="357"/>
      <c r="CY19" s="357"/>
      <c r="CZ19" s="357"/>
      <c r="DA19" s="357"/>
      <c r="DB19" s="357"/>
      <c r="DC19" s="357"/>
      <c r="DD19" s="357"/>
      <c r="DE19" s="357"/>
      <c r="DF19" s="357"/>
      <c r="DG19" s="357"/>
      <c r="DH19" s="357"/>
      <c r="DI19" s="357"/>
      <c r="DJ19" s="357"/>
      <c r="DK19" s="357"/>
      <c r="DL19" s="357"/>
      <c r="DM19" s="357"/>
      <c r="DN19" s="357"/>
      <c r="DO19" s="357"/>
      <c r="DP19" s="357"/>
      <c r="DQ19" s="357"/>
      <c r="DR19" s="357"/>
      <c r="DS19" s="357"/>
      <c r="DT19" s="357"/>
      <c r="DU19" s="357"/>
      <c r="DV19" s="357"/>
      <c r="DW19" s="357"/>
      <c r="DX19" s="357"/>
      <c r="DY19" s="357"/>
      <c r="DZ19" s="357"/>
      <c r="EA19" s="357"/>
      <c r="EB19" s="357"/>
      <c r="EC19" s="357"/>
      <c r="ED19" s="357"/>
      <c r="EE19" s="357"/>
      <c r="EF19" s="357"/>
      <c r="EG19" s="357"/>
      <c r="EH19" s="357"/>
      <c r="EI19" s="357"/>
      <c r="EJ19" s="357"/>
      <c r="EK19" s="357"/>
      <c r="EL19" s="357"/>
      <c r="EM19" s="357"/>
      <c r="EN19" s="357"/>
      <c r="EO19" s="357"/>
      <c r="EP19" s="357"/>
      <c r="EQ19" s="357"/>
      <c r="ER19" s="357"/>
      <c r="ES19" s="357"/>
      <c r="ET19" s="357"/>
      <c r="EU19" s="357"/>
      <c r="EV19" s="357"/>
      <c r="EW19" s="357"/>
      <c r="EX19" s="357"/>
      <c r="EY19" s="357"/>
      <c r="EZ19" s="357"/>
      <c r="FA19" s="357"/>
      <c r="FB19" s="357"/>
      <c r="FC19" s="357"/>
      <c r="FD19" s="357"/>
      <c r="FE19" s="357"/>
      <c r="FF19" s="357"/>
      <c r="FG19" s="357"/>
      <c r="FH19" s="357"/>
      <c r="FI19" s="357"/>
      <c r="FJ19" s="357"/>
      <c r="FK19" s="357"/>
      <c r="FL19" s="357"/>
      <c r="FM19" s="357"/>
      <c r="FN19" s="357"/>
      <c r="FO19" s="357"/>
      <c r="FP19" s="357"/>
      <c r="FQ19" s="357"/>
      <c r="FR19" s="357"/>
      <c r="FS19" s="357"/>
      <c r="FT19" s="357"/>
      <c r="FU19" s="357"/>
      <c r="FV19" s="357"/>
      <c r="FW19" s="357"/>
      <c r="FX19" s="357"/>
      <c r="FY19" s="357"/>
      <c r="FZ19" s="357"/>
      <c r="GA19" s="357"/>
      <c r="GB19" s="357"/>
      <c r="GC19" s="357"/>
      <c r="GD19" s="357"/>
      <c r="GE19" s="357"/>
      <c r="GF19" s="357"/>
      <c r="GG19" s="357"/>
      <c r="GH19" s="357"/>
      <c r="GI19" s="357"/>
      <c r="GJ19" s="357"/>
      <c r="GK19" s="357"/>
      <c r="GL19" s="357"/>
      <c r="GM19" s="357"/>
      <c r="GN19" s="357"/>
      <c r="GO19" s="357"/>
      <c r="GP19" s="357"/>
      <c r="GQ19" s="357"/>
      <c r="GR19" s="357"/>
      <c r="GS19" s="357"/>
      <c r="GT19" s="357"/>
      <c r="GU19" s="357"/>
      <c r="GV19" s="357"/>
      <c r="GW19" s="357"/>
      <c r="GX19" s="357"/>
      <c r="GY19" s="357"/>
      <c r="GZ19" s="357"/>
      <c r="HA19" s="357"/>
      <c r="HB19" s="357"/>
      <c r="HC19" s="357"/>
      <c r="HD19" s="357"/>
      <c r="HE19" s="357"/>
      <c r="HF19" s="357"/>
      <c r="HG19" s="357"/>
      <c r="HH19" s="357"/>
      <c r="HI19" s="357"/>
      <c r="HJ19" s="357"/>
      <c r="HK19" s="357"/>
      <c r="HL19" s="357"/>
      <c r="HM19" s="366"/>
      <c r="HN19" s="366"/>
      <c r="HO19" s="366"/>
      <c r="HP19" s="366"/>
      <c r="HQ19" s="366"/>
      <c r="HR19" s="366"/>
      <c r="HS19" s="366"/>
      <c r="HT19" s="366"/>
      <c r="HU19" s="357"/>
      <c r="HV19" s="357"/>
      <c r="HW19" s="357"/>
      <c r="HX19" s="357"/>
      <c r="HY19" s="357"/>
      <c r="HZ19" s="357"/>
      <c r="IA19" s="357"/>
      <c r="IB19" s="357"/>
      <c r="IC19" s="357"/>
      <c r="ID19" s="357"/>
      <c r="IE19" s="357"/>
      <c r="IF19" s="357"/>
      <c r="IG19" s="357"/>
      <c r="IH19" s="357"/>
      <c r="II19" s="357"/>
      <c r="IJ19" s="357"/>
      <c r="IK19" s="357"/>
      <c r="IL19" s="357"/>
      <c r="IM19" s="357"/>
      <c r="IN19" s="357"/>
      <c r="IO19" s="357"/>
      <c r="IP19" s="357"/>
      <c r="IQ19" s="357"/>
      <c r="IR19" s="357"/>
      <c r="IS19" s="357"/>
      <c r="IT19" s="357"/>
      <c r="IU19" s="357"/>
      <c r="IV19" s="357"/>
      <c r="IW19" s="357"/>
      <c r="IX19" s="357"/>
      <c r="IY19" s="357"/>
      <c r="IZ19" s="357"/>
      <c r="JA19" s="357"/>
      <c r="JB19" s="357"/>
      <c r="JC19" s="357"/>
      <c r="JD19" s="357"/>
      <c r="JE19" s="357"/>
      <c r="JF19" s="357"/>
      <c r="JG19" s="357"/>
      <c r="JH19" s="357"/>
      <c r="JI19" s="357"/>
      <c r="JJ19" s="357"/>
      <c r="JK19" s="357"/>
      <c r="JL19" s="357"/>
      <c r="JM19" s="357"/>
      <c r="JN19" s="357"/>
      <c r="JO19" s="357"/>
      <c r="JP19" s="357"/>
      <c r="JQ19" s="357"/>
      <c r="JR19" s="357"/>
      <c r="JS19" s="357"/>
      <c r="JT19" s="357"/>
      <c r="JU19" s="357"/>
      <c r="JV19" s="357"/>
      <c r="JW19" s="357"/>
      <c r="JX19" s="357"/>
      <c r="JY19" s="357"/>
      <c r="JZ19" s="357"/>
      <c r="KA19" s="357"/>
      <c r="KB19" s="357"/>
      <c r="KC19" s="357"/>
      <c r="KD19" s="357"/>
      <c r="KE19" s="357"/>
      <c r="KF19" s="357"/>
      <c r="KG19" s="357"/>
      <c r="KH19" s="357"/>
      <c r="KI19" s="357"/>
      <c r="KJ19" s="357"/>
      <c r="KK19" s="357"/>
      <c r="KL19" s="357"/>
      <c r="KM19" s="357"/>
      <c r="KN19" s="357"/>
      <c r="KO19" s="357"/>
      <c r="KP19" s="357"/>
      <c r="KQ19" s="357"/>
      <c r="KR19" s="357"/>
      <c r="KS19" s="357"/>
      <c r="KT19" s="357"/>
      <c r="KU19" s="357"/>
      <c r="KV19" s="357"/>
      <c r="KW19" s="357"/>
      <c r="KX19" s="357"/>
      <c r="KY19" s="357"/>
      <c r="KZ19" s="357"/>
      <c r="LA19" s="357"/>
      <c r="LB19" s="357"/>
      <c r="LC19" s="357"/>
      <c r="LD19" s="357"/>
      <c r="LE19" s="357"/>
      <c r="LF19" s="357"/>
      <c r="LG19" s="357"/>
      <c r="LH19" s="357"/>
      <c r="LI19" s="357"/>
      <c r="LJ19" s="357"/>
      <c r="LK19" s="357"/>
      <c r="LL19" s="357"/>
      <c r="LM19" s="357"/>
      <c r="LN19" s="357"/>
      <c r="LO19" s="357"/>
      <c r="LP19" s="357"/>
      <c r="LQ19" s="357"/>
      <c r="LR19" s="357"/>
      <c r="LS19" s="357"/>
      <c r="LT19" s="357"/>
      <c r="LU19" s="357"/>
      <c r="LV19" s="357"/>
      <c r="LW19" s="357"/>
      <c r="LX19" s="357"/>
      <c r="LY19" s="357"/>
      <c r="LZ19" s="357"/>
      <c r="MA19" s="357"/>
      <c r="MB19" s="357"/>
      <c r="MC19" s="357"/>
      <c r="MD19" s="357"/>
      <c r="ME19" s="357"/>
      <c r="MF19" s="357"/>
      <c r="MG19" s="357"/>
      <c r="MH19" s="357"/>
      <c r="MI19" s="357"/>
      <c r="MJ19" s="357"/>
      <c r="MK19" s="357"/>
      <c r="ML19" s="357"/>
      <c r="MM19" s="357"/>
      <c r="MN19" s="357"/>
      <c r="MO19" s="357"/>
      <c r="MP19" s="357"/>
      <c r="MQ19" s="357"/>
      <c r="MR19" s="357"/>
      <c r="MS19" s="357"/>
      <c r="MT19" s="357"/>
      <c r="MU19" s="357"/>
      <c r="MV19" s="357"/>
      <c r="MW19" s="357"/>
      <c r="MX19" s="357"/>
      <c r="MY19" s="357"/>
      <c r="MZ19" s="357"/>
      <c r="NA19" s="357"/>
      <c r="NB19" s="357"/>
      <c r="NC19" s="357"/>
      <c r="ND19" s="357"/>
      <c r="NE19" s="357"/>
      <c r="NF19" s="357"/>
      <c r="NG19" s="357"/>
      <c r="NH19" s="357"/>
      <c r="NI19" s="357"/>
      <c r="NJ19" s="357"/>
      <c r="NK19" s="357"/>
      <c r="NL19" s="357"/>
      <c r="NM19" s="357"/>
      <c r="NN19" s="357"/>
      <c r="NO19" s="357"/>
      <c r="NP19" s="357"/>
      <c r="NQ19" s="357"/>
      <c r="NR19" s="357"/>
      <c r="NS19" s="357"/>
      <c r="NT19" s="357"/>
      <c r="NU19" s="357"/>
      <c r="NV19" s="357"/>
      <c r="NW19" s="357"/>
      <c r="NX19" s="357"/>
      <c r="NY19" s="357"/>
      <c r="NZ19" s="357"/>
      <c r="OA19" s="357"/>
      <c r="OB19" s="357"/>
      <c r="OC19" s="357"/>
      <c r="OD19" s="357"/>
      <c r="OE19" s="357"/>
      <c r="OF19" s="357"/>
      <c r="OG19" s="357"/>
      <c r="OH19" s="357"/>
      <c r="OI19" s="357"/>
      <c r="OJ19" s="357"/>
      <c r="OK19" s="357"/>
      <c r="OL19" s="357"/>
      <c r="OM19" s="357"/>
      <c r="ON19" s="357"/>
      <c r="OO19" s="357"/>
      <c r="OP19" s="357"/>
      <c r="OQ19" s="357"/>
      <c r="OR19" s="357"/>
      <c r="OS19" s="357"/>
      <c r="OT19" s="357"/>
      <c r="OU19" s="357"/>
      <c r="OV19" s="357"/>
      <c r="OW19" s="357"/>
      <c r="OX19" s="357"/>
      <c r="OY19" s="357"/>
      <c r="OZ19" s="357"/>
      <c r="PA19" s="357"/>
      <c r="PB19" s="357"/>
      <c r="PC19" s="357"/>
      <c r="PD19" s="357"/>
      <c r="PE19" s="357"/>
      <c r="PF19" s="357"/>
      <c r="PG19" s="357"/>
      <c r="PH19" s="357"/>
      <c r="PI19" s="357"/>
      <c r="PJ19" s="357"/>
      <c r="PK19" s="357"/>
      <c r="PL19" s="357"/>
      <c r="PM19" s="357"/>
      <c r="PN19" s="357"/>
      <c r="PO19" s="357"/>
      <c r="PP19" s="357"/>
      <c r="PQ19" s="357"/>
      <c r="PR19" s="357"/>
      <c r="PS19" s="357"/>
      <c r="PT19" s="357"/>
      <c r="PU19" s="357"/>
      <c r="PV19" s="357"/>
      <c r="PW19" s="357"/>
      <c r="PX19" s="357"/>
      <c r="PY19" s="357"/>
      <c r="PZ19" s="357"/>
      <c r="QA19" s="357"/>
      <c r="QB19" s="357"/>
      <c r="QC19" s="357"/>
      <c r="QD19" s="357"/>
      <c r="QE19" s="357"/>
      <c r="QF19" s="357"/>
      <c r="QG19" s="357"/>
      <c r="QH19" s="357"/>
      <c r="QI19" s="357"/>
      <c r="QJ19" s="357"/>
      <c r="QK19" s="357"/>
      <c r="QL19" s="357"/>
      <c r="QM19" s="357"/>
      <c r="QN19" s="357"/>
      <c r="QO19" s="357"/>
      <c r="QP19" s="357"/>
      <c r="QQ19" s="357"/>
      <c r="QR19" s="357"/>
      <c r="QS19" s="357"/>
      <c r="QT19" s="357"/>
      <c r="QU19" s="357"/>
      <c r="QV19" s="357"/>
      <c r="QW19" s="357"/>
      <c r="QX19" s="357"/>
      <c r="QY19" s="357"/>
      <c r="QZ19" s="357"/>
      <c r="RA19" s="357"/>
      <c r="RB19" s="357"/>
      <c r="RC19" s="357"/>
      <c r="RD19" s="357"/>
      <c r="RE19" s="357"/>
      <c r="RF19" s="357"/>
      <c r="RG19" s="357"/>
      <c r="RH19" s="357"/>
      <c r="RI19" s="357"/>
      <c r="RJ19" s="357"/>
      <c r="RK19" s="357"/>
      <c r="RL19" s="357"/>
      <c r="RM19" s="357"/>
      <c r="RN19" s="357"/>
      <c r="RO19" s="357"/>
      <c r="RP19" s="357"/>
      <c r="RQ19" s="357"/>
      <c r="RR19" s="357"/>
      <c r="RS19" s="357"/>
      <c r="RT19" s="357"/>
      <c r="RU19" s="357"/>
      <c r="RV19" s="357"/>
      <c r="RW19" s="357"/>
      <c r="RX19" s="357"/>
      <c r="RY19" s="357"/>
      <c r="RZ19" s="357"/>
      <c r="SA19" s="357"/>
      <c r="SB19" s="357"/>
      <c r="SC19" s="357"/>
      <c r="SD19" s="357"/>
      <c r="SE19" s="357"/>
      <c r="SF19" s="357"/>
      <c r="SG19" s="357"/>
      <c r="SH19" s="357"/>
      <c r="SI19" s="357"/>
      <c r="SJ19" s="357"/>
      <c r="SK19" s="357"/>
      <c r="SL19" s="357"/>
      <c r="SM19" s="357"/>
      <c r="SN19" s="357"/>
      <c r="SO19" s="357"/>
    </row>
    <row r="20" spans="1:509" s="392" customFormat="1" ht="12.95" customHeight="1">
      <c r="A20" s="389"/>
      <c r="B20" s="390"/>
      <c r="C20" s="368">
        <v>7</v>
      </c>
      <c r="D20" s="719"/>
      <c r="E20" s="720"/>
      <c r="F20" s="720"/>
      <c r="G20" s="720"/>
      <c r="H20" s="720"/>
      <c r="I20" s="720"/>
      <c r="J20" s="721"/>
      <c r="K20" s="391"/>
      <c r="L20" s="378"/>
      <c r="M20" s="379"/>
      <c r="N20" s="380"/>
      <c r="O20" s="381"/>
      <c r="P20" s="382"/>
      <c r="Q20" s="383"/>
      <c r="R20" s="384"/>
      <c r="S20" s="385"/>
      <c r="T20" s="386"/>
      <c r="U20" s="390"/>
      <c r="V20" s="389"/>
      <c r="W20" s="389"/>
      <c r="X20" s="389"/>
      <c r="Y20" s="389"/>
      <c r="Z20" s="389"/>
      <c r="AA20" s="389"/>
      <c r="AB20" s="389"/>
      <c r="AC20" s="389"/>
      <c r="AD20" s="389"/>
      <c r="AE20" s="389"/>
      <c r="AF20" s="389"/>
      <c r="AG20" s="389"/>
      <c r="AH20" s="389"/>
      <c r="AI20" s="389"/>
      <c r="AJ20" s="389"/>
      <c r="AK20" s="389"/>
      <c r="AL20" s="389"/>
      <c r="AM20" s="389"/>
      <c r="AN20" s="389"/>
      <c r="AO20" s="389"/>
      <c r="AP20" s="389"/>
      <c r="AQ20" s="389"/>
      <c r="AR20" s="389"/>
      <c r="AS20" s="389"/>
      <c r="AT20" s="389"/>
      <c r="AU20" s="389"/>
      <c r="AV20" s="389"/>
      <c r="AW20" s="389"/>
      <c r="AX20" s="389"/>
      <c r="AY20" s="389"/>
      <c r="AZ20" s="389"/>
      <c r="BA20" s="389"/>
      <c r="BB20" s="389"/>
      <c r="BC20" s="389"/>
      <c r="BD20" s="389"/>
      <c r="BE20" s="389"/>
      <c r="BF20" s="389"/>
      <c r="BG20" s="389"/>
      <c r="BH20" s="389"/>
      <c r="BI20" s="389"/>
      <c r="BJ20" s="389"/>
      <c r="BK20" s="389"/>
      <c r="BL20" s="389"/>
      <c r="BM20" s="389"/>
      <c r="BN20" s="389"/>
      <c r="BO20" s="389"/>
      <c r="BP20" s="389"/>
      <c r="BQ20" s="389"/>
      <c r="BR20" s="389"/>
      <c r="BS20" s="389"/>
      <c r="BT20" s="389"/>
      <c r="BU20" s="389"/>
      <c r="BV20" s="389"/>
      <c r="BW20" s="389"/>
      <c r="BX20" s="389"/>
      <c r="BY20" s="389"/>
      <c r="BZ20" s="389"/>
      <c r="CA20" s="389"/>
      <c r="CB20" s="389"/>
      <c r="CC20" s="389"/>
      <c r="CD20" s="389"/>
      <c r="CE20" s="389"/>
      <c r="CF20" s="389"/>
      <c r="CG20" s="389"/>
      <c r="CH20" s="389"/>
      <c r="CI20" s="389"/>
      <c r="CJ20" s="389"/>
      <c r="CK20" s="389"/>
      <c r="CL20" s="389"/>
      <c r="CM20" s="389"/>
      <c r="CN20" s="389"/>
      <c r="CO20" s="389"/>
      <c r="CP20" s="389"/>
      <c r="CQ20" s="389"/>
      <c r="CR20" s="389"/>
      <c r="CS20" s="389"/>
      <c r="CT20" s="389"/>
      <c r="CU20" s="389"/>
      <c r="CV20" s="389"/>
      <c r="CW20" s="389"/>
      <c r="CX20" s="389"/>
      <c r="CY20" s="389"/>
      <c r="CZ20" s="389"/>
      <c r="DA20" s="389"/>
      <c r="DB20" s="389"/>
      <c r="DC20" s="389"/>
      <c r="DD20" s="389"/>
      <c r="DE20" s="389"/>
      <c r="DF20" s="389"/>
      <c r="DG20" s="389"/>
      <c r="DH20" s="389"/>
      <c r="DI20" s="389"/>
      <c r="DJ20" s="389"/>
      <c r="DK20" s="389"/>
      <c r="DL20" s="389"/>
      <c r="DM20" s="389"/>
      <c r="DN20" s="389"/>
      <c r="DO20" s="389"/>
      <c r="DP20" s="389"/>
      <c r="DQ20" s="389"/>
      <c r="DR20" s="389"/>
      <c r="DS20" s="389"/>
      <c r="DT20" s="389"/>
      <c r="DU20" s="389"/>
      <c r="DV20" s="389"/>
      <c r="DW20" s="389"/>
      <c r="DX20" s="389"/>
      <c r="DY20" s="389"/>
      <c r="DZ20" s="389"/>
      <c r="EA20" s="389"/>
      <c r="EB20" s="389"/>
      <c r="EC20" s="389"/>
      <c r="ED20" s="389"/>
      <c r="EE20" s="389"/>
      <c r="EF20" s="389"/>
      <c r="EG20" s="389"/>
      <c r="EH20" s="389"/>
      <c r="EI20" s="389"/>
      <c r="EJ20" s="389"/>
      <c r="EK20" s="389"/>
      <c r="EL20" s="389"/>
      <c r="EM20" s="389"/>
      <c r="EN20" s="389"/>
      <c r="EO20" s="389"/>
      <c r="EP20" s="389"/>
      <c r="EQ20" s="389"/>
      <c r="ER20" s="389"/>
      <c r="ES20" s="389"/>
      <c r="ET20" s="389"/>
      <c r="EU20" s="389"/>
      <c r="EV20" s="389"/>
      <c r="EW20" s="389"/>
      <c r="EX20" s="389"/>
      <c r="EY20" s="389"/>
      <c r="EZ20" s="389"/>
      <c r="FA20" s="389"/>
      <c r="FB20" s="389"/>
      <c r="FC20" s="389"/>
      <c r="FD20" s="389"/>
      <c r="FE20" s="389"/>
      <c r="FF20" s="389"/>
      <c r="FG20" s="389"/>
      <c r="FH20" s="389"/>
      <c r="FI20" s="389"/>
      <c r="FJ20" s="389"/>
      <c r="FK20" s="389"/>
      <c r="FL20" s="389"/>
      <c r="FM20" s="389"/>
      <c r="FN20" s="389"/>
      <c r="FO20" s="389"/>
      <c r="FP20" s="389"/>
      <c r="FQ20" s="389"/>
      <c r="FR20" s="389"/>
      <c r="FS20" s="389"/>
      <c r="FT20" s="389"/>
      <c r="FU20" s="389"/>
      <c r="FV20" s="389"/>
      <c r="FW20" s="389"/>
      <c r="FX20" s="389"/>
      <c r="FY20" s="389"/>
      <c r="FZ20" s="389"/>
      <c r="GA20" s="389"/>
      <c r="GB20" s="389"/>
      <c r="GC20" s="389"/>
      <c r="GD20" s="389"/>
      <c r="GE20" s="389"/>
      <c r="GF20" s="389"/>
      <c r="GG20" s="389"/>
      <c r="GH20" s="389"/>
      <c r="GI20" s="389"/>
      <c r="GJ20" s="389"/>
      <c r="GK20" s="389"/>
      <c r="GL20" s="389"/>
      <c r="GM20" s="389"/>
      <c r="GN20" s="389"/>
      <c r="GO20" s="389"/>
      <c r="GP20" s="389"/>
      <c r="GQ20" s="389"/>
      <c r="GR20" s="389"/>
      <c r="GS20" s="389"/>
      <c r="GT20" s="389"/>
      <c r="GU20" s="389"/>
      <c r="GV20" s="389"/>
      <c r="GW20" s="389"/>
      <c r="GX20" s="389"/>
      <c r="GY20" s="389"/>
      <c r="GZ20" s="389"/>
      <c r="HA20" s="389"/>
      <c r="HB20" s="389"/>
      <c r="HC20" s="389"/>
      <c r="HD20" s="389"/>
      <c r="HE20" s="389"/>
      <c r="HF20" s="389"/>
      <c r="HG20" s="389"/>
      <c r="HH20" s="389"/>
      <c r="HI20" s="389"/>
      <c r="HJ20" s="389"/>
      <c r="HK20" s="389"/>
      <c r="HL20" s="389"/>
      <c r="HM20" s="366"/>
      <c r="HN20" s="366"/>
      <c r="HO20" s="366"/>
      <c r="HP20" s="366"/>
      <c r="HQ20" s="366"/>
      <c r="HR20" s="366"/>
      <c r="HS20" s="366"/>
      <c r="HT20" s="366"/>
      <c r="HU20" s="389"/>
      <c r="HV20" s="389"/>
      <c r="HW20" s="389"/>
      <c r="HX20" s="389"/>
      <c r="HY20" s="389"/>
      <c r="HZ20" s="389"/>
      <c r="IA20" s="389"/>
      <c r="IB20" s="389"/>
      <c r="IC20" s="389"/>
      <c r="ID20" s="389"/>
      <c r="IE20" s="389"/>
      <c r="IF20" s="389"/>
      <c r="IG20" s="389"/>
      <c r="IH20" s="389"/>
      <c r="II20" s="389"/>
      <c r="IJ20" s="389"/>
      <c r="IK20" s="389"/>
      <c r="IL20" s="389"/>
      <c r="IM20" s="389"/>
      <c r="IN20" s="389"/>
      <c r="IO20" s="389"/>
      <c r="IP20" s="389"/>
      <c r="IQ20" s="389"/>
      <c r="IR20" s="389"/>
      <c r="IS20" s="389"/>
      <c r="IT20" s="389"/>
      <c r="IU20" s="389"/>
      <c r="IV20" s="389"/>
      <c r="IW20" s="389"/>
      <c r="IX20" s="389"/>
      <c r="IY20" s="389"/>
      <c r="IZ20" s="389"/>
      <c r="JA20" s="389"/>
      <c r="JB20" s="389"/>
      <c r="JC20" s="389"/>
      <c r="JD20" s="389"/>
      <c r="JE20" s="389"/>
      <c r="JF20" s="389"/>
      <c r="JG20" s="389"/>
      <c r="JH20" s="389"/>
      <c r="JI20" s="389"/>
      <c r="JJ20" s="389"/>
      <c r="JK20" s="389"/>
      <c r="JL20" s="389"/>
      <c r="JM20" s="389"/>
      <c r="JN20" s="389"/>
      <c r="JO20" s="389"/>
      <c r="JP20" s="389"/>
      <c r="JQ20" s="389"/>
      <c r="JR20" s="389"/>
      <c r="JS20" s="389"/>
      <c r="JT20" s="389"/>
      <c r="JU20" s="389"/>
      <c r="JV20" s="389"/>
      <c r="JW20" s="389"/>
      <c r="JX20" s="389"/>
      <c r="JY20" s="389"/>
      <c r="JZ20" s="389"/>
      <c r="KA20" s="389"/>
      <c r="KB20" s="389"/>
      <c r="KC20" s="389"/>
      <c r="KD20" s="389"/>
      <c r="KE20" s="389"/>
      <c r="KF20" s="389"/>
      <c r="KG20" s="389"/>
      <c r="KH20" s="389"/>
      <c r="KI20" s="389"/>
      <c r="KJ20" s="389"/>
      <c r="KK20" s="389"/>
      <c r="KL20" s="389"/>
      <c r="KM20" s="389"/>
      <c r="KN20" s="389"/>
      <c r="KO20" s="389"/>
      <c r="KP20" s="389"/>
      <c r="KQ20" s="389"/>
      <c r="KR20" s="389"/>
      <c r="KS20" s="389"/>
      <c r="KT20" s="389"/>
      <c r="KU20" s="389"/>
      <c r="KV20" s="389"/>
      <c r="KW20" s="389"/>
      <c r="KX20" s="389"/>
      <c r="KY20" s="389"/>
      <c r="KZ20" s="389"/>
      <c r="LA20" s="389"/>
      <c r="LB20" s="389"/>
      <c r="LC20" s="389"/>
      <c r="LD20" s="389"/>
      <c r="LE20" s="389"/>
      <c r="LF20" s="389"/>
      <c r="LG20" s="389"/>
      <c r="LH20" s="389"/>
      <c r="LI20" s="389"/>
      <c r="LJ20" s="389"/>
      <c r="LK20" s="389"/>
      <c r="LL20" s="389"/>
      <c r="LM20" s="389"/>
      <c r="LN20" s="389"/>
      <c r="LO20" s="389"/>
      <c r="LP20" s="389"/>
      <c r="LQ20" s="389"/>
      <c r="LR20" s="389"/>
      <c r="LS20" s="389"/>
      <c r="LT20" s="389"/>
      <c r="LU20" s="389"/>
      <c r="LV20" s="389"/>
      <c r="LW20" s="389"/>
      <c r="LX20" s="389"/>
      <c r="LY20" s="389"/>
      <c r="LZ20" s="389"/>
      <c r="MA20" s="389"/>
      <c r="MB20" s="389"/>
      <c r="MC20" s="389"/>
      <c r="MD20" s="389"/>
      <c r="ME20" s="389"/>
      <c r="MF20" s="389"/>
      <c r="MG20" s="389"/>
      <c r="MH20" s="389"/>
      <c r="MI20" s="389"/>
      <c r="MJ20" s="389"/>
      <c r="MK20" s="389"/>
      <c r="ML20" s="389"/>
      <c r="MM20" s="389"/>
      <c r="MN20" s="389"/>
      <c r="MO20" s="389"/>
      <c r="MP20" s="389"/>
      <c r="MQ20" s="389"/>
      <c r="MR20" s="389"/>
      <c r="MS20" s="389"/>
      <c r="MT20" s="389"/>
      <c r="MU20" s="389"/>
      <c r="MV20" s="389"/>
      <c r="MW20" s="389"/>
      <c r="MX20" s="389"/>
      <c r="MY20" s="389"/>
      <c r="MZ20" s="389"/>
      <c r="NA20" s="389"/>
      <c r="NB20" s="389"/>
      <c r="NC20" s="389"/>
      <c r="ND20" s="389"/>
      <c r="NE20" s="389"/>
      <c r="NF20" s="389"/>
      <c r="NG20" s="389"/>
      <c r="NH20" s="389"/>
      <c r="NI20" s="389"/>
      <c r="NJ20" s="389"/>
      <c r="NK20" s="389"/>
      <c r="NL20" s="389"/>
      <c r="NM20" s="389"/>
      <c r="NN20" s="389"/>
      <c r="NO20" s="389"/>
      <c r="NP20" s="389"/>
      <c r="NQ20" s="389"/>
      <c r="NR20" s="389"/>
      <c r="NS20" s="389"/>
      <c r="NT20" s="389"/>
      <c r="NU20" s="389"/>
      <c r="NV20" s="389"/>
      <c r="NW20" s="389"/>
      <c r="NX20" s="389"/>
      <c r="NY20" s="389"/>
      <c r="NZ20" s="389"/>
      <c r="OA20" s="389"/>
      <c r="OB20" s="389"/>
      <c r="OC20" s="389"/>
      <c r="OD20" s="389"/>
      <c r="OE20" s="389"/>
      <c r="OF20" s="389"/>
      <c r="OG20" s="389"/>
      <c r="OH20" s="389"/>
      <c r="OI20" s="389"/>
      <c r="OJ20" s="389"/>
      <c r="OK20" s="389"/>
      <c r="OL20" s="389"/>
      <c r="OM20" s="389"/>
      <c r="ON20" s="389"/>
      <c r="OO20" s="389"/>
      <c r="OP20" s="389"/>
      <c r="OQ20" s="389"/>
      <c r="OR20" s="389"/>
      <c r="OS20" s="389"/>
      <c r="OT20" s="389"/>
      <c r="OU20" s="389"/>
      <c r="OV20" s="389"/>
      <c r="OW20" s="389"/>
      <c r="OX20" s="389"/>
      <c r="OY20" s="389"/>
      <c r="OZ20" s="389"/>
      <c r="PA20" s="389"/>
      <c r="PB20" s="389"/>
      <c r="PC20" s="389"/>
      <c r="PD20" s="389"/>
      <c r="PE20" s="389"/>
      <c r="PF20" s="389"/>
      <c r="PG20" s="389"/>
      <c r="PH20" s="389"/>
      <c r="PI20" s="389"/>
      <c r="PJ20" s="389"/>
      <c r="PK20" s="389"/>
      <c r="PL20" s="389"/>
      <c r="PM20" s="389"/>
      <c r="PN20" s="389"/>
      <c r="PO20" s="389"/>
      <c r="PP20" s="389"/>
      <c r="PQ20" s="389"/>
      <c r="PR20" s="389"/>
      <c r="PS20" s="389"/>
      <c r="PT20" s="389"/>
      <c r="PU20" s="389"/>
      <c r="PV20" s="389"/>
      <c r="PW20" s="389"/>
      <c r="PX20" s="389"/>
      <c r="PY20" s="389"/>
      <c r="PZ20" s="389"/>
      <c r="QA20" s="389"/>
      <c r="QB20" s="389"/>
      <c r="QC20" s="389"/>
      <c r="QD20" s="389"/>
      <c r="QE20" s="389"/>
      <c r="QF20" s="389"/>
      <c r="QG20" s="389"/>
      <c r="QH20" s="389"/>
      <c r="QI20" s="389"/>
      <c r="QJ20" s="389"/>
      <c r="QK20" s="389"/>
      <c r="QL20" s="389"/>
      <c r="QM20" s="389"/>
      <c r="QN20" s="389"/>
      <c r="QO20" s="389"/>
      <c r="QP20" s="389"/>
      <c r="QQ20" s="389"/>
      <c r="QR20" s="389"/>
      <c r="QS20" s="389"/>
      <c r="QT20" s="389"/>
      <c r="QU20" s="389"/>
      <c r="QV20" s="389"/>
      <c r="QW20" s="389"/>
      <c r="QX20" s="389"/>
      <c r="QY20" s="389"/>
      <c r="QZ20" s="389"/>
      <c r="RA20" s="389"/>
      <c r="RB20" s="389"/>
      <c r="RC20" s="389"/>
      <c r="RD20" s="389"/>
      <c r="RE20" s="389"/>
      <c r="RF20" s="389"/>
      <c r="RG20" s="389"/>
      <c r="RH20" s="389"/>
      <c r="RI20" s="389"/>
      <c r="RJ20" s="389"/>
      <c r="RK20" s="389"/>
      <c r="RL20" s="389"/>
      <c r="RM20" s="389"/>
      <c r="RN20" s="389"/>
      <c r="RO20" s="389"/>
      <c r="RP20" s="389"/>
      <c r="RQ20" s="389"/>
      <c r="RR20" s="389"/>
      <c r="RS20" s="389"/>
      <c r="RT20" s="389"/>
      <c r="RU20" s="389"/>
      <c r="RV20" s="389"/>
      <c r="RW20" s="389"/>
      <c r="RX20" s="389"/>
      <c r="RY20" s="389"/>
      <c r="RZ20" s="389"/>
      <c r="SA20" s="389"/>
      <c r="SB20" s="389"/>
      <c r="SC20" s="389"/>
      <c r="SD20" s="389"/>
      <c r="SE20" s="389"/>
      <c r="SF20" s="389"/>
      <c r="SG20" s="389"/>
      <c r="SH20" s="389"/>
      <c r="SI20" s="389"/>
      <c r="SJ20" s="389"/>
      <c r="SK20" s="389"/>
      <c r="SL20" s="389"/>
      <c r="SM20" s="389"/>
      <c r="SN20" s="389"/>
      <c r="SO20" s="389"/>
    </row>
    <row r="21" spans="1:509" s="394" customFormat="1" ht="12">
      <c r="A21" s="389"/>
      <c r="B21" s="390"/>
      <c r="C21" s="368">
        <v>8</v>
      </c>
      <c r="D21" s="719"/>
      <c r="E21" s="720"/>
      <c r="F21" s="720"/>
      <c r="G21" s="720"/>
      <c r="H21" s="720"/>
      <c r="I21" s="720"/>
      <c r="J21" s="721"/>
      <c r="K21" s="393"/>
      <c r="L21" s="378"/>
      <c r="M21" s="379"/>
      <c r="N21" s="380"/>
      <c r="O21" s="381"/>
      <c r="P21" s="382"/>
      <c r="Q21" s="383"/>
      <c r="R21" s="384"/>
      <c r="S21" s="385"/>
      <c r="T21" s="386"/>
      <c r="U21" s="390"/>
      <c r="V21" s="389"/>
      <c r="W21" s="389"/>
      <c r="X21" s="389"/>
      <c r="Y21" s="389"/>
      <c r="Z21" s="389"/>
      <c r="AA21" s="389"/>
      <c r="AB21" s="389"/>
      <c r="AC21" s="389"/>
      <c r="AD21" s="389"/>
      <c r="AE21" s="389"/>
      <c r="AF21" s="389"/>
      <c r="AG21" s="389"/>
      <c r="AH21" s="389"/>
      <c r="AI21" s="389"/>
      <c r="AJ21" s="389"/>
      <c r="AK21" s="389"/>
      <c r="AL21" s="389"/>
      <c r="AM21" s="389"/>
      <c r="AN21" s="389"/>
      <c r="AO21" s="389"/>
      <c r="AP21" s="389"/>
      <c r="AQ21" s="389"/>
      <c r="AR21" s="389"/>
      <c r="AS21" s="389"/>
      <c r="AT21" s="389"/>
      <c r="AU21" s="389"/>
      <c r="AV21" s="389"/>
      <c r="AW21" s="389"/>
      <c r="AX21" s="389"/>
      <c r="AY21" s="389"/>
      <c r="AZ21" s="389"/>
      <c r="BA21" s="389"/>
      <c r="BB21" s="389"/>
      <c r="BC21" s="389"/>
      <c r="BD21" s="389"/>
      <c r="BE21" s="389"/>
      <c r="BF21" s="389"/>
      <c r="BG21" s="389"/>
      <c r="BH21" s="389"/>
      <c r="BI21" s="389"/>
      <c r="BJ21" s="389"/>
      <c r="BK21" s="389"/>
      <c r="BL21" s="389"/>
      <c r="BM21" s="389"/>
      <c r="BN21" s="389"/>
      <c r="BO21" s="389"/>
      <c r="BP21" s="389"/>
      <c r="BQ21" s="389"/>
      <c r="BR21" s="389"/>
      <c r="BS21" s="389"/>
      <c r="BT21" s="389"/>
      <c r="BU21" s="389"/>
      <c r="BV21" s="389"/>
      <c r="BW21" s="389"/>
      <c r="BX21" s="389"/>
      <c r="BY21" s="389"/>
      <c r="BZ21" s="389"/>
      <c r="CA21" s="389"/>
      <c r="CB21" s="389"/>
      <c r="CC21" s="389"/>
      <c r="CD21" s="389"/>
      <c r="CE21" s="389"/>
      <c r="CF21" s="389"/>
      <c r="CG21" s="389"/>
      <c r="CH21" s="389"/>
      <c r="CI21" s="389"/>
      <c r="CJ21" s="389"/>
      <c r="CK21" s="389"/>
      <c r="CL21" s="389"/>
      <c r="CM21" s="389"/>
      <c r="CN21" s="389"/>
      <c r="CO21" s="389"/>
      <c r="CP21" s="389"/>
      <c r="CQ21" s="389"/>
      <c r="CR21" s="389"/>
      <c r="CS21" s="389"/>
      <c r="CT21" s="389"/>
      <c r="CU21" s="389"/>
      <c r="CV21" s="389"/>
      <c r="CW21" s="389"/>
      <c r="CX21" s="389"/>
      <c r="CY21" s="389"/>
      <c r="CZ21" s="389"/>
      <c r="DA21" s="389"/>
      <c r="DB21" s="389"/>
      <c r="DC21" s="389"/>
      <c r="DD21" s="389"/>
      <c r="DE21" s="389"/>
      <c r="DF21" s="389"/>
      <c r="DG21" s="389"/>
      <c r="DH21" s="389"/>
      <c r="DI21" s="389"/>
      <c r="DJ21" s="389"/>
      <c r="DK21" s="389"/>
      <c r="DL21" s="389"/>
      <c r="DM21" s="389"/>
      <c r="DN21" s="389"/>
      <c r="DO21" s="389"/>
      <c r="DP21" s="389"/>
      <c r="DQ21" s="389"/>
      <c r="DR21" s="389"/>
      <c r="DS21" s="389"/>
      <c r="DT21" s="389"/>
      <c r="DU21" s="389"/>
      <c r="DV21" s="389"/>
      <c r="DW21" s="389"/>
      <c r="DX21" s="389"/>
      <c r="DY21" s="389"/>
      <c r="DZ21" s="389"/>
      <c r="EA21" s="389"/>
      <c r="EB21" s="389"/>
      <c r="EC21" s="389"/>
      <c r="ED21" s="389"/>
      <c r="EE21" s="389"/>
      <c r="EF21" s="389"/>
      <c r="EG21" s="389"/>
      <c r="EH21" s="389"/>
      <c r="EI21" s="389"/>
      <c r="EJ21" s="389"/>
      <c r="EK21" s="389"/>
      <c r="EL21" s="389"/>
      <c r="EM21" s="389"/>
      <c r="EN21" s="389"/>
      <c r="EO21" s="389"/>
      <c r="EP21" s="389"/>
      <c r="EQ21" s="389"/>
      <c r="ER21" s="389"/>
      <c r="ES21" s="389"/>
      <c r="ET21" s="389"/>
      <c r="EU21" s="389"/>
      <c r="EV21" s="389"/>
      <c r="EW21" s="389"/>
      <c r="EX21" s="389"/>
      <c r="EY21" s="389"/>
      <c r="EZ21" s="389"/>
      <c r="FA21" s="389"/>
      <c r="FB21" s="389"/>
      <c r="FC21" s="389"/>
      <c r="FD21" s="389"/>
      <c r="FE21" s="389"/>
      <c r="FF21" s="389"/>
      <c r="FG21" s="389"/>
      <c r="FH21" s="389"/>
      <c r="FI21" s="389"/>
      <c r="FJ21" s="389"/>
      <c r="FK21" s="389"/>
      <c r="FL21" s="389"/>
      <c r="FM21" s="389"/>
      <c r="FN21" s="389"/>
      <c r="FO21" s="389"/>
      <c r="FP21" s="389"/>
      <c r="FQ21" s="389"/>
      <c r="FR21" s="389"/>
      <c r="FS21" s="389"/>
      <c r="FT21" s="389"/>
      <c r="FU21" s="389"/>
      <c r="FV21" s="389"/>
      <c r="FW21" s="389"/>
      <c r="FX21" s="389"/>
      <c r="FY21" s="389"/>
      <c r="FZ21" s="389"/>
      <c r="GA21" s="389"/>
      <c r="GB21" s="389"/>
      <c r="GC21" s="389"/>
      <c r="GD21" s="389"/>
      <c r="GE21" s="389"/>
      <c r="GF21" s="389"/>
      <c r="GG21" s="389"/>
      <c r="GH21" s="389"/>
      <c r="GI21" s="389"/>
      <c r="GJ21" s="389"/>
      <c r="GK21" s="389"/>
      <c r="GL21" s="389"/>
      <c r="GM21" s="389"/>
      <c r="GN21" s="389"/>
      <c r="GO21" s="389"/>
      <c r="GP21" s="389"/>
      <c r="GQ21" s="389"/>
      <c r="GR21" s="389"/>
      <c r="GS21" s="389"/>
      <c r="GT21" s="389"/>
      <c r="GU21" s="389"/>
      <c r="GV21" s="389"/>
      <c r="GW21" s="389"/>
      <c r="GX21" s="389"/>
      <c r="GY21" s="389"/>
      <c r="GZ21" s="389"/>
      <c r="HA21" s="389"/>
      <c r="HB21" s="389"/>
      <c r="HC21" s="389"/>
      <c r="HD21" s="389"/>
      <c r="HE21" s="389"/>
      <c r="HF21" s="389"/>
      <c r="HG21" s="389"/>
      <c r="HH21" s="389"/>
      <c r="HI21" s="389"/>
      <c r="HJ21" s="389"/>
      <c r="HK21" s="389"/>
      <c r="HL21" s="389"/>
      <c r="HM21" s="366"/>
      <c r="HN21" s="366"/>
      <c r="HO21" s="366"/>
      <c r="HP21" s="366"/>
      <c r="HQ21" s="366"/>
      <c r="HR21" s="366"/>
      <c r="HS21" s="366"/>
      <c r="HT21" s="366"/>
      <c r="HU21" s="389"/>
      <c r="HV21" s="389"/>
      <c r="HW21" s="389"/>
      <c r="HX21" s="389"/>
      <c r="HY21" s="389"/>
      <c r="HZ21" s="389"/>
      <c r="IA21" s="389"/>
      <c r="IB21" s="389"/>
      <c r="IC21" s="389"/>
      <c r="ID21" s="389"/>
      <c r="IE21" s="389"/>
      <c r="IF21" s="389"/>
      <c r="IG21" s="389"/>
      <c r="IH21" s="389"/>
      <c r="II21" s="389"/>
      <c r="IJ21" s="389"/>
      <c r="IK21" s="389"/>
      <c r="IL21" s="389"/>
      <c r="IM21" s="389"/>
      <c r="IN21" s="389"/>
      <c r="IO21" s="389"/>
      <c r="IP21" s="389"/>
      <c r="IQ21" s="389"/>
      <c r="IR21" s="389"/>
      <c r="IS21" s="389"/>
      <c r="IT21" s="389"/>
      <c r="IU21" s="389"/>
      <c r="IV21" s="389"/>
      <c r="IW21" s="389"/>
      <c r="IX21" s="389"/>
      <c r="IY21" s="389"/>
      <c r="IZ21" s="389"/>
      <c r="JA21" s="389"/>
      <c r="JB21" s="389"/>
      <c r="JC21" s="389"/>
      <c r="JD21" s="389"/>
      <c r="JE21" s="389"/>
      <c r="JF21" s="389"/>
      <c r="JG21" s="389"/>
      <c r="JH21" s="389"/>
      <c r="JI21" s="389"/>
      <c r="JJ21" s="389"/>
      <c r="JK21" s="389"/>
      <c r="JL21" s="389"/>
      <c r="JM21" s="389"/>
      <c r="JN21" s="389"/>
      <c r="JO21" s="389"/>
      <c r="JP21" s="389"/>
      <c r="JQ21" s="389"/>
      <c r="JR21" s="389"/>
      <c r="JS21" s="389"/>
      <c r="JT21" s="389"/>
      <c r="JU21" s="389"/>
      <c r="JV21" s="389"/>
      <c r="JW21" s="389"/>
      <c r="JX21" s="389"/>
      <c r="JY21" s="389"/>
      <c r="JZ21" s="389"/>
      <c r="KA21" s="389"/>
      <c r="KB21" s="389"/>
      <c r="KC21" s="389"/>
      <c r="KD21" s="389"/>
      <c r="KE21" s="389"/>
      <c r="KF21" s="389"/>
      <c r="KG21" s="389"/>
      <c r="KH21" s="389"/>
      <c r="KI21" s="389"/>
      <c r="KJ21" s="389"/>
      <c r="KK21" s="389"/>
      <c r="KL21" s="389"/>
      <c r="KM21" s="389"/>
      <c r="KN21" s="389"/>
      <c r="KO21" s="389"/>
      <c r="KP21" s="389"/>
      <c r="KQ21" s="389"/>
      <c r="KR21" s="389"/>
      <c r="KS21" s="389"/>
      <c r="KT21" s="389"/>
      <c r="KU21" s="389"/>
      <c r="KV21" s="389"/>
      <c r="KW21" s="389"/>
      <c r="KX21" s="389"/>
      <c r="KY21" s="389"/>
      <c r="KZ21" s="389"/>
      <c r="LA21" s="389"/>
      <c r="LB21" s="389"/>
      <c r="LC21" s="389"/>
      <c r="LD21" s="389"/>
      <c r="LE21" s="389"/>
      <c r="LF21" s="389"/>
      <c r="LG21" s="389"/>
      <c r="LH21" s="389"/>
      <c r="LI21" s="389"/>
      <c r="LJ21" s="389"/>
      <c r="LK21" s="389"/>
      <c r="LL21" s="389"/>
      <c r="LM21" s="389"/>
      <c r="LN21" s="389"/>
      <c r="LO21" s="389"/>
      <c r="LP21" s="389"/>
      <c r="LQ21" s="389"/>
      <c r="LR21" s="389"/>
      <c r="LS21" s="389"/>
      <c r="LT21" s="389"/>
      <c r="LU21" s="389"/>
      <c r="LV21" s="389"/>
      <c r="LW21" s="389"/>
      <c r="LX21" s="389"/>
      <c r="LY21" s="389"/>
      <c r="LZ21" s="389"/>
      <c r="MA21" s="389"/>
      <c r="MB21" s="389"/>
      <c r="MC21" s="389"/>
      <c r="MD21" s="389"/>
      <c r="ME21" s="389"/>
      <c r="MF21" s="389"/>
      <c r="MG21" s="389"/>
      <c r="MH21" s="389"/>
      <c r="MI21" s="389"/>
      <c r="MJ21" s="389"/>
      <c r="MK21" s="389"/>
      <c r="ML21" s="389"/>
      <c r="MM21" s="389"/>
      <c r="MN21" s="389"/>
      <c r="MO21" s="389"/>
      <c r="MP21" s="389"/>
      <c r="MQ21" s="389"/>
      <c r="MR21" s="389"/>
      <c r="MS21" s="389"/>
      <c r="MT21" s="389"/>
      <c r="MU21" s="389"/>
      <c r="MV21" s="389"/>
      <c r="MW21" s="389"/>
      <c r="MX21" s="389"/>
      <c r="MY21" s="389"/>
      <c r="MZ21" s="389"/>
      <c r="NA21" s="389"/>
      <c r="NB21" s="389"/>
      <c r="NC21" s="389"/>
      <c r="ND21" s="389"/>
      <c r="NE21" s="389"/>
      <c r="NF21" s="389"/>
      <c r="NG21" s="389"/>
      <c r="NH21" s="389"/>
      <c r="NI21" s="389"/>
      <c r="NJ21" s="389"/>
      <c r="NK21" s="389"/>
      <c r="NL21" s="389"/>
      <c r="NM21" s="389"/>
      <c r="NN21" s="389"/>
      <c r="NO21" s="389"/>
      <c r="NP21" s="389"/>
      <c r="NQ21" s="389"/>
      <c r="NR21" s="389"/>
      <c r="NS21" s="389"/>
      <c r="NT21" s="389"/>
      <c r="NU21" s="389"/>
      <c r="NV21" s="389"/>
      <c r="NW21" s="389"/>
      <c r="NX21" s="389"/>
      <c r="NY21" s="389"/>
      <c r="NZ21" s="389"/>
      <c r="OA21" s="389"/>
      <c r="OB21" s="389"/>
      <c r="OC21" s="389"/>
      <c r="OD21" s="389"/>
      <c r="OE21" s="389"/>
      <c r="OF21" s="389"/>
      <c r="OG21" s="389"/>
      <c r="OH21" s="389"/>
      <c r="OI21" s="389"/>
      <c r="OJ21" s="389"/>
      <c r="OK21" s="389"/>
      <c r="OL21" s="389"/>
      <c r="OM21" s="389"/>
      <c r="ON21" s="389"/>
      <c r="OO21" s="389"/>
      <c r="OP21" s="389"/>
      <c r="OQ21" s="389"/>
      <c r="OR21" s="389"/>
      <c r="OS21" s="389"/>
      <c r="OT21" s="389"/>
      <c r="OU21" s="389"/>
      <c r="OV21" s="389"/>
      <c r="OW21" s="389"/>
      <c r="OX21" s="389"/>
      <c r="OY21" s="389"/>
      <c r="OZ21" s="389"/>
      <c r="PA21" s="389"/>
      <c r="PB21" s="389"/>
      <c r="PC21" s="389"/>
      <c r="PD21" s="389"/>
      <c r="PE21" s="389"/>
      <c r="PF21" s="389"/>
      <c r="PG21" s="389"/>
      <c r="PH21" s="389"/>
      <c r="PI21" s="389"/>
      <c r="PJ21" s="389"/>
      <c r="PK21" s="389"/>
      <c r="PL21" s="389"/>
      <c r="PM21" s="389"/>
      <c r="PN21" s="389"/>
      <c r="PO21" s="389"/>
      <c r="PP21" s="389"/>
      <c r="PQ21" s="389"/>
      <c r="PR21" s="389"/>
      <c r="PS21" s="389"/>
      <c r="PT21" s="389"/>
      <c r="PU21" s="389"/>
      <c r="PV21" s="389"/>
      <c r="PW21" s="389"/>
      <c r="PX21" s="389"/>
      <c r="PY21" s="389"/>
      <c r="PZ21" s="389"/>
      <c r="QA21" s="389"/>
      <c r="QB21" s="389"/>
      <c r="QC21" s="389"/>
      <c r="QD21" s="389"/>
      <c r="QE21" s="389"/>
      <c r="QF21" s="389"/>
      <c r="QG21" s="389"/>
      <c r="QH21" s="389"/>
      <c r="QI21" s="389"/>
      <c r="QJ21" s="389"/>
      <c r="QK21" s="389"/>
      <c r="QL21" s="389"/>
      <c r="QM21" s="389"/>
      <c r="QN21" s="389"/>
      <c r="QO21" s="389"/>
      <c r="QP21" s="389"/>
      <c r="QQ21" s="389"/>
      <c r="QR21" s="389"/>
      <c r="QS21" s="389"/>
      <c r="QT21" s="389"/>
      <c r="QU21" s="389"/>
      <c r="QV21" s="389"/>
      <c r="QW21" s="389"/>
      <c r="QX21" s="389"/>
      <c r="QY21" s="389"/>
      <c r="QZ21" s="389"/>
      <c r="RA21" s="389"/>
      <c r="RB21" s="389"/>
      <c r="RC21" s="389"/>
      <c r="RD21" s="389"/>
      <c r="RE21" s="389"/>
      <c r="RF21" s="389"/>
      <c r="RG21" s="389"/>
      <c r="RH21" s="389"/>
      <c r="RI21" s="389"/>
      <c r="RJ21" s="389"/>
      <c r="RK21" s="389"/>
      <c r="RL21" s="389"/>
      <c r="RM21" s="389"/>
      <c r="RN21" s="389"/>
      <c r="RO21" s="389"/>
      <c r="RP21" s="389"/>
      <c r="RQ21" s="389"/>
      <c r="RR21" s="389"/>
      <c r="RS21" s="389"/>
      <c r="RT21" s="389"/>
      <c r="RU21" s="389"/>
      <c r="RV21" s="389"/>
      <c r="RW21" s="389"/>
      <c r="RX21" s="389"/>
      <c r="RY21" s="389"/>
      <c r="RZ21" s="389"/>
      <c r="SA21" s="389"/>
      <c r="SB21" s="389"/>
      <c r="SC21" s="389"/>
      <c r="SD21" s="389"/>
      <c r="SE21" s="389"/>
      <c r="SF21" s="389"/>
      <c r="SG21" s="389"/>
      <c r="SH21" s="389"/>
      <c r="SI21" s="389"/>
      <c r="SJ21" s="389"/>
      <c r="SK21" s="389"/>
      <c r="SL21" s="389"/>
      <c r="SM21" s="389"/>
      <c r="SN21" s="389"/>
      <c r="SO21" s="389"/>
    </row>
    <row r="22" spans="1:509" s="394" customFormat="1" ht="12.95" customHeight="1">
      <c r="A22" s="389"/>
      <c r="B22" s="390"/>
      <c r="C22" s="368">
        <v>9</v>
      </c>
      <c r="D22" s="719"/>
      <c r="E22" s="720"/>
      <c r="F22" s="720"/>
      <c r="G22" s="720"/>
      <c r="H22" s="720"/>
      <c r="I22" s="720"/>
      <c r="J22" s="721"/>
      <c r="K22" s="393"/>
      <c r="L22" s="378"/>
      <c r="M22" s="379"/>
      <c r="N22" s="380"/>
      <c r="O22" s="381"/>
      <c r="P22" s="382"/>
      <c r="Q22" s="383"/>
      <c r="R22" s="384"/>
      <c r="S22" s="385"/>
      <c r="T22" s="386"/>
      <c r="U22" s="390"/>
      <c r="V22" s="389"/>
      <c r="W22" s="389"/>
      <c r="X22" s="389"/>
      <c r="Y22" s="389"/>
      <c r="Z22" s="389"/>
      <c r="AA22" s="389"/>
      <c r="AB22" s="389"/>
      <c r="AC22" s="389"/>
      <c r="AD22" s="389"/>
      <c r="AE22" s="389"/>
      <c r="AF22" s="389"/>
      <c r="AG22" s="389"/>
      <c r="AH22" s="389"/>
      <c r="AI22" s="389"/>
      <c r="AJ22" s="389"/>
      <c r="AK22" s="389"/>
      <c r="AL22" s="389"/>
      <c r="AM22" s="389"/>
      <c r="AN22" s="389"/>
      <c r="AO22" s="389"/>
      <c r="AP22" s="389"/>
      <c r="AQ22" s="389"/>
      <c r="AR22" s="389"/>
      <c r="AS22" s="389"/>
      <c r="AT22" s="389"/>
      <c r="AU22" s="389"/>
      <c r="AV22" s="389"/>
      <c r="AW22" s="389"/>
      <c r="AX22" s="389"/>
      <c r="AY22" s="389"/>
      <c r="AZ22" s="389"/>
      <c r="BA22" s="389"/>
      <c r="BB22" s="389"/>
      <c r="BC22" s="389"/>
      <c r="BD22" s="389"/>
      <c r="BE22" s="389"/>
      <c r="BF22" s="389"/>
      <c r="BG22" s="389"/>
      <c r="BH22" s="389"/>
      <c r="BI22" s="389"/>
      <c r="BJ22" s="389"/>
      <c r="BK22" s="389"/>
      <c r="BL22" s="389"/>
      <c r="BM22" s="389"/>
      <c r="BN22" s="389"/>
      <c r="BO22" s="389"/>
      <c r="BP22" s="389"/>
      <c r="BQ22" s="389"/>
      <c r="BR22" s="389"/>
      <c r="BS22" s="389"/>
      <c r="BT22" s="389"/>
      <c r="BU22" s="389"/>
      <c r="BV22" s="389"/>
      <c r="BW22" s="389"/>
      <c r="BX22" s="389"/>
      <c r="BY22" s="389"/>
      <c r="BZ22" s="389"/>
      <c r="CA22" s="389"/>
      <c r="CB22" s="389"/>
      <c r="CC22" s="389"/>
      <c r="CD22" s="389"/>
      <c r="CE22" s="389"/>
      <c r="CF22" s="389"/>
      <c r="CG22" s="389"/>
      <c r="CH22" s="389"/>
      <c r="CI22" s="389"/>
      <c r="CJ22" s="389"/>
      <c r="CK22" s="389"/>
      <c r="CL22" s="389"/>
      <c r="CM22" s="389"/>
      <c r="CN22" s="389"/>
      <c r="CO22" s="389"/>
      <c r="CP22" s="389"/>
      <c r="CQ22" s="389"/>
      <c r="CR22" s="389"/>
      <c r="CS22" s="389"/>
      <c r="CT22" s="389"/>
      <c r="CU22" s="389"/>
      <c r="CV22" s="389"/>
      <c r="CW22" s="389"/>
      <c r="CX22" s="389"/>
      <c r="CY22" s="389"/>
      <c r="CZ22" s="389"/>
      <c r="DA22" s="389"/>
      <c r="DB22" s="389"/>
      <c r="DC22" s="389"/>
      <c r="DD22" s="389"/>
      <c r="DE22" s="389"/>
      <c r="DF22" s="389"/>
      <c r="DG22" s="389"/>
      <c r="DH22" s="389"/>
      <c r="DI22" s="389"/>
      <c r="DJ22" s="389"/>
      <c r="DK22" s="389"/>
      <c r="DL22" s="389"/>
      <c r="DM22" s="389"/>
      <c r="DN22" s="389"/>
      <c r="DO22" s="389"/>
      <c r="DP22" s="389"/>
      <c r="DQ22" s="389"/>
      <c r="DR22" s="389"/>
      <c r="DS22" s="389"/>
      <c r="DT22" s="389"/>
      <c r="DU22" s="389"/>
      <c r="DV22" s="389"/>
      <c r="DW22" s="389"/>
      <c r="DX22" s="389"/>
      <c r="DY22" s="389"/>
      <c r="DZ22" s="389"/>
      <c r="EA22" s="389"/>
      <c r="EB22" s="389"/>
      <c r="EC22" s="389"/>
      <c r="ED22" s="389"/>
      <c r="EE22" s="389"/>
      <c r="EF22" s="389"/>
      <c r="EG22" s="389"/>
      <c r="EH22" s="389"/>
      <c r="EI22" s="389"/>
      <c r="EJ22" s="389"/>
      <c r="EK22" s="389"/>
      <c r="EL22" s="389"/>
      <c r="EM22" s="389"/>
      <c r="EN22" s="389"/>
      <c r="EO22" s="389"/>
      <c r="EP22" s="389"/>
      <c r="EQ22" s="389"/>
      <c r="ER22" s="389"/>
      <c r="ES22" s="389"/>
      <c r="ET22" s="389"/>
      <c r="EU22" s="389"/>
      <c r="EV22" s="389"/>
      <c r="EW22" s="389"/>
      <c r="EX22" s="389"/>
      <c r="EY22" s="389"/>
      <c r="EZ22" s="389"/>
      <c r="FA22" s="389"/>
      <c r="FB22" s="389"/>
      <c r="FC22" s="389"/>
      <c r="FD22" s="389"/>
      <c r="FE22" s="389"/>
      <c r="FF22" s="389"/>
      <c r="FG22" s="389"/>
      <c r="FH22" s="389"/>
      <c r="FI22" s="389"/>
      <c r="FJ22" s="389"/>
      <c r="FK22" s="389"/>
      <c r="FL22" s="389"/>
      <c r="FM22" s="389"/>
      <c r="FN22" s="389"/>
      <c r="FO22" s="389"/>
      <c r="FP22" s="389"/>
      <c r="FQ22" s="389"/>
      <c r="FR22" s="389"/>
      <c r="FS22" s="389"/>
      <c r="FT22" s="389"/>
      <c r="FU22" s="389"/>
      <c r="FV22" s="389"/>
      <c r="FW22" s="389"/>
      <c r="FX22" s="389"/>
      <c r="FY22" s="389"/>
      <c r="FZ22" s="389"/>
      <c r="GA22" s="389"/>
      <c r="GB22" s="389"/>
      <c r="GC22" s="389"/>
      <c r="GD22" s="389"/>
      <c r="GE22" s="389"/>
      <c r="GF22" s="389"/>
      <c r="GG22" s="389"/>
      <c r="GH22" s="389"/>
      <c r="GI22" s="389"/>
      <c r="GJ22" s="389"/>
      <c r="GK22" s="389"/>
      <c r="GL22" s="389"/>
      <c r="GM22" s="389"/>
      <c r="GN22" s="389"/>
      <c r="GO22" s="389"/>
      <c r="GP22" s="389"/>
      <c r="GQ22" s="389"/>
      <c r="GR22" s="389"/>
      <c r="GS22" s="389"/>
      <c r="GT22" s="389"/>
      <c r="GU22" s="389"/>
      <c r="GV22" s="389"/>
      <c r="GW22" s="389"/>
      <c r="GX22" s="389"/>
      <c r="GY22" s="389"/>
      <c r="GZ22" s="389"/>
      <c r="HA22" s="389"/>
      <c r="HB22" s="389"/>
      <c r="HC22" s="389"/>
      <c r="HD22" s="389"/>
      <c r="HE22" s="389"/>
      <c r="HF22" s="389"/>
      <c r="HG22" s="389"/>
      <c r="HH22" s="389"/>
      <c r="HI22" s="389"/>
      <c r="HJ22" s="389"/>
      <c r="HK22" s="389"/>
      <c r="HL22" s="389"/>
      <c r="HM22" s="366"/>
      <c r="HN22" s="366"/>
      <c r="HO22" s="366"/>
      <c r="HP22" s="366"/>
      <c r="HQ22" s="366"/>
      <c r="HR22" s="366"/>
      <c r="HS22" s="366"/>
      <c r="HT22" s="366"/>
      <c r="HU22" s="389"/>
      <c r="HV22" s="389"/>
      <c r="HW22" s="389"/>
      <c r="HX22" s="389"/>
      <c r="HY22" s="389"/>
      <c r="HZ22" s="389"/>
      <c r="IA22" s="389"/>
      <c r="IB22" s="389"/>
      <c r="IC22" s="389"/>
      <c r="ID22" s="389"/>
      <c r="IE22" s="389"/>
      <c r="IF22" s="389"/>
      <c r="IG22" s="389"/>
      <c r="IH22" s="389"/>
      <c r="II22" s="389"/>
      <c r="IJ22" s="389"/>
      <c r="IK22" s="389"/>
      <c r="IL22" s="389"/>
      <c r="IM22" s="389"/>
      <c r="IN22" s="389"/>
      <c r="IO22" s="389"/>
      <c r="IP22" s="389"/>
      <c r="IQ22" s="389"/>
      <c r="IR22" s="389"/>
      <c r="IS22" s="389"/>
      <c r="IT22" s="389"/>
      <c r="IU22" s="389"/>
      <c r="IV22" s="389"/>
      <c r="IW22" s="389"/>
      <c r="IX22" s="389"/>
      <c r="IY22" s="389"/>
      <c r="IZ22" s="389"/>
      <c r="JA22" s="389"/>
      <c r="JB22" s="389"/>
      <c r="JC22" s="389"/>
      <c r="JD22" s="389"/>
      <c r="JE22" s="389"/>
      <c r="JF22" s="389"/>
      <c r="JG22" s="389"/>
      <c r="JH22" s="389"/>
      <c r="JI22" s="389"/>
      <c r="JJ22" s="389"/>
      <c r="JK22" s="389"/>
      <c r="JL22" s="389"/>
      <c r="JM22" s="389"/>
      <c r="JN22" s="389"/>
      <c r="JO22" s="389"/>
      <c r="JP22" s="389"/>
      <c r="JQ22" s="389"/>
      <c r="JR22" s="389"/>
      <c r="JS22" s="389"/>
      <c r="JT22" s="389"/>
      <c r="JU22" s="389"/>
      <c r="JV22" s="389"/>
      <c r="JW22" s="389"/>
      <c r="JX22" s="389"/>
      <c r="JY22" s="389"/>
      <c r="JZ22" s="389"/>
      <c r="KA22" s="389"/>
      <c r="KB22" s="389"/>
      <c r="KC22" s="389"/>
      <c r="KD22" s="389"/>
      <c r="KE22" s="389"/>
      <c r="KF22" s="389"/>
      <c r="KG22" s="389"/>
      <c r="KH22" s="389"/>
      <c r="KI22" s="389"/>
      <c r="KJ22" s="389"/>
      <c r="KK22" s="389"/>
      <c r="KL22" s="389"/>
      <c r="KM22" s="389"/>
      <c r="KN22" s="389"/>
      <c r="KO22" s="389"/>
      <c r="KP22" s="389"/>
      <c r="KQ22" s="389"/>
      <c r="KR22" s="389"/>
      <c r="KS22" s="389"/>
      <c r="KT22" s="389"/>
      <c r="KU22" s="389"/>
      <c r="KV22" s="389"/>
      <c r="KW22" s="389"/>
      <c r="KX22" s="389"/>
      <c r="KY22" s="389"/>
      <c r="KZ22" s="389"/>
      <c r="LA22" s="389"/>
      <c r="LB22" s="389"/>
      <c r="LC22" s="389"/>
      <c r="LD22" s="389"/>
      <c r="LE22" s="389"/>
      <c r="LF22" s="389"/>
      <c r="LG22" s="389"/>
      <c r="LH22" s="389"/>
      <c r="LI22" s="389"/>
      <c r="LJ22" s="389"/>
      <c r="LK22" s="389"/>
      <c r="LL22" s="389"/>
      <c r="LM22" s="389"/>
      <c r="LN22" s="389"/>
      <c r="LO22" s="389"/>
      <c r="LP22" s="389"/>
      <c r="LQ22" s="389"/>
      <c r="LR22" s="389"/>
      <c r="LS22" s="389"/>
      <c r="LT22" s="389"/>
      <c r="LU22" s="389"/>
      <c r="LV22" s="389"/>
      <c r="LW22" s="389"/>
      <c r="LX22" s="389"/>
      <c r="LY22" s="389"/>
      <c r="LZ22" s="389"/>
      <c r="MA22" s="389"/>
      <c r="MB22" s="389"/>
      <c r="MC22" s="389"/>
      <c r="MD22" s="389"/>
      <c r="ME22" s="389"/>
      <c r="MF22" s="389"/>
      <c r="MG22" s="389"/>
      <c r="MH22" s="389"/>
      <c r="MI22" s="389"/>
      <c r="MJ22" s="389"/>
      <c r="MK22" s="389"/>
      <c r="ML22" s="389"/>
      <c r="MM22" s="389"/>
      <c r="MN22" s="389"/>
      <c r="MO22" s="389"/>
      <c r="MP22" s="389"/>
      <c r="MQ22" s="389"/>
      <c r="MR22" s="389"/>
      <c r="MS22" s="389"/>
      <c r="MT22" s="389"/>
      <c r="MU22" s="389"/>
      <c r="MV22" s="389"/>
      <c r="MW22" s="389"/>
      <c r="MX22" s="389"/>
      <c r="MY22" s="389"/>
      <c r="MZ22" s="389"/>
      <c r="NA22" s="389"/>
      <c r="NB22" s="389"/>
      <c r="NC22" s="389"/>
      <c r="ND22" s="389"/>
      <c r="NE22" s="389"/>
      <c r="NF22" s="389"/>
      <c r="NG22" s="389"/>
      <c r="NH22" s="389"/>
      <c r="NI22" s="389"/>
      <c r="NJ22" s="389"/>
      <c r="NK22" s="389"/>
      <c r="NL22" s="389"/>
      <c r="NM22" s="389"/>
      <c r="NN22" s="389"/>
      <c r="NO22" s="389"/>
      <c r="NP22" s="389"/>
      <c r="NQ22" s="389"/>
      <c r="NR22" s="389"/>
      <c r="NS22" s="389"/>
      <c r="NT22" s="389"/>
      <c r="NU22" s="389"/>
      <c r="NV22" s="389"/>
      <c r="NW22" s="389"/>
      <c r="NX22" s="389"/>
      <c r="NY22" s="389"/>
      <c r="NZ22" s="389"/>
      <c r="OA22" s="389"/>
      <c r="OB22" s="389"/>
      <c r="OC22" s="389"/>
      <c r="OD22" s="389"/>
      <c r="OE22" s="389"/>
      <c r="OF22" s="389"/>
      <c r="OG22" s="389"/>
      <c r="OH22" s="389"/>
      <c r="OI22" s="389"/>
      <c r="OJ22" s="389"/>
      <c r="OK22" s="389"/>
      <c r="OL22" s="389"/>
      <c r="OM22" s="389"/>
      <c r="ON22" s="389"/>
      <c r="OO22" s="389"/>
      <c r="OP22" s="389"/>
      <c r="OQ22" s="389"/>
      <c r="OR22" s="389"/>
      <c r="OS22" s="389"/>
      <c r="OT22" s="389"/>
      <c r="OU22" s="389"/>
      <c r="OV22" s="389"/>
      <c r="OW22" s="389"/>
      <c r="OX22" s="389"/>
      <c r="OY22" s="389"/>
      <c r="OZ22" s="389"/>
      <c r="PA22" s="389"/>
      <c r="PB22" s="389"/>
      <c r="PC22" s="389"/>
      <c r="PD22" s="389"/>
      <c r="PE22" s="389"/>
      <c r="PF22" s="389"/>
      <c r="PG22" s="389"/>
      <c r="PH22" s="389"/>
      <c r="PI22" s="389"/>
      <c r="PJ22" s="389"/>
      <c r="PK22" s="389"/>
      <c r="PL22" s="389"/>
      <c r="PM22" s="389"/>
      <c r="PN22" s="389"/>
      <c r="PO22" s="389"/>
      <c r="PP22" s="389"/>
      <c r="PQ22" s="389"/>
      <c r="PR22" s="389"/>
      <c r="PS22" s="389"/>
      <c r="PT22" s="389"/>
      <c r="PU22" s="389"/>
      <c r="PV22" s="389"/>
      <c r="PW22" s="389"/>
      <c r="PX22" s="389"/>
      <c r="PY22" s="389"/>
      <c r="PZ22" s="389"/>
      <c r="QA22" s="389"/>
      <c r="QB22" s="389"/>
      <c r="QC22" s="389"/>
      <c r="QD22" s="389"/>
      <c r="QE22" s="389"/>
      <c r="QF22" s="389"/>
      <c r="QG22" s="389"/>
      <c r="QH22" s="389"/>
      <c r="QI22" s="389"/>
      <c r="QJ22" s="389"/>
      <c r="QK22" s="389"/>
      <c r="QL22" s="389"/>
      <c r="QM22" s="389"/>
      <c r="QN22" s="389"/>
      <c r="QO22" s="389"/>
      <c r="QP22" s="389"/>
      <c r="QQ22" s="389"/>
      <c r="QR22" s="389"/>
      <c r="QS22" s="389"/>
      <c r="QT22" s="389"/>
      <c r="QU22" s="389"/>
      <c r="QV22" s="389"/>
      <c r="QW22" s="389"/>
      <c r="QX22" s="389"/>
      <c r="QY22" s="389"/>
      <c r="QZ22" s="389"/>
      <c r="RA22" s="389"/>
      <c r="RB22" s="389"/>
      <c r="RC22" s="389"/>
      <c r="RD22" s="389"/>
      <c r="RE22" s="389"/>
      <c r="RF22" s="389"/>
      <c r="RG22" s="389"/>
      <c r="RH22" s="389"/>
      <c r="RI22" s="389"/>
      <c r="RJ22" s="389"/>
      <c r="RK22" s="389"/>
      <c r="RL22" s="389"/>
      <c r="RM22" s="389"/>
      <c r="RN22" s="389"/>
      <c r="RO22" s="389"/>
      <c r="RP22" s="389"/>
      <c r="RQ22" s="389"/>
      <c r="RR22" s="389"/>
      <c r="RS22" s="389"/>
      <c r="RT22" s="389"/>
      <c r="RU22" s="389"/>
      <c r="RV22" s="389"/>
      <c r="RW22" s="389"/>
      <c r="RX22" s="389"/>
      <c r="RY22" s="389"/>
      <c r="RZ22" s="389"/>
      <c r="SA22" s="389"/>
      <c r="SB22" s="389"/>
      <c r="SC22" s="389"/>
      <c r="SD22" s="389"/>
      <c r="SE22" s="389"/>
      <c r="SF22" s="389"/>
      <c r="SG22" s="389"/>
      <c r="SH22" s="389"/>
      <c r="SI22" s="389"/>
      <c r="SJ22" s="389"/>
      <c r="SK22" s="389"/>
      <c r="SL22" s="389"/>
      <c r="SM22" s="389"/>
      <c r="SN22" s="389"/>
      <c r="SO22" s="389"/>
    </row>
    <row r="23" spans="1:509" s="397" customFormat="1" ht="12.95" customHeight="1">
      <c r="A23" s="389"/>
      <c r="B23" s="390"/>
      <c r="C23" s="368">
        <v>10</v>
      </c>
      <c r="D23" s="719"/>
      <c r="E23" s="720"/>
      <c r="F23" s="720"/>
      <c r="G23" s="720"/>
      <c r="H23" s="720"/>
      <c r="I23" s="720"/>
      <c r="J23" s="721"/>
      <c r="K23" s="395"/>
      <c r="L23" s="378"/>
      <c r="M23" s="379"/>
      <c r="N23" s="380"/>
      <c r="O23" s="381"/>
      <c r="P23" s="382"/>
      <c r="Q23" s="383"/>
      <c r="R23" s="384"/>
      <c r="S23" s="385"/>
      <c r="T23" s="386"/>
      <c r="U23" s="390"/>
      <c r="V23" s="389"/>
      <c r="W23" s="389"/>
      <c r="X23" s="389"/>
      <c r="Y23" s="389"/>
      <c r="Z23" s="389"/>
      <c r="AA23" s="389"/>
      <c r="AB23" s="389"/>
      <c r="AC23" s="389"/>
      <c r="AD23" s="389"/>
      <c r="AE23" s="389"/>
      <c r="AF23" s="389"/>
      <c r="AG23" s="389"/>
      <c r="AH23" s="389"/>
      <c r="AI23" s="389"/>
      <c r="AJ23" s="389"/>
      <c r="AK23" s="389"/>
      <c r="AL23" s="389"/>
      <c r="AM23" s="389"/>
      <c r="AN23" s="389"/>
      <c r="AO23" s="389"/>
      <c r="AP23" s="389"/>
      <c r="AQ23" s="389"/>
      <c r="AR23" s="389"/>
      <c r="AS23" s="389"/>
      <c r="AT23" s="389"/>
      <c r="AU23" s="389"/>
      <c r="AV23" s="389"/>
      <c r="AW23" s="389"/>
      <c r="AX23" s="389"/>
      <c r="AY23" s="389"/>
      <c r="AZ23" s="389"/>
      <c r="BA23" s="389"/>
      <c r="BB23" s="389"/>
      <c r="BC23" s="389"/>
      <c r="BD23" s="389"/>
      <c r="BE23" s="389"/>
      <c r="BF23" s="389"/>
      <c r="BG23" s="389"/>
      <c r="BH23" s="389"/>
      <c r="BI23" s="389"/>
      <c r="BJ23" s="389"/>
      <c r="BK23" s="389"/>
      <c r="BL23" s="389"/>
      <c r="BM23" s="389"/>
      <c r="BN23" s="389"/>
      <c r="BO23" s="389"/>
      <c r="BP23" s="389"/>
      <c r="BQ23" s="389"/>
      <c r="BR23" s="389"/>
      <c r="BS23" s="389"/>
      <c r="BT23" s="389"/>
      <c r="BU23" s="389"/>
      <c r="BV23" s="389"/>
      <c r="BW23" s="389"/>
      <c r="BX23" s="389"/>
      <c r="BY23" s="389"/>
      <c r="BZ23" s="389"/>
      <c r="CA23" s="389"/>
      <c r="CB23" s="389"/>
      <c r="CC23" s="389"/>
      <c r="CD23" s="389"/>
      <c r="CE23" s="389"/>
      <c r="CF23" s="389"/>
      <c r="CG23" s="389"/>
      <c r="CH23" s="389"/>
      <c r="CI23" s="389"/>
      <c r="CJ23" s="389"/>
      <c r="CK23" s="389"/>
      <c r="CL23" s="389"/>
      <c r="CM23" s="389"/>
      <c r="CN23" s="389"/>
      <c r="CO23" s="389"/>
      <c r="CP23" s="389"/>
      <c r="CQ23" s="389"/>
      <c r="CR23" s="389"/>
      <c r="CS23" s="389"/>
      <c r="CT23" s="389"/>
      <c r="CU23" s="389"/>
      <c r="CV23" s="389"/>
      <c r="CW23" s="389"/>
      <c r="CX23" s="389"/>
      <c r="CY23" s="389"/>
      <c r="CZ23" s="389"/>
      <c r="DA23" s="389"/>
      <c r="DB23" s="389"/>
      <c r="DC23" s="389"/>
      <c r="DD23" s="389"/>
      <c r="DE23" s="389"/>
      <c r="DF23" s="389"/>
      <c r="DG23" s="389"/>
      <c r="DH23" s="389"/>
      <c r="DI23" s="389"/>
      <c r="DJ23" s="389"/>
      <c r="DK23" s="389"/>
      <c r="DL23" s="389"/>
      <c r="DM23" s="389"/>
      <c r="DN23" s="389"/>
      <c r="DO23" s="389"/>
      <c r="DP23" s="389"/>
      <c r="DQ23" s="389"/>
      <c r="DR23" s="389"/>
      <c r="DS23" s="389"/>
      <c r="DT23" s="389"/>
      <c r="DU23" s="389"/>
      <c r="DV23" s="389"/>
      <c r="DW23" s="389"/>
      <c r="DX23" s="389"/>
      <c r="DY23" s="389"/>
      <c r="DZ23" s="389"/>
      <c r="EA23" s="389"/>
      <c r="EB23" s="389"/>
      <c r="EC23" s="389"/>
      <c r="ED23" s="389"/>
      <c r="EE23" s="389"/>
      <c r="EF23" s="389"/>
      <c r="EG23" s="389"/>
      <c r="EH23" s="389"/>
      <c r="EI23" s="389"/>
      <c r="EJ23" s="389"/>
      <c r="EK23" s="389"/>
      <c r="EL23" s="389"/>
      <c r="EM23" s="389"/>
      <c r="EN23" s="389"/>
      <c r="EO23" s="389"/>
      <c r="EP23" s="389"/>
      <c r="EQ23" s="389"/>
      <c r="ER23" s="389"/>
      <c r="ES23" s="389"/>
      <c r="ET23" s="389"/>
      <c r="EU23" s="389"/>
      <c r="EV23" s="389"/>
      <c r="EW23" s="389"/>
      <c r="EX23" s="389"/>
      <c r="EY23" s="389"/>
      <c r="EZ23" s="389"/>
      <c r="FA23" s="389"/>
      <c r="FB23" s="389"/>
      <c r="FC23" s="389"/>
      <c r="FD23" s="389"/>
      <c r="FE23" s="389"/>
      <c r="FF23" s="389"/>
      <c r="FG23" s="389"/>
      <c r="FH23" s="389"/>
      <c r="FI23" s="389"/>
      <c r="FJ23" s="389"/>
      <c r="FK23" s="389"/>
      <c r="FL23" s="389"/>
      <c r="FM23" s="389"/>
      <c r="FN23" s="389"/>
      <c r="FO23" s="389"/>
      <c r="FP23" s="389"/>
      <c r="FQ23" s="389"/>
      <c r="FR23" s="389"/>
      <c r="FS23" s="389"/>
      <c r="FT23" s="389"/>
      <c r="FU23" s="389"/>
      <c r="FV23" s="389"/>
      <c r="FW23" s="389"/>
      <c r="FX23" s="389"/>
      <c r="FY23" s="389"/>
      <c r="FZ23" s="389"/>
      <c r="GA23" s="389"/>
      <c r="GB23" s="389"/>
      <c r="GC23" s="389"/>
      <c r="GD23" s="389"/>
      <c r="GE23" s="389"/>
      <c r="GF23" s="389"/>
      <c r="GG23" s="389"/>
      <c r="GH23" s="389"/>
      <c r="GI23" s="389"/>
      <c r="GJ23" s="389"/>
      <c r="GK23" s="389"/>
      <c r="GL23" s="389"/>
      <c r="GM23" s="389"/>
      <c r="GN23" s="389"/>
      <c r="GO23" s="389"/>
      <c r="GP23" s="389"/>
      <c r="GQ23" s="389"/>
      <c r="GR23" s="389"/>
      <c r="GS23" s="389"/>
      <c r="GT23" s="389"/>
      <c r="GU23" s="389"/>
      <c r="GV23" s="389"/>
      <c r="GW23" s="389"/>
      <c r="GX23" s="389"/>
      <c r="GY23" s="389"/>
      <c r="GZ23" s="389"/>
      <c r="HA23" s="389"/>
      <c r="HB23" s="389"/>
      <c r="HC23" s="389"/>
      <c r="HD23" s="389"/>
      <c r="HE23" s="389"/>
      <c r="HF23" s="389"/>
      <c r="HG23" s="389"/>
      <c r="HH23" s="389"/>
      <c r="HI23" s="389"/>
      <c r="HJ23" s="389"/>
      <c r="HK23" s="389"/>
      <c r="HL23" s="389"/>
      <c r="HM23" s="366"/>
      <c r="HN23" s="366"/>
      <c r="HO23" s="366"/>
      <c r="HP23" s="366"/>
      <c r="HQ23" s="366"/>
      <c r="HR23" s="366"/>
      <c r="HS23" s="396"/>
      <c r="HT23" s="366"/>
      <c r="HU23" s="389"/>
      <c r="HV23" s="389"/>
      <c r="HW23" s="389"/>
      <c r="HX23" s="389"/>
      <c r="HY23" s="389"/>
      <c r="HZ23" s="389"/>
      <c r="IA23" s="389"/>
      <c r="IB23" s="389"/>
      <c r="IC23" s="389"/>
      <c r="ID23" s="389"/>
      <c r="IE23" s="389"/>
      <c r="IF23" s="389"/>
      <c r="IG23" s="389"/>
      <c r="IH23" s="389"/>
      <c r="II23" s="389"/>
      <c r="IJ23" s="389"/>
      <c r="IK23" s="389"/>
      <c r="IL23" s="389"/>
      <c r="IM23" s="389"/>
      <c r="IN23" s="389"/>
      <c r="IO23" s="389"/>
      <c r="IP23" s="389"/>
      <c r="IQ23" s="389"/>
      <c r="IR23" s="389"/>
      <c r="IS23" s="389"/>
      <c r="IT23" s="389"/>
      <c r="IU23" s="389"/>
      <c r="IV23" s="389"/>
      <c r="IW23" s="389"/>
      <c r="IX23" s="389"/>
      <c r="IY23" s="389"/>
      <c r="IZ23" s="389"/>
      <c r="JA23" s="389"/>
      <c r="JB23" s="389"/>
      <c r="JC23" s="389"/>
      <c r="JD23" s="389"/>
      <c r="JE23" s="389"/>
      <c r="JF23" s="389"/>
      <c r="JG23" s="389"/>
      <c r="JH23" s="389"/>
      <c r="JI23" s="389"/>
      <c r="JJ23" s="389"/>
      <c r="JK23" s="389"/>
      <c r="JL23" s="389"/>
      <c r="JM23" s="389"/>
      <c r="JN23" s="389"/>
      <c r="JO23" s="389"/>
      <c r="JP23" s="389"/>
      <c r="JQ23" s="389"/>
      <c r="JR23" s="389"/>
      <c r="JS23" s="389"/>
      <c r="JT23" s="389"/>
      <c r="JU23" s="389"/>
      <c r="JV23" s="389"/>
      <c r="JW23" s="389"/>
      <c r="JX23" s="389"/>
      <c r="JY23" s="389"/>
      <c r="JZ23" s="389"/>
      <c r="KA23" s="389"/>
      <c r="KB23" s="389"/>
      <c r="KC23" s="389"/>
      <c r="KD23" s="389"/>
      <c r="KE23" s="389"/>
      <c r="KF23" s="389"/>
      <c r="KG23" s="389"/>
      <c r="KH23" s="389"/>
      <c r="KI23" s="389"/>
      <c r="KJ23" s="389"/>
      <c r="KK23" s="389"/>
      <c r="KL23" s="389"/>
      <c r="KM23" s="389"/>
      <c r="KN23" s="389"/>
      <c r="KO23" s="389"/>
      <c r="KP23" s="389"/>
      <c r="KQ23" s="389"/>
      <c r="KR23" s="389"/>
      <c r="KS23" s="389"/>
      <c r="KT23" s="389"/>
      <c r="KU23" s="389"/>
      <c r="KV23" s="389"/>
      <c r="KW23" s="389"/>
      <c r="KX23" s="389"/>
      <c r="KY23" s="389"/>
      <c r="KZ23" s="389"/>
      <c r="LA23" s="389"/>
      <c r="LB23" s="389"/>
      <c r="LC23" s="389"/>
      <c r="LD23" s="389"/>
      <c r="LE23" s="389"/>
      <c r="LF23" s="389"/>
      <c r="LG23" s="389"/>
      <c r="LH23" s="389"/>
      <c r="LI23" s="389"/>
      <c r="LJ23" s="389"/>
      <c r="LK23" s="389"/>
      <c r="LL23" s="389"/>
      <c r="LM23" s="389"/>
      <c r="LN23" s="389"/>
      <c r="LO23" s="389"/>
      <c r="LP23" s="389"/>
      <c r="LQ23" s="389"/>
      <c r="LR23" s="389"/>
      <c r="LS23" s="389"/>
      <c r="LT23" s="389"/>
      <c r="LU23" s="389"/>
      <c r="LV23" s="389"/>
      <c r="LW23" s="389"/>
      <c r="LX23" s="389"/>
      <c r="LY23" s="389"/>
      <c r="LZ23" s="389"/>
      <c r="MA23" s="389"/>
      <c r="MB23" s="389"/>
      <c r="MC23" s="389"/>
      <c r="MD23" s="389"/>
      <c r="ME23" s="389"/>
      <c r="MF23" s="389"/>
      <c r="MG23" s="389"/>
      <c r="MH23" s="389"/>
      <c r="MI23" s="389"/>
      <c r="MJ23" s="389"/>
      <c r="MK23" s="389"/>
      <c r="ML23" s="389"/>
      <c r="MM23" s="389"/>
      <c r="MN23" s="389"/>
      <c r="MO23" s="389"/>
      <c r="MP23" s="389"/>
      <c r="MQ23" s="389"/>
      <c r="MR23" s="389"/>
      <c r="MS23" s="389"/>
      <c r="MT23" s="389"/>
      <c r="MU23" s="389"/>
      <c r="MV23" s="389"/>
      <c r="MW23" s="389"/>
      <c r="MX23" s="389"/>
      <c r="MY23" s="389"/>
      <c r="MZ23" s="389"/>
      <c r="NA23" s="389"/>
      <c r="NB23" s="389"/>
      <c r="NC23" s="389"/>
      <c r="ND23" s="389"/>
      <c r="NE23" s="389"/>
      <c r="NF23" s="389"/>
      <c r="NG23" s="389"/>
      <c r="NH23" s="389"/>
      <c r="NI23" s="389"/>
      <c r="NJ23" s="389"/>
      <c r="NK23" s="389"/>
      <c r="NL23" s="389"/>
      <c r="NM23" s="389"/>
      <c r="NN23" s="389"/>
      <c r="NO23" s="389"/>
      <c r="NP23" s="389"/>
      <c r="NQ23" s="389"/>
      <c r="NR23" s="389"/>
      <c r="NS23" s="389"/>
      <c r="NT23" s="389"/>
      <c r="NU23" s="389"/>
      <c r="NV23" s="389"/>
      <c r="NW23" s="389"/>
      <c r="NX23" s="389"/>
      <c r="NY23" s="389"/>
      <c r="NZ23" s="389"/>
      <c r="OA23" s="389"/>
      <c r="OB23" s="389"/>
      <c r="OC23" s="389"/>
      <c r="OD23" s="389"/>
      <c r="OE23" s="389"/>
      <c r="OF23" s="389"/>
      <c r="OG23" s="389"/>
      <c r="OH23" s="389"/>
      <c r="OI23" s="389"/>
      <c r="OJ23" s="389"/>
      <c r="OK23" s="389"/>
      <c r="OL23" s="389"/>
      <c r="OM23" s="389"/>
      <c r="ON23" s="389"/>
      <c r="OO23" s="389"/>
      <c r="OP23" s="389"/>
      <c r="OQ23" s="389"/>
      <c r="OR23" s="389"/>
      <c r="OS23" s="389"/>
      <c r="OT23" s="389"/>
      <c r="OU23" s="389"/>
      <c r="OV23" s="389"/>
      <c r="OW23" s="389"/>
      <c r="OX23" s="389"/>
      <c r="OY23" s="389"/>
      <c r="OZ23" s="389"/>
      <c r="PA23" s="389"/>
      <c r="PB23" s="389"/>
      <c r="PC23" s="389"/>
      <c r="PD23" s="389"/>
      <c r="PE23" s="389"/>
      <c r="PF23" s="389"/>
      <c r="PG23" s="389"/>
      <c r="PH23" s="389"/>
      <c r="PI23" s="389"/>
      <c r="PJ23" s="389"/>
      <c r="PK23" s="389"/>
      <c r="PL23" s="389"/>
      <c r="PM23" s="389"/>
      <c r="PN23" s="389"/>
      <c r="PO23" s="389"/>
      <c r="PP23" s="389"/>
      <c r="PQ23" s="389"/>
      <c r="PR23" s="389"/>
      <c r="PS23" s="389"/>
      <c r="PT23" s="389"/>
      <c r="PU23" s="389"/>
      <c r="PV23" s="389"/>
      <c r="PW23" s="389"/>
      <c r="PX23" s="389"/>
      <c r="PY23" s="389"/>
      <c r="PZ23" s="389"/>
      <c r="QA23" s="389"/>
      <c r="QB23" s="389"/>
      <c r="QC23" s="389"/>
      <c r="QD23" s="389"/>
      <c r="QE23" s="389"/>
      <c r="QF23" s="389"/>
      <c r="QG23" s="389"/>
      <c r="QH23" s="389"/>
      <c r="QI23" s="389"/>
      <c r="QJ23" s="389"/>
      <c r="QK23" s="389"/>
      <c r="QL23" s="389"/>
      <c r="QM23" s="389"/>
      <c r="QN23" s="389"/>
      <c r="QO23" s="389"/>
      <c r="QP23" s="389"/>
      <c r="QQ23" s="389"/>
      <c r="QR23" s="389"/>
      <c r="QS23" s="389"/>
      <c r="QT23" s="389"/>
      <c r="QU23" s="389"/>
      <c r="QV23" s="389"/>
      <c r="QW23" s="389"/>
      <c r="QX23" s="389"/>
      <c r="QY23" s="389"/>
      <c r="QZ23" s="389"/>
      <c r="RA23" s="389"/>
      <c r="RB23" s="389"/>
      <c r="RC23" s="389"/>
      <c r="RD23" s="389"/>
      <c r="RE23" s="389"/>
      <c r="RF23" s="389"/>
      <c r="RG23" s="389"/>
      <c r="RH23" s="389"/>
      <c r="RI23" s="389"/>
      <c r="RJ23" s="389"/>
      <c r="RK23" s="389"/>
      <c r="RL23" s="389"/>
      <c r="RM23" s="389"/>
      <c r="RN23" s="389"/>
      <c r="RO23" s="389"/>
      <c r="RP23" s="389"/>
      <c r="RQ23" s="389"/>
      <c r="RR23" s="389"/>
      <c r="RS23" s="389"/>
      <c r="RT23" s="389"/>
      <c r="RU23" s="389"/>
      <c r="RV23" s="389"/>
      <c r="RW23" s="389"/>
      <c r="RX23" s="389"/>
      <c r="RY23" s="389"/>
      <c r="RZ23" s="389"/>
      <c r="SA23" s="389"/>
      <c r="SB23" s="389"/>
      <c r="SC23" s="389"/>
      <c r="SD23" s="389"/>
      <c r="SE23" s="389"/>
      <c r="SF23" s="389"/>
      <c r="SG23" s="389"/>
      <c r="SH23" s="389"/>
      <c r="SI23" s="389"/>
      <c r="SJ23" s="389"/>
      <c r="SK23" s="389"/>
      <c r="SL23" s="389"/>
      <c r="SM23" s="389"/>
      <c r="SN23" s="389"/>
      <c r="SO23" s="389"/>
    </row>
    <row r="24" spans="1:509" s="399" customFormat="1" ht="12.95" customHeight="1">
      <c r="A24" s="389"/>
      <c r="B24" s="390"/>
      <c r="C24" s="368">
        <v>11</v>
      </c>
      <c r="D24" s="719"/>
      <c r="E24" s="720"/>
      <c r="F24" s="720"/>
      <c r="G24" s="720"/>
      <c r="H24" s="720"/>
      <c r="I24" s="720"/>
      <c r="J24" s="721"/>
      <c r="K24" s="391"/>
      <c r="L24" s="378"/>
      <c r="M24" s="379"/>
      <c r="N24" s="380"/>
      <c r="O24" s="381"/>
      <c r="P24" s="382"/>
      <c r="Q24" s="383"/>
      <c r="R24" s="384"/>
      <c r="S24" s="385"/>
      <c r="T24" s="386"/>
      <c r="U24" s="390"/>
      <c r="V24" s="389"/>
      <c r="W24" s="389"/>
      <c r="X24" s="389"/>
      <c r="Y24" s="389"/>
      <c r="Z24" s="389"/>
      <c r="AA24" s="389"/>
      <c r="AB24" s="389"/>
      <c r="AC24" s="389"/>
      <c r="AD24" s="389"/>
      <c r="AE24" s="389"/>
      <c r="AF24" s="389"/>
      <c r="AG24" s="389"/>
      <c r="AH24" s="389"/>
      <c r="AI24" s="389"/>
      <c r="AJ24" s="389"/>
      <c r="AK24" s="389"/>
      <c r="AL24" s="389"/>
      <c r="AM24" s="389"/>
      <c r="AN24" s="389"/>
      <c r="AO24" s="389"/>
      <c r="AP24" s="389"/>
      <c r="AQ24" s="389"/>
      <c r="AR24" s="389"/>
      <c r="AS24" s="389"/>
      <c r="AT24" s="389"/>
      <c r="AU24" s="389"/>
      <c r="AV24" s="389"/>
      <c r="AW24" s="389"/>
      <c r="AX24" s="389"/>
      <c r="AY24" s="389"/>
      <c r="AZ24" s="389"/>
      <c r="BA24" s="389"/>
      <c r="BB24" s="389"/>
      <c r="BC24" s="389"/>
      <c r="BD24" s="389"/>
      <c r="BE24" s="389"/>
      <c r="BF24" s="389"/>
      <c r="BG24" s="389"/>
      <c r="BH24" s="389"/>
      <c r="BI24" s="389"/>
      <c r="BJ24" s="389"/>
      <c r="BK24" s="389"/>
      <c r="BL24" s="389"/>
      <c r="BM24" s="389"/>
      <c r="BN24" s="389"/>
      <c r="BO24" s="389"/>
      <c r="BP24" s="389"/>
      <c r="BQ24" s="389"/>
      <c r="BR24" s="389"/>
      <c r="BS24" s="389"/>
      <c r="BT24" s="389"/>
      <c r="BU24" s="389"/>
      <c r="BV24" s="389"/>
      <c r="BW24" s="389"/>
      <c r="BX24" s="389"/>
      <c r="BY24" s="389"/>
      <c r="BZ24" s="389"/>
      <c r="CA24" s="389"/>
      <c r="CB24" s="389"/>
      <c r="CC24" s="389"/>
      <c r="CD24" s="389"/>
      <c r="CE24" s="389"/>
      <c r="CF24" s="389"/>
      <c r="CG24" s="389"/>
      <c r="CH24" s="389"/>
      <c r="CI24" s="389"/>
      <c r="CJ24" s="389"/>
      <c r="CK24" s="389"/>
      <c r="CL24" s="389"/>
      <c r="CM24" s="389"/>
      <c r="CN24" s="389"/>
      <c r="CO24" s="389"/>
      <c r="CP24" s="389"/>
      <c r="CQ24" s="389"/>
      <c r="CR24" s="389"/>
      <c r="CS24" s="389"/>
      <c r="CT24" s="389"/>
      <c r="CU24" s="389"/>
      <c r="CV24" s="389"/>
      <c r="CW24" s="389"/>
      <c r="CX24" s="389"/>
      <c r="CY24" s="389"/>
      <c r="CZ24" s="389"/>
      <c r="DA24" s="389"/>
      <c r="DB24" s="389"/>
      <c r="DC24" s="389"/>
      <c r="DD24" s="389"/>
      <c r="DE24" s="389"/>
      <c r="DF24" s="389"/>
      <c r="DG24" s="389"/>
      <c r="DH24" s="389"/>
      <c r="DI24" s="389"/>
      <c r="DJ24" s="389"/>
      <c r="DK24" s="389"/>
      <c r="DL24" s="389"/>
      <c r="DM24" s="389"/>
      <c r="DN24" s="389"/>
      <c r="DO24" s="389"/>
      <c r="DP24" s="389"/>
      <c r="DQ24" s="389"/>
      <c r="DR24" s="389"/>
      <c r="DS24" s="389"/>
      <c r="DT24" s="389"/>
      <c r="DU24" s="389"/>
      <c r="DV24" s="389"/>
      <c r="DW24" s="389"/>
      <c r="DX24" s="389"/>
      <c r="DY24" s="389"/>
      <c r="DZ24" s="389"/>
      <c r="EA24" s="389"/>
      <c r="EB24" s="389"/>
      <c r="EC24" s="389"/>
      <c r="ED24" s="389"/>
      <c r="EE24" s="389"/>
      <c r="EF24" s="389"/>
      <c r="EG24" s="389"/>
      <c r="EH24" s="389"/>
      <c r="EI24" s="389"/>
      <c r="EJ24" s="389"/>
      <c r="EK24" s="389"/>
      <c r="EL24" s="389"/>
      <c r="EM24" s="389"/>
      <c r="EN24" s="389"/>
      <c r="EO24" s="389"/>
      <c r="EP24" s="389"/>
      <c r="EQ24" s="389"/>
      <c r="ER24" s="389"/>
      <c r="ES24" s="389"/>
      <c r="ET24" s="389"/>
      <c r="EU24" s="389"/>
      <c r="EV24" s="389"/>
      <c r="EW24" s="389"/>
      <c r="EX24" s="389"/>
      <c r="EY24" s="389"/>
      <c r="EZ24" s="389"/>
      <c r="FA24" s="389"/>
      <c r="FB24" s="389"/>
      <c r="FC24" s="389"/>
      <c r="FD24" s="389"/>
      <c r="FE24" s="389"/>
      <c r="FF24" s="389"/>
      <c r="FG24" s="389"/>
      <c r="FH24" s="389"/>
      <c r="FI24" s="389"/>
      <c r="FJ24" s="389"/>
      <c r="FK24" s="389"/>
      <c r="FL24" s="389"/>
      <c r="FM24" s="389"/>
      <c r="FN24" s="389"/>
      <c r="FO24" s="389"/>
      <c r="FP24" s="389"/>
      <c r="FQ24" s="389"/>
      <c r="FR24" s="389"/>
      <c r="FS24" s="389"/>
      <c r="FT24" s="389"/>
      <c r="FU24" s="389"/>
      <c r="FV24" s="389"/>
      <c r="FW24" s="389"/>
      <c r="FX24" s="389"/>
      <c r="FY24" s="389"/>
      <c r="FZ24" s="389"/>
      <c r="GA24" s="389"/>
      <c r="GB24" s="389"/>
      <c r="GC24" s="389"/>
      <c r="GD24" s="389"/>
      <c r="GE24" s="389"/>
      <c r="GF24" s="389"/>
      <c r="GG24" s="389"/>
      <c r="GH24" s="389"/>
      <c r="GI24" s="389"/>
      <c r="GJ24" s="389"/>
      <c r="GK24" s="389"/>
      <c r="GL24" s="389"/>
      <c r="GM24" s="389"/>
      <c r="GN24" s="389"/>
      <c r="GO24" s="389"/>
      <c r="GP24" s="389"/>
      <c r="GQ24" s="389"/>
      <c r="GR24" s="389"/>
      <c r="GS24" s="389"/>
      <c r="GT24" s="389"/>
      <c r="GU24" s="389"/>
      <c r="GV24" s="389"/>
      <c r="GW24" s="389"/>
      <c r="GX24" s="389"/>
      <c r="GY24" s="389"/>
      <c r="GZ24" s="389"/>
      <c r="HA24" s="389"/>
      <c r="HB24" s="389"/>
      <c r="HC24" s="389"/>
      <c r="HD24" s="389"/>
      <c r="HE24" s="389"/>
      <c r="HF24" s="389"/>
      <c r="HG24" s="389"/>
      <c r="HH24" s="389"/>
      <c r="HI24" s="389"/>
      <c r="HJ24" s="389"/>
      <c r="HK24" s="389"/>
      <c r="HL24" s="389"/>
      <c r="HM24" s="366"/>
      <c r="HN24" s="366"/>
      <c r="HO24" s="366"/>
      <c r="HP24" s="366"/>
      <c r="HQ24" s="366"/>
      <c r="HR24" s="366"/>
      <c r="HS24" s="398"/>
      <c r="HT24" s="366"/>
      <c r="HU24" s="389"/>
      <c r="HV24" s="389"/>
      <c r="HW24" s="389"/>
      <c r="HX24" s="389"/>
      <c r="HY24" s="389"/>
      <c r="HZ24" s="389"/>
      <c r="IA24" s="389"/>
      <c r="IB24" s="389"/>
      <c r="IC24" s="389"/>
      <c r="ID24" s="389"/>
      <c r="IE24" s="389"/>
      <c r="IF24" s="389"/>
      <c r="IG24" s="389"/>
      <c r="IH24" s="389"/>
      <c r="II24" s="389"/>
      <c r="IJ24" s="389"/>
      <c r="IK24" s="389"/>
      <c r="IL24" s="389"/>
      <c r="IM24" s="389"/>
      <c r="IN24" s="389"/>
      <c r="IO24" s="389"/>
      <c r="IP24" s="389"/>
      <c r="IQ24" s="389"/>
      <c r="IR24" s="389"/>
      <c r="IS24" s="389"/>
      <c r="IT24" s="389"/>
      <c r="IU24" s="389"/>
      <c r="IV24" s="389"/>
      <c r="IW24" s="389"/>
      <c r="IX24" s="389"/>
      <c r="IY24" s="389"/>
      <c r="IZ24" s="389"/>
      <c r="JA24" s="389"/>
      <c r="JB24" s="389"/>
      <c r="JC24" s="389"/>
      <c r="JD24" s="389"/>
      <c r="JE24" s="389"/>
      <c r="JF24" s="389"/>
      <c r="JG24" s="389"/>
      <c r="JH24" s="389"/>
      <c r="JI24" s="389"/>
      <c r="JJ24" s="389"/>
      <c r="JK24" s="389"/>
      <c r="JL24" s="389"/>
      <c r="JM24" s="389"/>
      <c r="JN24" s="389"/>
      <c r="JO24" s="389"/>
      <c r="JP24" s="389"/>
      <c r="JQ24" s="389"/>
      <c r="JR24" s="389"/>
      <c r="JS24" s="389"/>
      <c r="JT24" s="389"/>
      <c r="JU24" s="389"/>
      <c r="JV24" s="389"/>
      <c r="JW24" s="389"/>
      <c r="JX24" s="389"/>
      <c r="JY24" s="389"/>
      <c r="JZ24" s="389"/>
      <c r="KA24" s="389"/>
      <c r="KB24" s="389"/>
      <c r="KC24" s="389"/>
      <c r="KD24" s="389"/>
      <c r="KE24" s="389"/>
      <c r="KF24" s="389"/>
      <c r="KG24" s="389"/>
      <c r="KH24" s="389"/>
      <c r="KI24" s="389"/>
      <c r="KJ24" s="389"/>
      <c r="KK24" s="389"/>
      <c r="KL24" s="389"/>
      <c r="KM24" s="389"/>
      <c r="KN24" s="389"/>
      <c r="KO24" s="389"/>
      <c r="KP24" s="389"/>
      <c r="KQ24" s="389"/>
      <c r="KR24" s="389"/>
      <c r="KS24" s="389"/>
      <c r="KT24" s="389"/>
      <c r="KU24" s="389"/>
      <c r="KV24" s="389"/>
      <c r="KW24" s="389"/>
      <c r="KX24" s="389"/>
      <c r="KY24" s="389"/>
      <c r="KZ24" s="389"/>
      <c r="LA24" s="389"/>
      <c r="LB24" s="389"/>
      <c r="LC24" s="389"/>
      <c r="LD24" s="389"/>
      <c r="LE24" s="389"/>
      <c r="LF24" s="389"/>
      <c r="LG24" s="389"/>
      <c r="LH24" s="389"/>
      <c r="LI24" s="389"/>
      <c r="LJ24" s="389"/>
      <c r="LK24" s="389"/>
      <c r="LL24" s="389"/>
      <c r="LM24" s="389"/>
      <c r="LN24" s="389"/>
      <c r="LO24" s="389"/>
      <c r="LP24" s="389"/>
      <c r="LQ24" s="389"/>
      <c r="LR24" s="389"/>
      <c r="LS24" s="389"/>
      <c r="LT24" s="389"/>
      <c r="LU24" s="389"/>
      <c r="LV24" s="389"/>
      <c r="LW24" s="389"/>
      <c r="LX24" s="389"/>
      <c r="LY24" s="389"/>
      <c r="LZ24" s="389"/>
      <c r="MA24" s="389"/>
      <c r="MB24" s="389"/>
      <c r="MC24" s="389"/>
      <c r="MD24" s="389"/>
      <c r="ME24" s="389"/>
      <c r="MF24" s="389"/>
      <c r="MG24" s="389"/>
      <c r="MH24" s="389"/>
      <c r="MI24" s="389"/>
      <c r="MJ24" s="389"/>
      <c r="MK24" s="389"/>
      <c r="ML24" s="389"/>
      <c r="MM24" s="389"/>
      <c r="MN24" s="389"/>
      <c r="MO24" s="389"/>
      <c r="MP24" s="389"/>
      <c r="MQ24" s="389"/>
      <c r="MR24" s="389"/>
      <c r="MS24" s="389"/>
      <c r="MT24" s="389"/>
      <c r="MU24" s="389"/>
      <c r="MV24" s="389"/>
      <c r="MW24" s="389"/>
      <c r="MX24" s="389"/>
      <c r="MY24" s="389"/>
      <c r="MZ24" s="389"/>
      <c r="NA24" s="389"/>
      <c r="NB24" s="389"/>
      <c r="NC24" s="389"/>
      <c r="ND24" s="389"/>
      <c r="NE24" s="389"/>
      <c r="NF24" s="389"/>
      <c r="NG24" s="389"/>
      <c r="NH24" s="389"/>
      <c r="NI24" s="389"/>
      <c r="NJ24" s="389"/>
      <c r="NK24" s="389"/>
      <c r="NL24" s="389"/>
      <c r="NM24" s="389"/>
      <c r="NN24" s="389"/>
      <c r="NO24" s="389"/>
      <c r="NP24" s="389"/>
      <c r="NQ24" s="389"/>
      <c r="NR24" s="389"/>
      <c r="NS24" s="389"/>
      <c r="NT24" s="389"/>
      <c r="NU24" s="389"/>
      <c r="NV24" s="389"/>
      <c r="NW24" s="389"/>
      <c r="NX24" s="389"/>
      <c r="NY24" s="389"/>
      <c r="NZ24" s="389"/>
      <c r="OA24" s="389"/>
      <c r="OB24" s="389"/>
      <c r="OC24" s="389"/>
      <c r="OD24" s="389"/>
      <c r="OE24" s="389"/>
      <c r="OF24" s="389"/>
      <c r="OG24" s="389"/>
      <c r="OH24" s="389"/>
      <c r="OI24" s="389"/>
      <c r="OJ24" s="389"/>
      <c r="OK24" s="389"/>
      <c r="OL24" s="389"/>
      <c r="OM24" s="389"/>
      <c r="ON24" s="389"/>
      <c r="OO24" s="389"/>
      <c r="OP24" s="389"/>
      <c r="OQ24" s="389"/>
      <c r="OR24" s="389"/>
      <c r="OS24" s="389"/>
      <c r="OT24" s="389"/>
      <c r="OU24" s="389"/>
      <c r="OV24" s="389"/>
      <c r="OW24" s="389"/>
      <c r="OX24" s="389"/>
      <c r="OY24" s="389"/>
      <c r="OZ24" s="389"/>
      <c r="PA24" s="389"/>
      <c r="PB24" s="389"/>
      <c r="PC24" s="389"/>
      <c r="PD24" s="389"/>
      <c r="PE24" s="389"/>
      <c r="PF24" s="389"/>
      <c r="PG24" s="389"/>
      <c r="PH24" s="389"/>
      <c r="PI24" s="389"/>
      <c r="PJ24" s="389"/>
      <c r="PK24" s="389"/>
      <c r="PL24" s="389"/>
      <c r="PM24" s="389"/>
      <c r="PN24" s="389"/>
      <c r="PO24" s="389"/>
      <c r="PP24" s="389"/>
      <c r="PQ24" s="389"/>
      <c r="PR24" s="389"/>
      <c r="PS24" s="389"/>
      <c r="PT24" s="389"/>
      <c r="PU24" s="389"/>
      <c r="PV24" s="389"/>
      <c r="PW24" s="389"/>
      <c r="PX24" s="389"/>
      <c r="PY24" s="389"/>
      <c r="PZ24" s="389"/>
      <c r="QA24" s="389"/>
      <c r="QB24" s="389"/>
      <c r="QC24" s="389"/>
      <c r="QD24" s="389"/>
      <c r="QE24" s="389"/>
      <c r="QF24" s="389"/>
      <c r="QG24" s="389"/>
      <c r="QH24" s="389"/>
      <c r="QI24" s="389"/>
      <c r="QJ24" s="389"/>
      <c r="QK24" s="389"/>
      <c r="QL24" s="389"/>
      <c r="QM24" s="389"/>
      <c r="QN24" s="389"/>
      <c r="QO24" s="389"/>
      <c r="QP24" s="389"/>
      <c r="QQ24" s="389"/>
      <c r="QR24" s="389"/>
      <c r="QS24" s="389"/>
      <c r="QT24" s="389"/>
      <c r="QU24" s="389"/>
      <c r="QV24" s="389"/>
      <c r="QW24" s="389"/>
      <c r="QX24" s="389"/>
      <c r="QY24" s="389"/>
      <c r="QZ24" s="389"/>
      <c r="RA24" s="389"/>
      <c r="RB24" s="389"/>
      <c r="RC24" s="389"/>
      <c r="RD24" s="389"/>
      <c r="RE24" s="389"/>
      <c r="RF24" s="389"/>
      <c r="RG24" s="389"/>
      <c r="RH24" s="389"/>
      <c r="RI24" s="389"/>
      <c r="RJ24" s="389"/>
      <c r="RK24" s="389"/>
      <c r="RL24" s="389"/>
      <c r="RM24" s="389"/>
      <c r="RN24" s="389"/>
      <c r="RO24" s="389"/>
      <c r="RP24" s="389"/>
      <c r="RQ24" s="389"/>
      <c r="RR24" s="389"/>
      <c r="RS24" s="389"/>
      <c r="RT24" s="389"/>
      <c r="RU24" s="389"/>
      <c r="RV24" s="389"/>
      <c r="RW24" s="389"/>
      <c r="RX24" s="389"/>
      <c r="RY24" s="389"/>
      <c r="RZ24" s="389"/>
      <c r="SA24" s="389"/>
      <c r="SB24" s="389"/>
      <c r="SC24" s="389"/>
      <c r="SD24" s="389"/>
      <c r="SE24" s="389"/>
      <c r="SF24" s="389"/>
      <c r="SG24" s="389"/>
      <c r="SH24" s="389"/>
      <c r="SI24" s="389"/>
      <c r="SJ24" s="389"/>
      <c r="SK24" s="389"/>
      <c r="SL24" s="389"/>
      <c r="SM24" s="389"/>
      <c r="SN24" s="389"/>
      <c r="SO24" s="389"/>
    </row>
    <row r="25" spans="1:509" s="401" customFormat="1" ht="12" customHeight="1" thickBot="1">
      <c r="A25" s="389"/>
      <c r="B25" s="390"/>
      <c r="C25" s="368">
        <v>12</v>
      </c>
      <c r="D25" s="719"/>
      <c r="E25" s="720"/>
      <c r="F25" s="720"/>
      <c r="G25" s="720"/>
      <c r="H25" s="720"/>
      <c r="I25" s="720"/>
      <c r="J25" s="721"/>
      <c r="K25" s="391"/>
      <c r="L25" s="378"/>
      <c r="M25" s="379"/>
      <c r="N25" s="380"/>
      <c r="O25" s="381"/>
      <c r="P25" s="382"/>
      <c r="Q25" s="383"/>
      <c r="R25" s="384"/>
      <c r="S25" s="385"/>
      <c r="T25" s="386"/>
      <c r="U25" s="390"/>
      <c r="V25" s="389"/>
      <c r="W25" s="389"/>
      <c r="X25" s="389"/>
      <c r="Y25" s="389"/>
      <c r="Z25" s="389"/>
      <c r="AA25" s="389"/>
      <c r="AB25" s="389"/>
      <c r="AC25" s="389"/>
      <c r="AD25" s="389"/>
      <c r="AE25" s="389"/>
      <c r="AF25" s="389"/>
      <c r="AG25" s="389"/>
      <c r="AH25" s="389"/>
      <c r="AI25" s="389"/>
      <c r="AJ25" s="389"/>
      <c r="AK25" s="389"/>
      <c r="AL25" s="389"/>
      <c r="AM25" s="389"/>
      <c r="AN25" s="389"/>
      <c r="AO25" s="389"/>
      <c r="AP25" s="389"/>
      <c r="AQ25" s="389"/>
      <c r="AR25" s="389"/>
      <c r="AS25" s="389"/>
      <c r="AT25" s="389"/>
      <c r="AU25" s="389"/>
      <c r="AV25" s="389"/>
      <c r="AW25" s="389"/>
      <c r="AX25" s="389"/>
      <c r="AY25" s="389"/>
      <c r="AZ25" s="389"/>
      <c r="BA25" s="389"/>
      <c r="BB25" s="389"/>
      <c r="BC25" s="389"/>
      <c r="BD25" s="389"/>
      <c r="BE25" s="389"/>
      <c r="BF25" s="389"/>
      <c r="BG25" s="389"/>
      <c r="BH25" s="389"/>
      <c r="BI25" s="389"/>
      <c r="BJ25" s="389"/>
      <c r="BK25" s="389"/>
      <c r="BL25" s="389"/>
      <c r="BM25" s="389"/>
      <c r="BN25" s="389"/>
      <c r="BO25" s="389"/>
      <c r="BP25" s="389"/>
      <c r="BQ25" s="389"/>
      <c r="BR25" s="389"/>
      <c r="BS25" s="389"/>
      <c r="BT25" s="389"/>
      <c r="BU25" s="389"/>
      <c r="BV25" s="389"/>
      <c r="BW25" s="389"/>
      <c r="BX25" s="389"/>
      <c r="BY25" s="389"/>
      <c r="BZ25" s="389"/>
      <c r="CA25" s="389"/>
      <c r="CB25" s="389"/>
      <c r="CC25" s="389"/>
      <c r="CD25" s="389"/>
      <c r="CE25" s="389"/>
      <c r="CF25" s="389"/>
      <c r="CG25" s="389"/>
      <c r="CH25" s="389"/>
      <c r="CI25" s="389"/>
      <c r="CJ25" s="389"/>
      <c r="CK25" s="389"/>
      <c r="CL25" s="389"/>
      <c r="CM25" s="389"/>
      <c r="CN25" s="389"/>
      <c r="CO25" s="389"/>
      <c r="CP25" s="389"/>
      <c r="CQ25" s="389"/>
      <c r="CR25" s="389"/>
      <c r="CS25" s="389"/>
      <c r="CT25" s="389"/>
      <c r="CU25" s="389"/>
      <c r="CV25" s="389"/>
      <c r="CW25" s="389"/>
      <c r="CX25" s="389"/>
      <c r="CY25" s="389"/>
      <c r="CZ25" s="389"/>
      <c r="DA25" s="389"/>
      <c r="DB25" s="389"/>
      <c r="DC25" s="389"/>
      <c r="DD25" s="389"/>
      <c r="DE25" s="389"/>
      <c r="DF25" s="389"/>
      <c r="DG25" s="389"/>
      <c r="DH25" s="389"/>
      <c r="DI25" s="389"/>
      <c r="DJ25" s="389"/>
      <c r="DK25" s="389"/>
      <c r="DL25" s="389"/>
      <c r="DM25" s="389"/>
      <c r="DN25" s="389"/>
      <c r="DO25" s="389"/>
      <c r="DP25" s="389"/>
      <c r="DQ25" s="389"/>
      <c r="DR25" s="389"/>
      <c r="DS25" s="389"/>
      <c r="DT25" s="389"/>
      <c r="DU25" s="389"/>
      <c r="DV25" s="389"/>
      <c r="DW25" s="389"/>
      <c r="DX25" s="389"/>
      <c r="DY25" s="389"/>
      <c r="DZ25" s="389"/>
      <c r="EA25" s="389"/>
      <c r="EB25" s="389"/>
      <c r="EC25" s="389"/>
      <c r="ED25" s="389"/>
      <c r="EE25" s="389"/>
      <c r="EF25" s="389"/>
      <c r="EG25" s="389"/>
      <c r="EH25" s="389"/>
      <c r="EI25" s="389"/>
      <c r="EJ25" s="389"/>
      <c r="EK25" s="389"/>
      <c r="EL25" s="389"/>
      <c r="EM25" s="389"/>
      <c r="EN25" s="389"/>
      <c r="EO25" s="389"/>
      <c r="EP25" s="389"/>
      <c r="EQ25" s="389"/>
      <c r="ER25" s="389"/>
      <c r="ES25" s="389"/>
      <c r="ET25" s="389"/>
      <c r="EU25" s="389"/>
      <c r="EV25" s="389"/>
      <c r="EW25" s="389"/>
      <c r="EX25" s="389"/>
      <c r="EY25" s="389"/>
      <c r="EZ25" s="389"/>
      <c r="FA25" s="389"/>
      <c r="FB25" s="389"/>
      <c r="FC25" s="389"/>
      <c r="FD25" s="389"/>
      <c r="FE25" s="389"/>
      <c r="FF25" s="389"/>
      <c r="FG25" s="389"/>
      <c r="FH25" s="389"/>
      <c r="FI25" s="389"/>
      <c r="FJ25" s="389"/>
      <c r="FK25" s="389"/>
      <c r="FL25" s="389"/>
      <c r="FM25" s="389"/>
      <c r="FN25" s="389"/>
      <c r="FO25" s="389"/>
      <c r="FP25" s="389"/>
      <c r="FQ25" s="389"/>
      <c r="FR25" s="389"/>
      <c r="FS25" s="389"/>
      <c r="FT25" s="389"/>
      <c r="FU25" s="389"/>
      <c r="FV25" s="389"/>
      <c r="FW25" s="389"/>
      <c r="FX25" s="389"/>
      <c r="FY25" s="389"/>
      <c r="FZ25" s="389"/>
      <c r="GA25" s="389"/>
      <c r="GB25" s="389"/>
      <c r="GC25" s="389"/>
      <c r="GD25" s="389"/>
      <c r="GE25" s="389"/>
      <c r="GF25" s="389"/>
      <c r="GG25" s="389"/>
      <c r="GH25" s="389"/>
      <c r="GI25" s="389"/>
      <c r="GJ25" s="389"/>
      <c r="GK25" s="389"/>
      <c r="GL25" s="389"/>
      <c r="GM25" s="389"/>
      <c r="GN25" s="389"/>
      <c r="GO25" s="389"/>
      <c r="GP25" s="389"/>
      <c r="GQ25" s="389"/>
      <c r="GR25" s="389"/>
      <c r="GS25" s="389"/>
      <c r="GT25" s="389"/>
      <c r="GU25" s="389"/>
      <c r="GV25" s="389"/>
      <c r="GW25" s="389"/>
      <c r="GX25" s="389"/>
      <c r="GY25" s="389"/>
      <c r="GZ25" s="389"/>
      <c r="HA25" s="389"/>
      <c r="HB25" s="389"/>
      <c r="HC25" s="389"/>
      <c r="HD25" s="389"/>
      <c r="HE25" s="389"/>
      <c r="HF25" s="389"/>
      <c r="HG25" s="389"/>
      <c r="HH25" s="389"/>
      <c r="HI25" s="389"/>
      <c r="HJ25" s="389"/>
      <c r="HK25" s="389"/>
      <c r="HL25" s="389"/>
      <c r="HM25" s="366"/>
      <c r="HN25" s="366"/>
      <c r="HO25" s="366"/>
      <c r="HP25" s="366"/>
      <c r="HQ25" s="366"/>
      <c r="HR25" s="366"/>
      <c r="HS25" s="400"/>
      <c r="HT25" s="366"/>
      <c r="HU25" s="389"/>
      <c r="HV25" s="389"/>
      <c r="HW25" s="389"/>
      <c r="HX25" s="389"/>
      <c r="HY25" s="389"/>
      <c r="HZ25" s="389"/>
      <c r="IA25" s="389"/>
      <c r="IB25" s="389"/>
      <c r="IC25" s="389"/>
      <c r="ID25" s="389"/>
      <c r="IE25" s="389"/>
      <c r="IF25" s="389"/>
      <c r="IG25" s="389"/>
      <c r="IH25" s="389"/>
      <c r="II25" s="389"/>
      <c r="IJ25" s="389"/>
      <c r="IK25" s="389"/>
      <c r="IL25" s="389"/>
      <c r="IM25" s="389"/>
      <c r="IN25" s="389"/>
      <c r="IO25" s="389"/>
      <c r="IP25" s="389"/>
      <c r="IQ25" s="389"/>
      <c r="IR25" s="389"/>
      <c r="IS25" s="389"/>
      <c r="IT25" s="389"/>
      <c r="IU25" s="389"/>
      <c r="IV25" s="389"/>
      <c r="IW25" s="389"/>
      <c r="IX25" s="389"/>
      <c r="IY25" s="389"/>
      <c r="IZ25" s="389"/>
      <c r="JA25" s="389"/>
      <c r="JB25" s="389"/>
      <c r="JC25" s="389"/>
      <c r="JD25" s="389"/>
      <c r="JE25" s="389"/>
      <c r="JF25" s="389"/>
      <c r="JG25" s="389"/>
      <c r="JH25" s="389"/>
      <c r="JI25" s="389"/>
      <c r="JJ25" s="389"/>
      <c r="JK25" s="389"/>
      <c r="JL25" s="389"/>
      <c r="JM25" s="389"/>
      <c r="JN25" s="389"/>
      <c r="JO25" s="389"/>
      <c r="JP25" s="389"/>
      <c r="JQ25" s="389"/>
      <c r="JR25" s="389"/>
      <c r="JS25" s="389"/>
      <c r="JT25" s="389"/>
      <c r="JU25" s="389"/>
      <c r="JV25" s="389"/>
      <c r="JW25" s="389"/>
      <c r="JX25" s="389"/>
      <c r="JY25" s="389"/>
      <c r="JZ25" s="389"/>
      <c r="KA25" s="389"/>
      <c r="KB25" s="389"/>
      <c r="KC25" s="389"/>
      <c r="KD25" s="389"/>
      <c r="KE25" s="389"/>
      <c r="KF25" s="389"/>
      <c r="KG25" s="389"/>
      <c r="KH25" s="389"/>
      <c r="KI25" s="389"/>
      <c r="KJ25" s="389"/>
      <c r="KK25" s="389"/>
      <c r="KL25" s="389"/>
      <c r="KM25" s="389"/>
      <c r="KN25" s="389"/>
      <c r="KO25" s="389"/>
      <c r="KP25" s="389"/>
      <c r="KQ25" s="389"/>
      <c r="KR25" s="389"/>
      <c r="KS25" s="389"/>
      <c r="KT25" s="389"/>
      <c r="KU25" s="389"/>
      <c r="KV25" s="389"/>
      <c r="KW25" s="389"/>
      <c r="KX25" s="389"/>
      <c r="KY25" s="389"/>
      <c r="KZ25" s="389"/>
      <c r="LA25" s="389"/>
      <c r="LB25" s="389"/>
      <c r="LC25" s="389"/>
      <c r="LD25" s="389"/>
      <c r="LE25" s="389"/>
      <c r="LF25" s="389"/>
      <c r="LG25" s="389"/>
      <c r="LH25" s="389"/>
      <c r="LI25" s="389"/>
      <c r="LJ25" s="389"/>
      <c r="LK25" s="389"/>
      <c r="LL25" s="389"/>
      <c r="LM25" s="389"/>
      <c r="LN25" s="389"/>
      <c r="LO25" s="389"/>
      <c r="LP25" s="389"/>
      <c r="LQ25" s="389"/>
      <c r="LR25" s="389"/>
      <c r="LS25" s="389"/>
      <c r="LT25" s="389"/>
      <c r="LU25" s="389"/>
      <c r="LV25" s="389"/>
      <c r="LW25" s="389"/>
      <c r="LX25" s="389"/>
      <c r="LY25" s="389"/>
      <c r="LZ25" s="389"/>
      <c r="MA25" s="389"/>
      <c r="MB25" s="389"/>
      <c r="MC25" s="389"/>
      <c r="MD25" s="389"/>
      <c r="ME25" s="389"/>
      <c r="MF25" s="389"/>
      <c r="MG25" s="389"/>
      <c r="MH25" s="389"/>
      <c r="MI25" s="389"/>
      <c r="MJ25" s="389"/>
      <c r="MK25" s="389"/>
      <c r="ML25" s="389"/>
      <c r="MM25" s="389"/>
      <c r="MN25" s="389"/>
      <c r="MO25" s="389"/>
      <c r="MP25" s="389"/>
      <c r="MQ25" s="389"/>
      <c r="MR25" s="389"/>
      <c r="MS25" s="389"/>
      <c r="MT25" s="389"/>
      <c r="MU25" s="389"/>
      <c r="MV25" s="389"/>
      <c r="MW25" s="389"/>
      <c r="MX25" s="389"/>
      <c r="MY25" s="389"/>
      <c r="MZ25" s="389"/>
      <c r="NA25" s="389"/>
      <c r="NB25" s="389"/>
      <c r="NC25" s="389"/>
      <c r="ND25" s="389"/>
      <c r="NE25" s="389"/>
      <c r="NF25" s="389"/>
      <c r="NG25" s="389"/>
      <c r="NH25" s="389"/>
      <c r="NI25" s="389"/>
      <c r="NJ25" s="389"/>
      <c r="NK25" s="389"/>
      <c r="NL25" s="389"/>
      <c r="NM25" s="389"/>
      <c r="NN25" s="389"/>
      <c r="NO25" s="389"/>
      <c r="NP25" s="389"/>
      <c r="NQ25" s="389"/>
      <c r="NR25" s="389"/>
      <c r="NS25" s="389"/>
      <c r="NT25" s="389"/>
      <c r="NU25" s="389"/>
      <c r="NV25" s="389"/>
      <c r="NW25" s="389"/>
      <c r="NX25" s="389"/>
      <c r="NY25" s="389"/>
      <c r="NZ25" s="389"/>
      <c r="OA25" s="389"/>
      <c r="OB25" s="389"/>
      <c r="OC25" s="389"/>
      <c r="OD25" s="389"/>
      <c r="OE25" s="389"/>
      <c r="OF25" s="389"/>
      <c r="OG25" s="389"/>
      <c r="OH25" s="389"/>
      <c r="OI25" s="389"/>
      <c r="OJ25" s="389"/>
      <c r="OK25" s="389"/>
      <c r="OL25" s="389"/>
      <c r="OM25" s="389"/>
      <c r="ON25" s="389"/>
      <c r="OO25" s="389"/>
      <c r="OP25" s="389"/>
      <c r="OQ25" s="389"/>
      <c r="OR25" s="389"/>
      <c r="OS25" s="389"/>
      <c r="OT25" s="389"/>
      <c r="OU25" s="389"/>
      <c r="OV25" s="389"/>
      <c r="OW25" s="389"/>
      <c r="OX25" s="389"/>
      <c r="OY25" s="389"/>
      <c r="OZ25" s="389"/>
      <c r="PA25" s="389"/>
      <c r="PB25" s="389"/>
      <c r="PC25" s="389"/>
      <c r="PD25" s="389"/>
      <c r="PE25" s="389"/>
      <c r="PF25" s="389"/>
      <c r="PG25" s="389"/>
      <c r="PH25" s="389"/>
      <c r="PI25" s="389"/>
      <c r="PJ25" s="389"/>
      <c r="PK25" s="389"/>
      <c r="PL25" s="389"/>
      <c r="PM25" s="389"/>
      <c r="PN25" s="389"/>
      <c r="PO25" s="389"/>
      <c r="PP25" s="389"/>
      <c r="PQ25" s="389"/>
      <c r="PR25" s="389"/>
      <c r="PS25" s="389"/>
      <c r="PT25" s="389"/>
      <c r="PU25" s="389"/>
      <c r="PV25" s="389"/>
      <c r="PW25" s="389"/>
      <c r="PX25" s="389"/>
      <c r="PY25" s="389"/>
      <c r="PZ25" s="389"/>
      <c r="QA25" s="389"/>
      <c r="QB25" s="389"/>
      <c r="QC25" s="389"/>
      <c r="QD25" s="389"/>
      <c r="QE25" s="389"/>
      <c r="QF25" s="389"/>
      <c r="QG25" s="389"/>
      <c r="QH25" s="389"/>
      <c r="QI25" s="389"/>
      <c r="QJ25" s="389"/>
      <c r="QK25" s="389"/>
      <c r="QL25" s="389"/>
      <c r="QM25" s="389"/>
      <c r="QN25" s="389"/>
      <c r="QO25" s="389"/>
      <c r="QP25" s="389"/>
      <c r="QQ25" s="389"/>
      <c r="QR25" s="389"/>
      <c r="QS25" s="389"/>
      <c r="QT25" s="389"/>
      <c r="QU25" s="389"/>
      <c r="QV25" s="389"/>
      <c r="QW25" s="389"/>
      <c r="QX25" s="389"/>
      <c r="QY25" s="389"/>
      <c r="QZ25" s="389"/>
      <c r="RA25" s="389"/>
      <c r="RB25" s="389"/>
      <c r="RC25" s="389"/>
      <c r="RD25" s="389"/>
      <c r="RE25" s="389"/>
      <c r="RF25" s="389"/>
      <c r="RG25" s="389"/>
      <c r="RH25" s="389"/>
      <c r="RI25" s="389"/>
      <c r="RJ25" s="389"/>
      <c r="RK25" s="389"/>
      <c r="RL25" s="389"/>
      <c r="RM25" s="389"/>
      <c r="RN25" s="389"/>
      <c r="RO25" s="389"/>
      <c r="RP25" s="389"/>
      <c r="RQ25" s="389"/>
      <c r="RR25" s="389"/>
      <c r="RS25" s="389"/>
      <c r="RT25" s="389"/>
      <c r="RU25" s="389"/>
      <c r="RV25" s="389"/>
      <c r="RW25" s="389"/>
      <c r="RX25" s="389"/>
      <c r="RY25" s="389"/>
      <c r="RZ25" s="389"/>
      <c r="SA25" s="389"/>
      <c r="SB25" s="389"/>
      <c r="SC25" s="389"/>
      <c r="SD25" s="389"/>
      <c r="SE25" s="389"/>
      <c r="SF25" s="389"/>
      <c r="SG25" s="389"/>
      <c r="SH25" s="389"/>
      <c r="SI25" s="389"/>
      <c r="SJ25" s="389"/>
      <c r="SK25" s="389"/>
      <c r="SL25" s="389"/>
      <c r="SM25" s="389"/>
      <c r="SN25" s="389"/>
      <c r="SO25" s="389"/>
    </row>
    <row r="26" spans="1:509" s="366" customFormat="1" ht="12" customHeight="1">
      <c r="B26" s="402"/>
      <c r="C26" s="368">
        <v>13</v>
      </c>
      <c r="D26" s="719"/>
      <c r="E26" s="720"/>
      <c r="F26" s="720"/>
      <c r="G26" s="720"/>
      <c r="H26" s="720"/>
      <c r="I26" s="720"/>
      <c r="J26" s="721"/>
      <c r="K26" s="402"/>
      <c r="L26" s="378"/>
      <c r="M26" s="379"/>
      <c r="N26" s="380"/>
      <c r="O26" s="381"/>
      <c r="P26" s="382"/>
      <c r="Q26" s="383"/>
      <c r="R26" s="384"/>
      <c r="S26" s="385"/>
      <c r="T26" s="386"/>
      <c r="U26" s="402"/>
    </row>
    <row r="27" spans="1:509" ht="14.1" customHeight="1">
      <c r="B27" s="292"/>
      <c r="C27" s="368">
        <v>14</v>
      </c>
      <c r="D27" s="719"/>
      <c r="E27" s="720"/>
      <c r="F27" s="720"/>
      <c r="G27" s="720"/>
      <c r="H27" s="720"/>
      <c r="I27" s="720"/>
      <c r="J27" s="721"/>
      <c r="K27" s="292"/>
      <c r="L27" s="378"/>
      <c r="M27" s="379"/>
      <c r="N27" s="380"/>
      <c r="O27" s="381"/>
      <c r="P27" s="382"/>
      <c r="Q27" s="383"/>
      <c r="R27" s="384"/>
      <c r="S27" s="385"/>
      <c r="T27" s="386"/>
      <c r="U27" s="292"/>
    </row>
    <row r="28" spans="1:509" ht="14.1" customHeight="1">
      <c r="B28" s="292"/>
      <c r="C28" s="368">
        <v>15</v>
      </c>
      <c r="D28" s="719"/>
      <c r="E28" s="720"/>
      <c r="F28" s="720"/>
      <c r="G28" s="720"/>
      <c r="H28" s="720"/>
      <c r="I28" s="720"/>
      <c r="J28" s="721"/>
      <c r="K28" s="292"/>
      <c r="L28" s="378"/>
      <c r="M28" s="379"/>
      <c r="N28" s="380"/>
      <c r="O28" s="381"/>
      <c r="P28" s="382"/>
      <c r="Q28" s="383"/>
      <c r="R28" s="384"/>
      <c r="S28" s="385"/>
      <c r="T28" s="386"/>
      <c r="U28" s="292"/>
    </row>
    <row r="29" spans="1:509" ht="14.1" customHeight="1">
      <c r="B29" s="292"/>
      <c r="C29" s="368">
        <v>16</v>
      </c>
      <c r="D29" s="719"/>
      <c r="E29" s="720"/>
      <c r="F29" s="720"/>
      <c r="G29" s="720"/>
      <c r="H29" s="720"/>
      <c r="I29" s="720"/>
      <c r="J29" s="721"/>
      <c r="K29" s="292"/>
      <c r="L29" s="378"/>
      <c r="M29" s="379"/>
      <c r="N29" s="380"/>
      <c r="O29" s="381"/>
      <c r="P29" s="382"/>
      <c r="Q29" s="383"/>
      <c r="R29" s="384"/>
      <c r="S29" s="385"/>
      <c r="T29" s="386"/>
      <c r="U29" s="292"/>
    </row>
    <row r="30" spans="1:509" ht="14.1" customHeight="1">
      <c r="B30" s="292"/>
      <c r="C30" s="368">
        <v>17</v>
      </c>
      <c r="D30" s="719"/>
      <c r="E30" s="720"/>
      <c r="F30" s="720"/>
      <c r="G30" s="720"/>
      <c r="H30" s="720"/>
      <c r="I30" s="720"/>
      <c r="J30" s="721"/>
      <c r="K30" s="292"/>
      <c r="L30" s="378"/>
      <c r="M30" s="379"/>
      <c r="N30" s="380"/>
      <c r="O30" s="381"/>
      <c r="P30" s="382"/>
      <c r="Q30" s="383"/>
      <c r="R30" s="384"/>
      <c r="S30" s="385"/>
      <c r="T30" s="386"/>
      <c r="U30" s="292"/>
    </row>
    <row r="31" spans="1:509" ht="14.1" customHeight="1" thickBot="1">
      <c r="B31" s="292"/>
      <c r="C31" s="368">
        <v>18</v>
      </c>
      <c r="D31" s="719"/>
      <c r="E31" s="720"/>
      <c r="F31" s="720"/>
      <c r="G31" s="720"/>
      <c r="H31" s="720"/>
      <c r="I31" s="720"/>
      <c r="J31" s="721"/>
      <c r="K31" s="292"/>
      <c r="L31" s="378"/>
      <c r="M31" s="379"/>
      <c r="N31" s="380"/>
      <c r="O31" s="381"/>
      <c r="P31" s="382"/>
      <c r="Q31" s="383"/>
      <c r="R31" s="384"/>
      <c r="S31" s="385"/>
      <c r="T31" s="386"/>
      <c r="U31" s="292"/>
    </row>
    <row r="32" spans="1:509" s="367" customFormat="1" ht="12.95" customHeight="1" thickBot="1">
      <c r="A32" s="357"/>
      <c r="B32" s="358"/>
      <c r="C32" s="368">
        <v>19</v>
      </c>
      <c r="D32" s="719"/>
      <c r="E32" s="720"/>
      <c r="F32" s="720"/>
      <c r="G32" s="720"/>
      <c r="H32" s="720"/>
      <c r="I32" s="720"/>
      <c r="J32" s="721"/>
      <c r="K32" s="358"/>
      <c r="L32" s="378"/>
      <c r="M32" s="379"/>
      <c r="N32" s="380"/>
      <c r="O32" s="381"/>
      <c r="P32" s="382"/>
      <c r="Q32" s="383"/>
      <c r="R32" s="384"/>
      <c r="S32" s="385"/>
      <c r="T32" s="386"/>
      <c r="U32" s="751"/>
      <c r="V32" s="752"/>
      <c r="W32" s="752"/>
      <c r="X32" s="752"/>
      <c r="Y32" s="752"/>
      <c r="Z32" s="752"/>
      <c r="AA32" s="752"/>
      <c r="AB32" s="752"/>
      <c r="AC32" s="752"/>
      <c r="AD32" s="752"/>
      <c r="AE32" s="752"/>
      <c r="AF32" s="752"/>
      <c r="AG32" s="752"/>
      <c r="AH32" s="752"/>
      <c r="AI32" s="752"/>
      <c r="AJ32" s="752"/>
      <c r="AK32" s="752"/>
      <c r="AL32" s="752"/>
      <c r="AM32" s="752"/>
      <c r="AN32" s="752"/>
      <c r="AO32" s="752"/>
      <c r="AP32" s="752"/>
      <c r="AQ32" s="752"/>
      <c r="AR32" s="752"/>
      <c r="AS32" s="752"/>
      <c r="AT32" s="752"/>
      <c r="AU32" s="752"/>
      <c r="AV32" s="752"/>
      <c r="AW32" s="752"/>
      <c r="AX32" s="752"/>
      <c r="AY32" s="752"/>
      <c r="AZ32" s="752"/>
      <c r="BA32" s="752"/>
      <c r="BB32" s="752"/>
      <c r="BC32" s="752"/>
      <c r="BD32" s="752"/>
      <c r="BE32" s="752"/>
      <c r="BF32" s="752"/>
      <c r="BG32" s="752"/>
      <c r="BH32" s="752"/>
      <c r="BI32" s="752"/>
      <c r="BJ32" s="752"/>
      <c r="BK32" s="752"/>
      <c r="BL32" s="752"/>
      <c r="BM32" s="752"/>
      <c r="BN32" s="752"/>
      <c r="BO32" s="752"/>
      <c r="BP32" s="752"/>
      <c r="BQ32" s="752"/>
      <c r="BR32" s="752"/>
      <c r="BS32" s="752"/>
      <c r="BT32" s="752"/>
      <c r="BU32" s="752"/>
      <c r="BV32" s="752"/>
      <c r="BW32" s="752"/>
      <c r="BX32" s="752"/>
      <c r="BY32" s="752"/>
      <c r="BZ32" s="752"/>
      <c r="CA32" s="752"/>
      <c r="CB32" s="752"/>
      <c r="CC32" s="752"/>
      <c r="CD32" s="752"/>
      <c r="CE32" s="752"/>
      <c r="CF32" s="752"/>
      <c r="CG32" s="752"/>
      <c r="CH32" s="752"/>
      <c r="CI32" s="752"/>
      <c r="CJ32" s="752"/>
      <c r="CK32" s="752"/>
      <c r="CL32" s="752"/>
      <c r="CM32" s="752"/>
      <c r="CN32" s="752"/>
      <c r="CO32" s="752"/>
      <c r="CP32" s="752"/>
      <c r="CQ32" s="752"/>
      <c r="CR32" s="752"/>
      <c r="CS32" s="752"/>
      <c r="CT32" s="752"/>
      <c r="CU32" s="752"/>
      <c r="CV32" s="752"/>
      <c r="CW32" s="752"/>
      <c r="CX32" s="752"/>
      <c r="CY32" s="752"/>
      <c r="CZ32" s="752"/>
      <c r="DA32" s="752"/>
      <c r="DB32" s="752"/>
      <c r="DC32" s="752"/>
      <c r="DD32" s="752"/>
      <c r="DE32" s="752"/>
      <c r="DF32" s="752"/>
      <c r="DG32" s="752"/>
      <c r="DH32" s="752"/>
      <c r="DI32" s="752"/>
      <c r="DJ32" s="752"/>
      <c r="DK32" s="752"/>
      <c r="DL32" s="752"/>
      <c r="DM32" s="752"/>
      <c r="DN32" s="752"/>
      <c r="DO32" s="752"/>
      <c r="DP32" s="752"/>
      <c r="DQ32" s="752"/>
      <c r="DR32" s="752"/>
      <c r="DS32" s="752"/>
      <c r="DT32" s="752"/>
      <c r="DU32" s="752"/>
      <c r="DV32" s="752"/>
      <c r="DW32" s="752"/>
      <c r="DX32" s="752"/>
      <c r="DY32" s="752"/>
      <c r="DZ32" s="752"/>
      <c r="EA32" s="752"/>
      <c r="EB32" s="752"/>
      <c r="EC32" s="752"/>
      <c r="ED32" s="752"/>
      <c r="EE32" s="752"/>
      <c r="EF32" s="752"/>
      <c r="EG32" s="752"/>
      <c r="EH32" s="752"/>
      <c r="EI32" s="752"/>
      <c r="EJ32" s="752"/>
      <c r="EK32" s="752"/>
      <c r="EL32" s="752"/>
      <c r="EM32" s="752"/>
      <c r="EN32" s="752"/>
      <c r="EO32" s="752"/>
      <c r="EP32" s="752"/>
      <c r="EQ32" s="752"/>
      <c r="ER32" s="752"/>
      <c r="ES32" s="752"/>
      <c r="ET32" s="752"/>
      <c r="EU32" s="752"/>
      <c r="EV32" s="752"/>
      <c r="EW32" s="752"/>
      <c r="EX32" s="752"/>
      <c r="EY32" s="752"/>
      <c r="EZ32" s="752"/>
      <c r="FA32" s="752"/>
      <c r="FB32" s="752"/>
      <c r="FC32" s="752"/>
      <c r="FD32" s="752"/>
      <c r="FE32" s="752"/>
      <c r="FF32" s="752"/>
      <c r="FG32" s="752"/>
      <c r="FH32" s="752"/>
      <c r="FI32" s="752"/>
      <c r="FJ32" s="752"/>
      <c r="FK32" s="752"/>
      <c r="FL32" s="752"/>
      <c r="FM32" s="752"/>
      <c r="FN32" s="752"/>
      <c r="FO32" s="752"/>
      <c r="FP32" s="752"/>
      <c r="FQ32" s="752"/>
      <c r="FR32" s="752"/>
      <c r="FS32" s="752"/>
      <c r="FT32" s="752"/>
      <c r="FU32" s="752"/>
      <c r="FV32" s="752"/>
      <c r="FW32" s="752"/>
      <c r="FX32" s="752"/>
      <c r="FY32" s="752"/>
      <c r="FZ32" s="752"/>
      <c r="GA32" s="752"/>
      <c r="GB32" s="752"/>
      <c r="GC32" s="752"/>
      <c r="GD32" s="752"/>
      <c r="GE32" s="752"/>
      <c r="GF32" s="752"/>
      <c r="GG32" s="752"/>
      <c r="GH32" s="752"/>
      <c r="GI32" s="752"/>
      <c r="GJ32" s="752"/>
      <c r="GK32" s="752"/>
      <c r="GL32" s="752"/>
      <c r="GM32" s="752"/>
      <c r="GN32" s="752"/>
      <c r="GO32" s="752"/>
      <c r="GP32" s="752"/>
      <c r="GQ32" s="752"/>
      <c r="GR32" s="752"/>
      <c r="GS32" s="752"/>
      <c r="GT32" s="752"/>
      <c r="GU32" s="752"/>
      <c r="GV32" s="752"/>
      <c r="GW32" s="752"/>
      <c r="GX32" s="752"/>
      <c r="GY32" s="752"/>
      <c r="GZ32" s="752"/>
      <c r="HA32" s="752"/>
      <c r="HB32" s="752"/>
      <c r="HC32" s="752"/>
      <c r="HD32" s="752"/>
      <c r="HE32" s="752"/>
      <c r="HF32" s="752"/>
      <c r="HG32" s="752"/>
      <c r="HH32" s="752"/>
      <c r="HI32" s="752"/>
      <c r="HJ32" s="752"/>
      <c r="HK32" s="752"/>
      <c r="HL32" s="752"/>
      <c r="HM32" s="366"/>
      <c r="HN32" s="366"/>
      <c r="HO32" s="366"/>
      <c r="HP32" s="366"/>
      <c r="HQ32" s="366"/>
      <c r="HR32" s="366"/>
      <c r="HS32" s="366"/>
      <c r="HT32" s="366"/>
      <c r="HU32" s="357"/>
      <c r="HV32" s="357"/>
      <c r="HW32" s="357"/>
      <c r="HX32" s="357"/>
      <c r="HY32" s="357"/>
      <c r="HZ32" s="357"/>
      <c r="IA32" s="357"/>
      <c r="IB32" s="357"/>
      <c r="IC32" s="357"/>
      <c r="ID32" s="357"/>
      <c r="IE32" s="357"/>
      <c r="IF32" s="357"/>
      <c r="IG32" s="357"/>
      <c r="IH32" s="357"/>
      <c r="II32" s="357"/>
      <c r="IJ32" s="357"/>
      <c r="IK32" s="357"/>
      <c r="IL32" s="357"/>
      <c r="IM32" s="357"/>
      <c r="IN32" s="357"/>
      <c r="IO32" s="357"/>
      <c r="IP32" s="357"/>
      <c r="IQ32" s="357"/>
      <c r="IR32" s="357"/>
      <c r="IS32" s="357"/>
      <c r="IT32" s="357"/>
      <c r="IU32" s="357"/>
      <c r="IV32" s="357"/>
      <c r="IW32" s="357"/>
      <c r="IX32" s="357"/>
      <c r="IY32" s="357"/>
      <c r="IZ32" s="357"/>
      <c r="JA32" s="357"/>
      <c r="JB32" s="357"/>
      <c r="JC32" s="357"/>
      <c r="JD32" s="357"/>
      <c r="JE32" s="357"/>
      <c r="JF32" s="357"/>
      <c r="JG32" s="357"/>
      <c r="JH32" s="357"/>
      <c r="JI32" s="357"/>
      <c r="JJ32" s="357"/>
      <c r="JK32" s="357"/>
      <c r="JL32" s="357"/>
      <c r="JM32" s="357"/>
      <c r="JN32" s="357"/>
      <c r="JO32" s="357"/>
      <c r="JP32" s="357"/>
      <c r="JQ32" s="357"/>
      <c r="JR32" s="357"/>
      <c r="JS32" s="357"/>
      <c r="JT32" s="357"/>
      <c r="JU32" s="357"/>
      <c r="JV32" s="357"/>
      <c r="JW32" s="357"/>
      <c r="JX32" s="357"/>
      <c r="JY32" s="357"/>
      <c r="JZ32" s="357"/>
      <c r="KA32" s="357"/>
      <c r="KB32" s="357"/>
      <c r="KC32" s="357"/>
      <c r="KD32" s="357"/>
      <c r="KE32" s="357"/>
      <c r="KF32" s="357"/>
      <c r="KG32" s="357"/>
      <c r="KH32" s="357"/>
      <c r="KI32" s="357"/>
      <c r="KJ32" s="357"/>
      <c r="KK32" s="357"/>
      <c r="KL32" s="357"/>
      <c r="KM32" s="357"/>
      <c r="KN32" s="357"/>
      <c r="KO32" s="357"/>
      <c r="KP32" s="357"/>
      <c r="KQ32" s="357"/>
      <c r="KR32" s="357"/>
      <c r="KS32" s="357"/>
      <c r="KT32" s="357"/>
      <c r="KU32" s="357"/>
      <c r="KV32" s="357"/>
      <c r="KW32" s="357"/>
      <c r="KX32" s="357"/>
      <c r="KY32" s="357"/>
      <c r="KZ32" s="357"/>
      <c r="LA32" s="357"/>
      <c r="LB32" s="357"/>
      <c r="LC32" s="357"/>
      <c r="LD32" s="357"/>
      <c r="LE32" s="357"/>
      <c r="LF32" s="357"/>
      <c r="LG32" s="357"/>
      <c r="LH32" s="357"/>
      <c r="LI32" s="357"/>
      <c r="LJ32" s="357"/>
      <c r="LK32" s="357"/>
      <c r="LL32" s="357"/>
      <c r="LM32" s="357"/>
      <c r="LN32" s="357"/>
      <c r="LO32" s="357"/>
      <c r="LP32" s="357"/>
      <c r="LQ32" s="357"/>
      <c r="LR32" s="357"/>
      <c r="LS32" s="357"/>
      <c r="LT32" s="357"/>
      <c r="LU32" s="357"/>
      <c r="LV32" s="357"/>
      <c r="LW32" s="357"/>
      <c r="LX32" s="357"/>
      <c r="LY32" s="357"/>
      <c r="LZ32" s="357"/>
      <c r="MA32" s="357"/>
      <c r="MB32" s="357"/>
      <c r="MC32" s="357"/>
      <c r="MD32" s="357"/>
      <c r="ME32" s="357"/>
      <c r="MF32" s="357"/>
      <c r="MG32" s="357"/>
      <c r="MH32" s="357"/>
      <c r="MI32" s="357"/>
      <c r="MJ32" s="357"/>
      <c r="MK32" s="357"/>
      <c r="ML32" s="357"/>
      <c r="MM32" s="357"/>
      <c r="MN32" s="357"/>
      <c r="MO32" s="357"/>
      <c r="MP32" s="357"/>
      <c r="MQ32" s="357"/>
      <c r="MR32" s="357"/>
      <c r="MS32" s="357"/>
      <c r="MT32" s="357"/>
      <c r="MU32" s="357"/>
      <c r="MV32" s="357"/>
      <c r="MW32" s="357"/>
      <c r="MX32" s="357"/>
      <c r="MY32" s="357"/>
      <c r="MZ32" s="357"/>
      <c r="NA32" s="357"/>
      <c r="NB32" s="357"/>
      <c r="NC32" s="357"/>
      <c r="ND32" s="357"/>
      <c r="NE32" s="357"/>
      <c r="NF32" s="357"/>
      <c r="NG32" s="357"/>
      <c r="NH32" s="357"/>
      <c r="NI32" s="357"/>
      <c r="NJ32" s="357"/>
      <c r="NK32" s="357"/>
      <c r="NL32" s="357"/>
      <c r="NM32" s="357"/>
      <c r="NN32" s="357"/>
      <c r="NO32" s="357"/>
      <c r="NP32" s="357"/>
      <c r="NQ32" s="357"/>
      <c r="NR32" s="357"/>
      <c r="NS32" s="357"/>
      <c r="NT32" s="357"/>
      <c r="NU32" s="357"/>
      <c r="NV32" s="357"/>
      <c r="NW32" s="357"/>
      <c r="NX32" s="357"/>
      <c r="NY32" s="357"/>
      <c r="NZ32" s="357"/>
      <c r="OA32" s="357"/>
      <c r="OB32" s="357"/>
      <c r="OC32" s="357"/>
      <c r="OD32" s="357"/>
      <c r="OE32" s="357"/>
      <c r="OF32" s="357"/>
      <c r="OG32" s="357"/>
      <c r="OH32" s="357"/>
      <c r="OI32" s="357"/>
      <c r="OJ32" s="357"/>
      <c r="OK32" s="357"/>
      <c r="OL32" s="357"/>
      <c r="OM32" s="357"/>
      <c r="ON32" s="357"/>
      <c r="OO32" s="357"/>
      <c r="OP32" s="357"/>
      <c r="OQ32" s="357"/>
      <c r="OR32" s="357"/>
      <c r="OS32" s="357"/>
      <c r="OT32" s="357"/>
      <c r="OU32" s="357"/>
      <c r="OV32" s="357"/>
      <c r="OW32" s="357"/>
      <c r="OX32" s="357"/>
      <c r="OY32" s="357"/>
      <c r="OZ32" s="357"/>
      <c r="PA32" s="357"/>
      <c r="PB32" s="357"/>
      <c r="PC32" s="357"/>
      <c r="PD32" s="357"/>
      <c r="PE32" s="357"/>
      <c r="PF32" s="357"/>
      <c r="PG32" s="357"/>
      <c r="PH32" s="357"/>
      <c r="PI32" s="357"/>
      <c r="PJ32" s="357"/>
      <c r="PK32" s="357"/>
      <c r="PL32" s="357"/>
      <c r="PM32" s="357"/>
      <c r="PN32" s="357"/>
      <c r="PO32" s="357"/>
      <c r="PP32" s="357"/>
      <c r="PQ32" s="357"/>
      <c r="PR32" s="357"/>
      <c r="PS32" s="357"/>
      <c r="PT32" s="357"/>
      <c r="PU32" s="357"/>
      <c r="PV32" s="357"/>
      <c r="PW32" s="357"/>
      <c r="PX32" s="357"/>
      <c r="PY32" s="357"/>
      <c r="PZ32" s="357"/>
      <c r="QA32" s="357"/>
      <c r="QB32" s="357"/>
      <c r="QC32" s="357"/>
      <c r="QD32" s="357"/>
      <c r="QE32" s="357"/>
      <c r="QF32" s="357"/>
      <c r="QG32" s="357"/>
      <c r="QH32" s="357"/>
      <c r="QI32" s="357"/>
      <c r="QJ32" s="357"/>
      <c r="QK32" s="357"/>
      <c r="QL32" s="357"/>
      <c r="QM32" s="357"/>
      <c r="QN32" s="357"/>
      <c r="QO32" s="357"/>
      <c r="QP32" s="357"/>
      <c r="QQ32" s="357"/>
      <c r="QR32" s="357"/>
      <c r="QS32" s="357"/>
      <c r="QT32" s="357"/>
      <c r="QU32" s="357"/>
      <c r="QV32" s="357"/>
      <c r="QW32" s="357"/>
      <c r="QX32" s="357"/>
      <c r="QY32" s="357"/>
      <c r="QZ32" s="357"/>
      <c r="RA32" s="357"/>
      <c r="RB32" s="357"/>
      <c r="RC32" s="357"/>
      <c r="RD32" s="357"/>
      <c r="RE32" s="357"/>
      <c r="RF32" s="357"/>
      <c r="RG32" s="357"/>
      <c r="RH32" s="357"/>
      <c r="RI32" s="357"/>
      <c r="RJ32" s="357"/>
      <c r="RK32" s="357"/>
      <c r="RL32" s="357"/>
      <c r="RM32" s="357"/>
      <c r="RN32" s="357"/>
      <c r="RO32" s="357"/>
      <c r="RP32" s="357"/>
      <c r="RQ32" s="357"/>
      <c r="RR32" s="357"/>
      <c r="RS32" s="357"/>
      <c r="RT32" s="357"/>
      <c r="RU32" s="357"/>
      <c r="RV32" s="357"/>
      <c r="RW32" s="357"/>
      <c r="RX32" s="357"/>
      <c r="RY32" s="357"/>
      <c r="RZ32" s="357"/>
      <c r="SA32" s="357"/>
      <c r="SB32" s="357"/>
      <c r="SC32" s="357"/>
      <c r="SD32" s="357"/>
      <c r="SE32" s="357"/>
      <c r="SF32" s="357"/>
      <c r="SG32" s="357"/>
      <c r="SH32" s="357"/>
      <c r="SI32" s="357"/>
      <c r="SJ32" s="357"/>
      <c r="SK32" s="357"/>
      <c r="SL32" s="357"/>
      <c r="SM32" s="357"/>
      <c r="SN32" s="357"/>
      <c r="SO32" s="357"/>
    </row>
    <row r="33" spans="1:509" s="367" customFormat="1" ht="12.95" customHeight="1" thickBot="1">
      <c r="A33" s="357"/>
      <c r="B33" s="358"/>
      <c r="C33" s="368">
        <v>20</v>
      </c>
      <c r="D33" s="719"/>
      <c r="E33" s="720"/>
      <c r="F33" s="720"/>
      <c r="G33" s="720"/>
      <c r="H33" s="720"/>
      <c r="I33" s="720"/>
      <c r="J33" s="721"/>
      <c r="K33" s="358"/>
      <c r="L33" s="378"/>
      <c r="M33" s="379"/>
      <c r="N33" s="380"/>
      <c r="O33" s="381"/>
      <c r="P33" s="382"/>
      <c r="Q33" s="383"/>
      <c r="R33" s="384"/>
      <c r="S33" s="385"/>
      <c r="T33" s="386"/>
      <c r="U33" s="751"/>
      <c r="V33" s="752"/>
      <c r="W33" s="752"/>
      <c r="X33" s="752"/>
      <c r="Y33" s="752"/>
      <c r="Z33" s="752"/>
      <c r="AA33" s="752"/>
      <c r="AB33" s="752"/>
      <c r="AC33" s="752"/>
      <c r="AD33" s="752"/>
      <c r="AE33" s="752"/>
      <c r="AF33" s="752"/>
      <c r="AG33" s="752"/>
      <c r="AH33" s="752"/>
      <c r="AI33" s="752"/>
      <c r="AJ33" s="752"/>
      <c r="AK33" s="752"/>
      <c r="AL33" s="752"/>
      <c r="AM33" s="752"/>
      <c r="AN33" s="752"/>
      <c r="AO33" s="752"/>
      <c r="AP33" s="752"/>
      <c r="AQ33" s="752"/>
      <c r="AR33" s="752"/>
      <c r="AS33" s="752"/>
      <c r="AT33" s="752"/>
      <c r="AU33" s="752"/>
      <c r="AV33" s="752"/>
      <c r="AW33" s="752"/>
      <c r="AX33" s="752"/>
      <c r="AY33" s="752"/>
      <c r="AZ33" s="752"/>
      <c r="BA33" s="752"/>
      <c r="BB33" s="752"/>
      <c r="BC33" s="752"/>
      <c r="BD33" s="752"/>
      <c r="BE33" s="752"/>
      <c r="BF33" s="752"/>
      <c r="BG33" s="752"/>
      <c r="BH33" s="752"/>
      <c r="BI33" s="752"/>
      <c r="BJ33" s="752"/>
      <c r="BK33" s="752"/>
      <c r="BL33" s="752"/>
      <c r="BM33" s="752"/>
      <c r="BN33" s="752"/>
      <c r="BO33" s="752"/>
      <c r="BP33" s="752"/>
      <c r="BQ33" s="752"/>
      <c r="BR33" s="752"/>
      <c r="BS33" s="752"/>
      <c r="BT33" s="752"/>
      <c r="BU33" s="752"/>
      <c r="BV33" s="752"/>
      <c r="BW33" s="752"/>
      <c r="BX33" s="752"/>
      <c r="BY33" s="752"/>
      <c r="BZ33" s="752"/>
      <c r="CA33" s="752"/>
      <c r="CB33" s="752"/>
      <c r="CC33" s="752"/>
      <c r="CD33" s="752"/>
      <c r="CE33" s="752"/>
      <c r="CF33" s="752"/>
      <c r="CG33" s="752"/>
      <c r="CH33" s="752"/>
      <c r="CI33" s="752"/>
      <c r="CJ33" s="752"/>
      <c r="CK33" s="752"/>
      <c r="CL33" s="752"/>
      <c r="CM33" s="752"/>
      <c r="CN33" s="752"/>
      <c r="CO33" s="752"/>
      <c r="CP33" s="752"/>
      <c r="CQ33" s="752"/>
      <c r="CR33" s="752"/>
      <c r="CS33" s="752"/>
      <c r="CT33" s="752"/>
      <c r="CU33" s="752"/>
      <c r="CV33" s="752"/>
      <c r="CW33" s="752"/>
      <c r="CX33" s="752"/>
      <c r="CY33" s="752"/>
      <c r="CZ33" s="752"/>
      <c r="DA33" s="752"/>
      <c r="DB33" s="752"/>
      <c r="DC33" s="752"/>
      <c r="DD33" s="752"/>
      <c r="DE33" s="752"/>
      <c r="DF33" s="752"/>
      <c r="DG33" s="752"/>
      <c r="DH33" s="752"/>
      <c r="DI33" s="752"/>
      <c r="DJ33" s="752"/>
      <c r="DK33" s="752"/>
      <c r="DL33" s="752"/>
      <c r="DM33" s="752"/>
      <c r="DN33" s="752"/>
      <c r="DO33" s="752"/>
      <c r="DP33" s="752"/>
      <c r="DQ33" s="752"/>
      <c r="DR33" s="752"/>
      <c r="DS33" s="752"/>
      <c r="DT33" s="752"/>
      <c r="DU33" s="752"/>
      <c r="DV33" s="752"/>
      <c r="DW33" s="752"/>
      <c r="DX33" s="752"/>
      <c r="DY33" s="752"/>
      <c r="DZ33" s="752"/>
      <c r="EA33" s="752"/>
      <c r="EB33" s="752"/>
      <c r="EC33" s="752"/>
      <c r="ED33" s="752"/>
      <c r="EE33" s="752"/>
      <c r="EF33" s="752"/>
      <c r="EG33" s="752"/>
      <c r="EH33" s="752"/>
      <c r="EI33" s="752"/>
      <c r="EJ33" s="752"/>
      <c r="EK33" s="752"/>
      <c r="EL33" s="752"/>
      <c r="EM33" s="752"/>
      <c r="EN33" s="752"/>
      <c r="EO33" s="752"/>
      <c r="EP33" s="752"/>
      <c r="EQ33" s="752"/>
      <c r="ER33" s="752"/>
      <c r="ES33" s="752"/>
      <c r="ET33" s="752"/>
      <c r="EU33" s="752"/>
      <c r="EV33" s="752"/>
      <c r="EW33" s="752"/>
      <c r="EX33" s="752"/>
      <c r="EY33" s="752"/>
      <c r="EZ33" s="752"/>
      <c r="FA33" s="752"/>
      <c r="FB33" s="752"/>
      <c r="FC33" s="752"/>
      <c r="FD33" s="752"/>
      <c r="FE33" s="752"/>
      <c r="FF33" s="752"/>
      <c r="FG33" s="752"/>
      <c r="FH33" s="752"/>
      <c r="FI33" s="752"/>
      <c r="FJ33" s="752"/>
      <c r="FK33" s="752"/>
      <c r="FL33" s="752"/>
      <c r="FM33" s="752"/>
      <c r="FN33" s="752"/>
      <c r="FO33" s="752"/>
      <c r="FP33" s="752"/>
      <c r="FQ33" s="752"/>
      <c r="FR33" s="752"/>
      <c r="FS33" s="752"/>
      <c r="FT33" s="752"/>
      <c r="FU33" s="752"/>
      <c r="FV33" s="752"/>
      <c r="FW33" s="752"/>
      <c r="FX33" s="752"/>
      <c r="FY33" s="752"/>
      <c r="FZ33" s="752"/>
      <c r="GA33" s="752"/>
      <c r="GB33" s="752"/>
      <c r="GC33" s="752"/>
      <c r="GD33" s="752"/>
      <c r="GE33" s="752"/>
      <c r="GF33" s="752"/>
      <c r="GG33" s="752"/>
      <c r="GH33" s="752"/>
      <c r="GI33" s="752"/>
      <c r="GJ33" s="752"/>
      <c r="GK33" s="752"/>
      <c r="GL33" s="752"/>
      <c r="GM33" s="752"/>
      <c r="GN33" s="752"/>
      <c r="GO33" s="752"/>
      <c r="GP33" s="752"/>
      <c r="GQ33" s="752"/>
      <c r="GR33" s="752"/>
      <c r="GS33" s="752"/>
      <c r="GT33" s="752"/>
      <c r="GU33" s="752"/>
      <c r="GV33" s="752"/>
      <c r="GW33" s="752"/>
      <c r="GX33" s="752"/>
      <c r="GY33" s="752"/>
      <c r="GZ33" s="752"/>
      <c r="HA33" s="752"/>
      <c r="HB33" s="752"/>
      <c r="HC33" s="752"/>
      <c r="HD33" s="752"/>
      <c r="HE33" s="752"/>
      <c r="HF33" s="752"/>
      <c r="HG33" s="752"/>
      <c r="HH33" s="752"/>
      <c r="HI33" s="752"/>
      <c r="HJ33" s="752"/>
      <c r="HK33" s="752"/>
      <c r="HL33" s="752"/>
      <c r="HM33" s="366"/>
      <c r="HN33" s="366"/>
      <c r="HO33" s="366"/>
      <c r="HP33" s="366"/>
      <c r="HQ33" s="366"/>
      <c r="HR33" s="366"/>
      <c r="HS33" s="366"/>
      <c r="HT33" s="366"/>
      <c r="HU33" s="357"/>
      <c r="HV33" s="357"/>
      <c r="HW33" s="357"/>
      <c r="HX33" s="357"/>
      <c r="HY33" s="357"/>
      <c r="HZ33" s="357"/>
      <c r="IA33" s="357"/>
      <c r="IB33" s="357"/>
      <c r="IC33" s="357"/>
      <c r="ID33" s="357"/>
      <c r="IE33" s="357"/>
      <c r="IF33" s="357"/>
      <c r="IG33" s="357"/>
      <c r="IH33" s="357"/>
      <c r="II33" s="357"/>
      <c r="IJ33" s="357"/>
      <c r="IK33" s="357"/>
      <c r="IL33" s="357"/>
      <c r="IM33" s="357"/>
      <c r="IN33" s="357"/>
      <c r="IO33" s="357"/>
      <c r="IP33" s="357"/>
      <c r="IQ33" s="357"/>
      <c r="IR33" s="357"/>
      <c r="IS33" s="357"/>
      <c r="IT33" s="357"/>
      <c r="IU33" s="357"/>
      <c r="IV33" s="357"/>
      <c r="IW33" s="357"/>
      <c r="IX33" s="357"/>
      <c r="IY33" s="357"/>
      <c r="IZ33" s="357"/>
      <c r="JA33" s="357"/>
      <c r="JB33" s="357"/>
      <c r="JC33" s="357"/>
      <c r="JD33" s="357"/>
      <c r="JE33" s="357"/>
      <c r="JF33" s="357"/>
      <c r="JG33" s="357"/>
      <c r="JH33" s="357"/>
      <c r="JI33" s="357"/>
      <c r="JJ33" s="357"/>
      <c r="JK33" s="357"/>
      <c r="JL33" s="357"/>
      <c r="JM33" s="357"/>
      <c r="JN33" s="357"/>
      <c r="JO33" s="357"/>
      <c r="JP33" s="357"/>
      <c r="JQ33" s="357"/>
      <c r="JR33" s="357"/>
      <c r="JS33" s="357"/>
      <c r="JT33" s="357"/>
      <c r="JU33" s="357"/>
      <c r="JV33" s="357"/>
      <c r="JW33" s="357"/>
      <c r="JX33" s="357"/>
      <c r="JY33" s="357"/>
      <c r="JZ33" s="357"/>
      <c r="KA33" s="357"/>
      <c r="KB33" s="357"/>
      <c r="KC33" s="357"/>
      <c r="KD33" s="357"/>
      <c r="KE33" s="357"/>
      <c r="KF33" s="357"/>
      <c r="KG33" s="357"/>
      <c r="KH33" s="357"/>
      <c r="KI33" s="357"/>
      <c r="KJ33" s="357"/>
      <c r="KK33" s="357"/>
      <c r="KL33" s="357"/>
      <c r="KM33" s="357"/>
      <c r="KN33" s="357"/>
      <c r="KO33" s="357"/>
      <c r="KP33" s="357"/>
      <c r="KQ33" s="357"/>
      <c r="KR33" s="357"/>
      <c r="KS33" s="357"/>
      <c r="KT33" s="357"/>
      <c r="KU33" s="357"/>
      <c r="KV33" s="357"/>
      <c r="KW33" s="357"/>
      <c r="KX33" s="357"/>
      <c r="KY33" s="357"/>
      <c r="KZ33" s="357"/>
      <c r="LA33" s="357"/>
      <c r="LB33" s="357"/>
      <c r="LC33" s="357"/>
      <c r="LD33" s="357"/>
      <c r="LE33" s="357"/>
      <c r="LF33" s="357"/>
      <c r="LG33" s="357"/>
      <c r="LH33" s="357"/>
      <c r="LI33" s="357"/>
      <c r="LJ33" s="357"/>
      <c r="LK33" s="357"/>
      <c r="LL33" s="357"/>
      <c r="LM33" s="357"/>
      <c r="LN33" s="357"/>
      <c r="LO33" s="357"/>
      <c r="LP33" s="357"/>
      <c r="LQ33" s="357"/>
      <c r="LR33" s="357"/>
      <c r="LS33" s="357"/>
      <c r="LT33" s="357"/>
      <c r="LU33" s="357"/>
      <c r="LV33" s="357"/>
      <c r="LW33" s="357"/>
      <c r="LX33" s="357"/>
      <c r="LY33" s="357"/>
      <c r="LZ33" s="357"/>
      <c r="MA33" s="357"/>
      <c r="MB33" s="357"/>
      <c r="MC33" s="357"/>
      <c r="MD33" s="357"/>
      <c r="ME33" s="357"/>
      <c r="MF33" s="357"/>
      <c r="MG33" s="357"/>
      <c r="MH33" s="357"/>
      <c r="MI33" s="357"/>
      <c r="MJ33" s="357"/>
      <c r="MK33" s="357"/>
      <c r="ML33" s="357"/>
      <c r="MM33" s="357"/>
      <c r="MN33" s="357"/>
      <c r="MO33" s="357"/>
      <c r="MP33" s="357"/>
      <c r="MQ33" s="357"/>
      <c r="MR33" s="357"/>
      <c r="MS33" s="357"/>
      <c r="MT33" s="357"/>
      <c r="MU33" s="357"/>
      <c r="MV33" s="357"/>
      <c r="MW33" s="357"/>
      <c r="MX33" s="357"/>
      <c r="MY33" s="357"/>
      <c r="MZ33" s="357"/>
      <c r="NA33" s="357"/>
      <c r="NB33" s="357"/>
      <c r="NC33" s="357"/>
      <c r="ND33" s="357"/>
      <c r="NE33" s="357"/>
      <c r="NF33" s="357"/>
      <c r="NG33" s="357"/>
      <c r="NH33" s="357"/>
      <c r="NI33" s="357"/>
      <c r="NJ33" s="357"/>
      <c r="NK33" s="357"/>
      <c r="NL33" s="357"/>
      <c r="NM33" s="357"/>
      <c r="NN33" s="357"/>
      <c r="NO33" s="357"/>
      <c r="NP33" s="357"/>
      <c r="NQ33" s="357"/>
      <c r="NR33" s="357"/>
      <c r="NS33" s="357"/>
      <c r="NT33" s="357"/>
      <c r="NU33" s="357"/>
      <c r="NV33" s="357"/>
      <c r="NW33" s="357"/>
      <c r="NX33" s="357"/>
      <c r="NY33" s="357"/>
      <c r="NZ33" s="357"/>
      <c r="OA33" s="357"/>
      <c r="OB33" s="357"/>
      <c r="OC33" s="357"/>
      <c r="OD33" s="357"/>
      <c r="OE33" s="357"/>
      <c r="OF33" s="357"/>
      <c r="OG33" s="357"/>
      <c r="OH33" s="357"/>
      <c r="OI33" s="357"/>
      <c r="OJ33" s="357"/>
      <c r="OK33" s="357"/>
      <c r="OL33" s="357"/>
      <c r="OM33" s="357"/>
      <c r="ON33" s="357"/>
      <c r="OO33" s="357"/>
      <c r="OP33" s="357"/>
      <c r="OQ33" s="357"/>
      <c r="OR33" s="357"/>
      <c r="OS33" s="357"/>
      <c r="OT33" s="357"/>
      <c r="OU33" s="357"/>
      <c r="OV33" s="357"/>
      <c r="OW33" s="357"/>
      <c r="OX33" s="357"/>
      <c r="OY33" s="357"/>
      <c r="OZ33" s="357"/>
      <c r="PA33" s="357"/>
      <c r="PB33" s="357"/>
      <c r="PC33" s="357"/>
      <c r="PD33" s="357"/>
      <c r="PE33" s="357"/>
      <c r="PF33" s="357"/>
      <c r="PG33" s="357"/>
      <c r="PH33" s="357"/>
      <c r="PI33" s="357"/>
      <c r="PJ33" s="357"/>
      <c r="PK33" s="357"/>
      <c r="PL33" s="357"/>
      <c r="PM33" s="357"/>
      <c r="PN33" s="357"/>
      <c r="PO33" s="357"/>
      <c r="PP33" s="357"/>
      <c r="PQ33" s="357"/>
      <c r="PR33" s="357"/>
      <c r="PS33" s="357"/>
      <c r="PT33" s="357"/>
      <c r="PU33" s="357"/>
      <c r="PV33" s="357"/>
      <c r="PW33" s="357"/>
      <c r="PX33" s="357"/>
      <c r="PY33" s="357"/>
      <c r="PZ33" s="357"/>
      <c r="QA33" s="357"/>
      <c r="QB33" s="357"/>
      <c r="QC33" s="357"/>
      <c r="QD33" s="357"/>
      <c r="QE33" s="357"/>
      <c r="QF33" s="357"/>
      <c r="QG33" s="357"/>
      <c r="QH33" s="357"/>
      <c r="QI33" s="357"/>
      <c r="QJ33" s="357"/>
      <c r="QK33" s="357"/>
      <c r="QL33" s="357"/>
      <c r="QM33" s="357"/>
      <c r="QN33" s="357"/>
      <c r="QO33" s="357"/>
      <c r="QP33" s="357"/>
      <c r="QQ33" s="357"/>
      <c r="QR33" s="357"/>
      <c r="QS33" s="357"/>
      <c r="QT33" s="357"/>
      <c r="QU33" s="357"/>
      <c r="QV33" s="357"/>
      <c r="QW33" s="357"/>
      <c r="QX33" s="357"/>
      <c r="QY33" s="357"/>
      <c r="QZ33" s="357"/>
      <c r="RA33" s="357"/>
      <c r="RB33" s="357"/>
      <c r="RC33" s="357"/>
      <c r="RD33" s="357"/>
      <c r="RE33" s="357"/>
      <c r="RF33" s="357"/>
      <c r="RG33" s="357"/>
      <c r="RH33" s="357"/>
      <c r="RI33" s="357"/>
      <c r="RJ33" s="357"/>
      <c r="RK33" s="357"/>
      <c r="RL33" s="357"/>
      <c r="RM33" s="357"/>
      <c r="RN33" s="357"/>
      <c r="RO33" s="357"/>
      <c r="RP33" s="357"/>
      <c r="RQ33" s="357"/>
      <c r="RR33" s="357"/>
      <c r="RS33" s="357"/>
      <c r="RT33" s="357"/>
      <c r="RU33" s="357"/>
      <c r="RV33" s="357"/>
      <c r="RW33" s="357"/>
      <c r="RX33" s="357"/>
      <c r="RY33" s="357"/>
      <c r="RZ33" s="357"/>
      <c r="SA33" s="357"/>
      <c r="SB33" s="357"/>
      <c r="SC33" s="357"/>
      <c r="SD33" s="357"/>
      <c r="SE33" s="357"/>
      <c r="SF33" s="357"/>
      <c r="SG33" s="357"/>
      <c r="SH33" s="357"/>
      <c r="SI33" s="357"/>
      <c r="SJ33" s="357"/>
      <c r="SK33" s="357"/>
      <c r="SL33" s="357"/>
      <c r="SM33" s="357"/>
      <c r="SN33" s="357"/>
      <c r="SO33" s="357"/>
    </row>
    <row r="34" spans="1:509" s="367" customFormat="1" ht="12.95" customHeight="1" thickBot="1">
      <c r="A34" s="357"/>
      <c r="B34" s="358"/>
      <c r="C34" s="368">
        <v>21</v>
      </c>
      <c r="D34" s="719"/>
      <c r="E34" s="720"/>
      <c r="F34" s="720"/>
      <c r="G34" s="720"/>
      <c r="H34" s="720"/>
      <c r="I34" s="720"/>
      <c r="J34" s="721"/>
      <c r="K34" s="358"/>
      <c r="L34" s="378"/>
      <c r="M34" s="379"/>
      <c r="N34" s="380"/>
      <c r="O34" s="381"/>
      <c r="P34" s="382"/>
      <c r="Q34" s="383"/>
      <c r="R34" s="384"/>
      <c r="S34" s="385"/>
      <c r="T34" s="386"/>
      <c r="U34" s="751"/>
      <c r="V34" s="752"/>
      <c r="W34" s="752"/>
      <c r="X34" s="752"/>
      <c r="Y34" s="752"/>
      <c r="Z34" s="752"/>
      <c r="AA34" s="752"/>
      <c r="AB34" s="752"/>
      <c r="AC34" s="752"/>
      <c r="AD34" s="752"/>
      <c r="AE34" s="752"/>
      <c r="AF34" s="752"/>
      <c r="AG34" s="752"/>
      <c r="AH34" s="752"/>
      <c r="AI34" s="752"/>
      <c r="AJ34" s="752"/>
      <c r="AK34" s="752"/>
      <c r="AL34" s="752"/>
      <c r="AM34" s="752"/>
      <c r="AN34" s="752"/>
      <c r="AO34" s="752"/>
      <c r="AP34" s="752"/>
      <c r="AQ34" s="752"/>
      <c r="AR34" s="752"/>
      <c r="AS34" s="752"/>
      <c r="AT34" s="752"/>
      <c r="AU34" s="752"/>
      <c r="AV34" s="752"/>
      <c r="AW34" s="752"/>
      <c r="AX34" s="752"/>
      <c r="AY34" s="752"/>
      <c r="AZ34" s="752"/>
      <c r="BA34" s="752"/>
      <c r="BB34" s="752"/>
      <c r="BC34" s="752"/>
      <c r="BD34" s="752"/>
      <c r="BE34" s="752"/>
      <c r="BF34" s="752"/>
      <c r="BG34" s="752"/>
      <c r="BH34" s="752"/>
      <c r="BI34" s="752"/>
      <c r="BJ34" s="752"/>
      <c r="BK34" s="752"/>
      <c r="BL34" s="752"/>
      <c r="BM34" s="752"/>
      <c r="BN34" s="752"/>
      <c r="BO34" s="752"/>
      <c r="BP34" s="752"/>
      <c r="BQ34" s="752"/>
      <c r="BR34" s="752"/>
      <c r="BS34" s="752"/>
      <c r="BT34" s="752"/>
      <c r="BU34" s="752"/>
      <c r="BV34" s="752"/>
      <c r="BW34" s="752"/>
      <c r="BX34" s="752"/>
      <c r="BY34" s="752"/>
      <c r="BZ34" s="752"/>
      <c r="CA34" s="752"/>
      <c r="CB34" s="752"/>
      <c r="CC34" s="752"/>
      <c r="CD34" s="752"/>
      <c r="CE34" s="752"/>
      <c r="CF34" s="752"/>
      <c r="CG34" s="752"/>
      <c r="CH34" s="752"/>
      <c r="CI34" s="752"/>
      <c r="CJ34" s="752"/>
      <c r="CK34" s="752"/>
      <c r="CL34" s="752"/>
      <c r="CM34" s="752"/>
      <c r="CN34" s="752"/>
      <c r="CO34" s="752"/>
      <c r="CP34" s="752"/>
      <c r="CQ34" s="752"/>
      <c r="CR34" s="752"/>
      <c r="CS34" s="752"/>
      <c r="CT34" s="752"/>
      <c r="CU34" s="752"/>
      <c r="CV34" s="752"/>
      <c r="CW34" s="752"/>
      <c r="CX34" s="752"/>
      <c r="CY34" s="752"/>
      <c r="CZ34" s="752"/>
      <c r="DA34" s="752"/>
      <c r="DB34" s="752"/>
      <c r="DC34" s="752"/>
      <c r="DD34" s="752"/>
      <c r="DE34" s="752"/>
      <c r="DF34" s="752"/>
      <c r="DG34" s="752"/>
      <c r="DH34" s="752"/>
      <c r="DI34" s="752"/>
      <c r="DJ34" s="752"/>
      <c r="DK34" s="752"/>
      <c r="DL34" s="752"/>
      <c r="DM34" s="752"/>
      <c r="DN34" s="752"/>
      <c r="DO34" s="752"/>
      <c r="DP34" s="752"/>
      <c r="DQ34" s="752"/>
      <c r="DR34" s="752"/>
      <c r="DS34" s="752"/>
      <c r="DT34" s="752"/>
      <c r="DU34" s="752"/>
      <c r="DV34" s="752"/>
      <c r="DW34" s="752"/>
      <c r="DX34" s="752"/>
      <c r="DY34" s="752"/>
      <c r="DZ34" s="752"/>
      <c r="EA34" s="752"/>
      <c r="EB34" s="752"/>
      <c r="EC34" s="752"/>
      <c r="ED34" s="752"/>
      <c r="EE34" s="752"/>
      <c r="EF34" s="752"/>
      <c r="EG34" s="752"/>
      <c r="EH34" s="752"/>
      <c r="EI34" s="752"/>
      <c r="EJ34" s="752"/>
      <c r="EK34" s="752"/>
      <c r="EL34" s="752"/>
      <c r="EM34" s="752"/>
      <c r="EN34" s="752"/>
      <c r="EO34" s="752"/>
      <c r="EP34" s="752"/>
      <c r="EQ34" s="752"/>
      <c r="ER34" s="752"/>
      <c r="ES34" s="752"/>
      <c r="ET34" s="752"/>
      <c r="EU34" s="752"/>
      <c r="EV34" s="752"/>
      <c r="EW34" s="752"/>
      <c r="EX34" s="752"/>
      <c r="EY34" s="752"/>
      <c r="EZ34" s="752"/>
      <c r="FA34" s="752"/>
      <c r="FB34" s="752"/>
      <c r="FC34" s="752"/>
      <c r="FD34" s="752"/>
      <c r="FE34" s="752"/>
      <c r="FF34" s="752"/>
      <c r="FG34" s="752"/>
      <c r="FH34" s="752"/>
      <c r="FI34" s="752"/>
      <c r="FJ34" s="752"/>
      <c r="FK34" s="752"/>
      <c r="FL34" s="752"/>
      <c r="FM34" s="752"/>
      <c r="FN34" s="752"/>
      <c r="FO34" s="752"/>
      <c r="FP34" s="752"/>
      <c r="FQ34" s="752"/>
      <c r="FR34" s="752"/>
      <c r="FS34" s="752"/>
      <c r="FT34" s="752"/>
      <c r="FU34" s="752"/>
      <c r="FV34" s="752"/>
      <c r="FW34" s="752"/>
      <c r="FX34" s="752"/>
      <c r="FY34" s="752"/>
      <c r="FZ34" s="752"/>
      <c r="GA34" s="752"/>
      <c r="GB34" s="752"/>
      <c r="GC34" s="752"/>
      <c r="GD34" s="752"/>
      <c r="GE34" s="752"/>
      <c r="GF34" s="752"/>
      <c r="GG34" s="752"/>
      <c r="GH34" s="752"/>
      <c r="GI34" s="752"/>
      <c r="GJ34" s="752"/>
      <c r="GK34" s="752"/>
      <c r="GL34" s="752"/>
      <c r="GM34" s="752"/>
      <c r="GN34" s="752"/>
      <c r="GO34" s="752"/>
      <c r="GP34" s="752"/>
      <c r="GQ34" s="752"/>
      <c r="GR34" s="752"/>
      <c r="GS34" s="752"/>
      <c r="GT34" s="752"/>
      <c r="GU34" s="752"/>
      <c r="GV34" s="752"/>
      <c r="GW34" s="752"/>
      <c r="GX34" s="752"/>
      <c r="GY34" s="752"/>
      <c r="GZ34" s="752"/>
      <c r="HA34" s="752"/>
      <c r="HB34" s="752"/>
      <c r="HC34" s="752"/>
      <c r="HD34" s="752"/>
      <c r="HE34" s="752"/>
      <c r="HF34" s="752"/>
      <c r="HG34" s="752"/>
      <c r="HH34" s="752"/>
      <c r="HI34" s="752"/>
      <c r="HJ34" s="752"/>
      <c r="HK34" s="752"/>
      <c r="HL34" s="752"/>
      <c r="HM34" s="366"/>
      <c r="HN34" s="366"/>
      <c r="HO34" s="366"/>
      <c r="HP34" s="366"/>
      <c r="HQ34" s="366"/>
      <c r="HR34" s="366"/>
      <c r="HS34" s="366"/>
      <c r="HT34" s="366"/>
      <c r="HU34" s="357"/>
      <c r="HV34" s="357"/>
      <c r="HW34" s="357"/>
      <c r="HX34" s="357"/>
      <c r="HY34" s="357"/>
      <c r="HZ34" s="357"/>
      <c r="IA34" s="357"/>
      <c r="IB34" s="357"/>
      <c r="IC34" s="357"/>
      <c r="ID34" s="357"/>
      <c r="IE34" s="357"/>
      <c r="IF34" s="357"/>
      <c r="IG34" s="357"/>
      <c r="IH34" s="357"/>
      <c r="II34" s="357"/>
      <c r="IJ34" s="357"/>
      <c r="IK34" s="357"/>
      <c r="IL34" s="357"/>
      <c r="IM34" s="357"/>
      <c r="IN34" s="357"/>
      <c r="IO34" s="357"/>
      <c r="IP34" s="357"/>
      <c r="IQ34" s="357"/>
      <c r="IR34" s="357"/>
      <c r="IS34" s="357"/>
      <c r="IT34" s="357"/>
      <c r="IU34" s="357"/>
      <c r="IV34" s="357"/>
      <c r="IW34" s="357"/>
      <c r="IX34" s="357"/>
      <c r="IY34" s="357"/>
      <c r="IZ34" s="357"/>
      <c r="JA34" s="357"/>
      <c r="JB34" s="357"/>
      <c r="JC34" s="357"/>
      <c r="JD34" s="357"/>
      <c r="JE34" s="357"/>
      <c r="JF34" s="357"/>
      <c r="JG34" s="357"/>
      <c r="JH34" s="357"/>
      <c r="JI34" s="357"/>
      <c r="JJ34" s="357"/>
      <c r="JK34" s="357"/>
      <c r="JL34" s="357"/>
      <c r="JM34" s="357"/>
      <c r="JN34" s="357"/>
      <c r="JO34" s="357"/>
      <c r="JP34" s="357"/>
      <c r="JQ34" s="357"/>
      <c r="JR34" s="357"/>
      <c r="JS34" s="357"/>
      <c r="JT34" s="357"/>
      <c r="JU34" s="357"/>
      <c r="JV34" s="357"/>
      <c r="JW34" s="357"/>
      <c r="JX34" s="357"/>
      <c r="JY34" s="357"/>
      <c r="JZ34" s="357"/>
      <c r="KA34" s="357"/>
      <c r="KB34" s="357"/>
      <c r="KC34" s="357"/>
      <c r="KD34" s="357"/>
      <c r="KE34" s="357"/>
      <c r="KF34" s="357"/>
      <c r="KG34" s="357"/>
      <c r="KH34" s="357"/>
      <c r="KI34" s="357"/>
      <c r="KJ34" s="357"/>
      <c r="KK34" s="357"/>
      <c r="KL34" s="357"/>
      <c r="KM34" s="357"/>
      <c r="KN34" s="357"/>
      <c r="KO34" s="357"/>
      <c r="KP34" s="357"/>
      <c r="KQ34" s="357"/>
      <c r="KR34" s="357"/>
      <c r="KS34" s="357"/>
      <c r="KT34" s="357"/>
      <c r="KU34" s="357"/>
      <c r="KV34" s="357"/>
      <c r="KW34" s="357"/>
      <c r="KX34" s="357"/>
      <c r="KY34" s="357"/>
      <c r="KZ34" s="357"/>
      <c r="LA34" s="357"/>
      <c r="LB34" s="357"/>
      <c r="LC34" s="357"/>
      <c r="LD34" s="357"/>
      <c r="LE34" s="357"/>
      <c r="LF34" s="357"/>
      <c r="LG34" s="357"/>
      <c r="LH34" s="357"/>
      <c r="LI34" s="357"/>
      <c r="LJ34" s="357"/>
      <c r="LK34" s="357"/>
      <c r="LL34" s="357"/>
      <c r="LM34" s="357"/>
      <c r="LN34" s="357"/>
      <c r="LO34" s="357"/>
      <c r="LP34" s="357"/>
      <c r="LQ34" s="357"/>
      <c r="LR34" s="357"/>
      <c r="LS34" s="357"/>
      <c r="LT34" s="357"/>
      <c r="LU34" s="357"/>
      <c r="LV34" s="357"/>
      <c r="LW34" s="357"/>
      <c r="LX34" s="357"/>
      <c r="LY34" s="357"/>
      <c r="LZ34" s="357"/>
      <c r="MA34" s="357"/>
      <c r="MB34" s="357"/>
      <c r="MC34" s="357"/>
      <c r="MD34" s="357"/>
      <c r="ME34" s="357"/>
      <c r="MF34" s="357"/>
      <c r="MG34" s="357"/>
      <c r="MH34" s="357"/>
      <c r="MI34" s="357"/>
      <c r="MJ34" s="357"/>
      <c r="MK34" s="357"/>
      <c r="ML34" s="357"/>
      <c r="MM34" s="357"/>
      <c r="MN34" s="357"/>
      <c r="MO34" s="357"/>
      <c r="MP34" s="357"/>
      <c r="MQ34" s="357"/>
      <c r="MR34" s="357"/>
      <c r="MS34" s="357"/>
      <c r="MT34" s="357"/>
      <c r="MU34" s="357"/>
      <c r="MV34" s="357"/>
      <c r="MW34" s="357"/>
      <c r="MX34" s="357"/>
      <c r="MY34" s="357"/>
      <c r="MZ34" s="357"/>
      <c r="NA34" s="357"/>
      <c r="NB34" s="357"/>
      <c r="NC34" s="357"/>
      <c r="ND34" s="357"/>
      <c r="NE34" s="357"/>
      <c r="NF34" s="357"/>
      <c r="NG34" s="357"/>
      <c r="NH34" s="357"/>
      <c r="NI34" s="357"/>
      <c r="NJ34" s="357"/>
      <c r="NK34" s="357"/>
      <c r="NL34" s="357"/>
      <c r="NM34" s="357"/>
      <c r="NN34" s="357"/>
      <c r="NO34" s="357"/>
      <c r="NP34" s="357"/>
      <c r="NQ34" s="357"/>
      <c r="NR34" s="357"/>
      <c r="NS34" s="357"/>
      <c r="NT34" s="357"/>
      <c r="NU34" s="357"/>
      <c r="NV34" s="357"/>
      <c r="NW34" s="357"/>
      <c r="NX34" s="357"/>
      <c r="NY34" s="357"/>
      <c r="NZ34" s="357"/>
      <c r="OA34" s="357"/>
      <c r="OB34" s="357"/>
      <c r="OC34" s="357"/>
      <c r="OD34" s="357"/>
      <c r="OE34" s="357"/>
      <c r="OF34" s="357"/>
      <c r="OG34" s="357"/>
      <c r="OH34" s="357"/>
      <c r="OI34" s="357"/>
      <c r="OJ34" s="357"/>
      <c r="OK34" s="357"/>
      <c r="OL34" s="357"/>
      <c r="OM34" s="357"/>
      <c r="ON34" s="357"/>
      <c r="OO34" s="357"/>
      <c r="OP34" s="357"/>
      <c r="OQ34" s="357"/>
      <c r="OR34" s="357"/>
      <c r="OS34" s="357"/>
      <c r="OT34" s="357"/>
      <c r="OU34" s="357"/>
      <c r="OV34" s="357"/>
      <c r="OW34" s="357"/>
      <c r="OX34" s="357"/>
      <c r="OY34" s="357"/>
      <c r="OZ34" s="357"/>
      <c r="PA34" s="357"/>
      <c r="PB34" s="357"/>
      <c r="PC34" s="357"/>
      <c r="PD34" s="357"/>
      <c r="PE34" s="357"/>
      <c r="PF34" s="357"/>
      <c r="PG34" s="357"/>
      <c r="PH34" s="357"/>
      <c r="PI34" s="357"/>
      <c r="PJ34" s="357"/>
      <c r="PK34" s="357"/>
      <c r="PL34" s="357"/>
      <c r="PM34" s="357"/>
      <c r="PN34" s="357"/>
      <c r="PO34" s="357"/>
      <c r="PP34" s="357"/>
      <c r="PQ34" s="357"/>
      <c r="PR34" s="357"/>
      <c r="PS34" s="357"/>
      <c r="PT34" s="357"/>
      <c r="PU34" s="357"/>
      <c r="PV34" s="357"/>
      <c r="PW34" s="357"/>
      <c r="PX34" s="357"/>
      <c r="PY34" s="357"/>
      <c r="PZ34" s="357"/>
      <c r="QA34" s="357"/>
      <c r="QB34" s="357"/>
      <c r="QC34" s="357"/>
      <c r="QD34" s="357"/>
      <c r="QE34" s="357"/>
      <c r="QF34" s="357"/>
      <c r="QG34" s="357"/>
      <c r="QH34" s="357"/>
      <c r="QI34" s="357"/>
      <c r="QJ34" s="357"/>
      <c r="QK34" s="357"/>
      <c r="QL34" s="357"/>
      <c r="QM34" s="357"/>
      <c r="QN34" s="357"/>
      <c r="QO34" s="357"/>
      <c r="QP34" s="357"/>
      <c r="QQ34" s="357"/>
      <c r="QR34" s="357"/>
      <c r="QS34" s="357"/>
      <c r="QT34" s="357"/>
      <c r="QU34" s="357"/>
      <c r="QV34" s="357"/>
      <c r="QW34" s="357"/>
      <c r="QX34" s="357"/>
      <c r="QY34" s="357"/>
      <c r="QZ34" s="357"/>
      <c r="RA34" s="357"/>
      <c r="RB34" s="357"/>
      <c r="RC34" s="357"/>
      <c r="RD34" s="357"/>
      <c r="RE34" s="357"/>
      <c r="RF34" s="357"/>
      <c r="RG34" s="357"/>
      <c r="RH34" s="357"/>
      <c r="RI34" s="357"/>
      <c r="RJ34" s="357"/>
      <c r="RK34" s="357"/>
      <c r="RL34" s="357"/>
      <c r="RM34" s="357"/>
      <c r="RN34" s="357"/>
      <c r="RO34" s="357"/>
      <c r="RP34" s="357"/>
      <c r="RQ34" s="357"/>
      <c r="RR34" s="357"/>
      <c r="RS34" s="357"/>
      <c r="RT34" s="357"/>
      <c r="RU34" s="357"/>
      <c r="RV34" s="357"/>
      <c r="RW34" s="357"/>
      <c r="RX34" s="357"/>
      <c r="RY34" s="357"/>
      <c r="RZ34" s="357"/>
      <c r="SA34" s="357"/>
      <c r="SB34" s="357"/>
      <c r="SC34" s="357"/>
      <c r="SD34" s="357"/>
      <c r="SE34" s="357"/>
      <c r="SF34" s="357"/>
      <c r="SG34" s="357"/>
      <c r="SH34" s="357"/>
      <c r="SI34" s="357"/>
      <c r="SJ34" s="357"/>
      <c r="SK34" s="357"/>
      <c r="SL34" s="357"/>
      <c r="SM34" s="357"/>
      <c r="SN34" s="357"/>
      <c r="SO34" s="357"/>
    </row>
    <row r="35" spans="1:509" s="367" customFormat="1" ht="12.95" customHeight="1" thickBot="1">
      <c r="A35" s="357"/>
      <c r="B35" s="358"/>
      <c r="C35" s="368">
        <v>22</v>
      </c>
      <c r="D35" s="719"/>
      <c r="E35" s="720"/>
      <c r="F35" s="720"/>
      <c r="G35" s="720"/>
      <c r="H35" s="720"/>
      <c r="I35" s="720"/>
      <c r="J35" s="721"/>
      <c r="K35" s="358"/>
      <c r="L35" s="378"/>
      <c r="M35" s="379"/>
      <c r="N35" s="380"/>
      <c r="O35" s="381"/>
      <c r="P35" s="382"/>
      <c r="Q35" s="383"/>
      <c r="R35" s="384"/>
      <c r="S35" s="385"/>
      <c r="T35" s="386"/>
      <c r="U35" s="751"/>
      <c r="V35" s="752"/>
      <c r="W35" s="752"/>
      <c r="X35" s="752"/>
      <c r="Y35" s="752"/>
      <c r="Z35" s="752"/>
      <c r="AA35" s="752"/>
      <c r="AB35" s="752"/>
      <c r="AC35" s="752"/>
      <c r="AD35" s="752"/>
      <c r="AE35" s="752"/>
      <c r="AF35" s="752"/>
      <c r="AG35" s="752"/>
      <c r="AH35" s="752"/>
      <c r="AI35" s="752"/>
      <c r="AJ35" s="752"/>
      <c r="AK35" s="752"/>
      <c r="AL35" s="752"/>
      <c r="AM35" s="752"/>
      <c r="AN35" s="752"/>
      <c r="AO35" s="752"/>
      <c r="AP35" s="752"/>
      <c r="AQ35" s="752"/>
      <c r="AR35" s="752"/>
      <c r="AS35" s="752"/>
      <c r="AT35" s="752"/>
      <c r="AU35" s="752"/>
      <c r="AV35" s="752"/>
      <c r="AW35" s="752"/>
      <c r="AX35" s="752"/>
      <c r="AY35" s="752"/>
      <c r="AZ35" s="752"/>
      <c r="BA35" s="752"/>
      <c r="BB35" s="752"/>
      <c r="BC35" s="752"/>
      <c r="BD35" s="752"/>
      <c r="BE35" s="752"/>
      <c r="BF35" s="752"/>
      <c r="BG35" s="752"/>
      <c r="BH35" s="752"/>
      <c r="BI35" s="752"/>
      <c r="BJ35" s="752"/>
      <c r="BK35" s="752"/>
      <c r="BL35" s="752"/>
      <c r="BM35" s="752"/>
      <c r="BN35" s="752"/>
      <c r="BO35" s="752"/>
      <c r="BP35" s="752"/>
      <c r="BQ35" s="752"/>
      <c r="BR35" s="752"/>
      <c r="BS35" s="752"/>
      <c r="BT35" s="752"/>
      <c r="BU35" s="752"/>
      <c r="BV35" s="752"/>
      <c r="BW35" s="752"/>
      <c r="BX35" s="752"/>
      <c r="BY35" s="752"/>
      <c r="BZ35" s="752"/>
      <c r="CA35" s="752"/>
      <c r="CB35" s="752"/>
      <c r="CC35" s="752"/>
      <c r="CD35" s="752"/>
      <c r="CE35" s="752"/>
      <c r="CF35" s="752"/>
      <c r="CG35" s="752"/>
      <c r="CH35" s="752"/>
      <c r="CI35" s="752"/>
      <c r="CJ35" s="752"/>
      <c r="CK35" s="752"/>
      <c r="CL35" s="752"/>
      <c r="CM35" s="752"/>
      <c r="CN35" s="752"/>
      <c r="CO35" s="752"/>
      <c r="CP35" s="752"/>
      <c r="CQ35" s="752"/>
      <c r="CR35" s="752"/>
      <c r="CS35" s="752"/>
      <c r="CT35" s="752"/>
      <c r="CU35" s="752"/>
      <c r="CV35" s="752"/>
      <c r="CW35" s="752"/>
      <c r="CX35" s="752"/>
      <c r="CY35" s="752"/>
      <c r="CZ35" s="752"/>
      <c r="DA35" s="752"/>
      <c r="DB35" s="752"/>
      <c r="DC35" s="752"/>
      <c r="DD35" s="752"/>
      <c r="DE35" s="752"/>
      <c r="DF35" s="752"/>
      <c r="DG35" s="752"/>
      <c r="DH35" s="752"/>
      <c r="DI35" s="752"/>
      <c r="DJ35" s="752"/>
      <c r="DK35" s="752"/>
      <c r="DL35" s="752"/>
      <c r="DM35" s="752"/>
      <c r="DN35" s="752"/>
      <c r="DO35" s="752"/>
      <c r="DP35" s="752"/>
      <c r="DQ35" s="752"/>
      <c r="DR35" s="752"/>
      <c r="DS35" s="752"/>
      <c r="DT35" s="752"/>
      <c r="DU35" s="752"/>
      <c r="DV35" s="752"/>
      <c r="DW35" s="752"/>
      <c r="DX35" s="752"/>
      <c r="DY35" s="752"/>
      <c r="DZ35" s="752"/>
      <c r="EA35" s="752"/>
      <c r="EB35" s="752"/>
      <c r="EC35" s="752"/>
      <c r="ED35" s="752"/>
      <c r="EE35" s="752"/>
      <c r="EF35" s="752"/>
      <c r="EG35" s="752"/>
      <c r="EH35" s="752"/>
      <c r="EI35" s="752"/>
      <c r="EJ35" s="752"/>
      <c r="EK35" s="752"/>
      <c r="EL35" s="752"/>
      <c r="EM35" s="752"/>
      <c r="EN35" s="752"/>
      <c r="EO35" s="752"/>
      <c r="EP35" s="752"/>
      <c r="EQ35" s="752"/>
      <c r="ER35" s="752"/>
      <c r="ES35" s="752"/>
      <c r="ET35" s="752"/>
      <c r="EU35" s="752"/>
      <c r="EV35" s="752"/>
      <c r="EW35" s="752"/>
      <c r="EX35" s="752"/>
      <c r="EY35" s="752"/>
      <c r="EZ35" s="752"/>
      <c r="FA35" s="752"/>
      <c r="FB35" s="752"/>
      <c r="FC35" s="752"/>
      <c r="FD35" s="752"/>
      <c r="FE35" s="752"/>
      <c r="FF35" s="752"/>
      <c r="FG35" s="752"/>
      <c r="FH35" s="752"/>
      <c r="FI35" s="752"/>
      <c r="FJ35" s="752"/>
      <c r="FK35" s="752"/>
      <c r="FL35" s="752"/>
      <c r="FM35" s="752"/>
      <c r="FN35" s="752"/>
      <c r="FO35" s="752"/>
      <c r="FP35" s="752"/>
      <c r="FQ35" s="752"/>
      <c r="FR35" s="752"/>
      <c r="FS35" s="752"/>
      <c r="FT35" s="752"/>
      <c r="FU35" s="752"/>
      <c r="FV35" s="752"/>
      <c r="FW35" s="752"/>
      <c r="FX35" s="752"/>
      <c r="FY35" s="752"/>
      <c r="FZ35" s="752"/>
      <c r="GA35" s="752"/>
      <c r="GB35" s="752"/>
      <c r="GC35" s="752"/>
      <c r="GD35" s="752"/>
      <c r="GE35" s="752"/>
      <c r="GF35" s="752"/>
      <c r="GG35" s="752"/>
      <c r="GH35" s="752"/>
      <c r="GI35" s="752"/>
      <c r="GJ35" s="752"/>
      <c r="GK35" s="752"/>
      <c r="GL35" s="752"/>
      <c r="GM35" s="752"/>
      <c r="GN35" s="752"/>
      <c r="GO35" s="752"/>
      <c r="GP35" s="752"/>
      <c r="GQ35" s="752"/>
      <c r="GR35" s="752"/>
      <c r="GS35" s="752"/>
      <c r="GT35" s="752"/>
      <c r="GU35" s="752"/>
      <c r="GV35" s="752"/>
      <c r="GW35" s="752"/>
      <c r="GX35" s="752"/>
      <c r="GY35" s="752"/>
      <c r="GZ35" s="752"/>
      <c r="HA35" s="752"/>
      <c r="HB35" s="752"/>
      <c r="HC35" s="752"/>
      <c r="HD35" s="752"/>
      <c r="HE35" s="752"/>
      <c r="HF35" s="752"/>
      <c r="HG35" s="752"/>
      <c r="HH35" s="752"/>
      <c r="HI35" s="752"/>
      <c r="HJ35" s="752"/>
      <c r="HK35" s="752"/>
      <c r="HL35" s="752"/>
      <c r="HM35" s="366"/>
      <c r="HN35" s="366"/>
      <c r="HO35" s="366"/>
      <c r="HP35" s="366"/>
      <c r="HQ35" s="366"/>
      <c r="HR35" s="366"/>
      <c r="HS35" s="366"/>
      <c r="HT35" s="366"/>
      <c r="HU35" s="357"/>
      <c r="HV35" s="357"/>
      <c r="HW35" s="357"/>
      <c r="HX35" s="357"/>
      <c r="HY35" s="357"/>
      <c r="HZ35" s="357"/>
      <c r="IA35" s="357"/>
      <c r="IB35" s="357"/>
      <c r="IC35" s="357"/>
      <c r="ID35" s="357"/>
      <c r="IE35" s="357"/>
      <c r="IF35" s="357"/>
      <c r="IG35" s="357"/>
      <c r="IH35" s="357"/>
      <c r="II35" s="357"/>
      <c r="IJ35" s="357"/>
      <c r="IK35" s="357"/>
      <c r="IL35" s="357"/>
      <c r="IM35" s="357"/>
      <c r="IN35" s="357"/>
      <c r="IO35" s="357"/>
      <c r="IP35" s="357"/>
      <c r="IQ35" s="357"/>
      <c r="IR35" s="357"/>
      <c r="IS35" s="357"/>
      <c r="IT35" s="357"/>
      <c r="IU35" s="357"/>
      <c r="IV35" s="357"/>
      <c r="IW35" s="357"/>
      <c r="IX35" s="357"/>
      <c r="IY35" s="357"/>
      <c r="IZ35" s="357"/>
      <c r="JA35" s="357"/>
      <c r="JB35" s="357"/>
      <c r="JC35" s="357"/>
      <c r="JD35" s="357"/>
      <c r="JE35" s="357"/>
      <c r="JF35" s="357"/>
      <c r="JG35" s="357"/>
      <c r="JH35" s="357"/>
      <c r="JI35" s="357"/>
      <c r="JJ35" s="357"/>
      <c r="JK35" s="357"/>
      <c r="JL35" s="357"/>
      <c r="JM35" s="357"/>
      <c r="JN35" s="357"/>
      <c r="JO35" s="357"/>
      <c r="JP35" s="357"/>
      <c r="JQ35" s="357"/>
      <c r="JR35" s="357"/>
      <c r="JS35" s="357"/>
      <c r="JT35" s="357"/>
      <c r="JU35" s="357"/>
      <c r="JV35" s="357"/>
      <c r="JW35" s="357"/>
      <c r="JX35" s="357"/>
      <c r="JY35" s="357"/>
      <c r="JZ35" s="357"/>
      <c r="KA35" s="357"/>
      <c r="KB35" s="357"/>
      <c r="KC35" s="357"/>
      <c r="KD35" s="357"/>
      <c r="KE35" s="357"/>
      <c r="KF35" s="357"/>
      <c r="KG35" s="357"/>
      <c r="KH35" s="357"/>
      <c r="KI35" s="357"/>
      <c r="KJ35" s="357"/>
      <c r="KK35" s="357"/>
      <c r="KL35" s="357"/>
      <c r="KM35" s="357"/>
      <c r="KN35" s="357"/>
      <c r="KO35" s="357"/>
      <c r="KP35" s="357"/>
      <c r="KQ35" s="357"/>
      <c r="KR35" s="357"/>
      <c r="KS35" s="357"/>
      <c r="KT35" s="357"/>
      <c r="KU35" s="357"/>
      <c r="KV35" s="357"/>
      <c r="KW35" s="357"/>
      <c r="KX35" s="357"/>
      <c r="KY35" s="357"/>
      <c r="KZ35" s="357"/>
      <c r="LA35" s="357"/>
      <c r="LB35" s="357"/>
      <c r="LC35" s="357"/>
      <c r="LD35" s="357"/>
      <c r="LE35" s="357"/>
      <c r="LF35" s="357"/>
      <c r="LG35" s="357"/>
      <c r="LH35" s="357"/>
      <c r="LI35" s="357"/>
      <c r="LJ35" s="357"/>
      <c r="LK35" s="357"/>
      <c r="LL35" s="357"/>
      <c r="LM35" s="357"/>
      <c r="LN35" s="357"/>
      <c r="LO35" s="357"/>
      <c r="LP35" s="357"/>
      <c r="LQ35" s="357"/>
      <c r="LR35" s="357"/>
      <c r="LS35" s="357"/>
      <c r="LT35" s="357"/>
      <c r="LU35" s="357"/>
      <c r="LV35" s="357"/>
      <c r="LW35" s="357"/>
      <c r="LX35" s="357"/>
      <c r="LY35" s="357"/>
      <c r="LZ35" s="357"/>
      <c r="MA35" s="357"/>
      <c r="MB35" s="357"/>
      <c r="MC35" s="357"/>
      <c r="MD35" s="357"/>
      <c r="ME35" s="357"/>
      <c r="MF35" s="357"/>
      <c r="MG35" s="357"/>
      <c r="MH35" s="357"/>
      <c r="MI35" s="357"/>
      <c r="MJ35" s="357"/>
      <c r="MK35" s="357"/>
      <c r="ML35" s="357"/>
      <c r="MM35" s="357"/>
      <c r="MN35" s="357"/>
      <c r="MO35" s="357"/>
      <c r="MP35" s="357"/>
      <c r="MQ35" s="357"/>
      <c r="MR35" s="357"/>
      <c r="MS35" s="357"/>
      <c r="MT35" s="357"/>
      <c r="MU35" s="357"/>
      <c r="MV35" s="357"/>
      <c r="MW35" s="357"/>
      <c r="MX35" s="357"/>
      <c r="MY35" s="357"/>
      <c r="MZ35" s="357"/>
      <c r="NA35" s="357"/>
      <c r="NB35" s="357"/>
      <c r="NC35" s="357"/>
      <c r="ND35" s="357"/>
      <c r="NE35" s="357"/>
      <c r="NF35" s="357"/>
      <c r="NG35" s="357"/>
      <c r="NH35" s="357"/>
      <c r="NI35" s="357"/>
      <c r="NJ35" s="357"/>
      <c r="NK35" s="357"/>
      <c r="NL35" s="357"/>
      <c r="NM35" s="357"/>
      <c r="NN35" s="357"/>
      <c r="NO35" s="357"/>
      <c r="NP35" s="357"/>
      <c r="NQ35" s="357"/>
      <c r="NR35" s="357"/>
      <c r="NS35" s="357"/>
      <c r="NT35" s="357"/>
      <c r="NU35" s="357"/>
      <c r="NV35" s="357"/>
      <c r="NW35" s="357"/>
      <c r="NX35" s="357"/>
      <c r="NY35" s="357"/>
      <c r="NZ35" s="357"/>
      <c r="OA35" s="357"/>
      <c r="OB35" s="357"/>
      <c r="OC35" s="357"/>
      <c r="OD35" s="357"/>
      <c r="OE35" s="357"/>
      <c r="OF35" s="357"/>
      <c r="OG35" s="357"/>
      <c r="OH35" s="357"/>
      <c r="OI35" s="357"/>
      <c r="OJ35" s="357"/>
      <c r="OK35" s="357"/>
      <c r="OL35" s="357"/>
      <c r="OM35" s="357"/>
      <c r="ON35" s="357"/>
      <c r="OO35" s="357"/>
      <c r="OP35" s="357"/>
      <c r="OQ35" s="357"/>
      <c r="OR35" s="357"/>
      <c r="OS35" s="357"/>
      <c r="OT35" s="357"/>
      <c r="OU35" s="357"/>
      <c r="OV35" s="357"/>
      <c r="OW35" s="357"/>
      <c r="OX35" s="357"/>
      <c r="OY35" s="357"/>
      <c r="OZ35" s="357"/>
      <c r="PA35" s="357"/>
      <c r="PB35" s="357"/>
      <c r="PC35" s="357"/>
      <c r="PD35" s="357"/>
      <c r="PE35" s="357"/>
      <c r="PF35" s="357"/>
      <c r="PG35" s="357"/>
      <c r="PH35" s="357"/>
      <c r="PI35" s="357"/>
      <c r="PJ35" s="357"/>
      <c r="PK35" s="357"/>
      <c r="PL35" s="357"/>
      <c r="PM35" s="357"/>
      <c r="PN35" s="357"/>
      <c r="PO35" s="357"/>
      <c r="PP35" s="357"/>
      <c r="PQ35" s="357"/>
      <c r="PR35" s="357"/>
      <c r="PS35" s="357"/>
      <c r="PT35" s="357"/>
      <c r="PU35" s="357"/>
      <c r="PV35" s="357"/>
      <c r="PW35" s="357"/>
      <c r="PX35" s="357"/>
      <c r="PY35" s="357"/>
      <c r="PZ35" s="357"/>
      <c r="QA35" s="357"/>
      <c r="QB35" s="357"/>
      <c r="QC35" s="357"/>
      <c r="QD35" s="357"/>
      <c r="QE35" s="357"/>
      <c r="QF35" s="357"/>
      <c r="QG35" s="357"/>
      <c r="QH35" s="357"/>
      <c r="QI35" s="357"/>
      <c r="QJ35" s="357"/>
      <c r="QK35" s="357"/>
      <c r="QL35" s="357"/>
      <c r="QM35" s="357"/>
      <c r="QN35" s="357"/>
      <c r="QO35" s="357"/>
      <c r="QP35" s="357"/>
      <c r="QQ35" s="357"/>
      <c r="QR35" s="357"/>
      <c r="QS35" s="357"/>
      <c r="QT35" s="357"/>
      <c r="QU35" s="357"/>
      <c r="QV35" s="357"/>
      <c r="QW35" s="357"/>
      <c r="QX35" s="357"/>
      <c r="QY35" s="357"/>
      <c r="QZ35" s="357"/>
      <c r="RA35" s="357"/>
      <c r="RB35" s="357"/>
      <c r="RC35" s="357"/>
      <c r="RD35" s="357"/>
      <c r="RE35" s="357"/>
      <c r="RF35" s="357"/>
      <c r="RG35" s="357"/>
      <c r="RH35" s="357"/>
      <c r="RI35" s="357"/>
      <c r="RJ35" s="357"/>
      <c r="RK35" s="357"/>
      <c r="RL35" s="357"/>
      <c r="RM35" s="357"/>
      <c r="RN35" s="357"/>
      <c r="RO35" s="357"/>
      <c r="RP35" s="357"/>
      <c r="RQ35" s="357"/>
      <c r="RR35" s="357"/>
      <c r="RS35" s="357"/>
      <c r="RT35" s="357"/>
      <c r="RU35" s="357"/>
      <c r="RV35" s="357"/>
      <c r="RW35" s="357"/>
      <c r="RX35" s="357"/>
      <c r="RY35" s="357"/>
      <c r="RZ35" s="357"/>
      <c r="SA35" s="357"/>
      <c r="SB35" s="357"/>
      <c r="SC35" s="357"/>
      <c r="SD35" s="357"/>
      <c r="SE35" s="357"/>
      <c r="SF35" s="357"/>
      <c r="SG35" s="357"/>
      <c r="SH35" s="357"/>
      <c r="SI35" s="357"/>
      <c r="SJ35" s="357"/>
      <c r="SK35" s="357"/>
      <c r="SL35" s="357"/>
      <c r="SM35" s="357"/>
      <c r="SN35" s="357"/>
      <c r="SO35" s="357"/>
    </row>
    <row r="36" spans="1:509" s="367" customFormat="1" ht="12" customHeight="1" thickBot="1">
      <c r="A36" s="357"/>
      <c r="B36" s="358"/>
      <c r="C36" s="368">
        <v>23</v>
      </c>
      <c r="D36" s="719"/>
      <c r="E36" s="720"/>
      <c r="F36" s="720"/>
      <c r="G36" s="720"/>
      <c r="H36" s="720"/>
      <c r="I36" s="720"/>
      <c r="J36" s="721"/>
      <c r="K36" s="358"/>
      <c r="L36" s="378"/>
      <c r="M36" s="379"/>
      <c r="N36" s="380"/>
      <c r="O36" s="381"/>
      <c r="P36" s="382"/>
      <c r="Q36" s="383"/>
      <c r="R36" s="384"/>
      <c r="S36" s="385"/>
      <c r="T36" s="386"/>
      <c r="U36" s="751"/>
      <c r="V36" s="752"/>
      <c r="W36" s="752"/>
      <c r="X36" s="752"/>
      <c r="Y36" s="752"/>
      <c r="Z36" s="752"/>
      <c r="AA36" s="752"/>
      <c r="AB36" s="752"/>
      <c r="AC36" s="752"/>
      <c r="AD36" s="752"/>
      <c r="AE36" s="752"/>
      <c r="AF36" s="752"/>
      <c r="AG36" s="752"/>
      <c r="AH36" s="752"/>
      <c r="AI36" s="752"/>
      <c r="AJ36" s="752"/>
      <c r="AK36" s="752"/>
      <c r="AL36" s="752"/>
      <c r="AM36" s="752"/>
      <c r="AN36" s="752"/>
      <c r="AO36" s="752"/>
      <c r="AP36" s="752"/>
      <c r="AQ36" s="752"/>
      <c r="AR36" s="752"/>
      <c r="AS36" s="752"/>
      <c r="AT36" s="752"/>
      <c r="AU36" s="752"/>
      <c r="AV36" s="752"/>
      <c r="AW36" s="752"/>
      <c r="AX36" s="752"/>
      <c r="AY36" s="752"/>
      <c r="AZ36" s="752"/>
      <c r="BA36" s="752"/>
      <c r="BB36" s="752"/>
      <c r="BC36" s="752"/>
      <c r="BD36" s="752"/>
      <c r="BE36" s="752"/>
      <c r="BF36" s="752"/>
      <c r="BG36" s="752"/>
      <c r="BH36" s="752"/>
      <c r="BI36" s="752"/>
      <c r="BJ36" s="752"/>
      <c r="BK36" s="752"/>
      <c r="BL36" s="752"/>
      <c r="BM36" s="752"/>
      <c r="BN36" s="752"/>
      <c r="BO36" s="752"/>
      <c r="BP36" s="752"/>
      <c r="BQ36" s="752"/>
      <c r="BR36" s="752"/>
      <c r="BS36" s="752"/>
      <c r="BT36" s="752"/>
      <c r="BU36" s="752"/>
      <c r="BV36" s="752"/>
      <c r="BW36" s="752"/>
      <c r="BX36" s="752"/>
      <c r="BY36" s="752"/>
      <c r="BZ36" s="752"/>
      <c r="CA36" s="752"/>
      <c r="CB36" s="752"/>
      <c r="CC36" s="752"/>
      <c r="CD36" s="752"/>
      <c r="CE36" s="752"/>
      <c r="CF36" s="752"/>
      <c r="CG36" s="752"/>
      <c r="CH36" s="752"/>
      <c r="CI36" s="752"/>
      <c r="CJ36" s="752"/>
      <c r="CK36" s="752"/>
      <c r="CL36" s="752"/>
      <c r="CM36" s="752"/>
      <c r="CN36" s="752"/>
      <c r="CO36" s="752"/>
      <c r="CP36" s="752"/>
      <c r="CQ36" s="752"/>
      <c r="CR36" s="752"/>
      <c r="CS36" s="752"/>
      <c r="CT36" s="752"/>
      <c r="CU36" s="752"/>
      <c r="CV36" s="752"/>
      <c r="CW36" s="752"/>
      <c r="CX36" s="752"/>
      <c r="CY36" s="752"/>
      <c r="CZ36" s="752"/>
      <c r="DA36" s="752"/>
      <c r="DB36" s="752"/>
      <c r="DC36" s="752"/>
      <c r="DD36" s="752"/>
      <c r="DE36" s="752"/>
      <c r="DF36" s="752"/>
      <c r="DG36" s="752"/>
      <c r="DH36" s="752"/>
      <c r="DI36" s="752"/>
      <c r="DJ36" s="752"/>
      <c r="DK36" s="752"/>
      <c r="DL36" s="752"/>
      <c r="DM36" s="752"/>
      <c r="DN36" s="752"/>
      <c r="DO36" s="752"/>
      <c r="DP36" s="752"/>
      <c r="DQ36" s="752"/>
      <c r="DR36" s="752"/>
      <c r="DS36" s="752"/>
      <c r="DT36" s="752"/>
      <c r="DU36" s="752"/>
      <c r="DV36" s="752"/>
      <c r="DW36" s="752"/>
      <c r="DX36" s="752"/>
      <c r="DY36" s="752"/>
      <c r="DZ36" s="752"/>
      <c r="EA36" s="752"/>
      <c r="EB36" s="752"/>
      <c r="EC36" s="752"/>
      <c r="ED36" s="752"/>
      <c r="EE36" s="752"/>
      <c r="EF36" s="752"/>
      <c r="EG36" s="752"/>
      <c r="EH36" s="752"/>
      <c r="EI36" s="752"/>
      <c r="EJ36" s="752"/>
      <c r="EK36" s="752"/>
      <c r="EL36" s="752"/>
      <c r="EM36" s="752"/>
      <c r="EN36" s="752"/>
      <c r="EO36" s="752"/>
      <c r="EP36" s="752"/>
      <c r="EQ36" s="752"/>
      <c r="ER36" s="752"/>
      <c r="ES36" s="752"/>
      <c r="ET36" s="752"/>
      <c r="EU36" s="752"/>
      <c r="EV36" s="752"/>
      <c r="EW36" s="752"/>
      <c r="EX36" s="752"/>
      <c r="EY36" s="752"/>
      <c r="EZ36" s="752"/>
      <c r="FA36" s="752"/>
      <c r="FB36" s="752"/>
      <c r="FC36" s="752"/>
      <c r="FD36" s="752"/>
      <c r="FE36" s="752"/>
      <c r="FF36" s="752"/>
      <c r="FG36" s="752"/>
      <c r="FH36" s="752"/>
      <c r="FI36" s="752"/>
      <c r="FJ36" s="752"/>
      <c r="FK36" s="752"/>
      <c r="FL36" s="752"/>
      <c r="FM36" s="752"/>
      <c r="FN36" s="752"/>
      <c r="FO36" s="752"/>
      <c r="FP36" s="752"/>
      <c r="FQ36" s="752"/>
      <c r="FR36" s="752"/>
      <c r="FS36" s="752"/>
      <c r="FT36" s="752"/>
      <c r="FU36" s="752"/>
      <c r="FV36" s="752"/>
      <c r="FW36" s="752"/>
      <c r="FX36" s="752"/>
      <c r="FY36" s="752"/>
      <c r="FZ36" s="752"/>
      <c r="GA36" s="752"/>
      <c r="GB36" s="752"/>
      <c r="GC36" s="752"/>
      <c r="GD36" s="752"/>
      <c r="GE36" s="752"/>
      <c r="GF36" s="752"/>
      <c r="GG36" s="752"/>
      <c r="GH36" s="752"/>
      <c r="GI36" s="752"/>
      <c r="GJ36" s="752"/>
      <c r="GK36" s="752"/>
      <c r="GL36" s="752"/>
      <c r="GM36" s="752"/>
      <c r="GN36" s="752"/>
      <c r="GO36" s="752"/>
      <c r="GP36" s="752"/>
      <c r="GQ36" s="752"/>
      <c r="GR36" s="752"/>
      <c r="GS36" s="752"/>
      <c r="GT36" s="752"/>
      <c r="GU36" s="752"/>
      <c r="GV36" s="752"/>
      <c r="GW36" s="752"/>
      <c r="GX36" s="752"/>
      <c r="GY36" s="752"/>
      <c r="GZ36" s="752"/>
      <c r="HA36" s="752"/>
      <c r="HB36" s="752"/>
      <c r="HC36" s="752"/>
      <c r="HD36" s="752"/>
      <c r="HE36" s="752"/>
      <c r="HF36" s="752"/>
      <c r="HG36" s="752"/>
      <c r="HH36" s="752"/>
      <c r="HI36" s="752"/>
      <c r="HJ36" s="752"/>
      <c r="HK36" s="752"/>
      <c r="HL36" s="752"/>
      <c r="HM36" s="366"/>
      <c r="HN36" s="366"/>
      <c r="HO36" s="366"/>
      <c r="HP36" s="366"/>
      <c r="HQ36" s="366"/>
      <c r="HR36" s="366"/>
      <c r="HS36" s="366"/>
      <c r="HT36" s="366"/>
      <c r="HU36" s="357"/>
      <c r="HV36" s="357"/>
      <c r="HW36" s="357"/>
      <c r="HX36" s="357"/>
      <c r="HY36" s="357"/>
      <c r="HZ36" s="357"/>
      <c r="IA36" s="357"/>
      <c r="IB36" s="357"/>
      <c r="IC36" s="357"/>
      <c r="ID36" s="357"/>
      <c r="IE36" s="357"/>
      <c r="IF36" s="357"/>
      <c r="IG36" s="357"/>
      <c r="IH36" s="357"/>
      <c r="II36" s="357"/>
      <c r="IJ36" s="357"/>
      <c r="IK36" s="357"/>
      <c r="IL36" s="357"/>
      <c r="IM36" s="357"/>
      <c r="IN36" s="357"/>
      <c r="IO36" s="357"/>
      <c r="IP36" s="357"/>
      <c r="IQ36" s="357"/>
      <c r="IR36" s="357"/>
      <c r="IS36" s="357"/>
      <c r="IT36" s="357"/>
      <c r="IU36" s="357"/>
      <c r="IV36" s="357"/>
      <c r="IW36" s="357"/>
      <c r="IX36" s="357"/>
      <c r="IY36" s="357"/>
      <c r="IZ36" s="357"/>
      <c r="JA36" s="357"/>
      <c r="JB36" s="357"/>
      <c r="JC36" s="357"/>
      <c r="JD36" s="357"/>
      <c r="JE36" s="357"/>
      <c r="JF36" s="357"/>
      <c r="JG36" s="357"/>
      <c r="JH36" s="357"/>
      <c r="JI36" s="357"/>
      <c r="JJ36" s="357"/>
      <c r="JK36" s="357"/>
      <c r="JL36" s="357"/>
      <c r="JM36" s="357"/>
      <c r="JN36" s="357"/>
      <c r="JO36" s="357"/>
      <c r="JP36" s="357"/>
      <c r="JQ36" s="357"/>
      <c r="JR36" s="357"/>
      <c r="JS36" s="357"/>
      <c r="JT36" s="357"/>
      <c r="JU36" s="357"/>
      <c r="JV36" s="357"/>
      <c r="JW36" s="357"/>
      <c r="JX36" s="357"/>
      <c r="JY36" s="357"/>
      <c r="JZ36" s="357"/>
      <c r="KA36" s="357"/>
      <c r="KB36" s="357"/>
      <c r="KC36" s="357"/>
      <c r="KD36" s="357"/>
      <c r="KE36" s="357"/>
      <c r="KF36" s="357"/>
      <c r="KG36" s="357"/>
      <c r="KH36" s="357"/>
      <c r="KI36" s="357"/>
      <c r="KJ36" s="357"/>
      <c r="KK36" s="357"/>
      <c r="KL36" s="357"/>
      <c r="KM36" s="357"/>
      <c r="KN36" s="357"/>
      <c r="KO36" s="357"/>
      <c r="KP36" s="357"/>
      <c r="KQ36" s="357"/>
      <c r="KR36" s="357"/>
      <c r="KS36" s="357"/>
      <c r="KT36" s="357"/>
      <c r="KU36" s="357"/>
      <c r="KV36" s="357"/>
      <c r="KW36" s="357"/>
      <c r="KX36" s="357"/>
      <c r="KY36" s="357"/>
      <c r="KZ36" s="357"/>
      <c r="LA36" s="357"/>
      <c r="LB36" s="357"/>
      <c r="LC36" s="357"/>
      <c r="LD36" s="357"/>
      <c r="LE36" s="357"/>
      <c r="LF36" s="357"/>
      <c r="LG36" s="357"/>
      <c r="LH36" s="357"/>
      <c r="LI36" s="357"/>
      <c r="LJ36" s="357"/>
      <c r="LK36" s="357"/>
      <c r="LL36" s="357"/>
      <c r="LM36" s="357"/>
      <c r="LN36" s="357"/>
      <c r="LO36" s="357"/>
      <c r="LP36" s="357"/>
      <c r="LQ36" s="357"/>
      <c r="LR36" s="357"/>
      <c r="LS36" s="357"/>
      <c r="LT36" s="357"/>
      <c r="LU36" s="357"/>
      <c r="LV36" s="357"/>
      <c r="LW36" s="357"/>
      <c r="LX36" s="357"/>
      <c r="LY36" s="357"/>
      <c r="LZ36" s="357"/>
      <c r="MA36" s="357"/>
      <c r="MB36" s="357"/>
      <c r="MC36" s="357"/>
      <c r="MD36" s="357"/>
      <c r="ME36" s="357"/>
      <c r="MF36" s="357"/>
      <c r="MG36" s="357"/>
      <c r="MH36" s="357"/>
      <c r="MI36" s="357"/>
      <c r="MJ36" s="357"/>
      <c r="MK36" s="357"/>
      <c r="ML36" s="357"/>
      <c r="MM36" s="357"/>
      <c r="MN36" s="357"/>
      <c r="MO36" s="357"/>
      <c r="MP36" s="357"/>
      <c r="MQ36" s="357"/>
      <c r="MR36" s="357"/>
      <c r="MS36" s="357"/>
      <c r="MT36" s="357"/>
      <c r="MU36" s="357"/>
      <c r="MV36" s="357"/>
      <c r="MW36" s="357"/>
      <c r="MX36" s="357"/>
      <c r="MY36" s="357"/>
      <c r="MZ36" s="357"/>
      <c r="NA36" s="357"/>
      <c r="NB36" s="357"/>
      <c r="NC36" s="357"/>
      <c r="ND36" s="357"/>
      <c r="NE36" s="357"/>
      <c r="NF36" s="357"/>
      <c r="NG36" s="357"/>
      <c r="NH36" s="357"/>
      <c r="NI36" s="357"/>
      <c r="NJ36" s="357"/>
      <c r="NK36" s="357"/>
      <c r="NL36" s="357"/>
      <c r="NM36" s="357"/>
      <c r="NN36" s="357"/>
      <c r="NO36" s="357"/>
      <c r="NP36" s="357"/>
      <c r="NQ36" s="357"/>
      <c r="NR36" s="357"/>
      <c r="NS36" s="357"/>
      <c r="NT36" s="357"/>
      <c r="NU36" s="357"/>
      <c r="NV36" s="357"/>
      <c r="NW36" s="357"/>
      <c r="NX36" s="357"/>
      <c r="NY36" s="357"/>
      <c r="NZ36" s="357"/>
      <c r="OA36" s="357"/>
      <c r="OB36" s="357"/>
      <c r="OC36" s="357"/>
      <c r="OD36" s="357"/>
      <c r="OE36" s="357"/>
      <c r="OF36" s="357"/>
      <c r="OG36" s="357"/>
      <c r="OH36" s="357"/>
      <c r="OI36" s="357"/>
      <c r="OJ36" s="357"/>
      <c r="OK36" s="357"/>
      <c r="OL36" s="357"/>
      <c r="OM36" s="357"/>
      <c r="ON36" s="357"/>
      <c r="OO36" s="357"/>
      <c r="OP36" s="357"/>
      <c r="OQ36" s="357"/>
      <c r="OR36" s="357"/>
      <c r="OS36" s="357"/>
      <c r="OT36" s="357"/>
      <c r="OU36" s="357"/>
      <c r="OV36" s="357"/>
      <c r="OW36" s="357"/>
      <c r="OX36" s="357"/>
      <c r="OY36" s="357"/>
      <c r="OZ36" s="357"/>
      <c r="PA36" s="357"/>
      <c r="PB36" s="357"/>
      <c r="PC36" s="357"/>
      <c r="PD36" s="357"/>
      <c r="PE36" s="357"/>
      <c r="PF36" s="357"/>
      <c r="PG36" s="357"/>
      <c r="PH36" s="357"/>
      <c r="PI36" s="357"/>
      <c r="PJ36" s="357"/>
      <c r="PK36" s="357"/>
      <c r="PL36" s="357"/>
      <c r="PM36" s="357"/>
      <c r="PN36" s="357"/>
      <c r="PO36" s="357"/>
      <c r="PP36" s="357"/>
      <c r="PQ36" s="357"/>
      <c r="PR36" s="357"/>
      <c r="PS36" s="357"/>
      <c r="PT36" s="357"/>
      <c r="PU36" s="357"/>
      <c r="PV36" s="357"/>
      <c r="PW36" s="357"/>
      <c r="PX36" s="357"/>
      <c r="PY36" s="357"/>
      <c r="PZ36" s="357"/>
      <c r="QA36" s="357"/>
      <c r="QB36" s="357"/>
      <c r="QC36" s="357"/>
      <c r="QD36" s="357"/>
      <c r="QE36" s="357"/>
      <c r="QF36" s="357"/>
      <c r="QG36" s="357"/>
      <c r="QH36" s="357"/>
      <c r="QI36" s="357"/>
      <c r="QJ36" s="357"/>
      <c r="QK36" s="357"/>
      <c r="QL36" s="357"/>
      <c r="QM36" s="357"/>
      <c r="QN36" s="357"/>
      <c r="QO36" s="357"/>
      <c r="QP36" s="357"/>
      <c r="QQ36" s="357"/>
      <c r="QR36" s="357"/>
      <c r="QS36" s="357"/>
      <c r="QT36" s="357"/>
      <c r="QU36" s="357"/>
      <c r="QV36" s="357"/>
      <c r="QW36" s="357"/>
      <c r="QX36" s="357"/>
      <c r="QY36" s="357"/>
      <c r="QZ36" s="357"/>
      <c r="RA36" s="357"/>
      <c r="RB36" s="357"/>
      <c r="RC36" s="357"/>
      <c r="RD36" s="357"/>
      <c r="RE36" s="357"/>
      <c r="RF36" s="357"/>
      <c r="RG36" s="357"/>
      <c r="RH36" s="357"/>
      <c r="RI36" s="357"/>
      <c r="RJ36" s="357"/>
      <c r="RK36" s="357"/>
      <c r="RL36" s="357"/>
      <c r="RM36" s="357"/>
      <c r="RN36" s="357"/>
      <c r="RO36" s="357"/>
      <c r="RP36" s="357"/>
      <c r="RQ36" s="357"/>
      <c r="RR36" s="357"/>
      <c r="RS36" s="357"/>
      <c r="RT36" s="357"/>
      <c r="RU36" s="357"/>
      <c r="RV36" s="357"/>
      <c r="RW36" s="357"/>
      <c r="RX36" s="357"/>
      <c r="RY36" s="357"/>
      <c r="RZ36" s="357"/>
      <c r="SA36" s="357"/>
      <c r="SB36" s="357"/>
      <c r="SC36" s="357"/>
      <c r="SD36" s="357"/>
      <c r="SE36" s="357"/>
      <c r="SF36" s="357"/>
      <c r="SG36" s="357"/>
      <c r="SH36" s="357"/>
      <c r="SI36" s="357"/>
      <c r="SJ36" s="357"/>
      <c r="SK36" s="357"/>
      <c r="SL36" s="357"/>
      <c r="SM36" s="357"/>
      <c r="SN36" s="357"/>
      <c r="SO36" s="357"/>
    </row>
    <row r="37" spans="1:509" s="367" customFormat="1" ht="12.95" customHeight="1" thickBot="1">
      <c r="A37" s="357"/>
      <c r="B37" s="358"/>
      <c r="C37" s="368">
        <v>24</v>
      </c>
      <c r="D37" s="719"/>
      <c r="E37" s="720"/>
      <c r="F37" s="720"/>
      <c r="G37" s="720"/>
      <c r="H37" s="720"/>
      <c r="I37" s="720"/>
      <c r="J37" s="721"/>
      <c r="K37" s="358"/>
      <c r="L37" s="378"/>
      <c r="M37" s="379"/>
      <c r="N37" s="380"/>
      <c r="O37" s="381"/>
      <c r="P37" s="382"/>
      <c r="Q37" s="383"/>
      <c r="R37" s="384"/>
      <c r="S37" s="385"/>
      <c r="T37" s="386"/>
      <c r="U37" s="751"/>
      <c r="V37" s="752"/>
      <c r="W37" s="752"/>
      <c r="X37" s="752"/>
      <c r="Y37" s="752"/>
      <c r="Z37" s="752"/>
      <c r="AA37" s="752"/>
      <c r="AB37" s="752"/>
      <c r="AC37" s="752"/>
      <c r="AD37" s="752"/>
      <c r="AE37" s="752"/>
      <c r="AF37" s="752"/>
      <c r="AG37" s="752"/>
      <c r="AH37" s="752"/>
      <c r="AI37" s="752"/>
      <c r="AJ37" s="752"/>
      <c r="AK37" s="752"/>
      <c r="AL37" s="752"/>
      <c r="AM37" s="752"/>
      <c r="AN37" s="752"/>
      <c r="AO37" s="752"/>
      <c r="AP37" s="752"/>
      <c r="AQ37" s="752"/>
      <c r="AR37" s="752"/>
      <c r="AS37" s="752"/>
      <c r="AT37" s="752"/>
      <c r="AU37" s="752"/>
      <c r="AV37" s="752"/>
      <c r="AW37" s="752"/>
      <c r="AX37" s="752"/>
      <c r="AY37" s="752"/>
      <c r="AZ37" s="752"/>
      <c r="BA37" s="752"/>
      <c r="BB37" s="752"/>
      <c r="BC37" s="752"/>
      <c r="BD37" s="752"/>
      <c r="BE37" s="752"/>
      <c r="BF37" s="752"/>
      <c r="BG37" s="752"/>
      <c r="BH37" s="752"/>
      <c r="BI37" s="752"/>
      <c r="BJ37" s="752"/>
      <c r="BK37" s="752"/>
      <c r="BL37" s="752"/>
      <c r="BM37" s="752"/>
      <c r="BN37" s="752"/>
      <c r="BO37" s="752"/>
      <c r="BP37" s="752"/>
      <c r="BQ37" s="752"/>
      <c r="BR37" s="752"/>
      <c r="BS37" s="752"/>
      <c r="BT37" s="752"/>
      <c r="BU37" s="752"/>
      <c r="BV37" s="752"/>
      <c r="BW37" s="752"/>
      <c r="BX37" s="752"/>
      <c r="BY37" s="752"/>
      <c r="BZ37" s="752"/>
      <c r="CA37" s="752"/>
      <c r="CB37" s="752"/>
      <c r="CC37" s="752"/>
      <c r="CD37" s="752"/>
      <c r="CE37" s="752"/>
      <c r="CF37" s="752"/>
      <c r="CG37" s="752"/>
      <c r="CH37" s="752"/>
      <c r="CI37" s="752"/>
      <c r="CJ37" s="752"/>
      <c r="CK37" s="752"/>
      <c r="CL37" s="752"/>
      <c r="CM37" s="752"/>
      <c r="CN37" s="752"/>
      <c r="CO37" s="752"/>
      <c r="CP37" s="752"/>
      <c r="CQ37" s="752"/>
      <c r="CR37" s="752"/>
      <c r="CS37" s="752"/>
      <c r="CT37" s="752"/>
      <c r="CU37" s="752"/>
      <c r="CV37" s="752"/>
      <c r="CW37" s="752"/>
      <c r="CX37" s="752"/>
      <c r="CY37" s="752"/>
      <c r="CZ37" s="752"/>
      <c r="DA37" s="752"/>
      <c r="DB37" s="752"/>
      <c r="DC37" s="752"/>
      <c r="DD37" s="752"/>
      <c r="DE37" s="752"/>
      <c r="DF37" s="752"/>
      <c r="DG37" s="752"/>
      <c r="DH37" s="752"/>
      <c r="DI37" s="752"/>
      <c r="DJ37" s="752"/>
      <c r="DK37" s="752"/>
      <c r="DL37" s="752"/>
      <c r="DM37" s="752"/>
      <c r="DN37" s="752"/>
      <c r="DO37" s="752"/>
      <c r="DP37" s="752"/>
      <c r="DQ37" s="752"/>
      <c r="DR37" s="752"/>
      <c r="DS37" s="752"/>
      <c r="DT37" s="752"/>
      <c r="DU37" s="752"/>
      <c r="DV37" s="752"/>
      <c r="DW37" s="752"/>
      <c r="DX37" s="752"/>
      <c r="DY37" s="752"/>
      <c r="DZ37" s="752"/>
      <c r="EA37" s="752"/>
      <c r="EB37" s="752"/>
      <c r="EC37" s="752"/>
      <c r="ED37" s="752"/>
      <c r="EE37" s="752"/>
      <c r="EF37" s="752"/>
      <c r="EG37" s="752"/>
      <c r="EH37" s="752"/>
      <c r="EI37" s="752"/>
      <c r="EJ37" s="752"/>
      <c r="EK37" s="752"/>
      <c r="EL37" s="752"/>
      <c r="EM37" s="752"/>
      <c r="EN37" s="752"/>
      <c r="EO37" s="752"/>
      <c r="EP37" s="752"/>
      <c r="EQ37" s="752"/>
      <c r="ER37" s="752"/>
      <c r="ES37" s="752"/>
      <c r="ET37" s="752"/>
      <c r="EU37" s="752"/>
      <c r="EV37" s="752"/>
      <c r="EW37" s="752"/>
      <c r="EX37" s="752"/>
      <c r="EY37" s="752"/>
      <c r="EZ37" s="752"/>
      <c r="FA37" s="752"/>
      <c r="FB37" s="752"/>
      <c r="FC37" s="752"/>
      <c r="FD37" s="752"/>
      <c r="FE37" s="752"/>
      <c r="FF37" s="752"/>
      <c r="FG37" s="752"/>
      <c r="FH37" s="752"/>
      <c r="FI37" s="752"/>
      <c r="FJ37" s="752"/>
      <c r="FK37" s="752"/>
      <c r="FL37" s="752"/>
      <c r="FM37" s="752"/>
      <c r="FN37" s="752"/>
      <c r="FO37" s="752"/>
      <c r="FP37" s="752"/>
      <c r="FQ37" s="752"/>
      <c r="FR37" s="752"/>
      <c r="FS37" s="752"/>
      <c r="FT37" s="752"/>
      <c r="FU37" s="752"/>
      <c r="FV37" s="752"/>
      <c r="FW37" s="752"/>
      <c r="FX37" s="752"/>
      <c r="FY37" s="752"/>
      <c r="FZ37" s="752"/>
      <c r="GA37" s="752"/>
      <c r="GB37" s="752"/>
      <c r="GC37" s="752"/>
      <c r="GD37" s="752"/>
      <c r="GE37" s="752"/>
      <c r="GF37" s="752"/>
      <c r="GG37" s="752"/>
      <c r="GH37" s="752"/>
      <c r="GI37" s="752"/>
      <c r="GJ37" s="752"/>
      <c r="GK37" s="752"/>
      <c r="GL37" s="752"/>
      <c r="GM37" s="752"/>
      <c r="GN37" s="752"/>
      <c r="GO37" s="752"/>
      <c r="GP37" s="752"/>
      <c r="GQ37" s="752"/>
      <c r="GR37" s="752"/>
      <c r="GS37" s="752"/>
      <c r="GT37" s="752"/>
      <c r="GU37" s="752"/>
      <c r="GV37" s="752"/>
      <c r="GW37" s="752"/>
      <c r="GX37" s="752"/>
      <c r="GY37" s="752"/>
      <c r="GZ37" s="752"/>
      <c r="HA37" s="752"/>
      <c r="HB37" s="752"/>
      <c r="HC37" s="752"/>
      <c r="HD37" s="752"/>
      <c r="HE37" s="752"/>
      <c r="HF37" s="752"/>
      <c r="HG37" s="752"/>
      <c r="HH37" s="752"/>
      <c r="HI37" s="752"/>
      <c r="HJ37" s="752"/>
      <c r="HK37" s="752"/>
      <c r="HL37" s="752"/>
      <c r="HM37" s="366"/>
      <c r="HN37" s="366"/>
      <c r="HO37" s="366"/>
      <c r="HP37" s="366"/>
      <c r="HQ37" s="366"/>
      <c r="HR37" s="366"/>
      <c r="HS37" s="366"/>
      <c r="HT37" s="366"/>
      <c r="HU37" s="357"/>
      <c r="HV37" s="357"/>
      <c r="HW37" s="357"/>
      <c r="HX37" s="357"/>
      <c r="HY37" s="357"/>
      <c r="HZ37" s="357"/>
      <c r="IA37" s="357"/>
      <c r="IB37" s="357"/>
      <c r="IC37" s="357"/>
      <c r="ID37" s="357"/>
      <c r="IE37" s="357"/>
      <c r="IF37" s="357"/>
      <c r="IG37" s="357"/>
      <c r="IH37" s="357"/>
      <c r="II37" s="357"/>
      <c r="IJ37" s="357"/>
      <c r="IK37" s="357"/>
      <c r="IL37" s="357"/>
      <c r="IM37" s="357"/>
      <c r="IN37" s="357"/>
      <c r="IO37" s="357"/>
      <c r="IP37" s="357"/>
      <c r="IQ37" s="357"/>
      <c r="IR37" s="357"/>
      <c r="IS37" s="357"/>
      <c r="IT37" s="357"/>
      <c r="IU37" s="357"/>
      <c r="IV37" s="357"/>
      <c r="IW37" s="357"/>
      <c r="IX37" s="357"/>
      <c r="IY37" s="357"/>
      <c r="IZ37" s="357"/>
      <c r="JA37" s="357"/>
      <c r="JB37" s="357"/>
      <c r="JC37" s="357"/>
      <c r="JD37" s="357"/>
      <c r="JE37" s="357"/>
      <c r="JF37" s="357"/>
      <c r="JG37" s="357"/>
      <c r="JH37" s="357"/>
      <c r="JI37" s="357"/>
      <c r="JJ37" s="357"/>
      <c r="JK37" s="357"/>
      <c r="JL37" s="357"/>
      <c r="JM37" s="357"/>
      <c r="JN37" s="357"/>
      <c r="JO37" s="357"/>
      <c r="JP37" s="357"/>
      <c r="JQ37" s="357"/>
      <c r="JR37" s="357"/>
      <c r="JS37" s="357"/>
      <c r="JT37" s="357"/>
      <c r="JU37" s="357"/>
      <c r="JV37" s="357"/>
      <c r="JW37" s="357"/>
      <c r="JX37" s="357"/>
      <c r="JY37" s="357"/>
      <c r="JZ37" s="357"/>
      <c r="KA37" s="357"/>
      <c r="KB37" s="357"/>
      <c r="KC37" s="357"/>
      <c r="KD37" s="357"/>
      <c r="KE37" s="357"/>
      <c r="KF37" s="357"/>
      <c r="KG37" s="357"/>
      <c r="KH37" s="357"/>
      <c r="KI37" s="357"/>
      <c r="KJ37" s="357"/>
      <c r="KK37" s="357"/>
      <c r="KL37" s="357"/>
      <c r="KM37" s="357"/>
      <c r="KN37" s="357"/>
      <c r="KO37" s="357"/>
      <c r="KP37" s="357"/>
      <c r="KQ37" s="357"/>
      <c r="KR37" s="357"/>
      <c r="KS37" s="357"/>
      <c r="KT37" s="357"/>
      <c r="KU37" s="357"/>
      <c r="KV37" s="357"/>
      <c r="KW37" s="357"/>
      <c r="KX37" s="357"/>
      <c r="KY37" s="357"/>
      <c r="KZ37" s="357"/>
      <c r="LA37" s="357"/>
      <c r="LB37" s="357"/>
      <c r="LC37" s="357"/>
      <c r="LD37" s="357"/>
      <c r="LE37" s="357"/>
      <c r="LF37" s="357"/>
      <c r="LG37" s="357"/>
      <c r="LH37" s="357"/>
      <c r="LI37" s="357"/>
      <c r="LJ37" s="357"/>
      <c r="LK37" s="357"/>
      <c r="LL37" s="357"/>
      <c r="LM37" s="357"/>
      <c r="LN37" s="357"/>
      <c r="LO37" s="357"/>
      <c r="LP37" s="357"/>
      <c r="LQ37" s="357"/>
      <c r="LR37" s="357"/>
      <c r="LS37" s="357"/>
      <c r="LT37" s="357"/>
      <c r="LU37" s="357"/>
      <c r="LV37" s="357"/>
      <c r="LW37" s="357"/>
      <c r="LX37" s="357"/>
      <c r="LY37" s="357"/>
      <c r="LZ37" s="357"/>
      <c r="MA37" s="357"/>
      <c r="MB37" s="357"/>
      <c r="MC37" s="357"/>
      <c r="MD37" s="357"/>
      <c r="ME37" s="357"/>
      <c r="MF37" s="357"/>
      <c r="MG37" s="357"/>
      <c r="MH37" s="357"/>
      <c r="MI37" s="357"/>
      <c r="MJ37" s="357"/>
      <c r="MK37" s="357"/>
      <c r="ML37" s="357"/>
      <c r="MM37" s="357"/>
      <c r="MN37" s="357"/>
      <c r="MO37" s="357"/>
      <c r="MP37" s="357"/>
      <c r="MQ37" s="357"/>
      <c r="MR37" s="357"/>
      <c r="MS37" s="357"/>
      <c r="MT37" s="357"/>
      <c r="MU37" s="357"/>
      <c r="MV37" s="357"/>
      <c r="MW37" s="357"/>
      <c r="MX37" s="357"/>
      <c r="MY37" s="357"/>
      <c r="MZ37" s="357"/>
      <c r="NA37" s="357"/>
      <c r="NB37" s="357"/>
      <c r="NC37" s="357"/>
      <c r="ND37" s="357"/>
      <c r="NE37" s="357"/>
      <c r="NF37" s="357"/>
      <c r="NG37" s="357"/>
      <c r="NH37" s="357"/>
      <c r="NI37" s="357"/>
      <c r="NJ37" s="357"/>
      <c r="NK37" s="357"/>
      <c r="NL37" s="357"/>
      <c r="NM37" s="357"/>
      <c r="NN37" s="357"/>
      <c r="NO37" s="357"/>
      <c r="NP37" s="357"/>
      <c r="NQ37" s="357"/>
      <c r="NR37" s="357"/>
      <c r="NS37" s="357"/>
      <c r="NT37" s="357"/>
      <c r="NU37" s="357"/>
      <c r="NV37" s="357"/>
      <c r="NW37" s="357"/>
      <c r="NX37" s="357"/>
      <c r="NY37" s="357"/>
      <c r="NZ37" s="357"/>
      <c r="OA37" s="357"/>
      <c r="OB37" s="357"/>
      <c r="OC37" s="357"/>
      <c r="OD37" s="357"/>
      <c r="OE37" s="357"/>
      <c r="OF37" s="357"/>
      <c r="OG37" s="357"/>
      <c r="OH37" s="357"/>
      <c r="OI37" s="357"/>
      <c r="OJ37" s="357"/>
      <c r="OK37" s="357"/>
      <c r="OL37" s="357"/>
      <c r="OM37" s="357"/>
      <c r="ON37" s="357"/>
      <c r="OO37" s="357"/>
      <c r="OP37" s="357"/>
      <c r="OQ37" s="357"/>
      <c r="OR37" s="357"/>
      <c r="OS37" s="357"/>
      <c r="OT37" s="357"/>
      <c r="OU37" s="357"/>
      <c r="OV37" s="357"/>
      <c r="OW37" s="357"/>
      <c r="OX37" s="357"/>
      <c r="OY37" s="357"/>
      <c r="OZ37" s="357"/>
      <c r="PA37" s="357"/>
      <c r="PB37" s="357"/>
      <c r="PC37" s="357"/>
      <c r="PD37" s="357"/>
      <c r="PE37" s="357"/>
      <c r="PF37" s="357"/>
      <c r="PG37" s="357"/>
      <c r="PH37" s="357"/>
      <c r="PI37" s="357"/>
      <c r="PJ37" s="357"/>
      <c r="PK37" s="357"/>
      <c r="PL37" s="357"/>
      <c r="PM37" s="357"/>
      <c r="PN37" s="357"/>
      <c r="PO37" s="357"/>
      <c r="PP37" s="357"/>
      <c r="PQ37" s="357"/>
      <c r="PR37" s="357"/>
      <c r="PS37" s="357"/>
      <c r="PT37" s="357"/>
      <c r="PU37" s="357"/>
      <c r="PV37" s="357"/>
      <c r="PW37" s="357"/>
      <c r="PX37" s="357"/>
      <c r="PY37" s="357"/>
      <c r="PZ37" s="357"/>
      <c r="QA37" s="357"/>
      <c r="QB37" s="357"/>
      <c r="QC37" s="357"/>
      <c r="QD37" s="357"/>
      <c r="QE37" s="357"/>
      <c r="QF37" s="357"/>
      <c r="QG37" s="357"/>
      <c r="QH37" s="357"/>
      <c r="QI37" s="357"/>
      <c r="QJ37" s="357"/>
      <c r="QK37" s="357"/>
      <c r="QL37" s="357"/>
      <c r="QM37" s="357"/>
      <c r="QN37" s="357"/>
      <c r="QO37" s="357"/>
      <c r="QP37" s="357"/>
      <c r="QQ37" s="357"/>
      <c r="QR37" s="357"/>
      <c r="QS37" s="357"/>
      <c r="QT37" s="357"/>
      <c r="QU37" s="357"/>
      <c r="QV37" s="357"/>
      <c r="QW37" s="357"/>
      <c r="QX37" s="357"/>
      <c r="QY37" s="357"/>
      <c r="QZ37" s="357"/>
      <c r="RA37" s="357"/>
      <c r="RB37" s="357"/>
      <c r="RC37" s="357"/>
      <c r="RD37" s="357"/>
      <c r="RE37" s="357"/>
      <c r="RF37" s="357"/>
      <c r="RG37" s="357"/>
      <c r="RH37" s="357"/>
      <c r="RI37" s="357"/>
      <c r="RJ37" s="357"/>
      <c r="RK37" s="357"/>
      <c r="RL37" s="357"/>
      <c r="RM37" s="357"/>
      <c r="RN37" s="357"/>
      <c r="RO37" s="357"/>
      <c r="RP37" s="357"/>
      <c r="RQ37" s="357"/>
      <c r="RR37" s="357"/>
      <c r="RS37" s="357"/>
      <c r="RT37" s="357"/>
      <c r="RU37" s="357"/>
      <c r="RV37" s="357"/>
      <c r="RW37" s="357"/>
      <c r="RX37" s="357"/>
      <c r="RY37" s="357"/>
      <c r="RZ37" s="357"/>
      <c r="SA37" s="357"/>
      <c r="SB37" s="357"/>
      <c r="SC37" s="357"/>
      <c r="SD37" s="357"/>
      <c r="SE37" s="357"/>
      <c r="SF37" s="357"/>
      <c r="SG37" s="357"/>
      <c r="SH37" s="357"/>
      <c r="SI37" s="357"/>
      <c r="SJ37" s="357"/>
      <c r="SK37" s="357"/>
      <c r="SL37" s="357"/>
      <c r="SM37" s="357"/>
      <c r="SN37" s="357"/>
      <c r="SO37" s="357"/>
    </row>
    <row r="38" spans="1:509" s="392" customFormat="1" ht="12.95" customHeight="1">
      <c r="A38" s="389"/>
      <c r="B38" s="390"/>
      <c r="C38" s="368">
        <v>25</v>
      </c>
      <c r="D38" s="719"/>
      <c r="E38" s="720"/>
      <c r="F38" s="720"/>
      <c r="G38" s="720"/>
      <c r="H38" s="720"/>
      <c r="I38" s="720"/>
      <c r="J38" s="721"/>
      <c r="K38" s="391"/>
      <c r="L38" s="378"/>
      <c r="M38" s="379"/>
      <c r="N38" s="380"/>
      <c r="O38" s="381"/>
      <c r="P38" s="382"/>
      <c r="Q38" s="383"/>
      <c r="R38" s="384"/>
      <c r="S38" s="385"/>
      <c r="T38" s="386"/>
      <c r="U38" s="390"/>
      <c r="V38" s="389"/>
      <c r="W38" s="389"/>
      <c r="X38" s="389"/>
      <c r="Y38" s="389"/>
      <c r="Z38" s="389"/>
      <c r="AA38" s="389"/>
      <c r="AB38" s="389"/>
      <c r="AC38" s="389"/>
      <c r="AD38" s="389"/>
      <c r="AE38" s="389"/>
      <c r="AF38" s="389"/>
      <c r="AG38" s="389"/>
      <c r="AH38" s="389"/>
      <c r="AI38" s="389"/>
      <c r="AJ38" s="389"/>
      <c r="AK38" s="389"/>
      <c r="AL38" s="389"/>
      <c r="AM38" s="389"/>
      <c r="AN38" s="389"/>
      <c r="AO38" s="389"/>
      <c r="AP38" s="389"/>
      <c r="AQ38" s="389"/>
      <c r="AR38" s="389"/>
      <c r="AS38" s="389"/>
      <c r="AT38" s="389"/>
      <c r="AU38" s="389"/>
      <c r="AV38" s="389"/>
      <c r="AW38" s="389"/>
      <c r="AX38" s="389"/>
      <c r="AY38" s="389"/>
      <c r="AZ38" s="389"/>
      <c r="BA38" s="389"/>
      <c r="BB38" s="389"/>
      <c r="BC38" s="389"/>
      <c r="BD38" s="389"/>
      <c r="BE38" s="389"/>
      <c r="BF38" s="389"/>
      <c r="BG38" s="389"/>
      <c r="BH38" s="389"/>
      <c r="BI38" s="389"/>
      <c r="BJ38" s="389"/>
      <c r="BK38" s="389"/>
      <c r="BL38" s="389"/>
      <c r="BM38" s="389"/>
      <c r="BN38" s="389"/>
      <c r="BO38" s="389"/>
      <c r="BP38" s="389"/>
      <c r="BQ38" s="389"/>
      <c r="BR38" s="389"/>
      <c r="BS38" s="389"/>
      <c r="BT38" s="389"/>
      <c r="BU38" s="389"/>
      <c r="BV38" s="389"/>
      <c r="BW38" s="389"/>
      <c r="BX38" s="389"/>
      <c r="BY38" s="389"/>
      <c r="BZ38" s="389"/>
      <c r="CA38" s="389"/>
      <c r="CB38" s="389"/>
      <c r="CC38" s="389"/>
      <c r="CD38" s="389"/>
      <c r="CE38" s="389"/>
      <c r="CF38" s="389"/>
      <c r="CG38" s="389"/>
      <c r="CH38" s="389"/>
      <c r="CI38" s="389"/>
      <c r="CJ38" s="389"/>
      <c r="CK38" s="389"/>
      <c r="CL38" s="389"/>
      <c r="CM38" s="389"/>
      <c r="CN38" s="389"/>
      <c r="CO38" s="389"/>
      <c r="CP38" s="389"/>
      <c r="CQ38" s="389"/>
      <c r="CR38" s="389"/>
      <c r="CS38" s="389"/>
      <c r="CT38" s="389"/>
      <c r="CU38" s="389"/>
      <c r="CV38" s="389"/>
      <c r="CW38" s="389"/>
      <c r="CX38" s="389"/>
      <c r="CY38" s="389"/>
      <c r="CZ38" s="389"/>
      <c r="DA38" s="389"/>
      <c r="DB38" s="389"/>
      <c r="DC38" s="389"/>
      <c r="DD38" s="389"/>
      <c r="DE38" s="389"/>
      <c r="DF38" s="389"/>
      <c r="DG38" s="389"/>
      <c r="DH38" s="389"/>
      <c r="DI38" s="389"/>
      <c r="DJ38" s="389"/>
      <c r="DK38" s="389"/>
      <c r="DL38" s="389"/>
      <c r="DM38" s="389"/>
      <c r="DN38" s="389"/>
      <c r="DO38" s="389"/>
      <c r="DP38" s="389"/>
      <c r="DQ38" s="389"/>
      <c r="DR38" s="389"/>
      <c r="DS38" s="389"/>
      <c r="DT38" s="389"/>
      <c r="DU38" s="389"/>
      <c r="DV38" s="389"/>
      <c r="DW38" s="389"/>
      <c r="DX38" s="389"/>
      <c r="DY38" s="389"/>
      <c r="DZ38" s="389"/>
      <c r="EA38" s="389"/>
      <c r="EB38" s="389"/>
      <c r="EC38" s="389"/>
      <c r="ED38" s="389"/>
      <c r="EE38" s="389"/>
      <c r="EF38" s="389"/>
      <c r="EG38" s="389"/>
      <c r="EH38" s="389"/>
      <c r="EI38" s="389"/>
      <c r="EJ38" s="389"/>
      <c r="EK38" s="389"/>
      <c r="EL38" s="389"/>
      <c r="EM38" s="389"/>
      <c r="EN38" s="389"/>
      <c r="EO38" s="389"/>
      <c r="EP38" s="389"/>
      <c r="EQ38" s="389"/>
      <c r="ER38" s="389"/>
      <c r="ES38" s="389"/>
      <c r="ET38" s="389"/>
      <c r="EU38" s="389"/>
      <c r="EV38" s="389"/>
      <c r="EW38" s="389"/>
      <c r="EX38" s="389"/>
      <c r="EY38" s="389"/>
      <c r="EZ38" s="389"/>
      <c r="FA38" s="389"/>
      <c r="FB38" s="389"/>
      <c r="FC38" s="389"/>
      <c r="FD38" s="389"/>
      <c r="FE38" s="389"/>
      <c r="FF38" s="389"/>
      <c r="FG38" s="389"/>
      <c r="FH38" s="389"/>
      <c r="FI38" s="389"/>
      <c r="FJ38" s="389"/>
      <c r="FK38" s="389"/>
      <c r="FL38" s="389"/>
      <c r="FM38" s="389"/>
      <c r="FN38" s="389"/>
      <c r="FO38" s="389"/>
      <c r="FP38" s="389"/>
      <c r="FQ38" s="389"/>
      <c r="FR38" s="389"/>
      <c r="FS38" s="389"/>
      <c r="FT38" s="389"/>
      <c r="FU38" s="389"/>
      <c r="FV38" s="389"/>
      <c r="FW38" s="389"/>
      <c r="FX38" s="389"/>
      <c r="FY38" s="389"/>
      <c r="FZ38" s="389"/>
      <c r="GA38" s="389"/>
      <c r="GB38" s="389"/>
      <c r="GC38" s="389"/>
      <c r="GD38" s="389"/>
      <c r="GE38" s="389"/>
      <c r="GF38" s="389"/>
      <c r="GG38" s="389"/>
      <c r="GH38" s="389"/>
      <c r="GI38" s="389"/>
      <c r="GJ38" s="389"/>
      <c r="GK38" s="389"/>
      <c r="GL38" s="389"/>
      <c r="GM38" s="389"/>
      <c r="GN38" s="389"/>
      <c r="GO38" s="389"/>
      <c r="GP38" s="389"/>
      <c r="GQ38" s="389"/>
      <c r="GR38" s="389"/>
      <c r="GS38" s="389"/>
      <c r="GT38" s="389"/>
      <c r="GU38" s="389"/>
      <c r="GV38" s="389"/>
      <c r="GW38" s="389"/>
      <c r="GX38" s="389"/>
      <c r="GY38" s="389"/>
      <c r="GZ38" s="389"/>
      <c r="HA38" s="389"/>
      <c r="HB38" s="389"/>
      <c r="HC38" s="389"/>
      <c r="HD38" s="389"/>
      <c r="HE38" s="389"/>
      <c r="HF38" s="389"/>
      <c r="HG38" s="389"/>
      <c r="HH38" s="389"/>
      <c r="HI38" s="389"/>
      <c r="HJ38" s="389"/>
      <c r="HK38" s="389"/>
      <c r="HL38" s="389"/>
      <c r="HM38" s="366"/>
      <c r="HN38" s="366"/>
      <c r="HO38" s="366"/>
      <c r="HP38" s="366"/>
      <c r="HQ38" s="366"/>
      <c r="HR38" s="366"/>
      <c r="HS38" s="366"/>
      <c r="HT38" s="366"/>
      <c r="HU38" s="389"/>
      <c r="HV38" s="389"/>
      <c r="HW38" s="389"/>
      <c r="HX38" s="389"/>
      <c r="HY38" s="389"/>
      <c r="HZ38" s="389"/>
      <c r="IA38" s="389"/>
      <c r="IB38" s="389"/>
      <c r="IC38" s="389"/>
      <c r="ID38" s="389"/>
      <c r="IE38" s="389"/>
      <c r="IF38" s="389"/>
      <c r="IG38" s="389"/>
      <c r="IH38" s="389"/>
      <c r="II38" s="389"/>
      <c r="IJ38" s="389"/>
      <c r="IK38" s="389"/>
      <c r="IL38" s="389"/>
      <c r="IM38" s="389"/>
      <c r="IN38" s="389"/>
      <c r="IO38" s="389"/>
      <c r="IP38" s="389"/>
      <c r="IQ38" s="389"/>
      <c r="IR38" s="389"/>
      <c r="IS38" s="389"/>
      <c r="IT38" s="389"/>
      <c r="IU38" s="389"/>
      <c r="IV38" s="389"/>
      <c r="IW38" s="389"/>
      <c r="IX38" s="389"/>
      <c r="IY38" s="389"/>
      <c r="IZ38" s="389"/>
      <c r="JA38" s="389"/>
      <c r="JB38" s="389"/>
      <c r="JC38" s="389"/>
      <c r="JD38" s="389"/>
      <c r="JE38" s="389"/>
      <c r="JF38" s="389"/>
      <c r="JG38" s="389"/>
      <c r="JH38" s="389"/>
      <c r="JI38" s="389"/>
      <c r="JJ38" s="389"/>
      <c r="JK38" s="389"/>
      <c r="JL38" s="389"/>
      <c r="JM38" s="389"/>
      <c r="JN38" s="389"/>
      <c r="JO38" s="389"/>
      <c r="JP38" s="389"/>
      <c r="JQ38" s="389"/>
      <c r="JR38" s="389"/>
      <c r="JS38" s="389"/>
      <c r="JT38" s="389"/>
      <c r="JU38" s="389"/>
      <c r="JV38" s="389"/>
      <c r="JW38" s="389"/>
      <c r="JX38" s="389"/>
      <c r="JY38" s="389"/>
      <c r="JZ38" s="389"/>
      <c r="KA38" s="389"/>
      <c r="KB38" s="389"/>
      <c r="KC38" s="389"/>
      <c r="KD38" s="389"/>
      <c r="KE38" s="389"/>
      <c r="KF38" s="389"/>
      <c r="KG38" s="389"/>
      <c r="KH38" s="389"/>
      <c r="KI38" s="389"/>
      <c r="KJ38" s="389"/>
      <c r="KK38" s="389"/>
      <c r="KL38" s="389"/>
      <c r="KM38" s="389"/>
      <c r="KN38" s="389"/>
      <c r="KO38" s="389"/>
      <c r="KP38" s="389"/>
      <c r="KQ38" s="389"/>
      <c r="KR38" s="389"/>
      <c r="KS38" s="389"/>
      <c r="KT38" s="389"/>
      <c r="KU38" s="389"/>
      <c r="KV38" s="389"/>
      <c r="KW38" s="389"/>
      <c r="KX38" s="389"/>
      <c r="KY38" s="389"/>
      <c r="KZ38" s="389"/>
      <c r="LA38" s="389"/>
      <c r="LB38" s="389"/>
      <c r="LC38" s="389"/>
      <c r="LD38" s="389"/>
      <c r="LE38" s="389"/>
      <c r="LF38" s="389"/>
      <c r="LG38" s="389"/>
      <c r="LH38" s="389"/>
      <c r="LI38" s="389"/>
      <c r="LJ38" s="389"/>
      <c r="LK38" s="389"/>
      <c r="LL38" s="389"/>
      <c r="LM38" s="389"/>
      <c r="LN38" s="389"/>
      <c r="LO38" s="389"/>
      <c r="LP38" s="389"/>
      <c r="LQ38" s="389"/>
      <c r="LR38" s="389"/>
      <c r="LS38" s="389"/>
      <c r="LT38" s="389"/>
      <c r="LU38" s="389"/>
      <c r="LV38" s="389"/>
      <c r="LW38" s="389"/>
      <c r="LX38" s="389"/>
      <c r="LY38" s="389"/>
      <c r="LZ38" s="389"/>
      <c r="MA38" s="389"/>
      <c r="MB38" s="389"/>
      <c r="MC38" s="389"/>
      <c r="MD38" s="389"/>
      <c r="ME38" s="389"/>
      <c r="MF38" s="389"/>
      <c r="MG38" s="389"/>
      <c r="MH38" s="389"/>
      <c r="MI38" s="389"/>
      <c r="MJ38" s="389"/>
      <c r="MK38" s="389"/>
      <c r="ML38" s="389"/>
      <c r="MM38" s="389"/>
      <c r="MN38" s="389"/>
      <c r="MO38" s="389"/>
      <c r="MP38" s="389"/>
      <c r="MQ38" s="389"/>
      <c r="MR38" s="389"/>
      <c r="MS38" s="389"/>
      <c r="MT38" s="389"/>
      <c r="MU38" s="389"/>
      <c r="MV38" s="389"/>
      <c r="MW38" s="389"/>
      <c r="MX38" s="389"/>
      <c r="MY38" s="389"/>
      <c r="MZ38" s="389"/>
      <c r="NA38" s="389"/>
      <c r="NB38" s="389"/>
      <c r="NC38" s="389"/>
      <c r="ND38" s="389"/>
      <c r="NE38" s="389"/>
      <c r="NF38" s="389"/>
      <c r="NG38" s="389"/>
      <c r="NH38" s="389"/>
      <c r="NI38" s="389"/>
      <c r="NJ38" s="389"/>
      <c r="NK38" s="389"/>
      <c r="NL38" s="389"/>
      <c r="NM38" s="389"/>
      <c r="NN38" s="389"/>
      <c r="NO38" s="389"/>
      <c r="NP38" s="389"/>
      <c r="NQ38" s="389"/>
      <c r="NR38" s="389"/>
      <c r="NS38" s="389"/>
      <c r="NT38" s="389"/>
      <c r="NU38" s="389"/>
      <c r="NV38" s="389"/>
      <c r="NW38" s="389"/>
      <c r="NX38" s="389"/>
      <c r="NY38" s="389"/>
      <c r="NZ38" s="389"/>
      <c r="OA38" s="389"/>
      <c r="OB38" s="389"/>
      <c r="OC38" s="389"/>
      <c r="OD38" s="389"/>
      <c r="OE38" s="389"/>
      <c r="OF38" s="389"/>
      <c r="OG38" s="389"/>
      <c r="OH38" s="389"/>
      <c r="OI38" s="389"/>
      <c r="OJ38" s="389"/>
      <c r="OK38" s="389"/>
      <c r="OL38" s="389"/>
      <c r="OM38" s="389"/>
      <c r="ON38" s="389"/>
      <c r="OO38" s="389"/>
      <c r="OP38" s="389"/>
      <c r="OQ38" s="389"/>
      <c r="OR38" s="389"/>
      <c r="OS38" s="389"/>
      <c r="OT38" s="389"/>
      <c r="OU38" s="389"/>
      <c r="OV38" s="389"/>
      <c r="OW38" s="389"/>
      <c r="OX38" s="389"/>
      <c r="OY38" s="389"/>
      <c r="OZ38" s="389"/>
      <c r="PA38" s="389"/>
      <c r="PB38" s="389"/>
      <c r="PC38" s="389"/>
      <c r="PD38" s="389"/>
      <c r="PE38" s="389"/>
      <c r="PF38" s="389"/>
      <c r="PG38" s="389"/>
      <c r="PH38" s="389"/>
      <c r="PI38" s="389"/>
      <c r="PJ38" s="389"/>
      <c r="PK38" s="389"/>
      <c r="PL38" s="389"/>
      <c r="PM38" s="389"/>
      <c r="PN38" s="389"/>
      <c r="PO38" s="389"/>
      <c r="PP38" s="389"/>
      <c r="PQ38" s="389"/>
      <c r="PR38" s="389"/>
      <c r="PS38" s="389"/>
      <c r="PT38" s="389"/>
      <c r="PU38" s="389"/>
      <c r="PV38" s="389"/>
      <c r="PW38" s="389"/>
      <c r="PX38" s="389"/>
      <c r="PY38" s="389"/>
      <c r="PZ38" s="389"/>
      <c r="QA38" s="389"/>
      <c r="QB38" s="389"/>
      <c r="QC38" s="389"/>
      <c r="QD38" s="389"/>
      <c r="QE38" s="389"/>
      <c r="QF38" s="389"/>
      <c r="QG38" s="389"/>
      <c r="QH38" s="389"/>
      <c r="QI38" s="389"/>
      <c r="QJ38" s="389"/>
      <c r="QK38" s="389"/>
      <c r="QL38" s="389"/>
      <c r="QM38" s="389"/>
      <c r="QN38" s="389"/>
      <c r="QO38" s="389"/>
      <c r="QP38" s="389"/>
      <c r="QQ38" s="389"/>
      <c r="QR38" s="389"/>
      <c r="QS38" s="389"/>
      <c r="QT38" s="389"/>
      <c r="QU38" s="389"/>
      <c r="QV38" s="389"/>
      <c r="QW38" s="389"/>
      <c r="QX38" s="389"/>
      <c r="QY38" s="389"/>
      <c r="QZ38" s="389"/>
      <c r="RA38" s="389"/>
      <c r="RB38" s="389"/>
      <c r="RC38" s="389"/>
      <c r="RD38" s="389"/>
      <c r="RE38" s="389"/>
      <c r="RF38" s="389"/>
      <c r="RG38" s="389"/>
      <c r="RH38" s="389"/>
      <c r="RI38" s="389"/>
      <c r="RJ38" s="389"/>
      <c r="RK38" s="389"/>
      <c r="RL38" s="389"/>
      <c r="RM38" s="389"/>
      <c r="RN38" s="389"/>
      <c r="RO38" s="389"/>
      <c r="RP38" s="389"/>
      <c r="RQ38" s="389"/>
      <c r="RR38" s="389"/>
      <c r="RS38" s="389"/>
      <c r="RT38" s="389"/>
      <c r="RU38" s="389"/>
      <c r="RV38" s="389"/>
      <c r="RW38" s="389"/>
      <c r="RX38" s="389"/>
      <c r="RY38" s="389"/>
      <c r="RZ38" s="389"/>
      <c r="SA38" s="389"/>
      <c r="SB38" s="389"/>
      <c r="SC38" s="389"/>
      <c r="SD38" s="389"/>
      <c r="SE38" s="389"/>
      <c r="SF38" s="389"/>
      <c r="SG38" s="389"/>
      <c r="SH38" s="389"/>
      <c r="SI38" s="389"/>
      <c r="SJ38" s="389"/>
      <c r="SK38" s="389"/>
      <c r="SL38" s="389"/>
      <c r="SM38" s="389"/>
      <c r="SN38" s="389"/>
      <c r="SO38" s="389"/>
    </row>
    <row r="39" spans="1:509" s="366" customFormat="1" ht="12" customHeight="1">
      <c r="B39" s="402"/>
      <c r="C39" s="368">
        <v>26</v>
      </c>
      <c r="D39" s="719"/>
      <c r="E39" s="720"/>
      <c r="F39" s="720"/>
      <c r="G39" s="720"/>
      <c r="H39" s="720"/>
      <c r="I39" s="720"/>
      <c r="J39" s="721"/>
      <c r="K39" s="402"/>
      <c r="L39" s="378"/>
      <c r="M39" s="379"/>
      <c r="N39" s="380"/>
      <c r="O39" s="381"/>
      <c r="P39" s="382"/>
      <c r="Q39" s="383"/>
      <c r="R39" s="384"/>
      <c r="S39" s="385"/>
      <c r="T39" s="386"/>
      <c r="U39" s="402"/>
    </row>
    <row r="40" spans="1:509" ht="14.1" customHeight="1" thickBot="1">
      <c r="B40" s="292"/>
      <c r="C40" s="368">
        <v>27</v>
      </c>
      <c r="D40" s="719"/>
      <c r="E40" s="720"/>
      <c r="F40" s="720"/>
      <c r="G40" s="720"/>
      <c r="H40" s="720"/>
      <c r="I40" s="720"/>
      <c r="J40" s="721"/>
      <c r="K40" s="292"/>
      <c r="L40" s="378"/>
      <c r="M40" s="379"/>
      <c r="N40" s="380"/>
      <c r="O40" s="381"/>
      <c r="P40" s="382"/>
      <c r="Q40" s="383"/>
      <c r="R40" s="384"/>
      <c r="S40" s="385"/>
      <c r="T40" s="386"/>
      <c r="U40" s="292"/>
    </row>
    <row r="41" spans="1:509" s="367" customFormat="1" ht="12.95" customHeight="1" thickBot="1">
      <c r="A41" s="357"/>
      <c r="B41" s="358"/>
      <c r="C41" s="368">
        <v>28</v>
      </c>
      <c r="D41" s="719"/>
      <c r="E41" s="720"/>
      <c r="F41" s="720"/>
      <c r="G41" s="720"/>
      <c r="H41" s="720"/>
      <c r="I41" s="720"/>
      <c r="J41" s="721"/>
      <c r="K41" s="358"/>
      <c r="L41" s="378"/>
      <c r="M41" s="379"/>
      <c r="N41" s="380"/>
      <c r="O41" s="381"/>
      <c r="P41" s="382"/>
      <c r="Q41" s="383"/>
      <c r="R41" s="384"/>
      <c r="S41" s="385"/>
      <c r="T41" s="386"/>
      <c r="U41" s="751"/>
      <c r="V41" s="752"/>
      <c r="W41" s="752"/>
      <c r="X41" s="752"/>
      <c r="Y41" s="752"/>
      <c r="Z41" s="752"/>
      <c r="AA41" s="752"/>
      <c r="AB41" s="752"/>
      <c r="AC41" s="752"/>
      <c r="AD41" s="752"/>
      <c r="AE41" s="752"/>
      <c r="AF41" s="752"/>
      <c r="AG41" s="752"/>
      <c r="AH41" s="752"/>
      <c r="AI41" s="752"/>
      <c r="AJ41" s="752"/>
      <c r="AK41" s="752"/>
      <c r="AL41" s="752"/>
      <c r="AM41" s="752"/>
      <c r="AN41" s="752"/>
      <c r="AO41" s="752"/>
      <c r="AP41" s="752"/>
      <c r="AQ41" s="752"/>
      <c r="AR41" s="752"/>
      <c r="AS41" s="752"/>
      <c r="AT41" s="752"/>
      <c r="AU41" s="752"/>
      <c r="AV41" s="752"/>
      <c r="AW41" s="752"/>
      <c r="AX41" s="752"/>
      <c r="AY41" s="752"/>
      <c r="AZ41" s="752"/>
      <c r="BA41" s="752"/>
      <c r="BB41" s="752"/>
      <c r="BC41" s="752"/>
      <c r="BD41" s="752"/>
      <c r="BE41" s="752"/>
      <c r="BF41" s="752"/>
      <c r="BG41" s="752"/>
      <c r="BH41" s="752"/>
      <c r="BI41" s="752"/>
      <c r="BJ41" s="752"/>
      <c r="BK41" s="752"/>
      <c r="BL41" s="752"/>
      <c r="BM41" s="752"/>
      <c r="BN41" s="752"/>
      <c r="BO41" s="752"/>
      <c r="BP41" s="752"/>
      <c r="BQ41" s="752"/>
      <c r="BR41" s="752"/>
      <c r="BS41" s="752"/>
      <c r="BT41" s="752"/>
      <c r="BU41" s="752"/>
      <c r="BV41" s="752"/>
      <c r="BW41" s="752"/>
      <c r="BX41" s="752"/>
      <c r="BY41" s="752"/>
      <c r="BZ41" s="752"/>
      <c r="CA41" s="752"/>
      <c r="CB41" s="752"/>
      <c r="CC41" s="752"/>
      <c r="CD41" s="752"/>
      <c r="CE41" s="752"/>
      <c r="CF41" s="752"/>
      <c r="CG41" s="752"/>
      <c r="CH41" s="752"/>
      <c r="CI41" s="752"/>
      <c r="CJ41" s="752"/>
      <c r="CK41" s="752"/>
      <c r="CL41" s="752"/>
      <c r="CM41" s="752"/>
      <c r="CN41" s="752"/>
      <c r="CO41" s="752"/>
      <c r="CP41" s="752"/>
      <c r="CQ41" s="752"/>
      <c r="CR41" s="752"/>
      <c r="CS41" s="752"/>
      <c r="CT41" s="752"/>
      <c r="CU41" s="752"/>
      <c r="CV41" s="752"/>
      <c r="CW41" s="752"/>
      <c r="CX41" s="752"/>
      <c r="CY41" s="752"/>
      <c r="CZ41" s="752"/>
      <c r="DA41" s="752"/>
      <c r="DB41" s="752"/>
      <c r="DC41" s="752"/>
      <c r="DD41" s="752"/>
      <c r="DE41" s="752"/>
      <c r="DF41" s="752"/>
      <c r="DG41" s="752"/>
      <c r="DH41" s="752"/>
      <c r="DI41" s="752"/>
      <c r="DJ41" s="752"/>
      <c r="DK41" s="752"/>
      <c r="DL41" s="752"/>
      <c r="DM41" s="752"/>
      <c r="DN41" s="752"/>
      <c r="DO41" s="752"/>
      <c r="DP41" s="752"/>
      <c r="DQ41" s="752"/>
      <c r="DR41" s="752"/>
      <c r="DS41" s="752"/>
      <c r="DT41" s="752"/>
      <c r="DU41" s="752"/>
      <c r="DV41" s="752"/>
      <c r="DW41" s="752"/>
      <c r="DX41" s="752"/>
      <c r="DY41" s="752"/>
      <c r="DZ41" s="752"/>
      <c r="EA41" s="752"/>
      <c r="EB41" s="752"/>
      <c r="EC41" s="752"/>
      <c r="ED41" s="752"/>
      <c r="EE41" s="752"/>
      <c r="EF41" s="752"/>
      <c r="EG41" s="752"/>
      <c r="EH41" s="752"/>
      <c r="EI41" s="752"/>
      <c r="EJ41" s="752"/>
      <c r="EK41" s="752"/>
      <c r="EL41" s="752"/>
      <c r="EM41" s="752"/>
      <c r="EN41" s="752"/>
      <c r="EO41" s="752"/>
      <c r="EP41" s="752"/>
      <c r="EQ41" s="752"/>
      <c r="ER41" s="752"/>
      <c r="ES41" s="752"/>
      <c r="ET41" s="752"/>
      <c r="EU41" s="752"/>
      <c r="EV41" s="752"/>
      <c r="EW41" s="752"/>
      <c r="EX41" s="752"/>
      <c r="EY41" s="752"/>
      <c r="EZ41" s="752"/>
      <c r="FA41" s="752"/>
      <c r="FB41" s="752"/>
      <c r="FC41" s="752"/>
      <c r="FD41" s="752"/>
      <c r="FE41" s="752"/>
      <c r="FF41" s="752"/>
      <c r="FG41" s="752"/>
      <c r="FH41" s="752"/>
      <c r="FI41" s="752"/>
      <c r="FJ41" s="752"/>
      <c r="FK41" s="752"/>
      <c r="FL41" s="752"/>
      <c r="FM41" s="752"/>
      <c r="FN41" s="752"/>
      <c r="FO41" s="752"/>
      <c r="FP41" s="752"/>
      <c r="FQ41" s="752"/>
      <c r="FR41" s="752"/>
      <c r="FS41" s="752"/>
      <c r="FT41" s="752"/>
      <c r="FU41" s="752"/>
      <c r="FV41" s="752"/>
      <c r="FW41" s="752"/>
      <c r="FX41" s="752"/>
      <c r="FY41" s="752"/>
      <c r="FZ41" s="752"/>
      <c r="GA41" s="752"/>
      <c r="GB41" s="752"/>
      <c r="GC41" s="752"/>
      <c r="GD41" s="752"/>
      <c r="GE41" s="752"/>
      <c r="GF41" s="752"/>
      <c r="GG41" s="752"/>
      <c r="GH41" s="752"/>
      <c r="GI41" s="752"/>
      <c r="GJ41" s="752"/>
      <c r="GK41" s="752"/>
      <c r="GL41" s="752"/>
      <c r="GM41" s="752"/>
      <c r="GN41" s="752"/>
      <c r="GO41" s="752"/>
      <c r="GP41" s="752"/>
      <c r="GQ41" s="752"/>
      <c r="GR41" s="752"/>
      <c r="GS41" s="752"/>
      <c r="GT41" s="752"/>
      <c r="GU41" s="752"/>
      <c r="GV41" s="752"/>
      <c r="GW41" s="752"/>
      <c r="GX41" s="752"/>
      <c r="GY41" s="752"/>
      <c r="GZ41" s="752"/>
      <c r="HA41" s="752"/>
      <c r="HB41" s="752"/>
      <c r="HC41" s="752"/>
      <c r="HD41" s="752"/>
      <c r="HE41" s="752"/>
      <c r="HF41" s="752"/>
      <c r="HG41" s="752"/>
      <c r="HH41" s="752"/>
      <c r="HI41" s="752"/>
      <c r="HJ41" s="752"/>
      <c r="HK41" s="752"/>
      <c r="HL41" s="752"/>
      <c r="HM41" s="366"/>
      <c r="HN41" s="366"/>
      <c r="HO41" s="366"/>
      <c r="HP41" s="366"/>
      <c r="HQ41" s="366"/>
      <c r="HR41" s="366"/>
      <c r="HS41" s="366"/>
      <c r="HT41" s="366"/>
      <c r="HU41" s="357"/>
      <c r="HV41" s="357"/>
      <c r="HW41" s="357"/>
      <c r="HX41" s="357"/>
      <c r="HY41" s="357"/>
      <c r="HZ41" s="357"/>
      <c r="IA41" s="357"/>
      <c r="IB41" s="357"/>
      <c r="IC41" s="357"/>
      <c r="ID41" s="357"/>
      <c r="IE41" s="357"/>
      <c r="IF41" s="357"/>
      <c r="IG41" s="357"/>
      <c r="IH41" s="357"/>
      <c r="II41" s="357"/>
      <c r="IJ41" s="357"/>
      <c r="IK41" s="357"/>
      <c r="IL41" s="357"/>
      <c r="IM41" s="357"/>
      <c r="IN41" s="357"/>
      <c r="IO41" s="357"/>
      <c r="IP41" s="357"/>
      <c r="IQ41" s="357"/>
      <c r="IR41" s="357"/>
      <c r="IS41" s="357"/>
      <c r="IT41" s="357"/>
      <c r="IU41" s="357"/>
      <c r="IV41" s="357"/>
      <c r="IW41" s="357"/>
      <c r="IX41" s="357"/>
      <c r="IY41" s="357"/>
      <c r="IZ41" s="357"/>
      <c r="JA41" s="357"/>
      <c r="JB41" s="357"/>
      <c r="JC41" s="357"/>
      <c r="JD41" s="357"/>
      <c r="JE41" s="357"/>
      <c r="JF41" s="357"/>
      <c r="JG41" s="357"/>
      <c r="JH41" s="357"/>
      <c r="JI41" s="357"/>
      <c r="JJ41" s="357"/>
      <c r="JK41" s="357"/>
      <c r="JL41" s="357"/>
      <c r="JM41" s="357"/>
      <c r="JN41" s="357"/>
      <c r="JO41" s="357"/>
      <c r="JP41" s="357"/>
      <c r="JQ41" s="357"/>
      <c r="JR41" s="357"/>
      <c r="JS41" s="357"/>
      <c r="JT41" s="357"/>
      <c r="JU41" s="357"/>
      <c r="JV41" s="357"/>
      <c r="JW41" s="357"/>
      <c r="JX41" s="357"/>
      <c r="JY41" s="357"/>
      <c r="JZ41" s="357"/>
      <c r="KA41" s="357"/>
      <c r="KB41" s="357"/>
      <c r="KC41" s="357"/>
      <c r="KD41" s="357"/>
      <c r="KE41" s="357"/>
      <c r="KF41" s="357"/>
      <c r="KG41" s="357"/>
      <c r="KH41" s="357"/>
      <c r="KI41" s="357"/>
      <c r="KJ41" s="357"/>
      <c r="KK41" s="357"/>
      <c r="KL41" s="357"/>
      <c r="KM41" s="357"/>
      <c r="KN41" s="357"/>
      <c r="KO41" s="357"/>
      <c r="KP41" s="357"/>
      <c r="KQ41" s="357"/>
      <c r="KR41" s="357"/>
      <c r="KS41" s="357"/>
      <c r="KT41" s="357"/>
      <c r="KU41" s="357"/>
      <c r="KV41" s="357"/>
      <c r="KW41" s="357"/>
      <c r="KX41" s="357"/>
      <c r="KY41" s="357"/>
      <c r="KZ41" s="357"/>
      <c r="LA41" s="357"/>
      <c r="LB41" s="357"/>
      <c r="LC41" s="357"/>
      <c r="LD41" s="357"/>
      <c r="LE41" s="357"/>
      <c r="LF41" s="357"/>
      <c r="LG41" s="357"/>
      <c r="LH41" s="357"/>
      <c r="LI41" s="357"/>
      <c r="LJ41" s="357"/>
      <c r="LK41" s="357"/>
      <c r="LL41" s="357"/>
      <c r="LM41" s="357"/>
      <c r="LN41" s="357"/>
      <c r="LO41" s="357"/>
      <c r="LP41" s="357"/>
      <c r="LQ41" s="357"/>
      <c r="LR41" s="357"/>
      <c r="LS41" s="357"/>
      <c r="LT41" s="357"/>
      <c r="LU41" s="357"/>
      <c r="LV41" s="357"/>
      <c r="LW41" s="357"/>
      <c r="LX41" s="357"/>
      <c r="LY41" s="357"/>
      <c r="LZ41" s="357"/>
      <c r="MA41" s="357"/>
      <c r="MB41" s="357"/>
      <c r="MC41" s="357"/>
      <c r="MD41" s="357"/>
      <c r="ME41" s="357"/>
      <c r="MF41" s="357"/>
      <c r="MG41" s="357"/>
      <c r="MH41" s="357"/>
      <c r="MI41" s="357"/>
      <c r="MJ41" s="357"/>
      <c r="MK41" s="357"/>
      <c r="ML41" s="357"/>
      <c r="MM41" s="357"/>
      <c r="MN41" s="357"/>
      <c r="MO41" s="357"/>
      <c r="MP41" s="357"/>
      <c r="MQ41" s="357"/>
      <c r="MR41" s="357"/>
      <c r="MS41" s="357"/>
      <c r="MT41" s="357"/>
      <c r="MU41" s="357"/>
      <c r="MV41" s="357"/>
      <c r="MW41" s="357"/>
      <c r="MX41" s="357"/>
      <c r="MY41" s="357"/>
      <c r="MZ41" s="357"/>
      <c r="NA41" s="357"/>
      <c r="NB41" s="357"/>
      <c r="NC41" s="357"/>
      <c r="ND41" s="357"/>
      <c r="NE41" s="357"/>
      <c r="NF41" s="357"/>
      <c r="NG41" s="357"/>
      <c r="NH41" s="357"/>
      <c r="NI41" s="357"/>
      <c r="NJ41" s="357"/>
      <c r="NK41" s="357"/>
      <c r="NL41" s="357"/>
      <c r="NM41" s="357"/>
      <c r="NN41" s="357"/>
      <c r="NO41" s="357"/>
      <c r="NP41" s="357"/>
      <c r="NQ41" s="357"/>
      <c r="NR41" s="357"/>
      <c r="NS41" s="357"/>
      <c r="NT41" s="357"/>
      <c r="NU41" s="357"/>
      <c r="NV41" s="357"/>
      <c r="NW41" s="357"/>
      <c r="NX41" s="357"/>
      <c r="NY41" s="357"/>
      <c r="NZ41" s="357"/>
      <c r="OA41" s="357"/>
      <c r="OB41" s="357"/>
      <c r="OC41" s="357"/>
      <c r="OD41" s="357"/>
      <c r="OE41" s="357"/>
      <c r="OF41" s="357"/>
      <c r="OG41" s="357"/>
      <c r="OH41" s="357"/>
      <c r="OI41" s="357"/>
      <c r="OJ41" s="357"/>
      <c r="OK41" s="357"/>
      <c r="OL41" s="357"/>
      <c r="OM41" s="357"/>
      <c r="ON41" s="357"/>
      <c r="OO41" s="357"/>
      <c r="OP41" s="357"/>
      <c r="OQ41" s="357"/>
      <c r="OR41" s="357"/>
      <c r="OS41" s="357"/>
      <c r="OT41" s="357"/>
      <c r="OU41" s="357"/>
      <c r="OV41" s="357"/>
      <c r="OW41" s="357"/>
      <c r="OX41" s="357"/>
      <c r="OY41" s="357"/>
      <c r="OZ41" s="357"/>
      <c r="PA41" s="357"/>
      <c r="PB41" s="357"/>
      <c r="PC41" s="357"/>
      <c r="PD41" s="357"/>
      <c r="PE41" s="357"/>
      <c r="PF41" s="357"/>
      <c r="PG41" s="357"/>
      <c r="PH41" s="357"/>
      <c r="PI41" s="357"/>
      <c r="PJ41" s="357"/>
      <c r="PK41" s="357"/>
      <c r="PL41" s="357"/>
      <c r="PM41" s="357"/>
      <c r="PN41" s="357"/>
      <c r="PO41" s="357"/>
      <c r="PP41" s="357"/>
      <c r="PQ41" s="357"/>
      <c r="PR41" s="357"/>
      <c r="PS41" s="357"/>
      <c r="PT41" s="357"/>
      <c r="PU41" s="357"/>
      <c r="PV41" s="357"/>
      <c r="PW41" s="357"/>
      <c r="PX41" s="357"/>
      <c r="PY41" s="357"/>
      <c r="PZ41" s="357"/>
      <c r="QA41" s="357"/>
      <c r="QB41" s="357"/>
      <c r="QC41" s="357"/>
      <c r="QD41" s="357"/>
      <c r="QE41" s="357"/>
      <c r="QF41" s="357"/>
      <c r="QG41" s="357"/>
      <c r="QH41" s="357"/>
      <c r="QI41" s="357"/>
      <c r="QJ41" s="357"/>
      <c r="QK41" s="357"/>
      <c r="QL41" s="357"/>
      <c r="QM41" s="357"/>
      <c r="QN41" s="357"/>
      <c r="QO41" s="357"/>
      <c r="QP41" s="357"/>
      <c r="QQ41" s="357"/>
      <c r="QR41" s="357"/>
      <c r="QS41" s="357"/>
      <c r="QT41" s="357"/>
      <c r="QU41" s="357"/>
      <c r="QV41" s="357"/>
      <c r="QW41" s="357"/>
      <c r="QX41" s="357"/>
      <c r="QY41" s="357"/>
      <c r="QZ41" s="357"/>
      <c r="RA41" s="357"/>
      <c r="RB41" s="357"/>
      <c r="RC41" s="357"/>
      <c r="RD41" s="357"/>
      <c r="RE41" s="357"/>
      <c r="RF41" s="357"/>
      <c r="RG41" s="357"/>
      <c r="RH41" s="357"/>
      <c r="RI41" s="357"/>
      <c r="RJ41" s="357"/>
      <c r="RK41" s="357"/>
      <c r="RL41" s="357"/>
      <c r="RM41" s="357"/>
      <c r="RN41" s="357"/>
      <c r="RO41" s="357"/>
      <c r="RP41" s="357"/>
      <c r="RQ41" s="357"/>
      <c r="RR41" s="357"/>
      <c r="RS41" s="357"/>
      <c r="RT41" s="357"/>
      <c r="RU41" s="357"/>
      <c r="RV41" s="357"/>
      <c r="RW41" s="357"/>
      <c r="RX41" s="357"/>
      <c r="RY41" s="357"/>
      <c r="RZ41" s="357"/>
      <c r="SA41" s="357"/>
      <c r="SB41" s="357"/>
      <c r="SC41" s="357"/>
      <c r="SD41" s="357"/>
      <c r="SE41" s="357"/>
      <c r="SF41" s="357"/>
      <c r="SG41" s="357"/>
      <c r="SH41" s="357"/>
      <c r="SI41" s="357"/>
      <c r="SJ41" s="357"/>
      <c r="SK41" s="357"/>
      <c r="SL41" s="357"/>
      <c r="SM41" s="357"/>
      <c r="SN41" s="357"/>
      <c r="SO41" s="357"/>
    </row>
    <row r="42" spans="1:509" s="367" customFormat="1" ht="12.95" customHeight="1" thickBot="1">
      <c r="A42" s="357"/>
      <c r="B42" s="358"/>
      <c r="C42" s="368">
        <v>29</v>
      </c>
      <c r="D42" s="719"/>
      <c r="E42" s="720"/>
      <c r="F42" s="720"/>
      <c r="G42" s="720"/>
      <c r="H42" s="720"/>
      <c r="I42" s="720"/>
      <c r="J42" s="721"/>
      <c r="K42" s="358"/>
      <c r="L42" s="378"/>
      <c r="M42" s="379"/>
      <c r="N42" s="380"/>
      <c r="O42" s="381"/>
      <c r="P42" s="382"/>
      <c r="Q42" s="383"/>
      <c r="R42" s="384"/>
      <c r="S42" s="385"/>
      <c r="T42" s="386"/>
      <c r="U42" s="751"/>
      <c r="V42" s="752"/>
      <c r="W42" s="752"/>
      <c r="X42" s="752"/>
      <c r="Y42" s="752"/>
      <c r="Z42" s="752"/>
      <c r="AA42" s="752"/>
      <c r="AB42" s="752"/>
      <c r="AC42" s="752"/>
      <c r="AD42" s="752"/>
      <c r="AE42" s="752"/>
      <c r="AF42" s="752"/>
      <c r="AG42" s="752"/>
      <c r="AH42" s="752"/>
      <c r="AI42" s="752"/>
      <c r="AJ42" s="752"/>
      <c r="AK42" s="752"/>
      <c r="AL42" s="752"/>
      <c r="AM42" s="752"/>
      <c r="AN42" s="752"/>
      <c r="AO42" s="752"/>
      <c r="AP42" s="752"/>
      <c r="AQ42" s="752"/>
      <c r="AR42" s="752"/>
      <c r="AS42" s="752"/>
      <c r="AT42" s="752"/>
      <c r="AU42" s="752"/>
      <c r="AV42" s="752"/>
      <c r="AW42" s="752"/>
      <c r="AX42" s="752"/>
      <c r="AY42" s="752"/>
      <c r="AZ42" s="752"/>
      <c r="BA42" s="752"/>
      <c r="BB42" s="752"/>
      <c r="BC42" s="752"/>
      <c r="BD42" s="752"/>
      <c r="BE42" s="752"/>
      <c r="BF42" s="752"/>
      <c r="BG42" s="752"/>
      <c r="BH42" s="752"/>
      <c r="BI42" s="752"/>
      <c r="BJ42" s="752"/>
      <c r="BK42" s="752"/>
      <c r="BL42" s="752"/>
      <c r="BM42" s="752"/>
      <c r="BN42" s="752"/>
      <c r="BO42" s="752"/>
      <c r="BP42" s="752"/>
      <c r="BQ42" s="752"/>
      <c r="BR42" s="752"/>
      <c r="BS42" s="752"/>
      <c r="BT42" s="752"/>
      <c r="BU42" s="752"/>
      <c r="BV42" s="752"/>
      <c r="BW42" s="752"/>
      <c r="BX42" s="752"/>
      <c r="BY42" s="752"/>
      <c r="BZ42" s="752"/>
      <c r="CA42" s="752"/>
      <c r="CB42" s="752"/>
      <c r="CC42" s="752"/>
      <c r="CD42" s="752"/>
      <c r="CE42" s="752"/>
      <c r="CF42" s="752"/>
      <c r="CG42" s="752"/>
      <c r="CH42" s="752"/>
      <c r="CI42" s="752"/>
      <c r="CJ42" s="752"/>
      <c r="CK42" s="752"/>
      <c r="CL42" s="752"/>
      <c r="CM42" s="752"/>
      <c r="CN42" s="752"/>
      <c r="CO42" s="752"/>
      <c r="CP42" s="752"/>
      <c r="CQ42" s="752"/>
      <c r="CR42" s="752"/>
      <c r="CS42" s="752"/>
      <c r="CT42" s="752"/>
      <c r="CU42" s="752"/>
      <c r="CV42" s="752"/>
      <c r="CW42" s="752"/>
      <c r="CX42" s="752"/>
      <c r="CY42" s="752"/>
      <c r="CZ42" s="752"/>
      <c r="DA42" s="752"/>
      <c r="DB42" s="752"/>
      <c r="DC42" s="752"/>
      <c r="DD42" s="752"/>
      <c r="DE42" s="752"/>
      <c r="DF42" s="752"/>
      <c r="DG42" s="752"/>
      <c r="DH42" s="752"/>
      <c r="DI42" s="752"/>
      <c r="DJ42" s="752"/>
      <c r="DK42" s="752"/>
      <c r="DL42" s="752"/>
      <c r="DM42" s="752"/>
      <c r="DN42" s="752"/>
      <c r="DO42" s="752"/>
      <c r="DP42" s="752"/>
      <c r="DQ42" s="752"/>
      <c r="DR42" s="752"/>
      <c r="DS42" s="752"/>
      <c r="DT42" s="752"/>
      <c r="DU42" s="752"/>
      <c r="DV42" s="752"/>
      <c r="DW42" s="752"/>
      <c r="DX42" s="752"/>
      <c r="DY42" s="752"/>
      <c r="DZ42" s="752"/>
      <c r="EA42" s="752"/>
      <c r="EB42" s="752"/>
      <c r="EC42" s="752"/>
      <c r="ED42" s="752"/>
      <c r="EE42" s="752"/>
      <c r="EF42" s="752"/>
      <c r="EG42" s="752"/>
      <c r="EH42" s="752"/>
      <c r="EI42" s="752"/>
      <c r="EJ42" s="752"/>
      <c r="EK42" s="752"/>
      <c r="EL42" s="752"/>
      <c r="EM42" s="752"/>
      <c r="EN42" s="752"/>
      <c r="EO42" s="752"/>
      <c r="EP42" s="752"/>
      <c r="EQ42" s="752"/>
      <c r="ER42" s="752"/>
      <c r="ES42" s="752"/>
      <c r="ET42" s="752"/>
      <c r="EU42" s="752"/>
      <c r="EV42" s="752"/>
      <c r="EW42" s="752"/>
      <c r="EX42" s="752"/>
      <c r="EY42" s="752"/>
      <c r="EZ42" s="752"/>
      <c r="FA42" s="752"/>
      <c r="FB42" s="752"/>
      <c r="FC42" s="752"/>
      <c r="FD42" s="752"/>
      <c r="FE42" s="752"/>
      <c r="FF42" s="752"/>
      <c r="FG42" s="752"/>
      <c r="FH42" s="752"/>
      <c r="FI42" s="752"/>
      <c r="FJ42" s="752"/>
      <c r="FK42" s="752"/>
      <c r="FL42" s="752"/>
      <c r="FM42" s="752"/>
      <c r="FN42" s="752"/>
      <c r="FO42" s="752"/>
      <c r="FP42" s="752"/>
      <c r="FQ42" s="752"/>
      <c r="FR42" s="752"/>
      <c r="FS42" s="752"/>
      <c r="FT42" s="752"/>
      <c r="FU42" s="752"/>
      <c r="FV42" s="752"/>
      <c r="FW42" s="752"/>
      <c r="FX42" s="752"/>
      <c r="FY42" s="752"/>
      <c r="FZ42" s="752"/>
      <c r="GA42" s="752"/>
      <c r="GB42" s="752"/>
      <c r="GC42" s="752"/>
      <c r="GD42" s="752"/>
      <c r="GE42" s="752"/>
      <c r="GF42" s="752"/>
      <c r="GG42" s="752"/>
      <c r="GH42" s="752"/>
      <c r="GI42" s="752"/>
      <c r="GJ42" s="752"/>
      <c r="GK42" s="752"/>
      <c r="GL42" s="752"/>
      <c r="GM42" s="752"/>
      <c r="GN42" s="752"/>
      <c r="GO42" s="752"/>
      <c r="GP42" s="752"/>
      <c r="GQ42" s="752"/>
      <c r="GR42" s="752"/>
      <c r="GS42" s="752"/>
      <c r="GT42" s="752"/>
      <c r="GU42" s="752"/>
      <c r="GV42" s="752"/>
      <c r="GW42" s="752"/>
      <c r="GX42" s="752"/>
      <c r="GY42" s="752"/>
      <c r="GZ42" s="752"/>
      <c r="HA42" s="752"/>
      <c r="HB42" s="752"/>
      <c r="HC42" s="752"/>
      <c r="HD42" s="752"/>
      <c r="HE42" s="752"/>
      <c r="HF42" s="752"/>
      <c r="HG42" s="752"/>
      <c r="HH42" s="752"/>
      <c r="HI42" s="752"/>
      <c r="HJ42" s="752"/>
      <c r="HK42" s="752"/>
      <c r="HL42" s="752"/>
      <c r="HM42" s="366"/>
      <c r="HN42" s="366"/>
      <c r="HO42" s="366"/>
      <c r="HP42" s="366"/>
      <c r="HQ42" s="366"/>
      <c r="HR42" s="366"/>
      <c r="HS42" s="366"/>
      <c r="HT42" s="366"/>
      <c r="HU42" s="357"/>
      <c r="HV42" s="357"/>
      <c r="HW42" s="357"/>
      <c r="HX42" s="357"/>
      <c r="HY42" s="357"/>
      <c r="HZ42" s="357"/>
      <c r="IA42" s="357"/>
      <c r="IB42" s="357"/>
      <c r="IC42" s="357"/>
      <c r="ID42" s="357"/>
      <c r="IE42" s="357"/>
      <c r="IF42" s="357"/>
      <c r="IG42" s="357"/>
      <c r="IH42" s="357"/>
      <c r="II42" s="357"/>
      <c r="IJ42" s="357"/>
      <c r="IK42" s="357"/>
      <c r="IL42" s="357"/>
      <c r="IM42" s="357"/>
      <c r="IN42" s="357"/>
      <c r="IO42" s="357"/>
      <c r="IP42" s="357"/>
      <c r="IQ42" s="357"/>
      <c r="IR42" s="357"/>
      <c r="IS42" s="357"/>
      <c r="IT42" s="357"/>
      <c r="IU42" s="357"/>
      <c r="IV42" s="357"/>
      <c r="IW42" s="357"/>
      <c r="IX42" s="357"/>
      <c r="IY42" s="357"/>
      <c r="IZ42" s="357"/>
      <c r="JA42" s="357"/>
      <c r="JB42" s="357"/>
      <c r="JC42" s="357"/>
      <c r="JD42" s="357"/>
      <c r="JE42" s="357"/>
      <c r="JF42" s="357"/>
      <c r="JG42" s="357"/>
      <c r="JH42" s="357"/>
      <c r="JI42" s="357"/>
      <c r="JJ42" s="357"/>
      <c r="JK42" s="357"/>
      <c r="JL42" s="357"/>
      <c r="JM42" s="357"/>
      <c r="JN42" s="357"/>
      <c r="JO42" s="357"/>
      <c r="JP42" s="357"/>
      <c r="JQ42" s="357"/>
      <c r="JR42" s="357"/>
      <c r="JS42" s="357"/>
      <c r="JT42" s="357"/>
      <c r="JU42" s="357"/>
      <c r="JV42" s="357"/>
      <c r="JW42" s="357"/>
      <c r="JX42" s="357"/>
      <c r="JY42" s="357"/>
      <c r="JZ42" s="357"/>
      <c r="KA42" s="357"/>
      <c r="KB42" s="357"/>
      <c r="KC42" s="357"/>
      <c r="KD42" s="357"/>
      <c r="KE42" s="357"/>
      <c r="KF42" s="357"/>
      <c r="KG42" s="357"/>
      <c r="KH42" s="357"/>
      <c r="KI42" s="357"/>
      <c r="KJ42" s="357"/>
      <c r="KK42" s="357"/>
      <c r="KL42" s="357"/>
      <c r="KM42" s="357"/>
      <c r="KN42" s="357"/>
      <c r="KO42" s="357"/>
      <c r="KP42" s="357"/>
      <c r="KQ42" s="357"/>
      <c r="KR42" s="357"/>
      <c r="KS42" s="357"/>
      <c r="KT42" s="357"/>
      <c r="KU42" s="357"/>
      <c r="KV42" s="357"/>
      <c r="KW42" s="357"/>
      <c r="KX42" s="357"/>
      <c r="KY42" s="357"/>
      <c r="KZ42" s="357"/>
      <c r="LA42" s="357"/>
      <c r="LB42" s="357"/>
      <c r="LC42" s="357"/>
      <c r="LD42" s="357"/>
      <c r="LE42" s="357"/>
      <c r="LF42" s="357"/>
      <c r="LG42" s="357"/>
      <c r="LH42" s="357"/>
      <c r="LI42" s="357"/>
      <c r="LJ42" s="357"/>
      <c r="LK42" s="357"/>
      <c r="LL42" s="357"/>
      <c r="LM42" s="357"/>
      <c r="LN42" s="357"/>
      <c r="LO42" s="357"/>
      <c r="LP42" s="357"/>
      <c r="LQ42" s="357"/>
      <c r="LR42" s="357"/>
      <c r="LS42" s="357"/>
      <c r="LT42" s="357"/>
      <c r="LU42" s="357"/>
      <c r="LV42" s="357"/>
      <c r="LW42" s="357"/>
      <c r="LX42" s="357"/>
      <c r="LY42" s="357"/>
      <c r="LZ42" s="357"/>
      <c r="MA42" s="357"/>
      <c r="MB42" s="357"/>
      <c r="MC42" s="357"/>
      <c r="MD42" s="357"/>
      <c r="ME42" s="357"/>
      <c r="MF42" s="357"/>
      <c r="MG42" s="357"/>
      <c r="MH42" s="357"/>
      <c r="MI42" s="357"/>
      <c r="MJ42" s="357"/>
      <c r="MK42" s="357"/>
      <c r="ML42" s="357"/>
      <c r="MM42" s="357"/>
      <c r="MN42" s="357"/>
      <c r="MO42" s="357"/>
      <c r="MP42" s="357"/>
      <c r="MQ42" s="357"/>
      <c r="MR42" s="357"/>
      <c r="MS42" s="357"/>
      <c r="MT42" s="357"/>
      <c r="MU42" s="357"/>
      <c r="MV42" s="357"/>
      <c r="MW42" s="357"/>
      <c r="MX42" s="357"/>
      <c r="MY42" s="357"/>
      <c r="MZ42" s="357"/>
      <c r="NA42" s="357"/>
      <c r="NB42" s="357"/>
      <c r="NC42" s="357"/>
      <c r="ND42" s="357"/>
      <c r="NE42" s="357"/>
      <c r="NF42" s="357"/>
      <c r="NG42" s="357"/>
      <c r="NH42" s="357"/>
      <c r="NI42" s="357"/>
      <c r="NJ42" s="357"/>
      <c r="NK42" s="357"/>
      <c r="NL42" s="357"/>
      <c r="NM42" s="357"/>
      <c r="NN42" s="357"/>
      <c r="NO42" s="357"/>
      <c r="NP42" s="357"/>
      <c r="NQ42" s="357"/>
      <c r="NR42" s="357"/>
      <c r="NS42" s="357"/>
      <c r="NT42" s="357"/>
      <c r="NU42" s="357"/>
      <c r="NV42" s="357"/>
      <c r="NW42" s="357"/>
      <c r="NX42" s="357"/>
      <c r="NY42" s="357"/>
      <c r="NZ42" s="357"/>
      <c r="OA42" s="357"/>
      <c r="OB42" s="357"/>
      <c r="OC42" s="357"/>
      <c r="OD42" s="357"/>
      <c r="OE42" s="357"/>
      <c r="OF42" s="357"/>
      <c r="OG42" s="357"/>
      <c r="OH42" s="357"/>
      <c r="OI42" s="357"/>
      <c r="OJ42" s="357"/>
      <c r="OK42" s="357"/>
      <c r="OL42" s="357"/>
      <c r="OM42" s="357"/>
      <c r="ON42" s="357"/>
      <c r="OO42" s="357"/>
      <c r="OP42" s="357"/>
      <c r="OQ42" s="357"/>
      <c r="OR42" s="357"/>
      <c r="OS42" s="357"/>
      <c r="OT42" s="357"/>
      <c r="OU42" s="357"/>
      <c r="OV42" s="357"/>
      <c r="OW42" s="357"/>
      <c r="OX42" s="357"/>
      <c r="OY42" s="357"/>
      <c r="OZ42" s="357"/>
      <c r="PA42" s="357"/>
      <c r="PB42" s="357"/>
      <c r="PC42" s="357"/>
      <c r="PD42" s="357"/>
      <c r="PE42" s="357"/>
      <c r="PF42" s="357"/>
      <c r="PG42" s="357"/>
      <c r="PH42" s="357"/>
      <c r="PI42" s="357"/>
      <c r="PJ42" s="357"/>
      <c r="PK42" s="357"/>
      <c r="PL42" s="357"/>
      <c r="PM42" s="357"/>
      <c r="PN42" s="357"/>
      <c r="PO42" s="357"/>
      <c r="PP42" s="357"/>
      <c r="PQ42" s="357"/>
      <c r="PR42" s="357"/>
      <c r="PS42" s="357"/>
      <c r="PT42" s="357"/>
      <c r="PU42" s="357"/>
      <c r="PV42" s="357"/>
      <c r="PW42" s="357"/>
      <c r="PX42" s="357"/>
      <c r="PY42" s="357"/>
      <c r="PZ42" s="357"/>
      <c r="QA42" s="357"/>
      <c r="QB42" s="357"/>
      <c r="QC42" s="357"/>
      <c r="QD42" s="357"/>
      <c r="QE42" s="357"/>
      <c r="QF42" s="357"/>
      <c r="QG42" s="357"/>
      <c r="QH42" s="357"/>
      <c r="QI42" s="357"/>
      <c r="QJ42" s="357"/>
      <c r="QK42" s="357"/>
      <c r="QL42" s="357"/>
      <c r="QM42" s="357"/>
      <c r="QN42" s="357"/>
      <c r="QO42" s="357"/>
      <c r="QP42" s="357"/>
      <c r="QQ42" s="357"/>
      <c r="QR42" s="357"/>
      <c r="QS42" s="357"/>
      <c r="QT42" s="357"/>
      <c r="QU42" s="357"/>
      <c r="QV42" s="357"/>
      <c r="QW42" s="357"/>
      <c r="QX42" s="357"/>
      <c r="QY42" s="357"/>
      <c r="QZ42" s="357"/>
      <c r="RA42" s="357"/>
      <c r="RB42" s="357"/>
      <c r="RC42" s="357"/>
      <c r="RD42" s="357"/>
      <c r="RE42" s="357"/>
      <c r="RF42" s="357"/>
      <c r="RG42" s="357"/>
      <c r="RH42" s="357"/>
      <c r="RI42" s="357"/>
      <c r="RJ42" s="357"/>
      <c r="RK42" s="357"/>
      <c r="RL42" s="357"/>
      <c r="RM42" s="357"/>
      <c r="RN42" s="357"/>
      <c r="RO42" s="357"/>
      <c r="RP42" s="357"/>
      <c r="RQ42" s="357"/>
      <c r="RR42" s="357"/>
      <c r="RS42" s="357"/>
      <c r="RT42" s="357"/>
      <c r="RU42" s="357"/>
      <c r="RV42" s="357"/>
      <c r="RW42" s="357"/>
      <c r="RX42" s="357"/>
      <c r="RY42" s="357"/>
      <c r="RZ42" s="357"/>
      <c r="SA42" s="357"/>
      <c r="SB42" s="357"/>
      <c r="SC42" s="357"/>
      <c r="SD42" s="357"/>
      <c r="SE42" s="357"/>
      <c r="SF42" s="357"/>
      <c r="SG42" s="357"/>
      <c r="SH42" s="357"/>
      <c r="SI42" s="357"/>
      <c r="SJ42" s="357"/>
      <c r="SK42" s="357"/>
      <c r="SL42" s="357"/>
      <c r="SM42" s="357"/>
      <c r="SN42" s="357"/>
      <c r="SO42" s="357"/>
    </row>
    <row r="43" spans="1:509" s="367" customFormat="1" ht="12.95" customHeight="1" thickBot="1">
      <c r="A43" s="357"/>
      <c r="B43" s="358"/>
      <c r="C43" s="368">
        <v>30</v>
      </c>
      <c r="D43" s="719"/>
      <c r="E43" s="720"/>
      <c r="F43" s="720"/>
      <c r="G43" s="720"/>
      <c r="H43" s="720"/>
      <c r="I43" s="720"/>
      <c r="J43" s="721"/>
      <c r="K43" s="358"/>
      <c r="L43" s="378"/>
      <c r="M43" s="379"/>
      <c r="N43" s="380"/>
      <c r="O43" s="381"/>
      <c r="P43" s="382"/>
      <c r="Q43" s="383"/>
      <c r="R43" s="384"/>
      <c r="S43" s="385"/>
      <c r="T43" s="386"/>
      <c r="U43" s="751"/>
      <c r="V43" s="752"/>
      <c r="W43" s="752"/>
      <c r="X43" s="752"/>
      <c r="Y43" s="752"/>
      <c r="Z43" s="752"/>
      <c r="AA43" s="752"/>
      <c r="AB43" s="752"/>
      <c r="AC43" s="752"/>
      <c r="AD43" s="752"/>
      <c r="AE43" s="752"/>
      <c r="AF43" s="752"/>
      <c r="AG43" s="752"/>
      <c r="AH43" s="752"/>
      <c r="AI43" s="752"/>
      <c r="AJ43" s="752"/>
      <c r="AK43" s="752"/>
      <c r="AL43" s="752"/>
      <c r="AM43" s="752"/>
      <c r="AN43" s="752"/>
      <c r="AO43" s="752"/>
      <c r="AP43" s="752"/>
      <c r="AQ43" s="752"/>
      <c r="AR43" s="752"/>
      <c r="AS43" s="752"/>
      <c r="AT43" s="752"/>
      <c r="AU43" s="752"/>
      <c r="AV43" s="752"/>
      <c r="AW43" s="752"/>
      <c r="AX43" s="752"/>
      <c r="AY43" s="752"/>
      <c r="AZ43" s="752"/>
      <c r="BA43" s="752"/>
      <c r="BB43" s="752"/>
      <c r="BC43" s="752"/>
      <c r="BD43" s="752"/>
      <c r="BE43" s="752"/>
      <c r="BF43" s="752"/>
      <c r="BG43" s="752"/>
      <c r="BH43" s="752"/>
      <c r="BI43" s="752"/>
      <c r="BJ43" s="752"/>
      <c r="BK43" s="752"/>
      <c r="BL43" s="752"/>
      <c r="BM43" s="752"/>
      <c r="BN43" s="752"/>
      <c r="BO43" s="752"/>
      <c r="BP43" s="752"/>
      <c r="BQ43" s="752"/>
      <c r="BR43" s="752"/>
      <c r="BS43" s="752"/>
      <c r="BT43" s="752"/>
      <c r="BU43" s="752"/>
      <c r="BV43" s="752"/>
      <c r="BW43" s="752"/>
      <c r="BX43" s="752"/>
      <c r="BY43" s="752"/>
      <c r="BZ43" s="752"/>
      <c r="CA43" s="752"/>
      <c r="CB43" s="752"/>
      <c r="CC43" s="752"/>
      <c r="CD43" s="752"/>
      <c r="CE43" s="752"/>
      <c r="CF43" s="752"/>
      <c r="CG43" s="752"/>
      <c r="CH43" s="752"/>
      <c r="CI43" s="752"/>
      <c r="CJ43" s="752"/>
      <c r="CK43" s="752"/>
      <c r="CL43" s="752"/>
      <c r="CM43" s="752"/>
      <c r="CN43" s="752"/>
      <c r="CO43" s="752"/>
      <c r="CP43" s="752"/>
      <c r="CQ43" s="752"/>
      <c r="CR43" s="752"/>
      <c r="CS43" s="752"/>
      <c r="CT43" s="752"/>
      <c r="CU43" s="752"/>
      <c r="CV43" s="752"/>
      <c r="CW43" s="752"/>
      <c r="CX43" s="752"/>
      <c r="CY43" s="752"/>
      <c r="CZ43" s="752"/>
      <c r="DA43" s="752"/>
      <c r="DB43" s="752"/>
      <c r="DC43" s="752"/>
      <c r="DD43" s="752"/>
      <c r="DE43" s="752"/>
      <c r="DF43" s="752"/>
      <c r="DG43" s="752"/>
      <c r="DH43" s="752"/>
      <c r="DI43" s="752"/>
      <c r="DJ43" s="752"/>
      <c r="DK43" s="752"/>
      <c r="DL43" s="752"/>
      <c r="DM43" s="752"/>
      <c r="DN43" s="752"/>
      <c r="DO43" s="752"/>
      <c r="DP43" s="752"/>
      <c r="DQ43" s="752"/>
      <c r="DR43" s="752"/>
      <c r="DS43" s="752"/>
      <c r="DT43" s="752"/>
      <c r="DU43" s="752"/>
      <c r="DV43" s="752"/>
      <c r="DW43" s="752"/>
      <c r="DX43" s="752"/>
      <c r="DY43" s="752"/>
      <c r="DZ43" s="752"/>
      <c r="EA43" s="752"/>
      <c r="EB43" s="752"/>
      <c r="EC43" s="752"/>
      <c r="ED43" s="752"/>
      <c r="EE43" s="752"/>
      <c r="EF43" s="752"/>
      <c r="EG43" s="752"/>
      <c r="EH43" s="752"/>
      <c r="EI43" s="752"/>
      <c r="EJ43" s="752"/>
      <c r="EK43" s="752"/>
      <c r="EL43" s="752"/>
      <c r="EM43" s="752"/>
      <c r="EN43" s="752"/>
      <c r="EO43" s="752"/>
      <c r="EP43" s="752"/>
      <c r="EQ43" s="752"/>
      <c r="ER43" s="752"/>
      <c r="ES43" s="752"/>
      <c r="ET43" s="752"/>
      <c r="EU43" s="752"/>
      <c r="EV43" s="752"/>
      <c r="EW43" s="752"/>
      <c r="EX43" s="752"/>
      <c r="EY43" s="752"/>
      <c r="EZ43" s="752"/>
      <c r="FA43" s="752"/>
      <c r="FB43" s="752"/>
      <c r="FC43" s="752"/>
      <c r="FD43" s="752"/>
      <c r="FE43" s="752"/>
      <c r="FF43" s="752"/>
      <c r="FG43" s="752"/>
      <c r="FH43" s="752"/>
      <c r="FI43" s="752"/>
      <c r="FJ43" s="752"/>
      <c r="FK43" s="752"/>
      <c r="FL43" s="752"/>
      <c r="FM43" s="752"/>
      <c r="FN43" s="752"/>
      <c r="FO43" s="752"/>
      <c r="FP43" s="752"/>
      <c r="FQ43" s="752"/>
      <c r="FR43" s="752"/>
      <c r="FS43" s="752"/>
      <c r="FT43" s="752"/>
      <c r="FU43" s="752"/>
      <c r="FV43" s="752"/>
      <c r="FW43" s="752"/>
      <c r="FX43" s="752"/>
      <c r="FY43" s="752"/>
      <c r="FZ43" s="752"/>
      <c r="GA43" s="752"/>
      <c r="GB43" s="752"/>
      <c r="GC43" s="752"/>
      <c r="GD43" s="752"/>
      <c r="GE43" s="752"/>
      <c r="GF43" s="752"/>
      <c r="GG43" s="752"/>
      <c r="GH43" s="752"/>
      <c r="GI43" s="752"/>
      <c r="GJ43" s="752"/>
      <c r="GK43" s="752"/>
      <c r="GL43" s="752"/>
      <c r="GM43" s="752"/>
      <c r="GN43" s="752"/>
      <c r="GO43" s="752"/>
      <c r="GP43" s="752"/>
      <c r="GQ43" s="752"/>
      <c r="GR43" s="752"/>
      <c r="GS43" s="752"/>
      <c r="GT43" s="752"/>
      <c r="GU43" s="752"/>
      <c r="GV43" s="752"/>
      <c r="GW43" s="752"/>
      <c r="GX43" s="752"/>
      <c r="GY43" s="752"/>
      <c r="GZ43" s="752"/>
      <c r="HA43" s="752"/>
      <c r="HB43" s="752"/>
      <c r="HC43" s="752"/>
      <c r="HD43" s="752"/>
      <c r="HE43" s="752"/>
      <c r="HF43" s="752"/>
      <c r="HG43" s="752"/>
      <c r="HH43" s="752"/>
      <c r="HI43" s="752"/>
      <c r="HJ43" s="752"/>
      <c r="HK43" s="752"/>
      <c r="HL43" s="752"/>
      <c r="HM43" s="366"/>
      <c r="HN43" s="366"/>
      <c r="HO43" s="366"/>
      <c r="HP43" s="366"/>
      <c r="HQ43" s="366"/>
      <c r="HR43" s="366"/>
      <c r="HS43" s="366"/>
      <c r="HT43" s="366"/>
      <c r="HU43" s="357"/>
      <c r="HV43" s="357"/>
      <c r="HW43" s="357"/>
      <c r="HX43" s="357"/>
      <c r="HY43" s="357"/>
      <c r="HZ43" s="357"/>
      <c r="IA43" s="357"/>
      <c r="IB43" s="357"/>
      <c r="IC43" s="357"/>
      <c r="ID43" s="357"/>
      <c r="IE43" s="357"/>
      <c r="IF43" s="357"/>
      <c r="IG43" s="357"/>
      <c r="IH43" s="357"/>
      <c r="II43" s="357"/>
      <c r="IJ43" s="357"/>
      <c r="IK43" s="357"/>
      <c r="IL43" s="357"/>
      <c r="IM43" s="357"/>
      <c r="IN43" s="357"/>
      <c r="IO43" s="357"/>
      <c r="IP43" s="357"/>
      <c r="IQ43" s="357"/>
      <c r="IR43" s="357"/>
      <c r="IS43" s="357"/>
      <c r="IT43" s="357"/>
      <c r="IU43" s="357"/>
      <c r="IV43" s="357"/>
      <c r="IW43" s="357"/>
      <c r="IX43" s="357"/>
      <c r="IY43" s="357"/>
      <c r="IZ43" s="357"/>
      <c r="JA43" s="357"/>
      <c r="JB43" s="357"/>
      <c r="JC43" s="357"/>
      <c r="JD43" s="357"/>
      <c r="JE43" s="357"/>
      <c r="JF43" s="357"/>
      <c r="JG43" s="357"/>
      <c r="JH43" s="357"/>
      <c r="JI43" s="357"/>
      <c r="JJ43" s="357"/>
      <c r="JK43" s="357"/>
      <c r="JL43" s="357"/>
      <c r="JM43" s="357"/>
      <c r="JN43" s="357"/>
      <c r="JO43" s="357"/>
      <c r="JP43" s="357"/>
      <c r="JQ43" s="357"/>
      <c r="JR43" s="357"/>
      <c r="JS43" s="357"/>
      <c r="JT43" s="357"/>
      <c r="JU43" s="357"/>
      <c r="JV43" s="357"/>
      <c r="JW43" s="357"/>
      <c r="JX43" s="357"/>
      <c r="JY43" s="357"/>
      <c r="JZ43" s="357"/>
      <c r="KA43" s="357"/>
      <c r="KB43" s="357"/>
      <c r="KC43" s="357"/>
      <c r="KD43" s="357"/>
      <c r="KE43" s="357"/>
      <c r="KF43" s="357"/>
      <c r="KG43" s="357"/>
      <c r="KH43" s="357"/>
      <c r="KI43" s="357"/>
      <c r="KJ43" s="357"/>
      <c r="KK43" s="357"/>
      <c r="KL43" s="357"/>
      <c r="KM43" s="357"/>
      <c r="KN43" s="357"/>
      <c r="KO43" s="357"/>
      <c r="KP43" s="357"/>
      <c r="KQ43" s="357"/>
      <c r="KR43" s="357"/>
      <c r="KS43" s="357"/>
      <c r="KT43" s="357"/>
      <c r="KU43" s="357"/>
      <c r="KV43" s="357"/>
      <c r="KW43" s="357"/>
      <c r="KX43" s="357"/>
      <c r="KY43" s="357"/>
      <c r="KZ43" s="357"/>
      <c r="LA43" s="357"/>
      <c r="LB43" s="357"/>
      <c r="LC43" s="357"/>
      <c r="LD43" s="357"/>
      <c r="LE43" s="357"/>
      <c r="LF43" s="357"/>
      <c r="LG43" s="357"/>
      <c r="LH43" s="357"/>
      <c r="LI43" s="357"/>
      <c r="LJ43" s="357"/>
      <c r="LK43" s="357"/>
      <c r="LL43" s="357"/>
      <c r="LM43" s="357"/>
      <c r="LN43" s="357"/>
      <c r="LO43" s="357"/>
      <c r="LP43" s="357"/>
      <c r="LQ43" s="357"/>
      <c r="LR43" s="357"/>
      <c r="LS43" s="357"/>
      <c r="LT43" s="357"/>
      <c r="LU43" s="357"/>
      <c r="LV43" s="357"/>
      <c r="LW43" s="357"/>
      <c r="LX43" s="357"/>
      <c r="LY43" s="357"/>
      <c r="LZ43" s="357"/>
      <c r="MA43" s="357"/>
      <c r="MB43" s="357"/>
      <c r="MC43" s="357"/>
      <c r="MD43" s="357"/>
      <c r="ME43" s="357"/>
      <c r="MF43" s="357"/>
      <c r="MG43" s="357"/>
      <c r="MH43" s="357"/>
      <c r="MI43" s="357"/>
      <c r="MJ43" s="357"/>
      <c r="MK43" s="357"/>
      <c r="ML43" s="357"/>
      <c r="MM43" s="357"/>
      <c r="MN43" s="357"/>
      <c r="MO43" s="357"/>
      <c r="MP43" s="357"/>
      <c r="MQ43" s="357"/>
      <c r="MR43" s="357"/>
      <c r="MS43" s="357"/>
      <c r="MT43" s="357"/>
      <c r="MU43" s="357"/>
      <c r="MV43" s="357"/>
      <c r="MW43" s="357"/>
      <c r="MX43" s="357"/>
      <c r="MY43" s="357"/>
      <c r="MZ43" s="357"/>
      <c r="NA43" s="357"/>
      <c r="NB43" s="357"/>
      <c r="NC43" s="357"/>
      <c r="ND43" s="357"/>
      <c r="NE43" s="357"/>
      <c r="NF43" s="357"/>
      <c r="NG43" s="357"/>
      <c r="NH43" s="357"/>
      <c r="NI43" s="357"/>
      <c r="NJ43" s="357"/>
      <c r="NK43" s="357"/>
      <c r="NL43" s="357"/>
      <c r="NM43" s="357"/>
      <c r="NN43" s="357"/>
      <c r="NO43" s="357"/>
      <c r="NP43" s="357"/>
      <c r="NQ43" s="357"/>
      <c r="NR43" s="357"/>
      <c r="NS43" s="357"/>
      <c r="NT43" s="357"/>
      <c r="NU43" s="357"/>
      <c r="NV43" s="357"/>
      <c r="NW43" s="357"/>
      <c r="NX43" s="357"/>
      <c r="NY43" s="357"/>
      <c r="NZ43" s="357"/>
      <c r="OA43" s="357"/>
      <c r="OB43" s="357"/>
      <c r="OC43" s="357"/>
      <c r="OD43" s="357"/>
      <c r="OE43" s="357"/>
      <c r="OF43" s="357"/>
      <c r="OG43" s="357"/>
      <c r="OH43" s="357"/>
      <c r="OI43" s="357"/>
      <c r="OJ43" s="357"/>
      <c r="OK43" s="357"/>
      <c r="OL43" s="357"/>
      <c r="OM43" s="357"/>
      <c r="ON43" s="357"/>
      <c r="OO43" s="357"/>
      <c r="OP43" s="357"/>
      <c r="OQ43" s="357"/>
      <c r="OR43" s="357"/>
      <c r="OS43" s="357"/>
      <c r="OT43" s="357"/>
      <c r="OU43" s="357"/>
      <c r="OV43" s="357"/>
      <c r="OW43" s="357"/>
      <c r="OX43" s="357"/>
      <c r="OY43" s="357"/>
      <c r="OZ43" s="357"/>
      <c r="PA43" s="357"/>
      <c r="PB43" s="357"/>
      <c r="PC43" s="357"/>
      <c r="PD43" s="357"/>
      <c r="PE43" s="357"/>
      <c r="PF43" s="357"/>
      <c r="PG43" s="357"/>
      <c r="PH43" s="357"/>
      <c r="PI43" s="357"/>
      <c r="PJ43" s="357"/>
      <c r="PK43" s="357"/>
      <c r="PL43" s="357"/>
      <c r="PM43" s="357"/>
      <c r="PN43" s="357"/>
      <c r="PO43" s="357"/>
      <c r="PP43" s="357"/>
      <c r="PQ43" s="357"/>
      <c r="PR43" s="357"/>
      <c r="PS43" s="357"/>
      <c r="PT43" s="357"/>
      <c r="PU43" s="357"/>
      <c r="PV43" s="357"/>
      <c r="PW43" s="357"/>
      <c r="PX43" s="357"/>
      <c r="PY43" s="357"/>
      <c r="PZ43" s="357"/>
      <c r="QA43" s="357"/>
      <c r="QB43" s="357"/>
      <c r="QC43" s="357"/>
      <c r="QD43" s="357"/>
      <c r="QE43" s="357"/>
      <c r="QF43" s="357"/>
      <c r="QG43" s="357"/>
      <c r="QH43" s="357"/>
      <c r="QI43" s="357"/>
      <c r="QJ43" s="357"/>
      <c r="QK43" s="357"/>
      <c r="QL43" s="357"/>
      <c r="QM43" s="357"/>
      <c r="QN43" s="357"/>
      <c r="QO43" s="357"/>
      <c r="QP43" s="357"/>
      <c r="QQ43" s="357"/>
      <c r="QR43" s="357"/>
      <c r="QS43" s="357"/>
      <c r="QT43" s="357"/>
      <c r="QU43" s="357"/>
      <c r="QV43" s="357"/>
      <c r="QW43" s="357"/>
      <c r="QX43" s="357"/>
      <c r="QY43" s="357"/>
      <c r="QZ43" s="357"/>
      <c r="RA43" s="357"/>
      <c r="RB43" s="357"/>
      <c r="RC43" s="357"/>
      <c r="RD43" s="357"/>
      <c r="RE43" s="357"/>
      <c r="RF43" s="357"/>
      <c r="RG43" s="357"/>
      <c r="RH43" s="357"/>
      <c r="RI43" s="357"/>
      <c r="RJ43" s="357"/>
      <c r="RK43" s="357"/>
      <c r="RL43" s="357"/>
      <c r="RM43" s="357"/>
      <c r="RN43" s="357"/>
      <c r="RO43" s="357"/>
      <c r="RP43" s="357"/>
      <c r="RQ43" s="357"/>
      <c r="RR43" s="357"/>
      <c r="RS43" s="357"/>
      <c r="RT43" s="357"/>
      <c r="RU43" s="357"/>
      <c r="RV43" s="357"/>
      <c r="RW43" s="357"/>
      <c r="RX43" s="357"/>
      <c r="RY43" s="357"/>
      <c r="RZ43" s="357"/>
      <c r="SA43" s="357"/>
      <c r="SB43" s="357"/>
      <c r="SC43" s="357"/>
      <c r="SD43" s="357"/>
      <c r="SE43" s="357"/>
      <c r="SF43" s="357"/>
      <c r="SG43" s="357"/>
      <c r="SH43" s="357"/>
      <c r="SI43" s="357"/>
      <c r="SJ43" s="357"/>
      <c r="SK43" s="357"/>
      <c r="SL43" s="357"/>
      <c r="SM43" s="357"/>
      <c r="SN43" s="357"/>
      <c r="SO43" s="357"/>
    </row>
    <row r="44" spans="1:509" s="367" customFormat="1" ht="12.95" customHeight="1" thickBot="1">
      <c r="A44" s="357"/>
      <c r="B44" s="358"/>
      <c r="C44" s="368">
        <v>31</v>
      </c>
      <c r="D44" s="719"/>
      <c r="E44" s="720"/>
      <c r="F44" s="720"/>
      <c r="G44" s="720"/>
      <c r="H44" s="720"/>
      <c r="I44" s="720"/>
      <c r="J44" s="721"/>
      <c r="K44" s="358"/>
      <c r="L44" s="378"/>
      <c r="M44" s="379"/>
      <c r="N44" s="380"/>
      <c r="O44" s="381"/>
      <c r="P44" s="382"/>
      <c r="Q44" s="383"/>
      <c r="R44" s="384"/>
      <c r="S44" s="385"/>
      <c r="T44" s="386"/>
      <c r="U44" s="751"/>
      <c r="V44" s="752"/>
      <c r="W44" s="752"/>
      <c r="X44" s="752"/>
      <c r="Y44" s="752"/>
      <c r="Z44" s="752"/>
      <c r="AA44" s="752"/>
      <c r="AB44" s="752"/>
      <c r="AC44" s="752"/>
      <c r="AD44" s="752"/>
      <c r="AE44" s="752"/>
      <c r="AF44" s="752"/>
      <c r="AG44" s="752"/>
      <c r="AH44" s="752"/>
      <c r="AI44" s="752"/>
      <c r="AJ44" s="752"/>
      <c r="AK44" s="752"/>
      <c r="AL44" s="752"/>
      <c r="AM44" s="752"/>
      <c r="AN44" s="752"/>
      <c r="AO44" s="752"/>
      <c r="AP44" s="752"/>
      <c r="AQ44" s="752"/>
      <c r="AR44" s="752"/>
      <c r="AS44" s="752"/>
      <c r="AT44" s="752"/>
      <c r="AU44" s="752"/>
      <c r="AV44" s="752"/>
      <c r="AW44" s="752"/>
      <c r="AX44" s="752"/>
      <c r="AY44" s="752"/>
      <c r="AZ44" s="752"/>
      <c r="BA44" s="752"/>
      <c r="BB44" s="752"/>
      <c r="BC44" s="752"/>
      <c r="BD44" s="752"/>
      <c r="BE44" s="752"/>
      <c r="BF44" s="752"/>
      <c r="BG44" s="752"/>
      <c r="BH44" s="752"/>
      <c r="BI44" s="752"/>
      <c r="BJ44" s="752"/>
      <c r="BK44" s="752"/>
      <c r="BL44" s="752"/>
      <c r="BM44" s="752"/>
      <c r="BN44" s="752"/>
      <c r="BO44" s="752"/>
      <c r="BP44" s="752"/>
      <c r="BQ44" s="752"/>
      <c r="BR44" s="752"/>
      <c r="BS44" s="752"/>
      <c r="BT44" s="752"/>
      <c r="BU44" s="752"/>
      <c r="BV44" s="752"/>
      <c r="BW44" s="752"/>
      <c r="BX44" s="752"/>
      <c r="BY44" s="752"/>
      <c r="BZ44" s="752"/>
      <c r="CA44" s="752"/>
      <c r="CB44" s="752"/>
      <c r="CC44" s="752"/>
      <c r="CD44" s="752"/>
      <c r="CE44" s="752"/>
      <c r="CF44" s="752"/>
      <c r="CG44" s="752"/>
      <c r="CH44" s="752"/>
      <c r="CI44" s="752"/>
      <c r="CJ44" s="752"/>
      <c r="CK44" s="752"/>
      <c r="CL44" s="752"/>
      <c r="CM44" s="752"/>
      <c r="CN44" s="752"/>
      <c r="CO44" s="752"/>
      <c r="CP44" s="752"/>
      <c r="CQ44" s="752"/>
      <c r="CR44" s="752"/>
      <c r="CS44" s="752"/>
      <c r="CT44" s="752"/>
      <c r="CU44" s="752"/>
      <c r="CV44" s="752"/>
      <c r="CW44" s="752"/>
      <c r="CX44" s="752"/>
      <c r="CY44" s="752"/>
      <c r="CZ44" s="752"/>
      <c r="DA44" s="752"/>
      <c r="DB44" s="752"/>
      <c r="DC44" s="752"/>
      <c r="DD44" s="752"/>
      <c r="DE44" s="752"/>
      <c r="DF44" s="752"/>
      <c r="DG44" s="752"/>
      <c r="DH44" s="752"/>
      <c r="DI44" s="752"/>
      <c r="DJ44" s="752"/>
      <c r="DK44" s="752"/>
      <c r="DL44" s="752"/>
      <c r="DM44" s="752"/>
      <c r="DN44" s="752"/>
      <c r="DO44" s="752"/>
      <c r="DP44" s="752"/>
      <c r="DQ44" s="752"/>
      <c r="DR44" s="752"/>
      <c r="DS44" s="752"/>
      <c r="DT44" s="752"/>
      <c r="DU44" s="752"/>
      <c r="DV44" s="752"/>
      <c r="DW44" s="752"/>
      <c r="DX44" s="752"/>
      <c r="DY44" s="752"/>
      <c r="DZ44" s="752"/>
      <c r="EA44" s="752"/>
      <c r="EB44" s="752"/>
      <c r="EC44" s="752"/>
      <c r="ED44" s="752"/>
      <c r="EE44" s="752"/>
      <c r="EF44" s="752"/>
      <c r="EG44" s="752"/>
      <c r="EH44" s="752"/>
      <c r="EI44" s="752"/>
      <c r="EJ44" s="752"/>
      <c r="EK44" s="752"/>
      <c r="EL44" s="752"/>
      <c r="EM44" s="752"/>
      <c r="EN44" s="752"/>
      <c r="EO44" s="752"/>
      <c r="EP44" s="752"/>
      <c r="EQ44" s="752"/>
      <c r="ER44" s="752"/>
      <c r="ES44" s="752"/>
      <c r="ET44" s="752"/>
      <c r="EU44" s="752"/>
      <c r="EV44" s="752"/>
      <c r="EW44" s="752"/>
      <c r="EX44" s="752"/>
      <c r="EY44" s="752"/>
      <c r="EZ44" s="752"/>
      <c r="FA44" s="752"/>
      <c r="FB44" s="752"/>
      <c r="FC44" s="752"/>
      <c r="FD44" s="752"/>
      <c r="FE44" s="752"/>
      <c r="FF44" s="752"/>
      <c r="FG44" s="752"/>
      <c r="FH44" s="752"/>
      <c r="FI44" s="752"/>
      <c r="FJ44" s="752"/>
      <c r="FK44" s="752"/>
      <c r="FL44" s="752"/>
      <c r="FM44" s="752"/>
      <c r="FN44" s="752"/>
      <c r="FO44" s="752"/>
      <c r="FP44" s="752"/>
      <c r="FQ44" s="752"/>
      <c r="FR44" s="752"/>
      <c r="FS44" s="752"/>
      <c r="FT44" s="752"/>
      <c r="FU44" s="752"/>
      <c r="FV44" s="752"/>
      <c r="FW44" s="752"/>
      <c r="FX44" s="752"/>
      <c r="FY44" s="752"/>
      <c r="FZ44" s="752"/>
      <c r="GA44" s="752"/>
      <c r="GB44" s="752"/>
      <c r="GC44" s="752"/>
      <c r="GD44" s="752"/>
      <c r="GE44" s="752"/>
      <c r="GF44" s="752"/>
      <c r="GG44" s="752"/>
      <c r="GH44" s="752"/>
      <c r="GI44" s="752"/>
      <c r="GJ44" s="752"/>
      <c r="GK44" s="752"/>
      <c r="GL44" s="752"/>
      <c r="GM44" s="752"/>
      <c r="GN44" s="752"/>
      <c r="GO44" s="752"/>
      <c r="GP44" s="752"/>
      <c r="GQ44" s="752"/>
      <c r="GR44" s="752"/>
      <c r="GS44" s="752"/>
      <c r="GT44" s="752"/>
      <c r="GU44" s="752"/>
      <c r="GV44" s="752"/>
      <c r="GW44" s="752"/>
      <c r="GX44" s="752"/>
      <c r="GY44" s="752"/>
      <c r="GZ44" s="752"/>
      <c r="HA44" s="752"/>
      <c r="HB44" s="752"/>
      <c r="HC44" s="752"/>
      <c r="HD44" s="752"/>
      <c r="HE44" s="752"/>
      <c r="HF44" s="752"/>
      <c r="HG44" s="752"/>
      <c r="HH44" s="752"/>
      <c r="HI44" s="752"/>
      <c r="HJ44" s="752"/>
      <c r="HK44" s="752"/>
      <c r="HL44" s="752"/>
      <c r="HM44" s="366"/>
      <c r="HN44" s="366"/>
      <c r="HO44" s="366"/>
      <c r="HP44" s="366"/>
      <c r="HQ44" s="366"/>
      <c r="HR44" s="366"/>
      <c r="HS44" s="366"/>
      <c r="HT44" s="366"/>
      <c r="HU44" s="357"/>
      <c r="HV44" s="357"/>
      <c r="HW44" s="357"/>
      <c r="HX44" s="357"/>
      <c r="HY44" s="357"/>
      <c r="HZ44" s="357"/>
      <c r="IA44" s="357"/>
      <c r="IB44" s="357"/>
      <c r="IC44" s="357"/>
      <c r="ID44" s="357"/>
      <c r="IE44" s="357"/>
      <c r="IF44" s="357"/>
      <c r="IG44" s="357"/>
      <c r="IH44" s="357"/>
      <c r="II44" s="357"/>
      <c r="IJ44" s="357"/>
      <c r="IK44" s="357"/>
      <c r="IL44" s="357"/>
      <c r="IM44" s="357"/>
      <c r="IN44" s="357"/>
      <c r="IO44" s="357"/>
      <c r="IP44" s="357"/>
      <c r="IQ44" s="357"/>
      <c r="IR44" s="357"/>
      <c r="IS44" s="357"/>
      <c r="IT44" s="357"/>
      <c r="IU44" s="357"/>
      <c r="IV44" s="357"/>
      <c r="IW44" s="357"/>
      <c r="IX44" s="357"/>
      <c r="IY44" s="357"/>
      <c r="IZ44" s="357"/>
      <c r="JA44" s="357"/>
      <c r="JB44" s="357"/>
      <c r="JC44" s="357"/>
      <c r="JD44" s="357"/>
      <c r="JE44" s="357"/>
      <c r="JF44" s="357"/>
      <c r="JG44" s="357"/>
      <c r="JH44" s="357"/>
      <c r="JI44" s="357"/>
      <c r="JJ44" s="357"/>
      <c r="JK44" s="357"/>
      <c r="JL44" s="357"/>
      <c r="JM44" s="357"/>
      <c r="JN44" s="357"/>
      <c r="JO44" s="357"/>
      <c r="JP44" s="357"/>
      <c r="JQ44" s="357"/>
      <c r="JR44" s="357"/>
      <c r="JS44" s="357"/>
      <c r="JT44" s="357"/>
      <c r="JU44" s="357"/>
      <c r="JV44" s="357"/>
      <c r="JW44" s="357"/>
      <c r="JX44" s="357"/>
      <c r="JY44" s="357"/>
      <c r="JZ44" s="357"/>
      <c r="KA44" s="357"/>
      <c r="KB44" s="357"/>
      <c r="KC44" s="357"/>
      <c r="KD44" s="357"/>
      <c r="KE44" s="357"/>
      <c r="KF44" s="357"/>
      <c r="KG44" s="357"/>
      <c r="KH44" s="357"/>
      <c r="KI44" s="357"/>
      <c r="KJ44" s="357"/>
      <c r="KK44" s="357"/>
      <c r="KL44" s="357"/>
      <c r="KM44" s="357"/>
      <c r="KN44" s="357"/>
      <c r="KO44" s="357"/>
      <c r="KP44" s="357"/>
      <c r="KQ44" s="357"/>
      <c r="KR44" s="357"/>
      <c r="KS44" s="357"/>
      <c r="KT44" s="357"/>
      <c r="KU44" s="357"/>
      <c r="KV44" s="357"/>
      <c r="KW44" s="357"/>
      <c r="KX44" s="357"/>
      <c r="KY44" s="357"/>
      <c r="KZ44" s="357"/>
      <c r="LA44" s="357"/>
      <c r="LB44" s="357"/>
      <c r="LC44" s="357"/>
      <c r="LD44" s="357"/>
      <c r="LE44" s="357"/>
      <c r="LF44" s="357"/>
      <c r="LG44" s="357"/>
      <c r="LH44" s="357"/>
      <c r="LI44" s="357"/>
      <c r="LJ44" s="357"/>
      <c r="LK44" s="357"/>
      <c r="LL44" s="357"/>
      <c r="LM44" s="357"/>
      <c r="LN44" s="357"/>
      <c r="LO44" s="357"/>
      <c r="LP44" s="357"/>
      <c r="LQ44" s="357"/>
      <c r="LR44" s="357"/>
      <c r="LS44" s="357"/>
      <c r="LT44" s="357"/>
      <c r="LU44" s="357"/>
      <c r="LV44" s="357"/>
      <c r="LW44" s="357"/>
      <c r="LX44" s="357"/>
      <c r="LY44" s="357"/>
      <c r="LZ44" s="357"/>
      <c r="MA44" s="357"/>
      <c r="MB44" s="357"/>
      <c r="MC44" s="357"/>
      <c r="MD44" s="357"/>
      <c r="ME44" s="357"/>
      <c r="MF44" s="357"/>
      <c r="MG44" s="357"/>
      <c r="MH44" s="357"/>
      <c r="MI44" s="357"/>
      <c r="MJ44" s="357"/>
      <c r="MK44" s="357"/>
      <c r="ML44" s="357"/>
      <c r="MM44" s="357"/>
      <c r="MN44" s="357"/>
      <c r="MO44" s="357"/>
      <c r="MP44" s="357"/>
      <c r="MQ44" s="357"/>
      <c r="MR44" s="357"/>
      <c r="MS44" s="357"/>
      <c r="MT44" s="357"/>
      <c r="MU44" s="357"/>
      <c r="MV44" s="357"/>
      <c r="MW44" s="357"/>
      <c r="MX44" s="357"/>
      <c r="MY44" s="357"/>
      <c r="MZ44" s="357"/>
      <c r="NA44" s="357"/>
      <c r="NB44" s="357"/>
      <c r="NC44" s="357"/>
      <c r="ND44" s="357"/>
      <c r="NE44" s="357"/>
      <c r="NF44" s="357"/>
      <c r="NG44" s="357"/>
      <c r="NH44" s="357"/>
      <c r="NI44" s="357"/>
      <c r="NJ44" s="357"/>
      <c r="NK44" s="357"/>
      <c r="NL44" s="357"/>
      <c r="NM44" s="357"/>
      <c r="NN44" s="357"/>
      <c r="NO44" s="357"/>
      <c r="NP44" s="357"/>
      <c r="NQ44" s="357"/>
      <c r="NR44" s="357"/>
      <c r="NS44" s="357"/>
      <c r="NT44" s="357"/>
      <c r="NU44" s="357"/>
      <c r="NV44" s="357"/>
      <c r="NW44" s="357"/>
      <c r="NX44" s="357"/>
      <c r="NY44" s="357"/>
      <c r="NZ44" s="357"/>
      <c r="OA44" s="357"/>
      <c r="OB44" s="357"/>
      <c r="OC44" s="357"/>
      <c r="OD44" s="357"/>
      <c r="OE44" s="357"/>
      <c r="OF44" s="357"/>
      <c r="OG44" s="357"/>
      <c r="OH44" s="357"/>
      <c r="OI44" s="357"/>
      <c r="OJ44" s="357"/>
      <c r="OK44" s="357"/>
      <c r="OL44" s="357"/>
      <c r="OM44" s="357"/>
      <c r="ON44" s="357"/>
      <c r="OO44" s="357"/>
      <c r="OP44" s="357"/>
      <c r="OQ44" s="357"/>
      <c r="OR44" s="357"/>
      <c r="OS44" s="357"/>
      <c r="OT44" s="357"/>
      <c r="OU44" s="357"/>
      <c r="OV44" s="357"/>
      <c r="OW44" s="357"/>
      <c r="OX44" s="357"/>
      <c r="OY44" s="357"/>
      <c r="OZ44" s="357"/>
      <c r="PA44" s="357"/>
      <c r="PB44" s="357"/>
      <c r="PC44" s="357"/>
      <c r="PD44" s="357"/>
      <c r="PE44" s="357"/>
      <c r="PF44" s="357"/>
      <c r="PG44" s="357"/>
      <c r="PH44" s="357"/>
      <c r="PI44" s="357"/>
      <c r="PJ44" s="357"/>
      <c r="PK44" s="357"/>
      <c r="PL44" s="357"/>
      <c r="PM44" s="357"/>
      <c r="PN44" s="357"/>
      <c r="PO44" s="357"/>
      <c r="PP44" s="357"/>
      <c r="PQ44" s="357"/>
      <c r="PR44" s="357"/>
      <c r="PS44" s="357"/>
      <c r="PT44" s="357"/>
      <c r="PU44" s="357"/>
      <c r="PV44" s="357"/>
      <c r="PW44" s="357"/>
      <c r="PX44" s="357"/>
      <c r="PY44" s="357"/>
      <c r="PZ44" s="357"/>
      <c r="QA44" s="357"/>
      <c r="QB44" s="357"/>
      <c r="QC44" s="357"/>
      <c r="QD44" s="357"/>
      <c r="QE44" s="357"/>
      <c r="QF44" s="357"/>
      <c r="QG44" s="357"/>
      <c r="QH44" s="357"/>
      <c r="QI44" s="357"/>
      <c r="QJ44" s="357"/>
      <c r="QK44" s="357"/>
      <c r="QL44" s="357"/>
      <c r="QM44" s="357"/>
      <c r="QN44" s="357"/>
      <c r="QO44" s="357"/>
      <c r="QP44" s="357"/>
      <c r="QQ44" s="357"/>
      <c r="QR44" s="357"/>
      <c r="QS44" s="357"/>
      <c r="QT44" s="357"/>
      <c r="QU44" s="357"/>
      <c r="QV44" s="357"/>
      <c r="QW44" s="357"/>
      <c r="QX44" s="357"/>
      <c r="QY44" s="357"/>
      <c r="QZ44" s="357"/>
      <c r="RA44" s="357"/>
      <c r="RB44" s="357"/>
      <c r="RC44" s="357"/>
      <c r="RD44" s="357"/>
      <c r="RE44" s="357"/>
      <c r="RF44" s="357"/>
      <c r="RG44" s="357"/>
      <c r="RH44" s="357"/>
      <c r="RI44" s="357"/>
      <c r="RJ44" s="357"/>
      <c r="RK44" s="357"/>
      <c r="RL44" s="357"/>
      <c r="RM44" s="357"/>
      <c r="RN44" s="357"/>
      <c r="RO44" s="357"/>
      <c r="RP44" s="357"/>
      <c r="RQ44" s="357"/>
      <c r="RR44" s="357"/>
      <c r="RS44" s="357"/>
      <c r="RT44" s="357"/>
      <c r="RU44" s="357"/>
      <c r="RV44" s="357"/>
      <c r="RW44" s="357"/>
      <c r="RX44" s="357"/>
      <c r="RY44" s="357"/>
      <c r="RZ44" s="357"/>
      <c r="SA44" s="357"/>
      <c r="SB44" s="357"/>
      <c r="SC44" s="357"/>
      <c r="SD44" s="357"/>
      <c r="SE44" s="357"/>
      <c r="SF44" s="357"/>
      <c r="SG44" s="357"/>
      <c r="SH44" s="357"/>
      <c r="SI44" s="357"/>
      <c r="SJ44" s="357"/>
      <c r="SK44" s="357"/>
      <c r="SL44" s="357"/>
      <c r="SM44" s="357"/>
      <c r="SN44" s="357"/>
      <c r="SO44" s="357"/>
    </row>
    <row r="45" spans="1:509" s="367" customFormat="1" ht="12" customHeight="1" thickBot="1">
      <c r="A45" s="357"/>
      <c r="B45" s="358"/>
      <c r="C45" s="368">
        <v>32</v>
      </c>
      <c r="D45" s="719"/>
      <c r="E45" s="720"/>
      <c r="F45" s="720"/>
      <c r="G45" s="720"/>
      <c r="H45" s="720"/>
      <c r="I45" s="720"/>
      <c r="J45" s="721"/>
      <c r="K45" s="358"/>
      <c r="L45" s="378"/>
      <c r="M45" s="379"/>
      <c r="N45" s="380"/>
      <c r="O45" s="381"/>
      <c r="P45" s="382"/>
      <c r="Q45" s="383"/>
      <c r="R45" s="384"/>
      <c r="S45" s="385"/>
      <c r="T45" s="386"/>
      <c r="U45" s="751"/>
      <c r="V45" s="752"/>
      <c r="W45" s="752"/>
      <c r="X45" s="752"/>
      <c r="Y45" s="752"/>
      <c r="Z45" s="752"/>
      <c r="AA45" s="752"/>
      <c r="AB45" s="752"/>
      <c r="AC45" s="752"/>
      <c r="AD45" s="752"/>
      <c r="AE45" s="752"/>
      <c r="AF45" s="752"/>
      <c r="AG45" s="752"/>
      <c r="AH45" s="752"/>
      <c r="AI45" s="752"/>
      <c r="AJ45" s="752"/>
      <c r="AK45" s="752"/>
      <c r="AL45" s="752"/>
      <c r="AM45" s="752"/>
      <c r="AN45" s="752"/>
      <c r="AO45" s="752"/>
      <c r="AP45" s="752"/>
      <c r="AQ45" s="752"/>
      <c r="AR45" s="752"/>
      <c r="AS45" s="752"/>
      <c r="AT45" s="752"/>
      <c r="AU45" s="752"/>
      <c r="AV45" s="752"/>
      <c r="AW45" s="752"/>
      <c r="AX45" s="752"/>
      <c r="AY45" s="752"/>
      <c r="AZ45" s="752"/>
      <c r="BA45" s="752"/>
      <c r="BB45" s="752"/>
      <c r="BC45" s="752"/>
      <c r="BD45" s="752"/>
      <c r="BE45" s="752"/>
      <c r="BF45" s="752"/>
      <c r="BG45" s="752"/>
      <c r="BH45" s="752"/>
      <c r="BI45" s="752"/>
      <c r="BJ45" s="752"/>
      <c r="BK45" s="752"/>
      <c r="BL45" s="752"/>
      <c r="BM45" s="752"/>
      <c r="BN45" s="752"/>
      <c r="BO45" s="752"/>
      <c r="BP45" s="752"/>
      <c r="BQ45" s="752"/>
      <c r="BR45" s="752"/>
      <c r="BS45" s="752"/>
      <c r="BT45" s="752"/>
      <c r="BU45" s="752"/>
      <c r="BV45" s="752"/>
      <c r="BW45" s="752"/>
      <c r="BX45" s="752"/>
      <c r="BY45" s="752"/>
      <c r="BZ45" s="752"/>
      <c r="CA45" s="752"/>
      <c r="CB45" s="752"/>
      <c r="CC45" s="752"/>
      <c r="CD45" s="752"/>
      <c r="CE45" s="752"/>
      <c r="CF45" s="752"/>
      <c r="CG45" s="752"/>
      <c r="CH45" s="752"/>
      <c r="CI45" s="752"/>
      <c r="CJ45" s="752"/>
      <c r="CK45" s="752"/>
      <c r="CL45" s="752"/>
      <c r="CM45" s="752"/>
      <c r="CN45" s="752"/>
      <c r="CO45" s="752"/>
      <c r="CP45" s="752"/>
      <c r="CQ45" s="752"/>
      <c r="CR45" s="752"/>
      <c r="CS45" s="752"/>
      <c r="CT45" s="752"/>
      <c r="CU45" s="752"/>
      <c r="CV45" s="752"/>
      <c r="CW45" s="752"/>
      <c r="CX45" s="752"/>
      <c r="CY45" s="752"/>
      <c r="CZ45" s="752"/>
      <c r="DA45" s="752"/>
      <c r="DB45" s="752"/>
      <c r="DC45" s="752"/>
      <c r="DD45" s="752"/>
      <c r="DE45" s="752"/>
      <c r="DF45" s="752"/>
      <c r="DG45" s="752"/>
      <c r="DH45" s="752"/>
      <c r="DI45" s="752"/>
      <c r="DJ45" s="752"/>
      <c r="DK45" s="752"/>
      <c r="DL45" s="752"/>
      <c r="DM45" s="752"/>
      <c r="DN45" s="752"/>
      <c r="DO45" s="752"/>
      <c r="DP45" s="752"/>
      <c r="DQ45" s="752"/>
      <c r="DR45" s="752"/>
      <c r="DS45" s="752"/>
      <c r="DT45" s="752"/>
      <c r="DU45" s="752"/>
      <c r="DV45" s="752"/>
      <c r="DW45" s="752"/>
      <c r="DX45" s="752"/>
      <c r="DY45" s="752"/>
      <c r="DZ45" s="752"/>
      <c r="EA45" s="752"/>
      <c r="EB45" s="752"/>
      <c r="EC45" s="752"/>
      <c r="ED45" s="752"/>
      <c r="EE45" s="752"/>
      <c r="EF45" s="752"/>
      <c r="EG45" s="752"/>
      <c r="EH45" s="752"/>
      <c r="EI45" s="752"/>
      <c r="EJ45" s="752"/>
      <c r="EK45" s="752"/>
      <c r="EL45" s="752"/>
      <c r="EM45" s="752"/>
      <c r="EN45" s="752"/>
      <c r="EO45" s="752"/>
      <c r="EP45" s="752"/>
      <c r="EQ45" s="752"/>
      <c r="ER45" s="752"/>
      <c r="ES45" s="752"/>
      <c r="ET45" s="752"/>
      <c r="EU45" s="752"/>
      <c r="EV45" s="752"/>
      <c r="EW45" s="752"/>
      <c r="EX45" s="752"/>
      <c r="EY45" s="752"/>
      <c r="EZ45" s="752"/>
      <c r="FA45" s="752"/>
      <c r="FB45" s="752"/>
      <c r="FC45" s="752"/>
      <c r="FD45" s="752"/>
      <c r="FE45" s="752"/>
      <c r="FF45" s="752"/>
      <c r="FG45" s="752"/>
      <c r="FH45" s="752"/>
      <c r="FI45" s="752"/>
      <c r="FJ45" s="752"/>
      <c r="FK45" s="752"/>
      <c r="FL45" s="752"/>
      <c r="FM45" s="752"/>
      <c r="FN45" s="752"/>
      <c r="FO45" s="752"/>
      <c r="FP45" s="752"/>
      <c r="FQ45" s="752"/>
      <c r="FR45" s="752"/>
      <c r="FS45" s="752"/>
      <c r="FT45" s="752"/>
      <c r="FU45" s="752"/>
      <c r="FV45" s="752"/>
      <c r="FW45" s="752"/>
      <c r="FX45" s="752"/>
      <c r="FY45" s="752"/>
      <c r="FZ45" s="752"/>
      <c r="GA45" s="752"/>
      <c r="GB45" s="752"/>
      <c r="GC45" s="752"/>
      <c r="GD45" s="752"/>
      <c r="GE45" s="752"/>
      <c r="GF45" s="752"/>
      <c r="GG45" s="752"/>
      <c r="GH45" s="752"/>
      <c r="GI45" s="752"/>
      <c r="GJ45" s="752"/>
      <c r="GK45" s="752"/>
      <c r="GL45" s="752"/>
      <c r="GM45" s="752"/>
      <c r="GN45" s="752"/>
      <c r="GO45" s="752"/>
      <c r="GP45" s="752"/>
      <c r="GQ45" s="752"/>
      <c r="GR45" s="752"/>
      <c r="GS45" s="752"/>
      <c r="GT45" s="752"/>
      <c r="GU45" s="752"/>
      <c r="GV45" s="752"/>
      <c r="GW45" s="752"/>
      <c r="GX45" s="752"/>
      <c r="GY45" s="752"/>
      <c r="GZ45" s="752"/>
      <c r="HA45" s="752"/>
      <c r="HB45" s="752"/>
      <c r="HC45" s="752"/>
      <c r="HD45" s="752"/>
      <c r="HE45" s="752"/>
      <c r="HF45" s="752"/>
      <c r="HG45" s="752"/>
      <c r="HH45" s="752"/>
      <c r="HI45" s="752"/>
      <c r="HJ45" s="752"/>
      <c r="HK45" s="752"/>
      <c r="HL45" s="752"/>
      <c r="HM45" s="366"/>
      <c r="HN45" s="366"/>
      <c r="HO45" s="366"/>
      <c r="HP45" s="366"/>
      <c r="HQ45" s="366"/>
      <c r="HR45" s="366"/>
      <c r="HS45" s="366"/>
      <c r="HT45" s="366"/>
      <c r="HU45" s="357"/>
      <c r="HV45" s="357"/>
      <c r="HW45" s="357"/>
      <c r="HX45" s="357"/>
      <c r="HY45" s="357"/>
      <c r="HZ45" s="357"/>
      <c r="IA45" s="357"/>
      <c r="IB45" s="357"/>
      <c r="IC45" s="357"/>
      <c r="ID45" s="357"/>
      <c r="IE45" s="357"/>
      <c r="IF45" s="357"/>
      <c r="IG45" s="357"/>
      <c r="IH45" s="357"/>
      <c r="II45" s="357"/>
      <c r="IJ45" s="357"/>
      <c r="IK45" s="357"/>
      <c r="IL45" s="357"/>
      <c r="IM45" s="357"/>
      <c r="IN45" s="357"/>
      <c r="IO45" s="357"/>
      <c r="IP45" s="357"/>
      <c r="IQ45" s="357"/>
      <c r="IR45" s="357"/>
      <c r="IS45" s="357"/>
      <c r="IT45" s="357"/>
      <c r="IU45" s="357"/>
      <c r="IV45" s="357"/>
      <c r="IW45" s="357"/>
      <c r="IX45" s="357"/>
      <c r="IY45" s="357"/>
      <c r="IZ45" s="357"/>
      <c r="JA45" s="357"/>
      <c r="JB45" s="357"/>
      <c r="JC45" s="357"/>
      <c r="JD45" s="357"/>
      <c r="JE45" s="357"/>
      <c r="JF45" s="357"/>
      <c r="JG45" s="357"/>
      <c r="JH45" s="357"/>
      <c r="JI45" s="357"/>
      <c r="JJ45" s="357"/>
      <c r="JK45" s="357"/>
      <c r="JL45" s="357"/>
      <c r="JM45" s="357"/>
      <c r="JN45" s="357"/>
      <c r="JO45" s="357"/>
      <c r="JP45" s="357"/>
      <c r="JQ45" s="357"/>
      <c r="JR45" s="357"/>
      <c r="JS45" s="357"/>
      <c r="JT45" s="357"/>
      <c r="JU45" s="357"/>
      <c r="JV45" s="357"/>
      <c r="JW45" s="357"/>
      <c r="JX45" s="357"/>
      <c r="JY45" s="357"/>
      <c r="JZ45" s="357"/>
      <c r="KA45" s="357"/>
      <c r="KB45" s="357"/>
      <c r="KC45" s="357"/>
      <c r="KD45" s="357"/>
      <c r="KE45" s="357"/>
      <c r="KF45" s="357"/>
      <c r="KG45" s="357"/>
      <c r="KH45" s="357"/>
      <c r="KI45" s="357"/>
      <c r="KJ45" s="357"/>
      <c r="KK45" s="357"/>
      <c r="KL45" s="357"/>
      <c r="KM45" s="357"/>
      <c r="KN45" s="357"/>
      <c r="KO45" s="357"/>
      <c r="KP45" s="357"/>
      <c r="KQ45" s="357"/>
      <c r="KR45" s="357"/>
      <c r="KS45" s="357"/>
      <c r="KT45" s="357"/>
      <c r="KU45" s="357"/>
      <c r="KV45" s="357"/>
      <c r="KW45" s="357"/>
      <c r="KX45" s="357"/>
      <c r="KY45" s="357"/>
      <c r="KZ45" s="357"/>
      <c r="LA45" s="357"/>
      <c r="LB45" s="357"/>
      <c r="LC45" s="357"/>
      <c r="LD45" s="357"/>
      <c r="LE45" s="357"/>
      <c r="LF45" s="357"/>
      <c r="LG45" s="357"/>
      <c r="LH45" s="357"/>
      <c r="LI45" s="357"/>
      <c r="LJ45" s="357"/>
      <c r="LK45" s="357"/>
      <c r="LL45" s="357"/>
      <c r="LM45" s="357"/>
      <c r="LN45" s="357"/>
      <c r="LO45" s="357"/>
      <c r="LP45" s="357"/>
      <c r="LQ45" s="357"/>
      <c r="LR45" s="357"/>
      <c r="LS45" s="357"/>
      <c r="LT45" s="357"/>
      <c r="LU45" s="357"/>
      <c r="LV45" s="357"/>
      <c r="LW45" s="357"/>
      <c r="LX45" s="357"/>
      <c r="LY45" s="357"/>
      <c r="LZ45" s="357"/>
      <c r="MA45" s="357"/>
      <c r="MB45" s="357"/>
      <c r="MC45" s="357"/>
      <c r="MD45" s="357"/>
      <c r="ME45" s="357"/>
      <c r="MF45" s="357"/>
      <c r="MG45" s="357"/>
      <c r="MH45" s="357"/>
      <c r="MI45" s="357"/>
      <c r="MJ45" s="357"/>
      <c r="MK45" s="357"/>
      <c r="ML45" s="357"/>
      <c r="MM45" s="357"/>
      <c r="MN45" s="357"/>
      <c r="MO45" s="357"/>
      <c r="MP45" s="357"/>
      <c r="MQ45" s="357"/>
      <c r="MR45" s="357"/>
      <c r="MS45" s="357"/>
      <c r="MT45" s="357"/>
      <c r="MU45" s="357"/>
      <c r="MV45" s="357"/>
      <c r="MW45" s="357"/>
      <c r="MX45" s="357"/>
      <c r="MY45" s="357"/>
      <c r="MZ45" s="357"/>
      <c r="NA45" s="357"/>
      <c r="NB45" s="357"/>
      <c r="NC45" s="357"/>
      <c r="ND45" s="357"/>
      <c r="NE45" s="357"/>
      <c r="NF45" s="357"/>
      <c r="NG45" s="357"/>
      <c r="NH45" s="357"/>
      <c r="NI45" s="357"/>
      <c r="NJ45" s="357"/>
      <c r="NK45" s="357"/>
      <c r="NL45" s="357"/>
      <c r="NM45" s="357"/>
      <c r="NN45" s="357"/>
      <c r="NO45" s="357"/>
      <c r="NP45" s="357"/>
      <c r="NQ45" s="357"/>
      <c r="NR45" s="357"/>
      <c r="NS45" s="357"/>
      <c r="NT45" s="357"/>
      <c r="NU45" s="357"/>
      <c r="NV45" s="357"/>
      <c r="NW45" s="357"/>
      <c r="NX45" s="357"/>
      <c r="NY45" s="357"/>
      <c r="NZ45" s="357"/>
      <c r="OA45" s="357"/>
      <c r="OB45" s="357"/>
      <c r="OC45" s="357"/>
      <c r="OD45" s="357"/>
      <c r="OE45" s="357"/>
      <c r="OF45" s="357"/>
      <c r="OG45" s="357"/>
      <c r="OH45" s="357"/>
      <c r="OI45" s="357"/>
      <c r="OJ45" s="357"/>
      <c r="OK45" s="357"/>
      <c r="OL45" s="357"/>
      <c r="OM45" s="357"/>
      <c r="ON45" s="357"/>
      <c r="OO45" s="357"/>
      <c r="OP45" s="357"/>
      <c r="OQ45" s="357"/>
      <c r="OR45" s="357"/>
      <c r="OS45" s="357"/>
      <c r="OT45" s="357"/>
      <c r="OU45" s="357"/>
      <c r="OV45" s="357"/>
      <c r="OW45" s="357"/>
      <c r="OX45" s="357"/>
      <c r="OY45" s="357"/>
      <c r="OZ45" s="357"/>
      <c r="PA45" s="357"/>
      <c r="PB45" s="357"/>
      <c r="PC45" s="357"/>
      <c r="PD45" s="357"/>
      <c r="PE45" s="357"/>
      <c r="PF45" s="357"/>
      <c r="PG45" s="357"/>
      <c r="PH45" s="357"/>
      <c r="PI45" s="357"/>
      <c r="PJ45" s="357"/>
      <c r="PK45" s="357"/>
      <c r="PL45" s="357"/>
      <c r="PM45" s="357"/>
      <c r="PN45" s="357"/>
      <c r="PO45" s="357"/>
      <c r="PP45" s="357"/>
      <c r="PQ45" s="357"/>
      <c r="PR45" s="357"/>
      <c r="PS45" s="357"/>
      <c r="PT45" s="357"/>
      <c r="PU45" s="357"/>
      <c r="PV45" s="357"/>
      <c r="PW45" s="357"/>
      <c r="PX45" s="357"/>
      <c r="PY45" s="357"/>
      <c r="PZ45" s="357"/>
      <c r="QA45" s="357"/>
      <c r="QB45" s="357"/>
      <c r="QC45" s="357"/>
      <c r="QD45" s="357"/>
      <c r="QE45" s="357"/>
      <c r="QF45" s="357"/>
      <c r="QG45" s="357"/>
      <c r="QH45" s="357"/>
      <c r="QI45" s="357"/>
      <c r="QJ45" s="357"/>
      <c r="QK45" s="357"/>
      <c r="QL45" s="357"/>
      <c r="QM45" s="357"/>
      <c r="QN45" s="357"/>
      <c r="QO45" s="357"/>
      <c r="QP45" s="357"/>
      <c r="QQ45" s="357"/>
      <c r="QR45" s="357"/>
      <c r="QS45" s="357"/>
      <c r="QT45" s="357"/>
      <c r="QU45" s="357"/>
      <c r="QV45" s="357"/>
      <c r="QW45" s="357"/>
      <c r="QX45" s="357"/>
      <c r="QY45" s="357"/>
      <c r="QZ45" s="357"/>
      <c r="RA45" s="357"/>
      <c r="RB45" s="357"/>
      <c r="RC45" s="357"/>
      <c r="RD45" s="357"/>
      <c r="RE45" s="357"/>
      <c r="RF45" s="357"/>
      <c r="RG45" s="357"/>
      <c r="RH45" s="357"/>
      <c r="RI45" s="357"/>
      <c r="RJ45" s="357"/>
      <c r="RK45" s="357"/>
      <c r="RL45" s="357"/>
      <c r="RM45" s="357"/>
      <c r="RN45" s="357"/>
      <c r="RO45" s="357"/>
      <c r="RP45" s="357"/>
      <c r="RQ45" s="357"/>
      <c r="RR45" s="357"/>
      <c r="RS45" s="357"/>
      <c r="RT45" s="357"/>
      <c r="RU45" s="357"/>
      <c r="RV45" s="357"/>
      <c r="RW45" s="357"/>
      <c r="RX45" s="357"/>
      <c r="RY45" s="357"/>
      <c r="RZ45" s="357"/>
      <c r="SA45" s="357"/>
      <c r="SB45" s="357"/>
      <c r="SC45" s="357"/>
      <c r="SD45" s="357"/>
      <c r="SE45" s="357"/>
      <c r="SF45" s="357"/>
      <c r="SG45" s="357"/>
      <c r="SH45" s="357"/>
      <c r="SI45" s="357"/>
      <c r="SJ45" s="357"/>
      <c r="SK45" s="357"/>
      <c r="SL45" s="357"/>
      <c r="SM45" s="357"/>
      <c r="SN45" s="357"/>
      <c r="SO45" s="357"/>
    </row>
    <row r="46" spans="1:509" s="367" customFormat="1" ht="12.95" customHeight="1" thickBot="1">
      <c r="A46" s="357"/>
      <c r="B46" s="358"/>
      <c r="C46" s="368">
        <v>33</v>
      </c>
      <c r="D46" s="719"/>
      <c r="E46" s="720"/>
      <c r="F46" s="720"/>
      <c r="G46" s="720"/>
      <c r="H46" s="720"/>
      <c r="I46" s="720"/>
      <c r="J46" s="721"/>
      <c r="K46" s="358"/>
      <c r="L46" s="378"/>
      <c r="M46" s="379"/>
      <c r="N46" s="380"/>
      <c r="O46" s="381"/>
      <c r="P46" s="382"/>
      <c r="Q46" s="383"/>
      <c r="R46" s="384"/>
      <c r="S46" s="385"/>
      <c r="T46" s="386"/>
      <c r="U46" s="751"/>
      <c r="V46" s="752"/>
      <c r="W46" s="752"/>
      <c r="X46" s="752"/>
      <c r="Y46" s="752"/>
      <c r="Z46" s="752"/>
      <c r="AA46" s="752"/>
      <c r="AB46" s="752"/>
      <c r="AC46" s="752"/>
      <c r="AD46" s="752"/>
      <c r="AE46" s="752"/>
      <c r="AF46" s="752"/>
      <c r="AG46" s="752"/>
      <c r="AH46" s="752"/>
      <c r="AI46" s="752"/>
      <c r="AJ46" s="752"/>
      <c r="AK46" s="752"/>
      <c r="AL46" s="752"/>
      <c r="AM46" s="752"/>
      <c r="AN46" s="752"/>
      <c r="AO46" s="752"/>
      <c r="AP46" s="752"/>
      <c r="AQ46" s="752"/>
      <c r="AR46" s="752"/>
      <c r="AS46" s="752"/>
      <c r="AT46" s="752"/>
      <c r="AU46" s="752"/>
      <c r="AV46" s="752"/>
      <c r="AW46" s="752"/>
      <c r="AX46" s="752"/>
      <c r="AY46" s="752"/>
      <c r="AZ46" s="752"/>
      <c r="BA46" s="752"/>
      <c r="BB46" s="752"/>
      <c r="BC46" s="752"/>
      <c r="BD46" s="752"/>
      <c r="BE46" s="752"/>
      <c r="BF46" s="752"/>
      <c r="BG46" s="752"/>
      <c r="BH46" s="752"/>
      <c r="BI46" s="752"/>
      <c r="BJ46" s="752"/>
      <c r="BK46" s="752"/>
      <c r="BL46" s="752"/>
      <c r="BM46" s="752"/>
      <c r="BN46" s="752"/>
      <c r="BO46" s="752"/>
      <c r="BP46" s="752"/>
      <c r="BQ46" s="752"/>
      <c r="BR46" s="752"/>
      <c r="BS46" s="752"/>
      <c r="BT46" s="752"/>
      <c r="BU46" s="752"/>
      <c r="BV46" s="752"/>
      <c r="BW46" s="752"/>
      <c r="BX46" s="752"/>
      <c r="BY46" s="752"/>
      <c r="BZ46" s="752"/>
      <c r="CA46" s="752"/>
      <c r="CB46" s="752"/>
      <c r="CC46" s="752"/>
      <c r="CD46" s="752"/>
      <c r="CE46" s="752"/>
      <c r="CF46" s="752"/>
      <c r="CG46" s="752"/>
      <c r="CH46" s="752"/>
      <c r="CI46" s="752"/>
      <c r="CJ46" s="752"/>
      <c r="CK46" s="752"/>
      <c r="CL46" s="752"/>
      <c r="CM46" s="752"/>
      <c r="CN46" s="752"/>
      <c r="CO46" s="752"/>
      <c r="CP46" s="752"/>
      <c r="CQ46" s="752"/>
      <c r="CR46" s="752"/>
      <c r="CS46" s="752"/>
      <c r="CT46" s="752"/>
      <c r="CU46" s="752"/>
      <c r="CV46" s="752"/>
      <c r="CW46" s="752"/>
      <c r="CX46" s="752"/>
      <c r="CY46" s="752"/>
      <c r="CZ46" s="752"/>
      <c r="DA46" s="752"/>
      <c r="DB46" s="752"/>
      <c r="DC46" s="752"/>
      <c r="DD46" s="752"/>
      <c r="DE46" s="752"/>
      <c r="DF46" s="752"/>
      <c r="DG46" s="752"/>
      <c r="DH46" s="752"/>
      <c r="DI46" s="752"/>
      <c r="DJ46" s="752"/>
      <c r="DK46" s="752"/>
      <c r="DL46" s="752"/>
      <c r="DM46" s="752"/>
      <c r="DN46" s="752"/>
      <c r="DO46" s="752"/>
      <c r="DP46" s="752"/>
      <c r="DQ46" s="752"/>
      <c r="DR46" s="752"/>
      <c r="DS46" s="752"/>
      <c r="DT46" s="752"/>
      <c r="DU46" s="752"/>
      <c r="DV46" s="752"/>
      <c r="DW46" s="752"/>
      <c r="DX46" s="752"/>
      <c r="DY46" s="752"/>
      <c r="DZ46" s="752"/>
      <c r="EA46" s="752"/>
      <c r="EB46" s="752"/>
      <c r="EC46" s="752"/>
      <c r="ED46" s="752"/>
      <c r="EE46" s="752"/>
      <c r="EF46" s="752"/>
      <c r="EG46" s="752"/>
      <c r="EH46" s="752"/>
      <c r="EI46" s="752"/>
      <c r="EJ46" s="752"/>
      <c r="EK46" s="752"/>
      <c r="EL46" s="752"/>
      <c r="EM46" s="752"/>
      <c r="EN46" s="752"/>
      <c r="EO46" s="752"/>
      <c r="EP46" s="752"/>
      <c r="EQ46" s="752"/>
      <c r="ER46" s="752"/>
      <c r="ES46" s="752"/>
      <c r="ET46" s="752"/>
      <c r="EU46" s="752"/>
      <c r="EV46" s="752"/>
      <c r="EW46" s="752"/>
      <c r="EX46" s="752"/>
      <c r="EY46" s="752"/>
      <c r="EZ46" s="752"/>
      <c r="FA46" s="752"/>
      <c r="FB46" s="752"/>
      <c r="FC46" s="752"/>
      <c r="FD46" s="752"/>
      <c r="FE46" s="752"/>
      <c r="FF46" s="752"/>
      <c r="FG46" s="752"/>
      <c r="FH46" s="752"/>
      <c r="FI46" s="752"/>
      <c r="FJ46" s="752"/>
      <c r="FK46" s="752"/>
      <c r="FL46" s="752"/>
      <c r="FM46" s="752"/>
      <c r="FN46" s="752"/>
      <c r="FO46" s="752"/>
      <c r="FP46" s="752"/>
      <c r="FQ46" s="752"/>
      <c r="FR46" s="752"/>
      <c r="FS46" s="752"/>
      <c r="FT46" s="752"/>
      <c r="FU46" s="752"/>
      <c r="FV46" s="752"/>
      <c r="FW46" s="752"/>
      <c r="FX46" s="752"/>
      <c r="FY46" s="752"/>
      <c r="FZ46" s="752"/>
      <c r="GA46" s="752"/>
      <c r="GB46" s="752"/>
      <c r="GC46" s="752"/>
      <c r="GD46" s="752"/>
      <c r="GE46" s="752"/>
      <c r="GF46" s="752"/>
      <c r="GG46" s="752"/>
      <c r="GH46" s="752"/>
      <c r="GI46" s="752"/>
      <c r="GJ46" s="752"/>
      <c r="GK46" s="752"/>
      <c r="GL46" s="752"/>
      <c r="GM46" s="752"/>
      <c r="GN46" s="752"/>
      <c r="GO46" s="752"/>
      <c r="GP46" s="752"/>
      <c r="GQ46" s="752"/>
      <c r="GR46" s="752"/>
      <c r="GS46" s="752"/>
      <c r="GT46" s="752"/>
      <c r="GU46" s="752"/>
      <c r="GV46" s="752"/>
      <c r="GW46" s="752"/>
      <c r="GX46" s="752"/>
      <c r="GY46" s="752"/>
      <c r="GZ46" s="752"/>
      <c r="HA46" s="752"/>
      <c r="HB46" s="752"/>
      <c r="HC46" s="752"/>
      <c r="HD46" s="752"/>
      <c r="HE46" s="752"/>
      <c r="HF46" s="752"/>
      <c r="HG46" s="752"/>
      <c r="HH46" s="752"/>
      <c r="HI46" s="752"/>
      <c r="HJ46" s="752"/>
      <c r="HK46" s="752"/>
      <c r="HL46" s="752"/>
      <c r="HM46" s="366"/>
      <c r="HN46" s="366"/>
      <c r="HO46" s="366"/>
      <c r="HP46" s="366"/>
      <c r="HQ46" s="366"/>
      <c r="HR46" s="366"/>
      <c r="HS46" s="366"/>
      <c r="HT46" s="366"/>
      <c r="HU46" s="357"/>
      <c r="HV46" s="357"/>
      <c r="HW46" s="357"/>
      <c r="HX46" s="357"/>
      <c r="HY46" s="357"/>
      <c r="HZ46" s="357"/>
      <c r="IA46" s="357"/>
      <c r="IB46" s="357"/>
      <c r="IC46" s="357"/>
      <c r="ID46" s="357"/>
      <c r="IE46" s="357"/>
      <c r="IF46" s="357"/>
      <c r="IG46" s="357"/>
      <c r="IH46" s="357"/>
      <c r="II46" s="357"/>
      <c r="IJ46" s="357"/>
      <c r="IK46" s="357"/>
      <c r="IL46" s="357"/>
      <c r="IM46" s="357"/>
      <c r="IN46" s="357"/>
      <c r="IO46" s="357"/>
      <c r="IP46" s="357"/>
      <c r="IQ46" s="357"/>
      <c r="IR46" s="357"/>
      <c r="IS46" s="357"/>
      <c r="IT46" s="357"/>
      <c r="IU46" s="357"/>
      <c r="IV46" s="357"/>
      <c r="IW46" s="357"/>
      <c r="IX46" s="357"/>
      <c r="IY46" s="357"/>
      <c r="IZ46" s="357"/>
      <c r="JA46" s="357"/>
      <c r="JB46" s="357"/>
      <c r="JC46" s="357"/>
      <c r="JD46" s="357"/>
      <c r="JE46" s="357"/>
      <c r="JF46" s="357"/>
      <c r="JG46" s="357"/>
      <c r="JH46" s="357"/>
      <c r="JI46" s="357"/>
      <c r="JJ46" s="357"/>
      <c r="JK46" s="357"/>
      <c r="JL46" s="357"/>
      <c r="JM46" s="357"/>
      <c r="JN46" s="357"/>
      <c r="JO46" s="357"/>
      <c r="JP46" s="357"/>
      <c r="JQ46" s="357"/>
      <c r="JR46" s="357"/>
      <c r="JS46" s="357"/>
      <c r="JT46" s="357"/>
      <c r="JU46" s="357"/>
      <c r="JV46" s="357"/>
      <c r="JW46" s="357"/>
      <c r="JX46" s="357"/>
      <c r="JY46" s="357"/>
      <c r="JZ46" s="357"/>
      <c r="KA46" s="357"/>
      <c r="KB46" s="357"/>
      <c r="KC46" s="357"/>
      <c r="KD46" s="357"/>
      <c r="KE46" s="357"/>
      <c r="KF46" s="357"/>
      <c r="KG46" s="357"/>
      <c r="KH46" s="357"/>
      <c r="KI46" s="357"/>
      <c r="KJ46" s="357"/>
      <c r="KK46" s="357"/>
      <c r="KL46" s="357"/>
      <c r="KM46" s="357"/>
      <c r="KN46" s="357"/>
      <c r="KO46" s="357"/>
      <c r="KP46" s="357"/>
      <c r="KQ46" s="357"/>
      <c r="KR46" s="357"/>
      <c r="KS46" s="357"/>
      <c r="KT46" s="357"/>
      <c r="KU46" s="357"/>
      <c r="KV46" s="357"/>
      <c r="KW46" s="357"/>
      <c r="KX46" s="357"/>
      <c r="KY46" s="357"/>
      <c r="KZ46" s="357"/>
      <c r="LA46" s="357"/>
      <c r="LB46" s="357"/>
      <c r="LC46" s="357"/>
      <c r="LD46" s="357"/>
      <c r="LE46" s="357"/>
      <c r="LF46" s="357"/>
      <c r="LG46" s="357"/>
      <c r="LH46" s="357"/>
      <c r="LI46" s="357"/>
      <c r="LJ46" s="357"/>
      <c r="LK46" s="357"/>
      <c r="LL46" s="357"/>
      <c r="LM46" s="357"/>
      <c r="LN46" s="357"/>
      <c r="LO46" s="357"/>
      <c r="LP46" s="357"/>
      <c r="LQ46" s="357"/>
      <c r="LR46" s="357"/>
      <c r="LS46" s="357"/>
      <c r="LT46" s="357"/>
      <c r="LU46" s="357"/>
      <c r="LV46" s="357"/>
      <c r="LW46" s="357"/>
      <c r="LX46" s="357"/>
      <c r="LY46" s="357"/>
      <c r="LZ46" s="357"/>
      <c r="MA46" s="357"/>
      <c r="MB46" s="357"/>
      <c r="MC46" s="357"/>
      <c r="MD46" s="357"/>
      <c r="ME46" s="357"/>
      <c r="MF46" s="357"/>
      <c r="MG46" s="357"/>
      <c r="MH46" s="357"/>
      <c r="MI46" s="357"/>
      <c r="MJ46" s="357"/>
      <c r="MK46" s="357"/>
      <c r="ML46" s="357"/>
      <c r="MM46" s="357"/>
      <c r="MN46" s="357"/>
      <c r="MO46" s="357"/>
      <c r="MP46" s="357"/>
      <c r="MQ46" s="357"/>
      <c r="MR46" s="357"/>
      <c r="MS46" s="357"/>
      <c r="MT46" s="357"/>
      <c r="MU46" s="357"/>
      <c r="MV46" s="357"/>
      <c r="MW46" s="357"/>
      <c r="MX46" s="357"/>
      <c r="MY46" s="357"/>
      <c r="MZ46" s="357"/>
      <c r="NA46" s="357"/>
      <c r="NB46" s="357"/>
      <c r="NC46" s="357"/>
      <c r="ND46" s="357"/>
      <c r="NE46" s="357"/>
      <c r="NF46" s="357"/>
      <c r="NG46" s="357"/>
      <c r="NH46" s="357"/>
      <c r="NI46" s="357"/>
      <c r="NJ46" s="357"/>
      <c r="NK46" s="357"/>
      <c r="NL46" s="357"/>
      <c r="NM46" s="357"/>
      <c r="NN46" s="357"/>
      <c r="NO46" s="357"/>
      <c r="NP46" s="357"/>
      <c r="NQ46" s="357"/>
      <c r="NR46" s="357"/>
      <c r="NS46" s="357"/>
      <c r="NT46" s="357"/>
      <c r="NU46" s="357"/>
      <c r="NV46" s="357"/>
      <c r="NW46" s="357"/>
      <c r="NX46" s="357"/>
      <c r="NY46" s="357"/>
      <c r="NZ46" s="357"/>
      <c r="OA46" s="357"/>
      <c r="OB46" s="357"/>
      <c r="OC46" s="357"/>
      <c r="OD46" s="357"/>
      <c r="OE46" s="357"/>
      <c r="OF46" s="357"/>
      <c r="OG46" s="357"/>
      <c r="OH46" s="357"/>
      <c r="OI46" s="357"/>
      <c r="OJ46" s="357"/>
      <c r="OK46" s="357"/>
      <c r="OL46" s="357"/>
      <c r="OM46" s="357"/>
      <c r="ON46" s="357"/>
      <c r="OO46" s="357"/>
      <c r="OP46" s="357"/>
      <c r="OQ46" s="357"/>
      <c r="OR46" s="357"/>
      <c r="OS46" s="357"/>
      <c r="OT46" s="357"/>
      <c r="OU46" s="357"/>
      <c r="OV46" s="357"/>
      <c r="OW46" s="357"/>
      <c r="OX46" s="357"/>
      <c r="OY46" s="357"/>
      <c r="OZ46" s="357"/>
      <c r="PA46" s="357"/>
      <c r="PB46" s="357"/>
      <c r="PC46" s="357"/>
      <c r="PD46" s="357"/>
      <c r="PE46" s="357"/>
      <c r="PF46" s="357"/>
      <c r="PG46" s="357"/>
      <c r="PH46" s="357"/>
      <c r="PI46" s="357"/>
      <c r="PJ46" s="357"/>
      <c r="PK46" s="357"/>
      <c r="PL46" s="357"/>
      <c r="PM46" s="357"/>
      <c r="PN46" s="357"/>
      <c r="PO46" s="357"/>
      <c r="PP46" s="357"/>
      <c r="PQ46" s="357"/>
      <c r="PR46" s="357"/>
      <c r="PS46" s="357"/>
      <c r="PT46" s="357"/>
      <c r="PU46" s="357"/>
      <c r="PV46" s="357"/>
      <c r="PW46" s="357"/>
      <c r="PX46" s="357"/>
      <c r="PY46" s="357"/>
      <c r="PZ46" s="357"/>
      <c r="QA46" s="357"/>
      <c r="QB46" s="357"/>
      <c r="QC46" s="357"/>
      <c r="QD46" s="357"/>
      <c r="QE46" s="357"/>
      <c r="QF46" s="357"/>
      <c r="QG46" s="357"/>
      <c r="QH46" s="357"/>
      <c r="QI46" s="357"/>
      <c r="QJ46" s="357"/>
      <c r="QK46" s="357"/>
      <c r="QL46" s="357"/>
      <c r="QM46" s="357"/>
      <c r="QN46" s="357"/>
      <c r="QO46" s="357"/>
      <c r="QP46" s="357"/>
      <c r="QQ46" s="357"/>
      <c r="QR46" s="357"/>
      <c r="QS46" s="357"/>
      <c r="QT46" s="357"/>
      <c r="QU46" s="357"/>
      <c r="QV46" s="357"/>
      <c r="QW46" s="357"/>
      <c r="QX46" s="357"/>
      <c r="QY46" s="357"/>
      <c r="QZ46" s="357"/>
      <c r="RA46" s="357"/>
      <c r="RB46" s="357"/>
      <c r="RC46" s="357"/>
      <c r="RD46" s="357"/>
      <c r="RE46" s="357"/>
      <c r="RF46" s="357"/>
      <c r="RG46" s="357"/>
      <c r="RH46" s="357"/>
      <c r="RI46" s="357"/>
      <c r="RJ46" s="357"/>
      <c r="RK46" s="357"/>
      <c r="RL46" s="357"/>
      <c r="RM46" s="357"/>
      <c r="RN46" s="357"/>
      <c r="RO46" s="357"/>
      <c r="RP46" s="357"/>
      <c r="RQ46" s="357"/>
      <c r="RR46" s="357"/>
      <c r="RS46" s="357"/>
      <c r="RT46" s="357"/>
      <c r="RU46" s="357"/>
      <c r="RV46" s="357"/>
      <c r="RW46" s="357"/>
      <c r="RX46" s="357"/>
      <c r="RY46" s="357"/>
      <c r="RZ46" s="357"/>
      <c r="SA46" s="357"/>
      <c r="SB46" s="357"/>
      <c r="SC46" s="357"/>
      <c r="SD46" s="357"/>
      <c r="SE46" s="357"/>
      <c r="SF46" s="357"/>
      <c r="SG46" s="357"/>
      <c r="SH46" s="357"/>
      <c r="SI46" s="357"/>
      <c r="SJ46" s="357"/>
      <c r="SK46" s="357"/>
      <c r="SL46" s="357"/>
      <c r="SM46" s="357"/>
      <c r="SN46" s="357"/>
      <c r="SO46" s="357"/>
    </row>
    <row r="47" spans="1:509" s="392" customFormat="1" ht="12.95" customHeight="1">
      <c r="A47" s="389"/>
      <c r="B47" s="390"/>
      <c r="C47" s="368">
        <v>34</v>
      </c>
      <c r="D47" s="719"/>
      <c r="E47" s="720"/>
      <c r="F47" s="720"/>
      <c r="G47" s="720"/>
      <c r="H47" s="720"/>
      <c r="I47" s="720"/>
      <c r="J47" s="721"/>
      <c r="K47" s="391"/>
      <c r="L47" s="378"/>
      <c r="M47" s="379"/>
      <c r="N47" s="380"/>
      <c r="O47" s="381"/>
      <c r="P47" s="382"/>
      <c r="Q47" s="383"/>
      <c r="R47" s="384"/>
      <c r="S47" s="385"/>
      <c r="T47" s="386"/>
      <c r="U47" s="390"/>
      <c r="V47" s="389"/>
      <c r="W47" s="389"/>
      <c r="X47" s="389"/>
      <c r="Y47" s="389"/>
      <c r="Z47" s="389"/>
      <c r="AA47" s="389"/>
      <c r="AB47" s="389"/>
      <c r="AC47" s="389"/>
      <c r="AD47" s="389"/>
      <c r="AE47" s="389"/>
      <c r="AF47" s="389"/>
      <c r="AG47" s="389"/>
      <c r="AH47" s="389"/>
      <c r="AI47" s="389"/>
      <c r="AJ47" s="389"/>
      <c r="AK47" s="389"/>
      <c r="AL47" s="389"/>
      <c r="AM47" s="389"/>
      <c r="AN47" s="389"/>
      <c r="AO47" s="389"/>
      <c r="AP47" s="389"/>
      <c r="AQ47" s="389"/>
      <c r="AR47" s="389"/>
      <c r="AS47" s="389"/>
      <c r="AT47" s="389"/>
      <c r="AU47" s="389"/>
      <c r="AV47" s="389"/>
      <c r="AW47" s="389"/>
      <c r="AX47" s="389"/>
      <c r="AY47" s="389"/>
      <c r="AZ47" s="389"/>
      <c r="BA47" s="389"/>
      <c r="BB47" s="389"/>
      <c r="BC47" s="389"/>
      <c r="BD47" s="389"/>
      <c r="BE47" s="389"/>
      <c r="BF47" s="389"/>
      <c r="BG47" s="389"/>
      <c r="BH47" s="389"/>
      <c r="BI47" s="389"/>
      <c r="BJ47" s="389"/>
      <c r="BK47" s="389"/>
      <c r="BL47" s="389"/>
      <c r="BM47" s="389"/>
      <c r="BN47" s="389"/>
      <c r="BO47" s="389"/>
      <c r="BP47" s="389"/>
      <c r="BQ47" s="389"/>
      <c r="BR47" s="389"/>
      <c r="BS47" s="389"/>
      <c r="BT47" s="389"/>
      <c r="BU47" s="389"/>
      <c r="BV47" s="389"/>
      <c r="BW47" s="389"/>
      <c r="BX47" s="389"/>
      <c r="BY47" s="389"/>
      <c r="BZ47" s="389"/>
      <c r="CA47" s="389"/>
      <c r="CB47" s="389"/>
      <c r="CC47" s="389"/>
      <c r="CD47" s="389"/>
      <c r="CE47" s="389"/>
      <c r="CF47" s="389"/>
      <c r="CG47" s="389"/>
      <c r="CH47" s="389"/>
      <c r="CI47" s="389"/>
      <c r="CJ47" s="389"/>
      <c r="CK47" s="389"/>
      <c r="CL47" s="389"/>
      <c r="CM47" s="389"/>
      <c r="CN47" s="389"/>
      <c r="CO47" s="389"/>
      <c r="CP47" s="389"/>
      <c r="CQ47" s="389"/>
      <c r="CR47" s="389"/>
      <c r="CS47" s="389"/>
      <c r="CT47" s="389"/>
      <c r="CU47" s="389"/>
      <c r="CV47" s="389"/>
      <c r="CW47" s="389"/>
      <c r="CX47" s="389"/>
      <c r="CY47" s="389"/>
      <c r="CZ47" s="389"/>
      <c r="DA47" s="389"/>
      <c r="DB47" s="389"/>
      <c r="DC47" s="389"/>
      <c r="DD47" s="389"/>
      <c r="DE47" s="389"/>
      <c r="DF47" s="389"/>
      <c r="DG47" s="389"/>
      <c r="DH47" s="389"/>
      <c r="DI47" s="389"/>
      <c r="DJ47" s="389"/>
      <c r="DK47" s="389"/>
      <c r="DL47" s="389"/>
      <c r="DM47" s="389"/>
      <c r="DN47" s="389"/>
      <c r="DO47" s="389"/>
      <c r="DP47" s="389"/>
      <c r="DQ47" s="389"/>
      <c r="DR47" s="389"/>
      <c r="DS47" s="389"/>
      <c r="DT47" s="389"/>
      <c r="DU47" s="389"/>
      <c r="DV47" s="389"/>
      <c r="DW47" s="389"/>
      <c r="DX47" s="389"/>
      <c r="DY47" s="389"/>
      <c r="DZ47" s="389"/>
      <c r="EA47" s="389"/>
      <c r="EB47" s="389"/>
      <c r="EC47" s="389"/>
      <c r="ED47" s="389"/>
      <c r="EE47" s="389"/>
      <c r="EF47" s="389"/>
      <c r="EG47" s="389"/>
      <c r="EH47" s="389"/>
      <c r="EI47" s="389"/>
      <c r="EJ47" s="389"/>
      <c r="EK47" s="389"/>
      <c r="EL47" s="389"/>
      <c r="EM47" s="389"/>
      <c r="EN47" s="389"/>
      <c r="EO47" s="389"/>
      <c r="EP47" s="389"/>
      <c r="EQ47" s="389"/>
      <c r="ER47" s="389"/>
      <c r="ES47" s="389"/>
      <c r="ET47" s="389"/>
      <c r="EU47" s="389"/>
      <c r="EV47" s="389"/>
      <c r="EW47" s="389"/>
      <c r="EX47" s="389"/>
      <c r="EY47" s="389"/>
      <c r="EZ47" s="389"/>
      <c r="FA47" s="389"/>
      <c r="FB47" s="389"/>
      <c r="FC47" s="389"/>
      <c r="FD47" s="389"/>
      <c r="FE47" s="389"/>
      <c r="FF47" s="389"/>
      <c r="FG47" s="389"/>
      <c r="FH47" s="389"/>
      <c r="FI47" s="389"/>
      <c r="FJ47" s="389"/>
      <c r="FK47" s="389"/>
      <c r="FL47" s="389"/>
      <c r="FM47" s="389"/>
      <c r="FN47" s="389"/>
      <c r="FO47" s="389"/>
      <c r="FP47" s="389"/>
      <c r="FQ47" s="389"/>
      <c r="FR47" s="389"/>
      <c r="FS47" s="389"/>
      <c r="FT47" s="389"/>
      <c r="FU47" s="389"/>
      <c r="FV47" s="389"/>
      <c r="FW47" s="389"/>
      <c r="FX47" s="389"/>
      <c r="FY47" s="389"/>
      <c r="FZ47" s="389"/>
      <c r="GA47" s="389"/>
      <c r="GB47" s="389"/>
      <c r="GC47" s="389"/>
      <c r="GD47" s="389"/>
      <c r="GE47" s="389"/>
      <c r="GF47" s="389"/>
      <c r="GG47" s="389"/>
      <c r="GH47" s="389"/>
      <c r="GI47" s="389"/>
      <c r="GJ47" s="389"/>
      <c r="GK47" s="389"/>
      <c r="GL47" s="389"/>
      <c r="GM47" s="389"/>
      <c r="GN47" s="389"/>
      <c r="GO47" s="389"/>
      <c r="GP47" s="389"/>
      <c r="GQ47" s="389"/>
      <c r="GR47" s="389"/>
      <c r="GS47" s="389"/>
      <c r="GT47" s="389"/>
      <c r="GU47" s="389"/>
      <c r="GV47" s="389"/>
      <c r="GW47" s="389"/>
      <c r="GX47" s="389"/>
      <c r="GY47" s="389"/>
      <c r="GZ47" s="389"/>
      <c r="HA47" s="389"/>
      <c r="HB47" s="389"/>
      <c r="HC47" s="389"/>
      <c r="HD47" s="389"/>
      <c r="HE47" s="389"/>
      <c r="HF47" s="389"/>
      <c r="HG47" s="389"/>
      <c r="HH47" s="389"/>
      <c r="HI47" s="389"/>
      <c r="HJ47" s="389"/>
      <c r="HK47" s="389"/>
      <c r="HL47" s="389"/>
      <c r="HM47" s="366"/>
      <c r="HN47" s="366"/>
      <c r="HO47" s="366"/>
      <c r="HP47" s="366"/>
      <c r="HQ47" s="366"/>
      <c r="HR47" s="366"/>
      <c r="HS47" s="366"/>
      <c r="HT47" s="366"/>
      <c r="HU47" s="389"/>
      <c r="HV47" s="389"/>
      <c r="HW47" s="389"/>
      <c r="HX47" s="389"/>
      <c r="HY47" s="389"/>
      <c r="HZ47" s="389"/>
      <c r="IA47" s="389"/>
      <c r="IB47" s="389"/>
      <c r="IC47" s="389"/>
      <c r="ID47" s="389"/>
      <c r="IE47" s="389"/>
      <c r="IF47" s="389"/>
      <c r="IG47" s="389"/>
      <c r="IH47" s="389"/>
      <c r="II47" s="389"/>
      <c r="IJ47" s="389"/>
      <c r="IK47" s="389"/>
      <c r="IL47" s="389"/>
      <c r="IM47" s="389"/>
      <c r="IN47" s="389"/>
      <c r="IO47" s="389"/>
      <c r="IP47" s="389"/>
      <c r="IQ47" s="389"/>
      <c r="IR47" s="389"/>
      <c r="IS47" s="389"/>
      <c r="IT47" s="389"/>
      <c r="IU47" s="389"/>
      <c r="IV47" s="389"/>
      <c r="IW47" s="389"/>
      <c r="IX47" s="389"/>
      <c r="IY47" s="389"/>
      <c r="IZ47" s="389"/>
      <c r="JA47" s="389"/>
      <c r="JB47" s="389"/>
      <c r="JC47" s="389"/>
      <c r="JD47" s="389"/>
      <c r="JE47" s="389"/>
      <c r="JF47" s="389"/>
      <c r="JG47" s="389"/>
      <c r="JH47" s="389"/>
      <c r="JI47" s="389"/>
      <c r="JJ47" s="389"/>
      <c r="JK47" s="389"/>
      <c r="JL47" s="389"/>
      <c r="JM47" s="389"/>
      <c r="JN47" s="389"/>
      <c r="JO47" s="389"/>
      <c r="JP47" s="389"/>
      <c r="JQ47" s="389"/>
      <c r="JR47" s="389"/>
      <c r="JS47" s="389"/>
      <c r="JT47" s="389"/>
      <c r="JU47" s="389"/>
      <c r="JV47" s="389"/>
      <c r="JW47" s="389"/>
      <c r="JX47" s="389"/>
      <c r="JY47" s="389"/>
      <c r="JZ47" s="389"/>
      <c r="KA47" s="389"/>
      <c r="KB47" s="389"/>
      <c r="KC47" s="389"/>
      <c r="KD47" s="389"/>
      <c r="KE47" s="389"/>
      <c r="KF47" s="389"/>
      <c r="KG47" s="389"/>
      <c r="KH47" s="389"/>
      <c r="KI47" s="389"/>
      <c r="KJ47" s="389"/>
      <c r="KK47" s="389"/>
      <c r="KL47" s="389"/>
      <c r="KM47" s="389"/>
      <c r="KN47" s="389"/>
      <c r="KO47" s="389"/>
      <c r="KP47" s="389"/>
      <c r="KQ47" s="389"/>
      <c r="KR47" s="389"/>
      <c r="KS47" s="389"/>
      <c r="KT47" s="389"/>
      <c r="KU47" s="389"/>
      <c r="KV47" s="389"/>
      <c r="KW47" s="389"/>
      <c r="KX47" s="389"/>
      <c r="KY47" s="389"/>
      <c r="KZ47" s="389"/>
      <c r="LA47" s="389"/>
      <c r="LB47" s="389"/>
      <c r="LC47" s="389"/>
      <c r="LD47" s="389"/>
      <c r="LE47" s="389"/>
      <c r="LF47" s="389"/>
      <c r="LG47" s="389"/>
      <c r="LH47" s="389"/>
      <c r="LI47" s="389"/>
      <c r="LJ47" s="389"/>
      <c r="LK47" s="389"/>
      <c r="LL47" s="389"/>
      <c r="LM47" s="389"/>
      <c r="LN47" s="389"/>
      <c r="LO47" s="389"/>
      <c r="LP47" s="389"/>
      <c r="LQ47" s="389"/>
      <c r="LR47" s="389"/>
      <c r="LS47" s="389"/>
      <c r="LT47" s="389"/>
      <c r="LU47" s="389"/>
      <c r="LV47" s="389"/>
      <c r="LW47" s="389"/>
      <c r="LX47" s="389"/>
      <c r="LY47" s="389"/>
      <c r="LZ47" s="389"/>
      <c r="MA47" s="389"/>
      <c r="MB47" s="389"/>
      <c r="MC47" s="389"/>
      <c r="MD47" s="389"/>
      <c r="ME47" s="389"/>
      <c r="MF47" s="389"/>
      <c r="MG47" s="389"/>
      <c r="MH47" s="389"/>
      <c r="MI47" s="389"/>
      <c r="MJ47" s="389"/>
      <c r="MK47" s="389"/>
      <c r="ML47" s="389"/>
      <c r="MM47" s="389"/>
      <c r="MN47" s="389"/>
      <c r="MO47" s="389"/>
      <c r="MP47" s="389"/>
      <c r="MQ47" s="389"/>
      <c r="MR47" s="389"/>
      <c r="MS47" s="389"/>
      <c r="MT47" s="389"/>
      <c r="MU47" s="389"/>
      <c r="MV47" s="389"/>
      <c r="MW47" s="389"/>
      <c r="MX47" s="389"/>
      <c r="MY47" s="389"/>
      <c r="MZ47" s="389"/>
      <c r="NA47" s="389"/>
      <c r="NB47" s="389"/>
      <c r="NC47" s="389"/>
      <c r="ND47" s="389"/>
      <c r="NE47" s="389"/>
      <c r="NF47" s="389"/>
      <c r="NG47" s="389"/>
      <c r="NH47" s="389"/>
      <c r="NI47" s="389"/>
      <c r="NJ47" s="389"/>
      <c r="NK47" s="389"/>
      <c r="NL47" s="389"/>
      <c r="NM47" s="389"/>
      <c r="NN47" s="389"/>
      <c r="NO47" s="389"/>
      <c r="NP47" s="389"/>
      <c r="NQ47" s="389"/>
      <c r="NR47" s="389"/>
      <c r="NS47" s="389"/>
      <c r="NT47" s="389"/>
      <c r="NU47" s="389"/>
      <c r="NV47" s="389"/>
      <c r="NW47" s="389"/>
      <c r="NX47" s="389"/>
      <c r="NY47" s="389"/>
      <c r="NZ47" s="389"/>
      <c r="OA47" s="389"/>
      <c r="OB47" s="389"/>
      <c r="OC47" s="389"/>
      <c r="OD47" s="389"/>
      <c r="OE47" s="389"/>
      <c r="OF47" s="389"/>
      <c r="OG47" s="389"/>
      <c r="OH47" s="389"/>
      <c r="OI47" s="389"/>
      <c r="OJ47" s="389"/>
      <c r="OK47" s="389"/>
      <c r="OL47" s="389"/>
      <c r="OM47" s="389"/>
      <c r="ON47" s="389"/>
      <c r="OO47" s="389"/>
      <c r="OP47" s="389"/>
      <c r="OQ47" s="389"/>
      <c r="OR47" s="389"/>
      <c r="OS47" s="389"/>
      <c r="OT47" s="389"/>
      <c r="OU47" s="389"/>
      <c r="OV47" s="389"/>
      <c r="OW47" s="389"/>
      <c r="OX47" s="389"/>
      <c r="OY47" s="389"/>
      <c r="OZ47" s="389"/>
      <c r="PA47" s="389"/>
      <c r="PB47" s="389"/>
      <c r="PC47" s="389"/>
      <c r="PD47" s="389"/>
      <c r="PE47" s="389"/>
      <c r="PF47" s="389"/>
      <c r="PG47" s="389"/>
      <c r="PH47" s="389"/>
      <c r="PI47" s="389"/>
      <c r="PJ47" s="389"/>
      <c r="PK47" s="389"/>
      <c r="PL47" s="389"/>
      <c r="PM47" s="389"/>
      <c r="PN47" s="389"/>
      <c r="PO47" s="389"/>
      <c r="PP47" s="389"/>
      <c r="PQ47" s="389"/>
      <c r="PR47" s="389"/>
      <c r="PS47" s="389"/>
      <c r="PT47" s="389"/>
      <c r="PU47" s="389"/>
      <c r="PV47" s="389"/>
      <c r="PW47" s="389"/>
      <c r="PX47" s="389"/>
      <c r="PY47" s="389"/>
      <c r="PZ47" s="389"/>
      <c r="QA47" s="389"/>
      <c r="QB47" s="389"/>
      <c r="QC47" s="389"/>
      <c r="QD47" s="389"/>
      <c r="QE47" s="389"/>
      <c r="QF47" s="389"/>
      <c r="QG47" s="389"/>
      <c r="QH47" s="389"/>
      <c r="QI47" s="389"/>
      <c r="QJ47" s="389"/>
      <c r="QK47" s="389"/>
      <c r="QL47" s="389"/>
      <c r="QM47" s="389"/>
      <c r="QN47" s="389"/>
      <c r="QO47" s="389"/>
      <c r="QP47" s="389"/>
      <c r="QQ47" s="389"/>
      <c r="QR47" s="389"/>
      <c r="QS47" s="389"/>
      <c r="QT47" s="389"/>
      <c r="QU47" s="389"/>
      <c r="QV47" s="389"/>
      <c r="QW47" s="389"/>
      <c r="QX47" s="389"/>
      <c r="QY47" s="389"/>
      <c r="QZ47" s="389"/>
      <c r="RA47" s="389"/>
      <c r="RB47" s="389"/>
      <c r="RC47" s="389"/>
      <c r="RD47" s="389"/>
      <c r="RE47" s="389"/>
      <c r="RF47" s="389"/>
      <c r="RG47" s="389"/>
      <c r="RH47" s="389"/>
      <c r="RI47" s="389"/>
      <c r="RJ47" s="389"/>
      <c r="RK47" s="389"/>
      <c r="RL47" s="389"/>
      <c r="RM47" s="389"/>
      <c r="RN47" s="389"/>
      <c r="RO47" s="389"/>
      <c r="RP47" s="389"/>
      <c r="RQ47" s="389"/>
      <c r="RR47" s="389"/>
      <c r="RS47" s="389"/>
      <c r="RT47" s="389"/>
      <c r="RU47" s="389"/>
      <c r="RV47" s="389"/>
      <c r="RW47" s="389"/>
      <c r="RX47" s="389"/>
      <c r="RY47" s="389"/>
      <c r="RZ47" s="389"/>
      <c r="SA47" s="389"/>
      <c r="SB47" s="389"/>
      <c r="SC47" s="389"/>
      <c r="SD47" s="389"/>
      <c r="SE47" s="389"/>
      <c r="SF47" s="389"/>
      <c r="SG47" s="389"/>
      <c r="SH47" s="389"/>
      <c r="SI47" s="389"/>
      <c r="SJ47" s="389"/>
      <c r="SK47" s="389"/>
      <c r="SL47" s="389"/>
      <c r="SM47" s="389"/>
      <c r="SN47" s="389"/>
      <c r="SO47" s="389"/>
    </row>
    <row r="48" spans="1:509" s="366" customFormat="1" ht="12" customHeight="1">
      <c r="B48" s="402"/>
      <c r="C48" s="368">
        <v>35</v>
      </c>
      <c r="D48" s="719"/>
      <c r="E48" s="720"/>
      <c r="F48" s="720"/>
      <c r="G48" s="720"/>
      <c r="H48" s="720"/>
      <c r="I48" s="720"/>
      <c r="J48" s="721"/>
      <c r="K48" s="402"/>
      <c r="L48" s="378"/>
      <c r="M48" s="379"/>
      <c r="N48" s="380"/>
      <c r="O48" s="381"/>
      <c r="P48" s="382"/>
      <c r="Q48" s="383"/>
      <c r="R48" s="384"/>
      <c r="S48" s="385"/>
      <c r="T48" s="386"/>
      <c r="U48" s="402"/>
    </row>
    <row r="49" spans="1:509" ht="14.1" customHeight="1" thickBot="1">
      <c r="B49" s="292"/>
      <c r="C49" s="368">
        <v>36</v>
      </c>
      <c r="D49" s="719"/>
      <c r="E49" s="720"/>
      <c r="F49" s="720"/>
      <c r="G49" s="720"/>
      <c r="H49" s="720"/>
      <c r="I49" s="720"/>
      <c r="J49" s="721"/>
      <c r="K49" s="292"/>
      <c r="L49" s="378"/>
      <c r="M49" s="379"/>
      <c r="N49" s="380"/>
      <c r="O49" s="381"/>
      <c r="P49" s="382"/>
      <c r="Q49" s="383"/>
      <c r="R49" s="384"/>
      <c r="S49" s="385"/>
      <c r="T49" s="386"/>
      <c r="U49" s="292"/>
    </row>
    <row r="50" spans="1:509" s="367" customFormat="1" ht="12.95" customHeight="1" thickBot="1">
      <c r="A50" s="357"/>
      <c r="B50" s="358"/>
      <c r="C50" s="368">
        <v>37</v>
      </c>
      <c r="D50" s="719"/>
      <c r="E50" s="720"/>
      <c r="F50" s="720"/>
      <c r="G50" s="720"/>
      <c r="H50" s="720"/>
      <c r="I50" s="720"/>
      <c r="J50" s="721"/>
      <c r="K50" s="358"/>
      <c r="L50" s="378"/>
      <c r="M50" s="379"/>
      <c r="N50" s="380"/>
      <c r="O50" s="381"/>
      <c r="P50" s="382"/>
      <c r="Q50" s="383"/>
      <c r="R50" s="384"/>
      <c r="S50" s="385"/>
      <c r="T50" s="386"/>
      <c r="U50" s="751"/>
      <c r="V50" s="752"/>
      <c r="W50" s="752"/>
      <c r="X50" s="752"/>
      <c r="Y50" s="752"/>
      <c r="Z50" s="752"/>
      <c r="AA50" s="752"/>
      <c r="AB50" s="752"/>
      <c r="AC50" s="752"/>
      <c r="AD50" s="752"/>
      <c r="AE50" s="752"/>
      <c r="AF50" s="752"/>
      <c r="AG50" s="752"/>
      <c r="AH50" s="752"/>
      <c r="AI50" s="752"/>
      <c r="AJ50" s="752"/>
      <c r="AK50" s="752"/>
      <c r="AL50" s="752"/>
      <c r="AM50" s="752"/>
      <c r="AN50" s="752"/>
      <c r="AO50" s="752"/>
      <c r="AP50" s="752"/>
      <c r="AQ50" s="752"/>
      <c r="AR50" s="752"/>
      <c r="AS50" s="752"/>
      <c r="AT50" s="752"/>
      <c r="AU50" s="752"/>
      <c r="AV50" s="752"/>
      <c r="AW50" s="752"/>
      <c r="AX50" s="752"/>
      <c r="AY50" s="752"/>
      <c r="AZ50" s="752"/>
      <c r="BA50" s="752"/>
      <c r="BB50" s="752"/>
      <c r="BC50" s="752"/>
      <c r="BD50" s="752"/>
      <c r="BE50" s="752"/>
      <c r="BF50" s="752"/>
      <c r="BG50" s="752"/>
      <c r="BH50" s="752"/>
      <c r="BI50" s="752"/>
      <c r="BJ50" s="752"/>
      <c r="BK50" s="752"/>
      <c r="BL50" s="752"/>
      <c r="BM50" s="752"/>
      <c r="BN50" s="752"/>
      <c r="BO50" s="752"/>
      <c r="BP50" s="752"/>
      <c r="BQ50" s="752"/>
      <c r="BR50" s="752"/>
      <c r="BS50" s="752"/>
      <c r="BT50" s="752"/>
      <c r="BU50" s="752"/>
      <c r="BV50" s="752"/>
      <c r="BW50" s="752"/>
      <c r="BX50" s="752"/>
      <c r="BY50" s="752"/>
      <c r="BZ50" s="752"/>
      <c r="CA50" s="752"/>
      <c r="CB50" s="752"/>
      <c r="CC50" s="752"/>
      <c r="CD50" s="752"/>
      <c r="CE50" s="752"/>
      <c r="CF50" s="752"/>
      <c r="CG50" s="752"/>
      <c r="CH50" s="752"/>
      <c r="CI50" s="752"/>
      <c r="CJ50" s="752"/>
      <c r="CK50" s="752"/>
      <c r="CL50" s="752"/>
      <c r="CM50" s="752"/>
      <c r="CN50" s="752"/>
      <c r="CO50" s="752"/>
      <c r="CP50" s="752"/>
      <c r="CQ50" s="752"/>
      <c r="CR50" s="752"/>
      <c r="CS50" s="752"/>
      <c r="CT50" s="752"/>
      <c r="CU50" s="752"/>
      <c r="CV50" s="752"/>
      <c r="CW50" s="752"/>
      <c r="CX50" s="752"/>
      <c r="CY50" s="752"/>
      <c r="CZ50" s="752"/>
      <c r="DA50" s="752"/>
      <c r="DB50" s="752"/>
      <c r="DC50" s="752"/>
      <c r="DD50" s="752"/>
      <c r="DE50" s="752"/>
      <c r="DF50" s="752"/>
      <c r="DG50" s="752"/>
      <c r="DH50" s="752"/>
      <c r="DI50" s="752"/>
      <c r="DJ50" s="752"/>
      <c r="DK50" s="752"/>
      <c r="DL50" s="752"/>
      <c r="DM50" s="752"/>
      <c r="DN50" s="752"/>
      <c r="DO50" s="752"/>
      <c r="DP50" s="752"/>
      <c r="DQ50" s="752"/>
      <c r="DR50" s="752"/>
      <c r="DS50" s="752"/>
      <c r="DT50" s="752"/>
      <c r="DU50" s="752"/>
      <c r="DV50" s="752"/>
      <c r="DW50" s="752"/>
      <c r="DX50" s="752"/>
      <c r="DY50" s="752"/>
      <c r="DZ50" s="752"/>
      <c r="EA50" s="752"/>
      <c r="EB50" s="752"/>
      <c r="EC50" s="752"/>
      <c r="ED50" s="752"/>
      <c r="EE50" s="752"/>
      <c r="EF50" s="752"/>
      <c r="EG50" s="752"/>
      <c r="EH50" s="752"/>
      <c r="EI50" s="752"/>
      <c r="EJ50" s="752"/>
      <c r="EK50" s="752"/>
      <c r="EL50" s="752"/>
      <c r="EM50" s="752"/>
      <c r="EN50" s="752"/>
      <c r="EO50" s="752"/>
      <c r="EP50" s="752"/>
      <c r="EQ50" s="752"/>
      <c r="ER50" s="752"/>
      <c r="ES50" s="752"/>
      <c r="ET50" s="752"/>
      <c r="EU50" s="752"/>
      <c r="EV50" s="752"/>
      <c r="EW50" s="752"/>
      <c r="EX50" s="752"/>
      <c r="EY50" s="752"/>
      <c r="EZ50" s="752"/>
      <c r="FA50" s="752"/>
      <c r="FB50" s="752"/>
      <c r="FC50" s="752"/>
      <c r="FD50" s="752"/>
      <c r="FE50" s="752"/>
      <c r="FF50" s="752"/>
      <c r="FG50" s="752"/>
      <c r="FH50" s="752"/>
      <c r="FI50" s="752"/>
      <c r="FJ50" s="752"/>
      <c r="FK50" s="752"/>
      <c r="FL50" s="752"/>
      <c r="FM50" s="752"/>
      <c r="FN50" s="752"/>
      <c r="FO50" s="752"/>
      <c r="FP50" s="752"/>
      <c r="FQ50" s="752"/>
      <c r="FR50" s="752"/>
      <c r="FS50" s="752"/>
      <c r="FT50" s="752"/>
      <c r="FU50" s="752"/>
      <c r="FV50" s="752"/>
      <c r="FW50" s="752"/>
      <c r="FX50" s="752"/>
      <c r="FY50" s="752"/>
      <c r="FZ50" s="752"/>
      <c r="GA50" s="752"/>
      <c r="GB50" s="752"/>
      <c r="GC50" s="752"/>
      <c r="GD50" s="752"/>
      <c r="GE50" s="752"/>
      <c r="GF50" s="752"/>
      <c r="GG50" s="752"/>
      <c r="GH50" s="752"/>
      <c r="GI50" s="752"/>
      <c r="GJ50" s="752"/>
      <c r="GK50" s="752"/>
      <c r="GL50" s="752"/>
      <c r="GM50" s="752"/>
      <c r="GN50" s="752"/>
      <c r="GO50" s="752"/>
      <c r="GP50" s="752"/>
      <c r="GQ50" s="752"/>
      <c r="GR50" s="752"/>
      <c r="GS50" s="752"/>
      <c r="GT50" s="752"/>
      <c r="GU50" s="752"/>
      <c r="GV50" s="752"/>
      <c r="GW50" s="752"/>
      <c r="GX50" s="752"/>
      <c r="GY50" s="752"/>
      <c r="GZ50" s="752"/>
      <c r="HA50" s="752"/>
      <c r="HB50" s="752"/>
      <c r="HC50" s="752"/>
      <c r="HD50" s="752"/>
      <c r="HE50" s="752"/>
      <c r="HF50" s="752"/>
      <c r="HG50" s="752"/>
      <c r="HH50" s="752"/>
      <c r="HI50" s="752"/>
      <c r="HJ50" s="752"/>
      <c r="HK50" s="752"/>
      <c r="HL50" s="752"/>
      <c r="HM50" s="366"/>
      <c r="HN50" s="366"/>
      <c r="HO50" s="366"/>
      <c r="HP50" s="366"/>
      <c r="HQ50" s="366"/>
      <c r="HR50" s="366"/>
      <c r="HS50" s="366"/>
      <c r="HT50" s="366"/>
      <c r="HU50" s="357"/>
      <c r="HV50" s="357"/>
      <c r="HW50" s="357"/>
      <c r="HX50" s="357"/>
      <c r="HY50" s="357"/>
      <c r="HZ50" s="357"/>
      <c r="IA50" s="357"/>
      <c r="IB50" s="357"/>
      <c r="IC50" s="357"/>
      <c r="ID50" s="357"/>
      <c r="IE50" s="357"/>
      <c r="IF50" s="357"/>
      <c r="IG50" s="357"/>
      <c r="IH50" s="357"/>
      <c r="II50" s="357"/>
      <c r="IJ50" s="357"/>
      <c r="IK50" s="357"/>
      <c r="IL50" s="357"/>
      <c r="IM50" s="357"/>
      <c r="IN50" s="357"/>
      <c r="IO50" s="357"/>
      <c r="IP50" s="357"/>
      <c r="IQ50" s="357"/>
      <c r="IR50" s="357"/>
      <c r="IS50" s="357"/>
      <c r="IT50" s="357"/>
      <c r="IU50" s="357"/>
      <c r="IV50" s="357"/>
      <c r="IW50" s="357"/>
      <c r="IX50" s="357"/>
      <c r="IY50" s="357"/>
      <c r="IZ50" s="357"/>
      <c r="JA50" s="357"/>
      <c r="JB50" s="357"/>
      <c r="JC50" s="357"/>
      <c r="JD50" s="357"/>
      <c r="JE50" s="357"/>
      <c r="JF50" s="357"/>
      <c r="JG50" s="357"/>
      <c r="JH50" s="357"/>
      <c r="JI50" s="357"/>
      <c r="JJ50" s="357"/>
      <c r="JK50" s="357"/>
      <c r="JL50" s="357"/>
      <c r="JM50" s="357"/>
      <c r="JN50" s="357"/>
      <c r="JO50" s="357"/>
      <c r="JP50" s="357"/>
      <c r="JQ50" s="357"/>
      <c r="JR50" s="357"/>
      <c r="JS50" s="357"/>
      <c r="JT50" s="357"/>
      <c r="JU50" s="357"/>
      <c r="JV50" s="357"/>
      <c r="JW50" s="357"/>
      <c r="JX50" s="357"/>
      <c r="JY50" s="357"/>
      <c r="JZ50" s="357"/>
      <c r="KA50" s="357"/>
      <c r="KB50" s="357"/>
      <c r="KC50" s="357"/>
      <c r="KD50" s="357"/>
      <c r="KE50" s="357"/>
      <c r="KF50" s="357"/>
      <c r="KG50" s="357"/>
      <c r="KH50" s="357"/>
      <c r="KI50" s="357"/>
      <c r="KJ50" s="357"/>
      <c r="KK50" s="357"/>
      <c r="KL50" s="357"/>
      <c r="KM50" s="357"/>
      <c r="KN50" s="357"/>
      <c r="KO50" s="357"/>
      <c r="KP50" s="357"/>
      <c r="KQ50" s="357"/>
      <c r="KR50" s="357"/>
      <c r="KS50" s="357"/>
      <c r="KT50" s="357"/>
      <c r="KU50" s="357"/>
      <c r="KV50" s="357"/>
      <c r="KW50" s="357"/>
      <c r="KX50" s="357"/>
      <c r="KY50" s="357"/>
      <c r="KZ50" s="357"/>
      <c r="LA50" s="357"/>
      <c r="LB50" s="357"/>
      <c r="LC50" s="357"/>
      <c r="LD50" s="357"/>
      <c r="LE50" s="357"/>
      <c r="LF50" s="357"/>
      <c r="LG50" s="357"/>
      <c r="LH50" s="357"/>
      <c r="LI50" s="357"/>
      <c r="LJ50" s="357"/>
      <c r="LK50" s="357"/>
      <c r="LL50" s="357"/>
      <c r="LM50" s="357"/>
      <c r="LN50" s="357"/>
      <c r="LO50" s="357"/>
      <c r="LP50" s="357"/>
      <c r="LQ50" s="357"/>
      <c r="LR50" s="357"/>
      <c r="LS50" s="357"/>
      <c r="LT50" s="357"/>
      <c r="LU50" s="357"/>
      <c r="LV50" s="357"/>
      <c r="LW50" s="357"/>
      <c r="LX50" s="357"/>
      <c r="LY50" s="357"/>
      <c r="LZ50" s="357"/>
      <c r="MA50" s="357"/>
      <c r="MB50" s="357"/>
      <c r="MC50" s="357"/>
      <c r="MD50" s="357"/>
      <c r="ME50" s="357"/>
      <c r="MF50" s="357"/>
      <c r="MG50" s="357"/>
      <c r="MH50" s="357"/>
      <c r="MI50" s="357"/>
      <c r="MJ50" s="357"/>
      <c r="MK50" s="357"/>
      <c r="ML50" s="357"/>
      <c r="MM50" s="357"/>
      <c r="MN50" s="357"/>
      <c r="MO50" s="357"/>
      <c r="MP50" s="357"/>
      <c r="MQ50" s="357"/>
      <c r="MR50" s="357"/>
      <c r="MS50" s="357"/>
      <c r="MT50" s="357"/>
      <c r="MU50" s="357"/>
      <c r="MV50" s="357"/>
      <c r="MW50" s="357"/>
      <c r="MX50" s="357"/>
      <c r="MY50" s="357"/>
      <c r="MZ50" s="357"/>
      <c r="NA50" s="357"/>
      <c r="NB50" s="357"/>
      <c r="NC50" s="357"/>
      <c r="ND50" s="357"/>
      <c r="NE50" s="357"/>
      <c r="NF50" s="357"/>
      <c r="NG50" s="357"/>
      <c r="NH50" s="357"/>
      <c r="NI50" s="357"/>
      <c r="NJ50" s="357"/>
      <c r="NK50" s="357"/>
      <c r="NL50" s="357"/>
      <c r="NM50" s="357"/>
      <c r="NN50" s="357"/>
      <c r="NO50" s="357"/>
      <c r="NP50" s="357"/>
      <c r="NQ50" s="357"/>
      <c r="NR50" s="357"/>
      <c r="NS50" s="357"/>
      <c r="NT50" s="357"/>
      <c r="NU50" s="357"/>
      <c r="NV50" s="357"/>
      <c r="NW50" s="357"/>
      <c r="NX50" s="357"/>
      <c r="NY50" s="357"/>
      <c r="NZ50" s="357"/>
      <c r="OA50" s="357"/>
      <c r="OB50" s="357"/>
      <c r="OC50" s="357"/>
      <c r="OD50" s="357"/>
      <c r="OE50" s="357"/>
      <c r="OF50" s="357"/>
      <c r="OG50" s="357"/>
      <c r="OH50" s="357"/>
      <c r="OI50" s="357"/>
      <c r="OJ50" s="357"/>
      <c r="OK50" s="357"/>
      <c r="OL50" s="357"/>
      <c r="OM50" s="357"/>
      <c r="ON50" s="357"/>
      <c r="OO50" s="357"/>
      <c r="OP50" s="357"/>
      <c r="OQ50" s="357"/>
      <c r="OR50" s="357"/>
      <c r="OS50" s="357"/>
      <c r="OT50" s="357"/>
      <c r="OU50" s="357"/>
      <c r="OV50" s="357"/>
      <c r="OW50" s="357"/>
      <c r="OX50" s="357"/>
      <c r="OY50" s="357"/>
      <c r="OZ50" s="357"/>
      <c r="PA50" s="357"/>
      <c r="PB50" s="357"/>
      <c r="PC50" s="357"/>
      <c r="PD50" s="357"/>
      <c r="PE50" s="357"/>
      <c r="PF50" s="357"/>
      <c r="PG50" s="357"/>
      <c r="PH50" s="357"/>
      <c r="PI50" s="357"/>
      <c r="PJ50" s="357"/>
      <c r="PK50" s="357"/>
      <c r="PL50" s="357"/>
      <c r="PM50" s="357"/>
      <c r="PN50" s="357"/>
      <c r="PO50" s="357"/>
      <c r="PP50" s="357"/>
      <c r="PQ50" s="357"/>
      <c r="PR50" s="357"/>
      <c r="PS50" s="357"/>
      <c r="PT50" s="357"/>
      <c r="PU50" s="357"/>
      <c r="PV50" s="357"/>
      <c r="PW50" s="357"/>
      <c r="PX50" s="357"/>
      <c r="PY50" s="357"/>
      <c r="PZ50" s="357"/>
      <c r="QA50" s="357"/>
      <c r="QB50" s="357"/>
      <c r="QC50" s="357"/>
      <c r="QD50" s="357"/>
      <c r="QE50" s="357"/>
      <c r="QF50" s="357"/>
      <c r="QG50" s="357"/>
      <c r="QH50" s="357"/>
      <c r="QI50" s="357"/>
      <c r="QJ50" s="357"/>
      <c r="QK50" s="357"/>
      <c r="QL50" s="357"/>
      <c r="QM50" s="357"/>
      <c r="QN50" s="357"/>
      <c r="QO50" s="357"/>
      <c r="QP50" s="357"/>
      <c r="QQ50" s="357"/>
      <c r="QR50" s="357"/>
      <c r="QS50" s="357"/>
      <c r="QT50" s="357"/>
      <c r="QU50" s="357"/>
      <c r="QV50" s="357"/>
      <c r="QW50" s="357"/>
      <c r="QX50" s="357"/>
      <c r="QY50" s="357"/>
      <c r="QZ50" s="357"/>
      <c r="RA50" s="357"/>
      <c r="RB50" s="357"/>
      <c r="RC50" s="357"/>
      <c r="RD50" s="357"/>
      <c r="RE50" s="357"/>
      <c r="RF50" s="357"/>
      <c r="RG50" s="357"/>
      <c r="RH50" s="357"/>
      <c r="RI50" s="357"/>
      <c r="RJ50" s="357"/>
      <c r="RK50" s="357"/>
      <c r="RL50" s="357"/>
      <c r="RM50" s="357"/>
      <c r="RN50" s="357"/>
      <c r="RO50" s="357"/>
      <c r="RP50" s="357"/>
      <c r="RQ50" s="357"/>
      <c r="RR50" s="357"/>
      <c r="RS50" s="357"/>
      <c r="RT50" s="357"/>
      <c r="RU50" s="357"/>
      <c r="RV50" s="357"/>
      <c r="RW50" s="357"/>
      <c r="RX50" s="357"/>
      <c r="RY50" s="357"/>
      <c r="RZ50" s="357"/>
      <c r="SA50" s="357"/>
      <c r="SB50" s="357"/>
      <c r="SC50" s="357"/>
      <c r="SD50" s="357"/>
      <c r="SE50" s="357"/>
      <c r="SF50" s="357"/>
      <c r="SG50" s="357"/>
      <c r="SH50" s="357"/>
      <c r="SI50" s="357"/>
      <c r="SJ50" s="357"/>
      <c r="SK50" s="357"/>
      <c r="SL50" s="357"/>
      <c r="SM50" s="357"/>
      <c r="SN50" s="357"/>
      <c r="SO50" s="357"/>
    </row>
    <row r="51" spans="1:509" s="367" customFormat="1" ht="12.95" customHeight="1" thickBot="1">
      <c r="A51" s="357"/>
      <c r="B51" s="358"/>
      <c r="C51" s="368">
        <v>38</v>
      </c>
      <c r="D51" s="719"/>
      <c r="E51" s="720"/>
      <c r="F51" s="720"/>
      <c r="G51" s="720"/>
      <c r="H51" s="720"/>
      <c r="I51" s="720"/>
      <c r="J51" s="721"/>
      <c r="K51" s="358"/>
      <c r="L51" s="378"/>
      <c r="M51" s="379"/>
      <c r="N51" s="380"/>
      <c r="O51" s="381"/>
      <c r="P51" s="382"/>
      <c r="Q51" s="383"/>
      <c r="R51" s="384"/>
      <c r="S51" s="385"/>
      <c r="T51" s="386"/>
      <c r="U51" s="751"/>
      <c r="V51" s="752"/>
      <c r="W51" s="752"/>
      <c r="X51" s="752"/>
      <c r="Y51" s="752"/>
      <c r="Z51" s="752"/>
      <c r="AA51" s="752"/>
      <c r="AB51" s="752"/>
      <c r="AC51" s="752"/>
      <c r="AD51" s="752"/>
      <c r="AE51" s="752"/>
      <c r="AF51" s="752"/>
      <c r="AG51" s="752"/>
      <c r="AH51" s="752"/>
      <c r="AI51" s="752"/>
      <c r="AJ51" s="752"/>
      <c r="AK51" s="752"/>
      <c r="AL51" s="752"/>
      <c r="AM51" s="752"/>
      <c r="AN51" s="752"/>
      <c r="AO51" s="752"/>
      <c r="AP51" s="752"/>
      <c r="AQ51" s="752"/>
      <c r="AR51" s="752"/>
      <c r="AS51" s="752"/>
      <c r="AT51" s="752"/>
      <c r="AU51" s="752"/>
      <c r="AV51" s="752"/>
      <c r="AW51" s="752"/>
      <c r="AX51" s="752"/>
      <c r="AY51" s="752"/>
      <c r="AZ51" s="752"/>
      <c r="BA51" s="752"/>
      <c r="BB51" s="752"/>
      <c r="BC51" s="752"/>
      <c r="BD51" s="752"/>
      <c r="BE51" s="752"/>
      <c r="BF51" s="752"/>
      <c r="BG51" s="752"/>
      <c r="BH51" s="752"/>
      <c r="BI51" s="752"/>
      <c r="BJ51" s="752"/>
      <c r="BK51" s="752"/>
      <c r="BL51" s="752"/>
      <c r="BM51" s="752"/>
      <c r="BN51" s="752"/>
      <c r="BO51" s="752"/>
      <c r="BP51" s="752"/>
      <c r="BQ51" s="752"/>
      <c r="BR51" s="752"/>
      <c r="BS51" s="752"/>
      <c r="BT51" s="752"/>
      <c r="BU51" s="752"/>
      <c r="BV51" s="752"/>
      <c r="BW51" s="752"/>
      <c r="BX51" s="752"/>
      <c r="BY51" s="752"/>
      <c r="BZ51" s="752"/>
      <c r="CA51" s="752"/>
      <c r="CB51" s="752"/>
      <c r="CC51" s="752"/>
      <c r="CD51" s="752"/>
      <c r="CE51" s="752"/>
      <c r="CF51" s="752"/>
      <c r="CG51" s="752"/>
      <c r="CH51" s="752"/>
      <c r="CI51" s="752"/>
      <c r="CJ51" s="752"/>
      <c r="CK51" s="752"/>
      <c r="CL51" s="752"/>
      <c r="CM51" s="752"/>
      <c r="CN51" s="752"/>
      <c r="CO51" s="752"/>
      <c r="CP51" s="752"/>
      <c r="CQ51" s="752"/>
      <c r="CR51" s="752"/>
      <c r="CS51" s="752"/>
      <c r="CT51" s="752"/>
      <c r="CU51" s="752"/>
      <c r="CV51" s="752"/>
      <c r="CW51" s="752"/>
      <c r="CX51" s="752"/>
      <c r="CY51" s="752"/>
      <c r="CZ51" s="752"/>
      <c r="DA51" s="752"/>
      <c r="DB51" s="752"/>
      <c r="DC51" s="752"/>
      <c r="DD51" s="752"/>
      <c r="DE51" s="752"/>
      <c r="DF51" s="752"/>
      <c r="DG51" s="752"/>
      <c r="DH51" s="752"/>
      <c r="DI51" s="752"/>
      <c r="DJ51" s="752"/>
      <c r="DK51" s="752"/>
      <c r="DL51" s="752"/>
      <c r="DM51" s="752"/>
      <c r="DN51" s="752"/>
      <c r="DO51" s="752"/>
      <c r="DP51" s="752"/>
      <c r="DQ51" s="752"/>
      <c r="DR51" s="752"/>
      <c r="DS51" s="752"/>
      <c r="DT51" s="752"/>
      <c r="DU51" s="752"/>
      <c r="DV51" s="752"/>
      <c r="DW51" s="752"/>
      <c r="DX51" s="752"/>
      <c r="DY51" s="752"/>
      <c r="DZ51" s="752"/>
      <c r="EA51" s="752"/>
      <c r="EB51" s="752"/>
      <c r="EC51" s="752"/>
      <c r="ED51" s="752"/>
      <c r="EE51" s="752"/>
      <c r="EF51" s="752"/>
      <c r="EG51" s="752"/>
      <c r="EH51" s="752"/>
      <c r="EI51" s="752"/>
      <c r="EJ51" s="752"/>
      <c r="EK51" s="752"/>
      <c r="EL51" s="752"/>
      <c r="EM51" s="752"/>
      <c r="EN51" s="752"/>
      <c r="EO51" s="752"/>
      <c r="EP51" s="752"/>
      <c r="EQ51" s="752"/>
      <c r="ER51" s="752"/>
      <c r="ES51" s="752"/>
      <c r="ET51" s="752"/>
      <c r="EU51" s="752"/>
      <c r="EV51" s="752"/>
      <c r="EW51" s="752"/>
      <c r="EX51" s="752"/>
      <c r="EY51" s="752"/>
      <c r="EZ51" s="752"/>
      <c r="FA51" s="752"/>
      <c r="FB51" s="752"/>
      <c r="FC51" s="752"/>
      <c r="FD51" s="752"/>
      <c r="FE51" s="752"/>
      <c r="FF51" s="752"/>
      <c r="FG51" s="752"/>
      <c r="FH51" s="752"/>
      <c r="FI51" s="752"/>
      <c r="FJ51" s="752"/>
      <c r="FK51" s="752"/>
      <c r="FL51" s="752"/>
      <c r="FM51" s="752"/>
      <c r="FN51" s="752"/>
      <c r="FO51" s="752"/>
      <c r="FP51" s="752"/>
      <c r="FQ51" s="752"/>
      <c r="FR51" s="752"/>
      <c r="FS51" s="752"/>
      <c r="FT51" s="752"/>
      <c r="FU51" s="752"/>
      <c r="FV51" s="752"/>
      <c r="FW51" s="752"/>
      <c r="FX51" s="752"/>
      <c r="FY51" s="752"/>
      <c r="FZ51" s="752"/>
      <c r="GA51" s="752"/>
      <c r="GB51" s="752"/>
      <c r="GC51" s="752"/>
      <c r="GD51" s="752"/>
      <c r="GE51" s="752"/>
      <c r="GF51" s="752"/>
      <c r="GG51" s="752"/>
      <c r="GH51" s="752"/>
      <c r="GI51" s="752"/>
      <c r="GJ51" s="752"/>
      <c r="GK51" s="752"/>
      <c r="GL51" s="752"/>
      <c r="GM51" s="752"/>
      <c r="GN51" s="752"/>
      <c r="GO51" s="752"/>
      <c r="GP51" s="752"/>
      <c r="GQ51" s="752"/>
      <c r="GR51" s="752"/>
      <c r="GS51" s="752"/>
      <c r="GT51" s="752"/>
      <c r="GU51" s="752"/>
      <c r="GV51" s="752"/>
      <c r="GW51" s="752"/>
      <c r="GX51" s="752"/>
      <c r="GY51" s="752"/>
      <c r="GZ51" s="752"/>
      <c r="HA51" s="752"/>
      <c r="HB51" s="752"/>
      <c r="HC51" s="752"/>
      <c r="HD51" s="752"/>
      <c r="HE51" s="752"/>
      <c r="HF51" s="752"/>
      <c r="HG51" s="752"/>
      <c r="HH51" s="752"/>
      <c r="HI51" s="752"/>
      <c r="HJ51" s="752"/>
      <c r="HK51" s="752"/>
      <c r="HL51" s="752"/>
      <c r="HM51" s="366"/>
      <c r="HN51" s="366"/>
      <c r="HO51" s="366"/>
      <c r="HP51" s="366"/>
      <c r="HQ51" s="366"/>
      <c r="HR51" s="366"/>
      <c r="HS51" s="366"/>
      <c r="HT51" s="366"/>
      <c r="HU51" s="357"/>
      <c r="HV51" s="357"/>
      <c r="HW51" s="357"/>
      <c r="HX51" s="357"/>
      <c r="HY51" s="357"/>
      <c r="HZ51" s="357"/>
      <c r="IA51" s="357"/>
      <c r="IB51" s="357"/>
      <c r="IC51" s="357"/>
      <c r="ID51" s="357"/>
      <c r="IE51" s="357"/>
      <c r="IF51" s="357"/>
      <c r="IG51" s="357"/>
      <c r="IH51" s="357"/>
      <c r="II51" s="357"/>
      <c r="IJ51" s="357"/>
      <c r="IK51" s="357"/>
      <c r="IL51" s="357"/>
      <c r="IM51" s="357"/>
      <c r="IN51" s="357"/>
      <c r="IO51" s="357"/>
      <c r="IP51" s="357"/>
      <c r="IQ51" s="357"/>
      <c r="IR51" s="357"/>
      <c r="IS51" s="357"/>
      <c r="IT51" s="357"/>
      <c r="IU51" s="357"/>
      <c r="IV51" s="357"/>
      <c r="IW51" s="357"/>
      <c r="IX51" s="357"/>
      <c r="IY51" s="357"/>
      <c r="IZ51" s="357"/>
      <c r="JA51" s="357"/>
      <c r="JB51" s="357"/>
      <c r="JC51" s="357"/>
      <c r="JD51" s="357"/>
      <c r="JE51" s="357"/>
      <c r="JF51" s="357"/>
      <c r="JG51" s="357"/>
      <c r="JH51" s="357"/>
      <c r="JI51" s="357"/>
      <c r="JJ51" s="357"/>
      <c r="JK51" s="357"/>
      <c r="JL51" s="357"/>
      <c r="JM51" s="357"/>
      <c r="JN51" s="357"/>
      <c r="JO51" s="357"/>
      <c r="JP51" s="357"/>
      <c r="JQ51" s="357"/>
      <c r="JR51" s="357"/>
      <c r="JS51" s="357"/>
      <c r="JT51" s="357"/>
      <c r="JU51" s="357"/>
      <c r="JV51" s="357"/>
      <c r="JW51" s="357"/>
      <c r="JX51" s="357"/>
      <c r="JY51" s="357"/>
      <c r="JZ51" s="357"/>
      <c r="KA51" s="357"/>
      <c r="KB51" s="357"/>
      <c r="KC51" s="357"/>
      <c r="KD51" s="357"/>
      <c r="KE51" s="357"/>
      <c r="KF51" s="357"/>
      <c r="KG51" s="357"/>
      <c r="KH51" s="357"/>
      <c r="KI51" s="357"/>
      <c r="KJ51" s="357"/>
      <c r="KK51" s="357"/>
      <c r="KL51" s="357"/>
      <c r="KM51" s="357"/>
      <c r="KN51" s="357"/>
      <c r="KO51" s="357"/>
      <c r="KP51" s="357"/>
      <c r="KQ51" s="357"/>
      <c r="KR51" s="357"/>
      <c r="KS51" s="357"/>
      <c r="KT51" s="357"/>
      <c r="KU51" s="357"/>
      <c r="KV51" s="357"/>
      <c r="KW51" s="357"/>
      <c r="KX51" s="357"/>
      <c r="KY51" s="357"/>
      <c r="KZ51" s="357"/>
      <c r="LA51" s="357"/>
      <c r="LB51" s="357"/>
      <c r="LC51" s="357"/>
      <c r="LD51" s="357"/>
      <c r="LE51" s="357"/>
      <c r="LF51" s="357"/>
      <c r="LG51" s="357"/>
      <c r="LH51" s="357"/>
      <c r="LI51" s="357"/>
      <c r="LJ51" s="357"/>
      <c r="LK51" s="357"/>
      <c r="LL51" s="357"/>
      <c r="LM51" s="357"/>
      <c r="LN51" s="357"/>
      <c r="LO51" s="357"/>
      <c r="LP51" s="357"/>
      <c r="LQ51" s="357"/>
      <c r="LR51" s="357"/>
      <c r="LS51" s="357"/>
      <c r="LT51" s="357"/>
      <c r="LU51" s="357"/>
      <c r="LV51" s="357"/>
      <c r="LW51" s="357"/>
      <c r="LX51" s="357"/>
      <c r="LY51" s="357"/>
      <c r="LZ51" s="357"/>
      <c r="MA51" s="357"/>
      <c r="MB51" s="357"/>
      <c r="MC51" s="357"/>
      <c r="MD51" s="357"/>
      <c r="ME51" s="357"/>
      <c r="MF51" s="357"/>
      <c r="MG51" s="357"/>
      <c r="MH51" s="357"/>
      <c r="MI51" s="357"/>
      <c r="MJ51" s="357"/>
      <c r="MK51" s="357"/>
      <c r="ML51" s="357"/>
      <c r="MM51" s="357"/>
      <c r="MN51" s="357"/>
      <c r="MO51" s="357"/>
      <c r="MP51" s="357"/>
      <c r="MQ51" s="357"/>
      <c r="MR51" s="357"/>
      <c r="MS51" s="357"/>
      <c r="MT51" s="357"/>
      <c r="MU51" s="357"/>
      <c r="MV51" s="357"/>
      <c r="MW51" s="357"/>
      <c r="MX51" s="357"/>
      <c r="MY51" s="357"/>
      <c r="MZ51" s="357"/>
      <c r="NA51" s="357"/>
      <c r="NB51" s="357"/>
      <c r="NC51" s="357"/>
      <c r="ND51" s="357"/>
      <c r="NE51" s="357"/>
      <c r="NF51" s="357"/>
      <c r="NG51" s="357"/>
      <c r="NH51" s="357"/>
      <c r="NI51" s="357"/>
      <c r="NJ51" s="357"/>
      <c r="NK51" s="357"/>
      <c r="NL51" s="357"/>
      <c r="NM51" s="357"/>
      <c r="NN51" s="357"/>
      <c r="NO51" s="357"/>
      <c r="NP51" s="357"/>
      <c r="NQ51" s="357"/>
      <c r="NR51" s="357"/>
      <c r="NS51" s="357"/>
      <c r="NT51" s="357"/>
      <c r="NU51" s="357"/>
      <c r="NV51" s="357"/>
      <c r="NW51" s="357"/>
      <c r="NX51" s="357"/>
      <c r="NY51" s="357"/>
      <c r="NZ51" s="357"/>
      <c r="OA51" s="357"/>
      <c r="OB51" s="357"/>
      <c r="OC51" s="357"/>
      <c r="OD51" s="357"/>
      <c r="OE51" s="357"/>
      <c r="OF51" s="357"/>
      <c r="OG51" s="357"/>
      <c r="OH51" s="357"/>
      <c r="OI51" s="357"/>
      <c r="OJ51" s="357"/>
      <c r="OK51" s="357"/>
      <c r="OL51" s="357"/>
      <c r="OM51" s="357"/>
      <c r="ON51" s="357"/>
      <c r="OO51" s="357"/>
      <c r="OP51" s="357"/>
      <c r="OQ51" s="357"/>
      <c r="OR51" s="357"/>
      <c r="OS51" s="357"/>
      <c r="OT51" s="357"/>
      <c r="OU51" s="357"/>
      <c r="OV51" s="357"/>
      <c r="OW51" s="357"/>
      <c r="OX51" s="357"/>
      <c r="OY51" s="357"/>
      <c r="OZ51" s="357"/>
      <c r="PA51" s="357"/>
      <c r="PB51" s="357"/>
      <c r="PC51" s="357"/>
      <c r="PD51" s="357"/>
      <c r="PE51" s="357"/>
      <c r="PF51" s="357"/>
      <c r="PG51" s="357"/>
      <c r="PH51" s="357"/>
      <c r="PI51" s="357"/>
      <c r="PJ51" s="357"/>
      <c r="PK51" s="357"/>
      <c r="PL51" s="357"/>
      <c r="PM51" s="357"/>
      <c r="PN51" s="357"/>
      <c r="PO51" s="357"/>
      <c r="PP51" s="357"/>
      <c r="PQ51" s="357"/>
      <c r="PR51" s="357"/>
      <c r="PS51" s="357"/>
      <c r="PT51" s="357"/>
      <c r="PU51" s="357"/>
      <c r="PV51" s="357"/>
      <c r="PW51" s="357"/>
      <c r="PX51" s="357"/>
      <c r="PY51" s="357"/>
      <c r="PZ51" s="357"/>
      <c r="QA51" s="357"/>
      <c r="QB51" s="357"/>
      <c r="QC51" s="357"/>
      <c r="QD51" s="357"/>
      <c r="QE51" s="357"/>
      <c r="QF51" s="357"/>
      <c r="QG51" s="357"/>
      <c r="QH51" s="357"/>
      <c r="QI51" s="357"/>
      <c r="QJ51" s="357"/>
      <c r="QK51" s="357"/>
      <c r="QL51" s="357"/>
      <c r="QM51" s="357"/>
      <c r="QN51" s="357"/>
      <c r="QO51" s="357"/>
      <c r="QP51" s="357"/>
      <c r="QQ51" s="357"/>
      <c r="QR51" s="357"/>
      <c r="QS51" s="357"/>
      <c r="QT51" s="357"/>
      <c r="QU51" s="357"/>
      <c r="QV51" s="357"/>
      <c r="QW51" s="357"/>
      <c r="QX51" s="357"/>
      <c r="QY51" s="357"/>
      <c r="QZ51" s="357"/>
      <c r="RA51" s="357"/>
      <c r="RB51" s="357"/>
      <c r="RC51" s="357"/>
      <c r="RD51" s="357"/>
      <c r="RE51" s="357"/>
      <c r="RF51" s="357"/>
      <c r="RG51" s="357"/>
      <c r="RH51" s="357"/>
      <c r="RI51" s="357"/>
      <c r="RJ51" s="357"/>
      <c r="RK51" s="357"/>
      <c r="RL51" s="357"/>
      <c r="RM51" s="357"/>
      <c r="RN51" s="357"/>
      <c r="RO51" s="357"/>
      <c r="RP51" s="357"/>
      <c r="RQ51" s="357"/>
      <c r="RR51" s="357"/>
      <c r="RS51" s="357"/>
      <c r="RT51" s="357"/>
      <c r="RU51" s="357"/>
      <c r="RV51" s="357"/>
      <c r="RW51" s="357"/>
      <c r="RX51" s="357"/>
      <c r="RY51" s="357"/>
      <c r="RZ51" s="357"/>
      <c r="SA51" s="357"/>
      <c r="SB51" s="357"/>
      <c r="SC51" s="357"/>
      <c r="SD51" s="357"/>
      <c r="SE51" s="357"/>
      <c r="SF51" s="357"/>
      <c r="SG51" s="357"/>
      <c r="SH51" s="357"/>
      <c r="SI51" s="357"/>
      <c r="SJ51" s="357"/>
      <c r="SK51" s="357"/>
      <c r="SL51" s="357"/>
      <c r="SM51" s="357"/>
      <c r="SN51" s="357"/>
      <c r="SO51" s="357"/>
    </row>
    <row r="52" spans="1:509" s="367" customFormat="1" ht="12.95" customHeight="1" thickBot="1">
      <c r="A52" s="357"/>
      <c r="B52" s="358"/>
      <c r="C52" s="368">
        <v>39</v>
      </c>
      <c r="D52" s="719"/>
      <c r="E52" s="720"/>
      <c r="F52" s="720"/>
      <c r="G52" s="720"/>
      <c r="H52" s="720"/>
      <c r="I52" s="720"/>
      <c r="J52" s="721"/>
      <c r="K52" s="358"/>
      <c r="L52" s="378"/>
      <c r="M52" s="379"/>
      <c r="N52" s="380"/>
      <c r="O52" s="381"/>
      <c r="P52" s="382"/>
      <c r="Q52" s="383"/>
      <c r="R52" s="384"/>
      <c r="S52" s="385"/>
      <c r="T52" s="386"/>
      <c r="U52" s="751"/>
      <c r="V52" s="752"/>
      <c r="W52" s="752"/>
      <c r="X52" s="752"/>
      <c r="Y52" s="752"/>
      <c r="Z52" s="752"/>
      <c r="AA52" s="752"/>
      <c r="AB52" s="752"/>
      <c r="AC52" s="752"/>
      <c r="AD52" s="752"/>
      <c r="AE52" s="752"/>
      <c r="AF52" s="752"/>
      <c r="AG52" s="752"/>
      <c r="AH52" s="752"/>
      <c r="AI52" s="752"/>
      <c r="AJ52" s="752"/>
      <c r="AK52" s="752"/>
      <c r="AL52" s="752"/>
      <c r="AM52" s="752"/>
      <c r="AN52" s="752"/>
      <c r="AO52" s="752"/>
      <c r="AP52" s="752"/>
      <c r="AQ52" s="752"/>
      <c r="AR52" s="752"/>
      <c r="AS52" s="752"/>
      <c r="AT52" s="752"/>
      <c r="AU52" s="752"/>
      <c r="AV52" s="752"/>
      <c r="AW52" s="752"/>
      <c r="AX52" s="752"/>
      <c r="AY52" s="752"/>
      <c r="AZ52" s="752"/>
      <c r="BA52" s="752"/>
      <c r="BB52" s="752"/>
      <c r="BC52" s="752"/>
      <c r="BD52" s="752"/>
      <c r="BE52" s="752"/>
      <c r="BF52" s="752"/>
      <c r="BG52" s="752"/>
      <c r="BH52" s="752"/>
      <c r="BI52" s="752"/>
      <c r="BJ52" s="752"/>
      <c r="BK52" s="752"/>
      <c r="BL52" s="752"/>
      <c r="BM52" s="752"/>
      <c r="BN52" s="752"/>
      <c r="BO52" s="752"/>
      <c r="BP52" s="752"/>
      <c r="BQ52" s="752"/>
      <c r="BR52" s="752"/>
      <c r="BS52" s="752"/>
      <c r="BT52" s="752"/>
      <c r="BU52" s="752"/>
      <c r="BV52" s="752"/>
      <c r="BW52" s="752"/>
      <c r="BX52" s="752"/>
      <c r="BY52" s="752"/>
      <c r="BZ52" s="752"/>
      <c r="CA52" s="752"/>
      <c r="CB52" s="752"/>
      <c r="CC52" s="752"/>
      <c r="CD52" s="752"/>
      <c r="CE52" s="752"/>
      <c r="CF52" s="752"/>
      <c r="CG52" s="752"/>
      <c r="CH52" s="752"/>
      <c r="CI52" s="752"/>
      <c r="CJ52" s="752"/>
      <c r="CK52" s="752"/>
      <c r="CL52" s="752"/>
      <c r="CM52" s="752"/>
      <c r="CN52" s="752"/>
      <c r="CO52" s="752"/>
      <c r="CP52" s="752"/>
      <c r="CQ52" s="752"/>
      <c r="CR52" s="752"/>
      <c r="CS52" s="752"/>
      <c r="CT52" s="752"/>
      <c r="CU52" s="752"/>
      <c r="CV52" s="752"/>
      <c r="CW52" s="752"/>
      <c r="CX52" s="752"/>
      <c r="CY52" s="752"/>
      <c r="CZ52" s="752"/>
      <c r="DA52" s="752"/>
      <c r="DB52" s="752"/>
      <c r="DC52" s="752"/>
      <c r="DD52" s="752"/>
      <c r="DE52" s="752"/>
      <c r="DF52" s="752"/>
      <c r="DG52" s="752"/>
      <c r="DH52" s="752"/>
      <c r="DI52" s="752"/>
      <c r="DJ52" s="752"/>
      <c r="DK52" s="752"/>
      <c r="DL52" s="752"/>
      <c r="DM52" s="752"/>
      <c r="DN52" s="752"/>
      <c r="DO52" s="752"/>
      <c r="DP52" s="752"/>
      <c r="DQ52" s="752"/>
      <c r="DR52" s="752"/>
      <c r="DS52" s="752"/>
      <c r="DT52" s="752"/>
      <c r="DU52" s="752"/>
      <c r="DV52" s="752"/>
      <c r="DW52" s="752"/>
      <c r="DX52" s="752"/>
      <c r="DY52" s="752"/>
      <c r="DZ52" s="752"/>
      <c r="EA52" s="752"/>
      <c r="EB52" s="752"/>
      <c r="EC52" s="752"/>
      <c r="ED52" s="752"/>
      <c r="EE52" s="752"/>
      <c r="EF52" s="752"/>
      <c r="EG52" s="752"/>
      <c r="EH52" s="752"/>
      <c r="EI52" s="752"/>
      <c r="EJ52" s="752"/>
      <c r="EK52" s="752"/>
      <c r="EL52" s="752"/>
      <c r="EM52" s="752"/>
      <c r="EN52" s="752"/>
      <c r="EO52" s="752"/>
      <c r="EP52" s="752"/>
      <c r="EQ52" s="752"/>
      <c r="ER52" s="752"/>
      <c r="ES52" s="752"/>
      <c r="ET52" s="752"/>
      <c r="EU52" s="752"/>
      <c r="EV52" s="752"/>
      <c r="EW52" s="752"/>
      <c r="EX52" s="752"/>
      <c r="EY52" s="752"/>
      <c r="EZ52" s="752"/>
      <c r="FA52" s="752"/>
      <c r="FB52" s="752"/>
      <c r="FC52" s="752"/>
      <c r="FD52" s="752"/>
      <c r="FE52" s="752"/>
      <c r="FF52" s="752"/>
      <c r="FG52" s="752"/>
      <c r="FH52" s="752"/>
      <c r="FI52" s="752"/>
      <c r="FJ52" s="752"/>
      <c r="FK52" s="752"/>
      <c r="FL52" s="752"/>
      <c r="FM52" s="752"/>
      <c r="FN52" s="752"/>
      <c r="FO52" s="752"/>
      <c r="FP52" s="752"/>
      <c r="FQ52" s="752"/>
      <c r="FR52" s="752"/>
      <c r="FS52" s="752"/>
      <c r="FT52" s="752"/>
      <c r="FU52" s="752"/>
      <c r="FV52" s="752"/>
      <c r="FW52" s="752"/>
      <c r="FX52" s="752"/>
      <c r="FY52" s="752"/>
      <c r="FZ52" s="752"/>
      <c r="GA52" s="752"/>
      <c r="GB52" s="752"/>
      <c r="GC52" s="752"/>
      <c r="GD52" s="752"/>
      <c r="GE52" s="752"/>
      <c r="GF52" s="752"/>
      <c r="GG52" s="752"/>
      <c r="GH52" s="752"/>
      <c r="GI52" s="752"/>
      <c r="GJ52" s="752"/>
      <c r="GK52" s="752"/>
      <c r="GL52" s="752"/>
      <c r="GM52" s="752"/>
      <c r="GN52" s="752"/>
      <c r="GO52" s="752"/>
      <c r="GP52" s="752"/>
      <c r="GQ52" s="752"/>
      <c r="GR52" s="752"/>
      <c r="GS52" s="752"/>
      <c r="GT52" s="752"/>
      <c r="GU52" s="752"/>
      <c r="GV52" s="752"/>
      <c r="GW52" s="752"/>
      <c r="GX52" s="752"/>
      <c r="GY52" s="752"/>
      <c r="GZ52" s="752"/>
      <c r="HA52" s="752"/>
      <c r="HB52" s="752"/>
      <c r="HC52" s="752"/>
      <c r="HD52" s="752"/>
      <c r="HE52" s="752"/>
      <c r="HF52" s="752"/>
      <c r="HG52" s="752"/>
      <c r="HH52" s="752"/>
      <c r="HI52" s="752"/>
      <c r="HJ52" s="752"/>
      <c r="HK52" s="752"/>
      <c r="HL52" s="752"/>
      <c r="HM52" s="366"/>
      <c r="HN52" s="366"/>
      <c r="HO52" s="366"/>
      <c r="HP52" s="366"/>
      <c r="HQ52" s="366"/>
      <c r="HR52" s="366"/>
      <c r="HS52" s="366"/>
      <c r="HT52" s="366"/>
      <c r="HU52" s="357"/>
      <c r="HV52" s="357"/>
      <c r="HW52" s="357"/>
      <c r="HX52" s="357"/>
      <c r="HY52" s="357"/>
      <c r="HZ52" s="357"/>
      <c r="IA52" s="357"/>
      <c r="IB52" s="357"/>
      <c r="IC52" s="357"/>
      <c r="ID52" s="357"/>
      <c r="IE52" s="357"/>
      <c r="IF52" s="357"/>
      <c r="IG52" s="357"/>
      <c r="IH52" s="357"/>
      <c r="II52" s="357"/>
      <c r="IJ52" s="357"/>
      <c r="IK52" s="357"/>
      <c r="IL52" s="357"/>
      <c r="IM52" s="357"/>
      <c r="IN52" s="357"/>
      <c r="IO52" s="357"/>
      <c r="IP52" s="357"/>
      <c r="IQ52" s="357"/>
      <c r="IR52" s="357"/>
      <c r="IS52" s="357"/>
      <c r="IT52" s="357"/>
      <c r="IU52" s="357"/>
      <c r="IV52" s="357"/>
      <c r="IW52" s="357"/>
      <c r="IX52" s="357"/>
      <c r="IY52" s="357"/>
      <c r="IZ52" s="357"/>
      <c r="JA52" s="357"/>
      <c r="JB52" s="357"/>
      <c r="JC52" s="357"/>
      <c r="JD52" s="357"/>
      <c r="JE52" s="357"/>
      <c r="JF52" s="357"/>
      <c r="JG52" s="357"/>
      <c r="JH52" s="357"/>
      <c r="JI52" s="357"/>
      <c r="JJ52" s="357"/>
      <c r="JK52" s="357"/>
      <c r="JL52" s="357"/>
      <c r="JM52" s="357"/>
      <c r="JN52" s="357"/>
      <c r="JO52" s="357"/>
      <c r="JP52" s="357"/>
      <c r="JQ52" s="357"/>
      <c r="JR52" s="357"/>
      <c r="JS52" s="357"/>
      <c r="JT52" s="357"/>
      <c r="JU52" s="357"/>
      <c r="JV52" s="357"/>
      <c r="JW52" s="357"/>
      <c r="JX52" s="357"/>
      <c r="JY52" s="357"/>
      <c r="JZ52" s="357"/>
      <c r="KA52" s="357"/>
      <c r="KB52" s="357"/>
      <c r="KC52" s="357"/>
      <c r="KD52" s="357"/>
      <c r="KE52" s="357"/>
      <c r="KF52" s="357"/>
      <c r="KG52" s="357"/>
      <c r="KH52" s="357"/>
      <c r="KI52" s="357"/>
      <c r="KJ52" s="357"/>
      <c r="KK52" s="357"/>
      <c r="KL52" s="357"/>
      <c r="KM52" s="357"/>
      <c r="KN52" s="357"/>
      <c r="KO52" s="357"/>
      <c r="KP52" s="357"/>
      <c r="KQ52" s="357"/>
      <c r="KR52" s="357"/>
      <c r="KS52" s="357"/>
      <c r="KT52" s="357"/>
      <c r="KU52" s="357"/>
      <c r="KV52" s="357"/>
      <c r="KW52" s="357"/>
      <c r="KX52" s="357"/>
      <c r="KY52" s="357"/>
      <c r="KZ52" s="357"/>
      <c r="LA52" s="357"/>
      <c r="LB52" s="357"/>
      <c r="LC52" s="357"/>
      <c r="LD52" s="357"/>
      <c r="LE52" s="357"/>
      <c r="LF52" s="357"/>
      <c r="LG52" s="357"/>
      <c r="LH52" s="357"/>
      <c r="LI52" s="357"/>
      <c r="LJ52" s="357"/>
      <c r="LK52" s="357"/>
      <c r="LL52" s="357"/>
      <c r="LM52" s="357"/>
      <c r="LN52" s="357"/>
      <c r="LO52" s="357"/>
      <c r="LP52" s="357"/>
      <c r="LQ52" s="357"/>
      <c r="LR52" s="357"/>
      <c r="LS52" s="357"/>
      <c r="LT52" s="357"/>
      <c r="LU52" s="357"/>
      <c r="LV52" s="357"/>
      <c r="LW52" s="357"/>
      <c r="LX52" s="357"/>
      <c r="LY52" s="357"/>
      <c r="LZ52" s="357"/>
      <c r="MA52" s="357"/>
      <c r="MB52" s="357"/>
      <c r="MC52" s="357"/>
      <c r="MD52" s="357"/>
      <c r="ME52" s="357"/>
      <c r="MF52" s="357"/>
      <c r="MG52" s="357"/>
      <c r="MH52" s="357"/>
      <c r="MI52" s="357"/>
      <c r="MJ52" s="357"/>
      <c r="MK52" s="357"/>
      <c r="ML52" s="357"/>
      <c r="MM52" s="357"/>
      <c r="MN52" s="357"/>
      <c r="MO52" s="357"/>
      <c r="MP52" s="357"/>
      <c r="MQ52" s="357"/>
      <c r="MR52" s="357"/>
      <c r="MS52" s="357"/>
      <c r="MT52" s="357"/>
      <c r="MU52" s="357"/>
      <c r="MV52" s="357"/>
      <c r="MW52" s="357"/>
      <c r="MX52" s="357"/>
      <c r="MY52" s="357"/>
      <c r="MZ52" s="357"/>
      <c r="NA52" s="357"/>
      <c r="NB52" s="357"/>
      <c r="NC52" s="357"/>
      <c r="ND52" s="357"/>
      <c r="NE52" s="357"/>
      <c r="NF52" s="357"/>
      <c r="NG52" s="357"/>
      <c r="NH52" s="357"/>
      <c r="NI52" s="357"/>
      <c r="NJ52" s="357"/>
      <c r="NK52" s="357"/>
      <c r="NL52" s="357"/>
      <c r="NM52" s="357"/>
      <c r="NN52" s="357"/>
      <c r="NO52" s="357"/>
      <c r="NP52" s="357"/>
      <c r="NQ52" s="357"/>
      <c r="NR52" s="357"/>
      <c r="NS52" s="357"/>
      <c r="NT52" s="357"/>
      <c r="NU52" s="357"/>
      <c r="NV52" s="357"/>
      <c r="NW52" s="357"/>
      <c r="NX52" s="357"/>
      <c r="NY52" s="357"/>
      <c r="NZ52" s="357"/>
      <c r="OA52" s="357"/>
      <c r="OB52" s="357"/>
      <c r="OC52" s="357"/>
      <c r="OD52" s="357"/>
      <c r="OE52" s="357"/>
      <c r="OF52" s="357"/>
      <c r="OG52" s="357"/>
      <c r="OH52" s="357"/>
      <c r="OI52" s="357"/>
      <c r="OJ52" s="357"/>
      <c r="OK52" s="357"/>
      <c r="OL52" s="357"/>
      <c r="OM52" s="357"/>
      <c r="ON52" s="357"/>
      <c r="OO52" s="357"/>
      <c r="OP52" s="357"/>
      <c r="OQ52" s="357"/>
      <c r="OR52" s="357"/>
      <c r="OS52" s="357"/>
      <c r="OT52" s="357"/>
      <c r="OU52" s="357"/>
      <c r="OV52" s="357"/>
      <c r="OW52" s="357"/>
      <c r="OX52" s="357"/>
      <c r="OY52" s="357"/>
      <c r="OZ52" s="357"/>
      <c r="PA52" s="357"/>
      <c r="PB52" s="357"/>
      <c r="PC52" s="357"/>
      <c r="PD52" s="357"/>
      <c r="PE52" s="357"/>
      <c r="PF52" s="357"/>
      <c r="PG52" s="357"/>
      <c r="PH52" s="357"/>
      <c r="PI52" s="357"/>
      <c r="PJ52" s="357"/>
      <c r="PK52" s="357"/>
      <c r="PL52" s="357"/>
      <c r="PM52" s="357"/>
      <c r="PN52" s="357"/>
      <c r="PO52" s="357"/>
      <c r="PP52" s="357"/>
      <c r="PQ52" s="357"/>
      <c r="PR52" s="357"/>
      <c r="PS52" s="357"/>
      <c r="PT52" s="357"/>
      <c r="PU52" s="357"/>
      <c r="PV52" s="357"/>
      <c r="PW52" s="357"/>
      <c r="PX52" s="357"/>
      <c r="PY52" s="357"/>
      <c r="PZ52" s="357"/>
      <c r="QA52" s="357"/>
      <c r="QB52" s="357"/>
      <c r="QC52" s="357"/>
      <c r="QD52" s="357"/>
      <c r="QE52" s="357"/>
      <c r="QF52" s="357"/>
      <c r="QG52" s="357"/>
      <c r="QH52" s="357"/>
      <c r="QI52" s="357"/>
      <c r="QJ52" s="357"/>
      <c r="QK52" s="357"/>
      <c r="QL52" s="357"/>
      <c r="QM52" s="357"/>
      <c r="QN52" s="357"/>
      <c r="QO52" s="357"/>
      <c r="QP52" s="357"/>
      <c r="QQ52" s="357"/>
      <c r="QR52" s="357"/>
      <c r="QS52" s="357"/>
      <c r="QT52" s="357"/>
      <c r="QU52" s="357"/>
      <c r="QV52" s="357"/>
      <c r="QW52" s="357"/>
      <c r="QX52" s="357"/>
      <c r="QY52" s="357"/>
      <c r="QZ52" s="357"/>
      <c r="RA52" s="357"/>
      <c r="RB52" s="357"/>
      <c r="RC52" s="357"/>
      <c r="RD52" s="357"/>
      <c r="RE52" s="357"/>
      <c r="RF52" s="357"/>
      <c r="RG52" s="357"/>
      <c r="RH52" s="357"/>
      <c r="RI52" s="357"/>
      <c r="RJ52" s="357"/>
      <c r="RK52" s="357"/>
      <c r="RL52" s="357"/>
      <c r="RM52" s="357"/>
      <c r="RN52" s="357"/>
      <c r="RO52" s="357"/>
      <c r="RP52" s="357"/>
      <c r="RQ52" s="357"/>
      <c r="RR52" s="357"/>
      <c r="RS52" s="357"/>
      <c r="RT52" s="357"/>
      <c r="RU52" s="357"/>
      <c r="RV52" s="357"/>
      <c r="RW52" s="357"/>
      <c r="RX52" s="357"/>
      <c r="RY52" s="357"/>
      <c r="RZ52" s="357"/>
      <c r="SA52" s="357"/>
      <c r="SB52" s="357"/>
      <c r="SC52" s="357"/>
      <c r="SD52" s="357"/>
      <c r="SE52" s="357"/>
      <c r="SF52" s="357"/>
      <c r="SG52" s="357"/>
      <c r="SH52" s="357"/>
      <c r="SI52" s="357"/>
      <c r="SJ52" s="357"/>
      <c r="SK52" s="357"/>
      <c r="SL52" s="357"/>
      <c r="SM52" s="357"/>
      <c r="SN52" s="357"/>
      <c r="SO52" s="357"/>
    </row>
    <row r="53" spans="1:509" s="367" customFormat="1" ht="12.95" customHeight="1" thickBot="1">
      <c r="A53" s="357"/>
      <c r="B53" s="358"/>
      <c r="C53" s="368">
        <v>40</v>
      </c>
      <c r="D53" s="719"/>
      <c r="E53" s="720"/>
      <c r="F53" s="720"/>
      <c r="G53" s="720"/>
      <c r="H53" s="720"/>
      <c r="I53" s="720"/>
      <c r="J53" s="721"/>
      <c r="K53" s="358"/>
      <c r="L53" s="378"/>
      <c r="M53" s="379"/>
      <c r="N53" s="380"/>
      <c r="O53" s="381"/>
      <c r="P53" s="382"/>
      <c r="Q53" s="383"/>
      <c r="R53" s="384"/>
      <c r="S53" s="385"/>
      <c r="T53" s="386"/>
      <c r="U53" s="751"/>
      <c r="V53" s="752"/>
      <c r="W53" s="752"/>
      <c r="X53" s="752"/>
      <c r="Y53" s="752"/>
      <c r="Z53" s="752"/>
      <c r="AA53" s="752"/>
      <c r="AB53" s="752"/>
      <c r="AC53" s="752"/>
      <c r="AD53" s="752"/>
      <c r="AE53" s="752"/>
      <c r="AF53" s="752"/>
      <c r="AG53" s="752"/>
      <c r="AH53" s="752"/>
      <c r="AI53" s="752"/>
      <c r="AJ53" s="752"/>
      <c r="AK53" s="752"/>
      <c r="AL53" s="752"/>
      <c r="AM53" s="752"/>
      <c r="AN53" s="752"/>
      <c r="AO53" s="752"/>
      <c r="AP53" s="752"/>
      <c r="AQ53" s="752"/>
      <c r="AR53" s="752"/>
      <c r="AS53" s="752"/>
      <c r="AT53" s="752"/>
      <c r="AU53" s="752"/>
      <c r="AV53" s="752"/>
      <c r="AW53" s="752"/>
      <c r="AX53" s="752"/>
      <c r="AY53" s="752"/>
      <c r="AZ53" s="752"/>
      <c r="BA53" s="752"/>
      <c r="BB53" s="752"/>
      <c r="BC53" s="752"/>
      <c r="BD53" s="752"/>
      <c r="BE53" s="752"/>
      <c r="BF53" s="752"/>
      <c r="BG53" s="752"/>
      <c r="BH53" s="752"/>
      <c r="BI53" s="752"/>
      <c r="BJ53" s="752"/>
      <c r="BK53" s="752"/>
      <c r="BL53" s="752"/>
      <c r="BM53" s="752"/>
      <c r="BN53" s="752"/>
      <c r="BO53" s="752"/>
      <c r="BP53" s="752"/>
      <c r="BQ53" s="752"/>
      <c r="BR53" s="752"/>
      <c r="BS53" s="752"/>
      <c r="BT53" s="752"/>
      <c r="BU53" s="752"/>
      <c r="BV53" s="752"/>
      <c r="BW53" s="752"/>
      <c r="BX53" s="752"/>
      <c r="BY53" s="752"/>
      <c r="BZ53" s="752"/>
      <c r="CA53" s="752"/>
      <c r="CB53" s="752"/>
      <c r="CC53" s="752"/>
      <c r="CD53" s="752"/>
      <c r="CE53" s="752"/>
      <c r="CF53" s="752"/>
      <c r="CG53" s="752"/>
      <c r="CH53" s="752"/>
      <c r="CI53" s="752"/>
      <c r="CJ53" s="752"/>
      <c r="CK53" s="752"/>
      <c r="CL53" s="752"/>
      <c r="CM53" s="752"/>
      <c r="CN53" s="752"/>
      <c r="CO53" s="752"/>
      <c r="CP53" s="752"/>
      <c r="CQ53" s="752"/>
      <c r="CR53" s="752"/>
      <c r="CS53" s="752"/>
      <c r="CT53" s="752"/>
      <c r="CU53" s="752"/>
      <c r="CV53" s="752"/>
      <c r="CW53" s="752"/>
      <c r="CX53" s="752"/>
      <c r="CY53" s="752"/>
      <c r="CZ53" s="752"/>
      <c r="DA53" s="752"/>
      <c r="DB53" s="752"/>
      <c r="DC53" s="752"/>
      <c r="DD53" s="752"/>
      <c r="DE53" s="752"/>
      <c r="DF53" s="752"/>
      <c r="DG53" s="752"/>
      <c r="DH53" s="752"/>
      <c r="DI53" s="752"/>
      <c r="DJ53" s="752"/>
      <c r="DK53" s="752"/>
      <c r="DL53" s="752"/>
      <c r="DM53" s="752"/>
      <c r="DN53" s="752"/>
      <c r="DO53" s="752"/>
      <c r="DP53" s="752"/>
      <c r="DQ53" s="752"/>
      <c r="DR53" s="752"/>
      <c r="DS53" s="752"/>
      <c r="DT53" s="752"/>
      <c r="DU53" s="752"/>
      <c r="DV53" s="752"/>
      <c r="DW53" s="752"/>
      <c r="DX53" s="752"/>
      <c r="DY53" s="752"/>
      <c r="DZ53" s="752"/>
      <c r="EA53" s="752"/>
      <c r="EB53" s="752"/>
      <c r="EC53" s="752"/>
      <c r="ED53" s="752"/>
      <c r="EE53" s="752"/>
      <c r="EF53" s="752"/>
      <c r="EG53" s="752"/>
      <c r="EH53" s="752"/>
      <c r="EI53" s="752"/>
      <c r="EJ53" s="752"/>
      <c r="EK53" s="752"/>
      <c r="EL53" s="752"/>
      <c r="EM53" s="752"/>
      <c r="EN53" s="752"/>
      <c r="EO53" s="752"/>
      <c r="EP53" s="752"/>
      <c r="EQ53" s="752"/>
      <c r="ER53" s="752"/>
      <c r="ES53" s="752"/>
      <c r="ET53" s="752"/>
      <c r="EU53" s="752"/>
      <c r="EV53" s="752"/>
      <c r="EW53" s="752"/>
      <c r="EX53" s="752"/>
      <c r="EY53" s="752"/>
      <c r="EZ53" s="752"/>
      <c r="FA53" s="752"/>
      <c r="FB53" s="752"/>
      <c r="FC53" s="752"/>
      <c r="FD53" s="752"/>
      <c r="FE53" s="752"/>
      <c r="FF53" s="752"/>
      <c r="FG53" s="752"/>
      <c r="FH53" s="752"/>
      <c r="FI53" s="752"/>
      <c r="FJ53" s="752"/>
      <c r="FK53" s="752"/>
      <c r="FL53" s="752"/>
      <c r="FM53" s="752"/>
      <c r="FN53" s="752"/>
      <c r="FO53" s="752"/>
      <c r="FP53" s="752"/>
      <c r="FQ53" s="752"/>
      <c r="FR53" s="752"/>
      <c r="FS53" s="752"/>
      <c r="FT53" s="752"/>
      <c r="FU53" s="752"/>
      <c r="FV53" s="752"/>
      <c r="FW53" s="752"/>
      <c r="FX53" s="752"/>
      <c r="FY53" s="752"/>
      <c r="FZ53" s="752"/>
      <c r="GA53" s="752"/>
      <c r="GB53" s="752"/>
      <c r="GC53" s="752"/>
      <c r="GD53" s="752"/>
      <c r="GE53" s="752"/>
      <c r="GF53" s="752"/>
      <c r="GG53" s="752"/>
      <c r="GH53" s="752"/>
      <c r="GI53" s="752"/>
      <c r="GJ53" s="752"/>
      <c r="GK53" s="752"/>
      <c r="GL53" s="752"/>
      <c r="GM53" s="752"/>
      <c r="GN53" s="752"/>
      <c r="GO53" s="752"/>
      <c r="GP53" s="752"/>
      <c r="GQ53" s="752"/>
      <c r="GR53" s="752"/>
      <c r="GS53" s="752"/>
      <c r="GT53" s="752"/>
      <c r="GU53" s="752"/>
      <c r="GV53" s="752"/>
      <c r="GW53" s="752"/>
      <c r="GX53" s="752"/>
      <c r="GY53" s="752"/>
      <c r="GZ53" s="752"/>
      <c r="HA53" s="752"/>
      <c r="HB53" s="752"/>
      <c r="HC53" s="752"/>
      <c r="HD53" s="752"/>
      <c r="HE53" s="752"/>
      <c r="HF53" s="752"/>
      <c r="HG53" s="752"/>
      <c r="HH53" s="752"/>
      <c r="HI53" s="752"/>
      <c r="HJ53" s="752"/>
      <c r="HK53" s="752"/>
      <c r="HL53" s="752"/>
      <c r="HM53" s="366"/>
      <c r="HN53" s="366"/>
      <c r="HO53" s="366"/>
      <c r="HP53" s="366"/>
      <c r="HQ53" s="366"/>
      <c r="HR53" s="366"/>
      <c r="HS53" s="366"/>
      <c r="HT53" s="366"/>
      <c r="HU53" s="357"/>
      <c r="HV53" s="357"/>
      <c r="HW53" s="357"/>
      <c r="HX53" s="357"/>
      <c r="HY53" s="357"/>
      <c r="HZ53" s="357"/>
      <c r="IA53" s="357"/>
      <c r="IB53" s="357"/>
      <c r="IC53" s="357"/>
      <c r="ID53" s="357"/>
      <c r="IE53" s="357"/>
      <c r="IF53" s="357"/>
      <c r="IG53" s="357"/>
      <c r="IH53" s="357"/>
      <c r="II53" s="357"/>
      <c r="IJ53" s="357"/>
      <c r="IK53" s="357"/>
      <c r="IL53" s="357"/>
      <c r="IM53" s="357"/>
      <c r="IN53" s="357"/>
      <c r="IO53" s="357"/>
      <c r="IP53" s="357"/>
      <c r="IQ53" s="357"/>
      <c r="IR53" s="357"/>
      <c r="IS53" s="357"/>
      <c r="IT53" s="357"/>
      <c r="IU53" s="357"/>
      <c r="IV53" s="357"/>
      <c r="IW53" s="357"/>
      <c r="IX53" s="357"/>
      <c r="IY53" s="357"/>
      <c r="IZ53" s="357"/>
      <c r="JA53" s="357"/>
      <c r="JB53" s="357"/>
      <c r="JC53" s="357"/>
      <c r="JD53" s="357"/>
      <c r="JE53" s="357"/>
      <c r="JF53" s="357"/>
      <c r="JG53" s="357"/>
      <c r="JH53" s="357"/>
      <c r="JI53" s="357"/>
      <c r="JJ53" s="357"/>
      <c r="JK53" s="357"/>
      <c r="JL53" s="357"/>
      <c r="JM53" s="357"/>
      <c r="JN53" s="357"/>
      <c r="JO53" s="357"/>
      <c r="JP53" s="357"/>
      <c r="JQ53" s="357"/>
      <c r="JR53" s="357"/>
      <c r="JS53" s="357"/>
      <c r="JT53" s="357"/>
      <c r="JU53" s="357"/>
      <c r="JV53" s="357"/>
      <c r="JW53" s="357"/>
      <c r="JX53" s="357"/>
      <c r="JY53" s="357"/>
      <c r="JZ53" s="357"/>
      <c r="KA53" s="357"/>
      <c r="KB53" s="357"/>
      <c r="KC53" s="357"/>
      <c r="KD53" s="357"/>
      <c r="KE53" s="357"/>
      <c r="KF53" s="357"/>
      <c r="KG53" s="357"/>
      <c r="KH53" s="357"/>
      <c r="KI53" s="357"/>
      <c r="KJ53" s="357"/>
      <c r="KK53" s="357"/>
      <c r="KL53" s="357"/>
      <c r="KM53" s="357"/>
      <c r="KN53" s="357"/>
      <c r="KO53" s="357"/>
      <c r="KP53" s="357"/>
      <c r="KQ53" s="357"/>
      <c r="KR53" s="357"/>
      <c r="KS53" s="357"/>
      <c r="KT53" s="357"/>
      <c r="KU53" s="357"/>
      <c r="KV53" s="357"/>
      <c r="KW53" s="357"/>
      <c r="KX53" s="357"/>
      <c r="KY53" s="357"/>
      <c r="KZ53" s="357"/>
      <c r="LA53" s="357"/>
      <c r="LB53" s="357"/>
      <c r="LC53" s="357"/>
      <c r="LD53" s="357"/>
      <c r="LE53" s="357"/>
      <c r="LF53" s="357"/>
      <c r="LG53" s="357"/>
      <c r="LH53" s="357"/>
      <c r="LI53" s="357"/>
      <c r="LJ53" s="357"/>
      <c r="LK53" s="357"/>
      <c r="LL53" s="357"/>
      <c r="LM53" s="357"/>
      <c r="LN53" s="357"/>
      <c r="LO53" s="357"/>
      <c r="LP53" s="357"/>
      <c r="LQ53" s="357"/>
      <c r="LR53" s="357"/>
      <c r="LS53" s="357"/>
      <c r="LT53" s="357"/>
      <c r="LU53" s="357"/>
      <c r="LV53" s="357"/>
      <c r="LW53" s="357"/>
      <c r="LX53" s="357"/>
      <c r="LY53" s="357"/>
      <c r="LZ53" s="357"/>
      <c r="MA53" s="357"/>
      <c r="MB53" s="357"/>
      <c r="MC53" s="357"/>
      <c r="MD53" s="357"/>
      <c r="ME53" s="357"/>
      <c r="MF53" s="357"/>
      <c r="MG53" s="357"/>
      <c r="MH53" s="357"/>
      <c r="MI53" s="357"/>
      <c r="MJ53" s="357"/>
      <c r="MK53" s="357"/>
      <c r="ML53" s="357"/>
      <c r="MM53" s="357"/>
      <c r="MN53" s="357"/>
      <c r="MO53" s="357"/>
      <c r="MP53" s="357"/>
      <c r="MQ53" s="357"/>
      <c r="MR53" s="357"/>
      <c r="MS53" s="357"/>
      <c r="MT53" s="357"/>
      <c r="MU53" s="357"/>
      <c r="MV53" s="357"/>
      <c r="MW53" s="357"/>
      <c r="MX53" s="357"/>
      <c r="MY53" s="357"/>
      <c r="MZ53" s="357"/>
      <c r="NA53" s="357"/>
      <c r="NB53" s="357"/>
      <c r="NC53" s="357"/>
      <c r="ND53" s="357"/>
      <c r="NE53" s="357"/>
      <c r="NF53" s="357"/>
      <c r="NG53" s="357"/>
      <c r="NH53" s="357"/>
      <c r="NI53" s="357"/>
      <c r="NJ53" s="357"/>
      <c r="NK53" s="357"/>
      <c r="NL53" s="357"/>
      <c r="NM53" s="357"/>
      <c r="NN53" s="357"/>
      <c r="NO53" s="357"/>
      <c r="NP53" s="357"/>
      <c r="NQ53" s="357"/>
      <c r="NR53" s="357"/>
      <c r="NS53" s="357"/>
      <c r="NT53" s="357"/>
      <c r="NU53" s="357"/>
      <c r="NV53" s="357"/>
      <c r="NW53" s="357"/>
      <c r="NX53" s="357"/>
      <c r="NY53" s="357"/>
      <c r="NZ53" s="357"/>
      <c r="OA53" s="357"/>
      <c r="OB53" s="357"/>
      <c r="OC53" s="357"/>
      <c r="OD53" s="357"/>
      <c r="OE53" s="357"/>
      <c r="OF53" s="357"/>
      <c r="OG53" s="357"/>
      <c r="OH53" s="357"/>
      <c r="OI53" s="357"/>
      <c r="OJ53" s="357"/>
      <c r="OK53" s="357"/>
      <c r="OL53" s="357"/>
      <c r="OM53" s="357"/>
      <c r="ON53" s="357"/>
      <c r="OO53" s="357"/>
      <c r="OP53" s="357"/>
      <c r="OQ53" s="357"/>
      <c r="OR53" s="357"/>
      <c r="OS53" s="357"/>
      <c r="OT53" s="357"/>
      <c r="OU53" s="357"/>
      <c r="OV53" s="357"/>
      <c r="OW53" s="357"/>
      <c r="OX53" s="357"/>
      <c r="OY53" s="357"/>
      <c r="OZ53" s="357"/>
      <c r="PA53" s="357"/>
      <c r="PB53" s="357"/>
      <c r="PC53" s="357"/>
      <c r="PD53" s="357"/>
      <c r="PE53" s="357"/>
      <c r="PF53" s="357"/>
      <c r="PG53" s="357"/>
      <c r="PH53" s="357"/>
      <c r="PI53" s="357"/>
      <c r="PJ53" s="357"/>
      <c r="PK53" s="357"/>
      <c r="PL53" s="357"/>
      <c r="PM53" s="357"/>
      <c r="PN53" s="357"/>
      <c r="PO53" s="357"/>
      <c r="PP53" s="357"/>
      <c r="PQ53" s="357"/>
      <c r="PR53" s="357"/>
      <c r="PS53" s="357"/>
      <c r="PT53" s="357"/>
      <c r="PU53" s="357"/>
      <c r="PV53" s="357"/>
      <c r="PW53" s="357"/>
      <c r="PX53" s="357"/>
      <c r="PY53" s="357"/>
      <c r="PZ53" s="357"/>
      <c r="QA53" s="357"/>
      <c r="QB53" s="357"/>
      <c r="QC53" s="357"/>
      <c r="QD53" s="357"/>
      <c r="QE53" s="357"/>
      <c r="QF53" s="357"/>
      <c r="QG53" s="357"/>
      <c r="QH53" s="357"/>
      <c r="QI53" s="357"/>
      <c r="QJ53" s="357"/>
      <c r="QK53" s="357"/>
      <c r="QL53" s="357"/>
      <c r="QM53" s="357"/>
      <c r="QN53" s="357"/>
      <c r="QO53" s="357"/>
      <c r="QP53" s="357"/>
      <c r="QQ53" s="357"/>
      <c r="QR53" s="357"/>
      <c r="QS53" s="357"/>
      <c r="QT53" s="357"/>
      <c r="QU53" s="357"/>
      <c r="QV53" s="357"/>
      <c r="QW53" s="357"/>
      <c r="QX53" s="357"/>
      <c r="QY53" s="357"/>
      <c r="QZ53" s="357"/>
      <c r="RA53" s="357"/>
      <c r="RB53" s="357"/>
      <c r="RC53" s="357"/>
      <c r="RD53" s="357"/>
      <c r="RE53" s="357"/>
      <c r="RF53" s="357"/>
      <c r="RG53" s="357"/>
      <c r="RH53" s="357"/>
      <c r="RI53" s="357"/>
      <c r="RJ53" s="357"/>
      <c r="RK53" s="357"/>
      <c r="RL53" s="357"/>
      <c r="RM53" s="357"/>
      <c r="RN53" s="357"/>
      <c r="RO53" s="357"/>
      <c r="RP53" s="357"/>
      <c r="RQ53" s="357"/>
      <c r="RR53" s="357"/>
      <c r="RS53" s="357"/>
      <c r="RT53" s="357"/>
      <c r="RU53" s="357"/>
      <c r="RV53" s="357"/>
      <c r="RW53" s="357"/>
      <c r="RX53" s="357"/>
      <c r="RY53" s="357"/>
      <c r="RZ53" s="357"/>
      <c r="SA53" s="357"/>
      <c r="SB53" s="357"/>
      <c r="SC53" s="357"/>
      <c r="SD53" s="357"/>
      <c r="SE53" s="357"/>
      <c r="SF53" s="357"/>
      <c r="SG53" s="357"/>
      <c r="SH53" s="357"/>
      <c r="SI53" s="357"/>
      <c r="SJ53" s="357"/>
      <c r="SK53" s="357"/>
      <c r="SL53" s="357"/>
      <c r="SM53" s="357"/>
      <c r="SN53" s="357"/>
      <c r="SO53" s="357"/>
    </row>
    <row r="54" spans="1:509" s="367" customFormat="1" ht="12" customHeight="1" thickBot="1">
      <c r="A54" s="357"/>
      <c r="B54" s="358"/>
      <c r="C54" s="368">
        <v>41</v>
      </c>
      <c r="D54" s="719"/>
      <c r="E54" s="720"/>
      <c r="F54" s="720"/>
      <c r="G54" s="720"/>
      <c r="H54" s="720"/>
      <c r="I54" s="720"/>
      <c r="J54" s="721"/>
      <c r="K54" s="358"/>
      <c r="L54" s="378"/>
      <c r="M54" s="379"/>
      <c r="N54" s="380"/>
      <c r="O54" s="381"/>
      <c r="P54" s="382"/>
      <c r="Q54" s="383"/>
      <c r="R54" s="384"/>
      <c r="S54" s="385"/>
      <c r="T54" s="386"/>
      <c r="U54" s="751"/>
      <c r="V54" s="752"/>
      <c r="W54" s="752"/>
      <c r="X54" s="752"/>
      <c r="Y54" s="752"/>
      <c r="Z54" s="752"/>
      <c r="AA54" s="752"/>
      <c r="AB54" s="752"/>
      <c r="AC54" s="752"/>
      <c r="AD54" s="752"/>
      <c r="AE54" s="752"/>
      <c r="AF54" s="752"/>
      <c r="AG54" s="752"/>
      <c r="AH54" s="752"/>
      <c r="AI54" s="752"/>
      <c r="AJ54" s="752"/>
      <c r="AK54" s="752"/>
      <c r="AL54" s="752"/>
      <c r="AM54" s="752"/>
      <c r="AN54" s="752"/>
      <c r="AO54" s="752"/>
      <c r="AP54" s="752"/>
      <c r="AQ54" s="752"/>
      <c r="AR54" s="752"/>
      <c r="AS54" s="752"/>
      <c r="AT54" s="752"/>
      <c r="AU54" s="752"/>
      <c r="AV54" s="752"/>
      <c r="AW54" s="752"/>
      <c r="AX54" s="752"/>
      <c r="AY54" s="752"/>
      <c r="AZ54" s="752"/>
      <c r="BA54" s="752"/>
      <c r="BB54" s="752"/>
      <c r="BC54" s="752"/>
      <c r="BD54" s="752"/>
      <c r="BE54" s="752"/>
      <c r="BF54" s="752"/>
      <c r="BG54" s="752"/>
      <c r="BH54" s="752"/>
      <c r="BI54" s="752"/>
      <c r="BJ54" s="752"/>
      <c r="BK54" s="752"/>
      <c r="BL54" s="752"/>
      <c r="BM54" s="752"/>
      <c r="BN54" s="752"/>
      <c r="BO54" s="752"/>
      <c r="BP54" s="752"/>
      <c r="BQ54" s="752"/>
      <c r="BR54" s="752"/>
      <c r="BS54" s="752"/>
      <c r="BT54" s="752"/>
      <c r="BU54" s="752"/>
      <c r="BV54" s="752"/>
      <c r="BW54" s="752"/>
      <c r="BX54" s="752"/>
      <c r="BY54" s="752"/>
      <c r="BZ54" s="752"/>
      <c r="CA54" s="752"/>
      <c r="CB54" s="752"/>
      <c r="CC54" s="752"/>
      <c r="CD54" s="752"/>
      <c r="CE54" s="752"/>
      <c r="CF54" s="752"/>
      <c r="CG54" s="752"/>
      <c r="CH54" s="752"/>
      <c r="CI54" s="752"/>
      <c r="CJ54" s="752"/>
      <c r="CK54" s="752"/>
      <c r="CL54" s="752"/>
      <c r="CM54" s="752"/>
      <c r="CN54" s="752"/>
      <c r="CO54" s="752"/>
      <c r="CP54" s="752"/>
      <c r="CQ54" s="752"/>
      <c r="CR54" s="752"/>
      <c r="CS54" s="752"/>
      <c r="CT54" s="752"/>
      <c r="CU54" s="752"/>
      <c r="CV54" s="752"/>
      <c r="CW54" s="752"/>
      <c r="CX54" s="752"/>
      <c r="CY54" s="752"/>
      <c r="CZ54" s="752"/>
      <c r="DA54" s="752"/>
      <c r="DB54" s="752"/>
      <c r="DC54" s="752"/>
      <c r="DD54" s="752"/>
      <c r="DE54" s="752"/>
      <c r="DF54" s="752"/>
      <c r="DG54" s="752"/>
      <c r="DH54" s="752"/>
      <c r="DI54" s="752"/>
      <c r="DJ54" s="752"/>
      <c r="DK54" s="752"/>
      <c r="DL54" s="752"/>
      <c r="DM54" s="752"/>
      <c r="DN54" s="752"/>
      <c r="DO54" s="752"/>
      <c r="DP54" s="752"/>
      <c r="DQ54" s="752"/>
      <c r="DR54" s="752"/>
      <c r="DS54" s="752"/>
      <c r="DT54" s="752"/>
      <c r="DU54" s="752"/>
      <c r="DV54" s="752"/>
      <c r="DW54" s="752"/>
      <c r="DX54" s="752"/>
      <c r="DY54" s="752"/>
      <c r="DZ54" s="752"/>
      <c r="EA54" s="752"/>
      <c r="EB54" s="752"/>
      <c r="EC54" s="752"/>
      <c r="ED54" s="752"/>
      <c r="EE54" s="752"/>
      <c r="EF54" s="752"/>
      <c r="EG54" s="752"/>
      <c r="EH54" s="752"/>
      <c r="EI54" s="752"/>
      <c r="EJ54" s="752"/>
      <c r="EK54" s="752"/>
      <c r="EL54" s="752"/>
      <c r="EM54" s="752"/>
      <c r="EN54" s="752"/>
      <c r="EO54" s="752"/>
      <c r="EP54" s="752"/>
      <c r="EQ54" s="752"/>
      <c r="ER54" s="752"/>
      <c r="ES54" s="752"/>
      <c r="ET54" s="752"/>
      <c r="EU54" s="752"/>
      <c r="EV54" s="752"/>
      <c r="EW54" s="752"/>
      <c r="EX54" s="752"/>
      <c r="EY54" s="752"/>
      <c r="EZ54" s="752"/>
      <c r="FA54" s="752"/>
      <c r="FB54" s="752"/>
      <c r="FC54" s="752"/>
      <c r="FD54" s="752"/>
      <c r="FE54" s="752"/>
      <c r="FF54" s="752"/>
      <c r="FG54" s="752"/>
      <c r="FH54" s="752"/>
      <c r="FI54" s="752"/>
      <c r="FJ54" s="752"/>
      <c r="FK54" s="752"/>
      <c r="FL54" s="752"/>
      <c r="FM54" s="752"/>
      <c r="FN54" s="752"/>
      <c r="FO54" s="752"/>
      <c r="FP54" s="752"/>
      <c r="FQ54" s="752"/>
      <c r="FR54" s="752"/>
      <c r="FS54" s="752"/>
      <c r="FT54" s="752"/>
      <c r="FU54" s="752"/>
      <c r="FV54" s="752"/>
      <c r="FW54" s="752"/>
      <c r="FX54" s="752"/>
      <c r="FY54" s="752"/>
      <c r="FZ54" s="752"/>
      <c r="GA54" s="752"/>
      <c r="GB54" s="752"/>
      <c r="GC54" s="752"/>
      <c r="GD54" s="752"/>
      <c r="GE54" s="752"/>
      <c r="GF54" s="752"/>
      <c r="GG54" s="752"/>
      <c r="GH54" s="752"/>
      <c r="GI54" s="752"/>
      <c r="GJ54" s="752"/>
      <c r="GK54" s="752"/>
      <c r="GL54" s="752"/>
      <c r="GM54" s="752"/>
      <c r="GN54" s="752"/>
      <c r="GO54" s="752"/>
      <c r="GP54" s="752"/>
      <c r="GQ54" s="752"/>
      <c r="GR54" s="752"/>
      <c r="GS54" s="752"/>
      <c r="GT54" s="752"/>
      <c r="GU54" s="752"/>
      <c r="GV54" s="752"/>
      <c r="GW54" s="752"/>
      <c r="GX54" s="752"/>
      <c r="GY54" s="752"/>
      <c r="GZ54" s="752"/>
      <c r="HA54" s="752"/>
      <c r="HB54" s="752"/>
      <c r="HC54" s="752"/>
      <c r="HD54" s="752"/>
      <c r="HE54" s="752"/>
      <c r="HF54" s="752"/>
      <c r="HG54" s="752"/>
      <c r="HH54" s="752"/>
      <c r="HI54" s="752"/>
      <c r="HJ54" s="752"/>
      <c r="HK54" s="752"/>
      <c r="HL54" s="752"/>
      <c r="HM54" s="366"/>
      <c r="HN54" s="366"/>
      <c r="HO54" s="366"/>
      <c r="HP54" s="366"/>
      <c r="HQ54" s="366"/>
      <c r="HR54" s="366"/>
      <c r="HS54" s="366"/>
      <c r="HT54" s="366"/>
      <c r="HU54" s="357"/>
      <c r="HV54" s="357"/>
      <c r="HW54" s="357"/>
      <c r="HX54" s="357"/>
      <c r="HY54" s="357"/>
      <c r="HZ54" s="357"/>
      <c r="IA54" s="357"/>
      <c r="IB54" s="357"/>
      <c r="IC54" s="357"/>
      <c r="ID54" s="357"/>
      <c r="IE54" s="357"/>
      <c r="IF54" s="357"/>
      <c r="IG54" s="357"/>
      <c r="IH54" s="357"/>
      <c r="II54" s="357"/>
      <c r="IJ54" s="357"/>
      <c r="IK54" s="357"/>
      <c r="IL54" s="357"/>
      <c r="IM54" s="357"/>
      <c r="IN54" s="357"/>
      <c r="IO54" s="357"/>
      <c r="IP54" s="357"/>
      <c r="IQ54" s="357"/>
      <c r="IR54" s="357"/>
      <c r="IS54" s="357"/>
      <c r="IT54" s="357"/>
      <c r="IU54" s="357"/>
      <c r="IV54" s="357"/>
      <c r="IW54" s="357"/>
      <c r="IX54" s="357"/>
      <c r="IY54" s="357"/>
      <c r="IZ54" s="357"/>
      <c r="JA54" s="357"/>
      <c r="JB54" s="357"/>
      <c r="JC54" s="357"/>
      <c r="JD54" s="357"/>
      <c r="JE54" s="357"/>
      <c r="JF54" s="357"/>
      <c r="JG54" s="357"/>
      <c r="JH54" s="357"/>
      <c r="JI54" s="357"/>
      <c r="JJ54" s="357"/>
      <c r="JK54" s="357"/>
      <c r="JL54" s="357"/>
      <c r="JM54" s="357"/>
      <c r="JN54" s="357"/>
      <c r="JO54" s="357"/>
      <c r="JP54" s="357"/>
      <c r="JQ54" s="357"/>
      <c r="JR54" s="357"/>
      <c r="JS54" s="357"/>
      <c r="JT54" s="357"/>
      <c r="JU54" s="357"/>
      <c r="JV54" s="357"/>
      <c r="JW54" s="357"/>
      <c r="JX54" s="357"/>
      <c r="JY54" s="357"/>
      <c r="JZ54" s="357"/>
      <c r="KA54" s="357"/>
      <c r="KB54" s="357"/>
      <c r="KC54" s="357"/>
      <c r="KD54" s="357"/>
      <c r="KE54" s="357"/>
      <c r="KF54" s="357"/>
      <c r="KG54" s="357"/>
      <c r="KH54" s="357"/>
      <c r="KI54" s="357"/>
      <c r="KJ54" s="357"/>
      <c r="KK54" s="357"/>
      <c r="KL54" s="357"/>
      <c r="KM54" s="357"/>
      <c r="KN54" s="357"/>
      <c r="KO54" s="357"/>
      <c r="KP54" s="357"/>
      <c r="KQ54" s="357"/>
      <c r="KR54" s="357"/>
      <c r="KS54" s="357"/>
      <c r="KT54" s="357"/>
      <c r="KU54" s="357"/>
      <c r="KV54" s="357"/>
      <c r="KW54" s="357"/>
      <c r="KX54" s="357"/>
      <c r="KY54" s="357"/>
      <c r="KZ54" s="357"/>
      <c r="LA54" s="357"/>
      <c r="LB54" s="357"/>
      <c r="LC54" s="357"/>
      <c r="LD54" s="357"/>
      <c r="LE54" s="357"/>
      <c r="LF54" s="357"/>
      <c r="LG54" s="357"/>
      <c r="LH54" s="357"/>
      <c r="LI54" s="357"/>
      <c r="LJ54" s="357"/>
      <c r="LK54" s="357"/>
      <c r="LL54" s="357"/>
      <c r="LM54" s="357"/>
      <c r="LN54" s="357"/>
      <c r="LO54" s="357"/>
      <c r="LP54" s="357"/>
      <c r="LQ54" s="357"/>
      <c r="LR54" s="357"/>
      <c r="LS54" s="357"/>
      <c r="LT54" s="357"/>
      <c r="LU54" s="357"/>
      <c r="LV54" s="357"/>
      <c r="LW54" s="357"/>
      <c r="LX54" s="357"/>
      <c r="LY54" s="357"/>
      <c r="LZ54" s="357"/>
      <c r="MA54" s="357"/>
      <c r="MB54" s="357"/>
      <c r="MC54" s="357"/>
      <c r="MD54" s="357"/>
      <c r="ME54" s="357"/>
      <c r="MF54" s="357"/>
      <c r="MG54" s="357"/>
      <c r="MH54" s="357"/>
      <c r="MI54" s="357"/>
      <c r="MJ54" s="357"/>
      <c r="MK54" s="357"/>
      <c r="ML54" s="357"/>
      <c r="MM54" s="357"/>
      <c r="MN54" s="357"/>
      <c r="MO54" s="357"/>
      <c r="MP54" s="357"/>
      <c r="MQ54" s="357"/>
      <c r="MR54" s="357"/>
      <c r="MS54" s="357"/>
      <c r="MT54" s="357"/>
      <c r="MU54" s="357"/>
      <c r="MV54" s="357"/>
      <c r="MW54" s="357"/>
      <c r="MX54" s="357"/>
      <c r="MY54" s="357"/>
      <c r="MZ54" s="357"/>
      <c r="NA54" s="357"/>
      <c r="NB54" s="357"/>
      <c r="NC54" s="357"/>
      <c r="ND54" s="357"/>
      <c r="NE54" s="357"/>
      <c r="NF54" s="357"/>
      <c r="NG54" s="357"/>
      <c r="NH54" s="357"/>
      <c r="NI54" s="357"/>
      <c r="NJ54" s="357"/>
      <c r="NK54" s="357"/>
      <c r="NL54" s="357"/>
      <c r="NM54" s="357"/>
      <c r="NN54" s="357"/>
      <c r="NO54" s="357"/>
      <c r="NP54" s="357"/>
      <c r="NQ54" s="357"/>
      <c r="NR54" s="357"/>
      <c r="NS54" s="357"/>
      <c r="NT54" s="357"/>
      <c r="NU54" s="357"/>
      <c r="NV54" s="357"/>
      <c r="NW54" s="357"/>
      <c r="NX54" s="357"/>
      <c r="NY54" s="357"/>
      <c r="NZ54" s="357"/>
      <c r="OA54" s="357"/>
      <c r="OB54" s="357"/>
      <c r="OC54" s="357"/>
      <c r="OD54" s="357"/>
      <c r="OE54" s="357"/>
      <c r="OF54" s="357"/>
      <c r="OG54" s="357"/>
      <c r="OH54" s="357"/>
      <c r="OI54" s="357"/>
      <c r="OJ54" s="357"/>
      <c r="OK54" s="357"/>
      <c r="OL54" s="357"/>
      <c r="OM54" s="357"/>
      <c r="ON54" s="357"/>
      <c r="OO54" s="357"/>
      <c r="OP54" s="357"/>
      <c r="OQ54" s="357"/>
      <c r="OR54" s="357"/>
      <c r="OS54" s="357"/>
      <c r="OT54" s="357"/>
      <c r="OU54" s="357"/>
      <c r="OV54" s="357"/>
      <c r="OW54" s="357"/>
      <c r="OX54" s="357"/>
      <c r="OY54" s="357"/>
      <c r="OZ54" s="357"/>
      <c r="PA54" s="357"/>
      <c r="PB54" s="357"/>
      <c r="PC54" s="357"/>
      <c r="PD54" s="357"/>
      <c r="PE54" s="357"/>
      <c r="PF54" s="357"/>
      <c r="PG54" s="357"/>
      <c r="PH54" s="357"/>
      <c r="PI54" s="357"/>
      <c r="PJ54" s="357"/>
      <c r="PK54" s="357"/>
      <c r="PL54" s="357"/>
      <c r="PM54" s="357"/>
      <c r="PN54" s="357"/>
      <c r="PO54" s="357"/>
      <c r="PP54" s="357"/>
      <c r="PQ54" s="357"/>
      <c r="PR54" s="357"/>
      <c r="PS54" s="357"/>
      <c r="PT54" s="357"/>
      <c r="PU54" s="357"/>
      <c r="PV54" s="357"/>
      <c r="PW54" s="357"/>
      <c r="PX54" s="357"/>
      <c r="PY54" s="357"/>
      <c r="PZ54" s="357"/>
      <c r="QA54" s="357"/>
      <c r="QB54" s="357"/>
      <c r="QC54" s="357"/>
      <c r="QD54" s="357"/>
      <c r="QE54" s="357"/>
      <c r="QF54" s="357"/>
      <c r="QG54" s="357"/>
      <c r="QH54" s="357"/>
      <c r="QI54" s="357"/>
      <c r="QJ54" s="357"/>
      <c r="QK54" s="357"/>
      <c r="QL54" s="357"/>
      <c r="QM54" s="357"/>
      <c r="QN54" s="357"/>
      <c r="QO54" s="357"/>
      <c r="QP54" s="357"/>
      <c r="QQ54" s="357"/>
      <c r="QR54" s="357"/>
      <c r="QS54" s="357"/>
      <c r="QT54" s="357"/>
      <c r="QU54" s="357"/>
      <c r="QV54" s="357"/>
      <c r="QW54" s="357"/>
      <c r="QX54" s="357"/>
      <c r="QY54" s="357"/>
      <c r="QZ54" s="357"/>
      <c r="RA54" s="357"/>
      <c r="RB54" s="357"/>
      <c r="RC54" s="357"/>
      <c r="RD54" s="357"/>
      <c r="RE54" s="357"/>
      <c r="RF54" s="357"/>
      <c r="RG54" s="357"/>
      <c r="RH54" s="357"/>
      <c r="RI54" s="357"/>
      <c r="RJ54" s="357"/>
      <c r="RK54" s="357"/>
      <c r="RL54" s="357"/>
      <c r="RM54" s="357"/>
      <c r="RN54" s="357"/>
      <c r="RO54" s="357"/>
      <c r="RP54" s="357"/>
      <c r="RQ54" s="357"/>
      <c r="RR54" s="357"/>
      <c r="RS54" s="357"/>
      <c r="RT54" s="357"/>
      <c r="RU54" s="357"/>
      <c r="RV54" s="357"/>
      <c r="RW54" s="357"/>
      <c r="RX54" s="357"/>
      <c r="RY54" s="357"/>
      <c r="RZ54" s="357"/>
      <c r="SA54" s="357"/>
      <c r="SB54" s="357"/>
      <c r="SC54" s="357"/>
      <c r="SD54" s="357"/>
      <c r="SE54" s="357"/>
      <c r="SF54" s="357"/>
      <c r="SG54" s="357"/>
      <c r="SH54" s="357"/>
      <c r="SI54" s="357"/>
      <c r="SJ54" s="357"/>
      <c r="SK54" s="357"/>
      <c r="SL54" s="357"/>
      <c r="SM54" s="357"/>
      <c r="SN54" s="357"/>
      <c r="SO54" s="357"/>
    </row>
    <row r="55" spans="1:509" s="367" customFormat="1" ht="12.95" customHeight="1" thickBot="1">
      <c r="A55" s="357"/>
      <c r="B55" s="358"/>
      <c r="C55" s="368">
        <v>42</v>
      </c>
      <c r="D55" s="719"/>
      <c r="E55" s="720"/>
      <c r="F55" s="720"/>
      <c r="G55" s="720"/>
      <c r="H55" s="720"/>
      <c r="I55" s="720"/>
      <c r="J55" s="721"/>
      <c r="K55" s="358"/>
      <c r="L55" s="378"/>
      <c r="M55" s="379"/>
      <c r="N55" s="380"/>
      <c r="O55" s="381"/>
      <c r="P55" s="382"/>
      <c r="Q55" s="383"/>
      <c r="R55" s="384"/>
      <c r="S55" s="385"/>
      <c r="T55" s="386"/>
      <c r="U55" s="751"/>
      <c r="V55" s="752"/>
      <c r="W55" s="752"/>
      <c r="X55" s="752"/>
      <c r="Y55" s="752"/>
      <c r="Z55" s="752"/>
      <c r="AA55" s="752"/>
      <c r="AB55" s="752"/>
      <c r="AC55" s="752"/>
      <c r="AD55" s="752"/>
      <c r="AE55" s="752"/>
      <c r="AF55" s="752"/>
      <c r="AG55" s="752"/>
      <c r="AH55" s="752"/>
      <c r="AI55" s="752"/>
      <c r="AJ55" s="752"/>
      <c r="AK55" s="752"/>
      <c r="AL55" s="752"/>
      <c r="AM55" s="752"/>
      <c r="AN55" s="752"/>
      <c r="AO55" s="752"/>
      <c r="AP55" s="752"/>
      <c r="AQ55" s="752"/>
      <c r="AR55" s="752"/>
      <c r="AS55" s="752"/>
      <c r="AT55" s="752"/>
      <c r="AU55" s="752"/>
      <c r="AV55" s="752"/>
      <c r="AW55" s="752"/>
      <c r="AX55" s="752"/>
      <c r="AY55" s="752"/>
      <c r="AZ55" s="752"/>
      <c r="BA55" s="752"/>
      <c r="BB55" s="752"/>
      <c r="BC55" s="752"/>
      <c r="BD55" s="752"/>
      <c r="BE55" s="752"/>
      <c r="BF55" s="752"/>
      <c r="BG55" s="752"/>
      <c r="BH55" s="752"/>
      <c r="BI55" s="752"/>
      <c r="BJ55" s="752"/>
      <c r="BK55" s="752"/>
      <c r="BL55" s="752"/>
      <c r="BM55" s="752"/>
      <c r="BN55" s="752"/>
      <c r="BO55" s="752"/>
      <c r="BP55" s="752"/>
      <c r="BQ55" s="752"/>
      <c r="BR55" s="752"/>
      <c r="BS55" s="752"/>
      <c r="BT55" s="752"/>
      <c r="BU55" s="752"/>
      <c r="BV55" s="752"/>
      <c r="BW55" s="752"/>
      <c r="BX55" s="752"/>
      <c r="BY55" s="752"/>
      <c r="BZ55" s="752"/>
      <c r="CA55" s="752"/>
      <c r="CB55" s="752"/>
      <c r="CC55" s="752"/>
      <c r="CD55" s="752"/>
      <c r="CE55" s="752"/>
      <c r="CF55" s="752"/>
      <c r="CG55" s="752"/>
      <c r="CH55" s="752"/>
      <c r="CI55" s="752"/>
      <c r="CJ55" s="752"/>
      <c r="CK55" s="752"/>
      <c r="CL55" s="752"/>
      <c r="CM55" s="752"/>
      <c r="CN55" s="752"/>
      <c r="CO55" s="752"/>
      <c r="CP55" s="752"/>
      <c r="CQ55" s="752"/>
      <c r="CR55" s="752"/>
      <c r="CS55" s="752"/>
      <c r="CT55" s="752"/>
      <c r="CU55" s="752"/>
      <c r="CV55" s="752"/>
      <c r="CW55" s="752"/>
      <c r="CX55" s="752"/>
      <c r="CY55" s="752"/>
      <c r="CZ55" s="752"/>
      <c r="DA55" s="752"/>
      <c r="DB55" s="752"/>
      <c r="DC55" s="752"/>
      <c r="DD55" s="752"/>
      <c r="DE55" s="752"/>
      <c r="DF55" s="752"/>
      <c r="DG55" s="752"/>
      <c r="DH55" s="752"/>
      <c r="DI55" s="752"/>
      <c r="DJ55" s="752"/>
      <c r="DK55" s="752"/>
      <c r="DL55" s="752"/>
      <c r="DM55" s="752"/>
      <c r="DN55" s="752"/>
      <c r="DO55" s="752"/>
      <c r="DP55" s="752"/>
      <c r="DQ55" s="752"/>
      <c r="DR55" s="752"/>
      <c r="DS55" s="752"/>
      <c r="DT55" s="752"/>
      <c r="DU55" s="752"/>
      <c r="DV55" s="752"/>
      <c r="DW55" s="752"/>
      <c r="DX55" s="752"/>
      <c r="DY55" s="752"/>
      <c r="DZ55" s="752"/>
      <c r="EA55" s="752"/>
      <c r="EB55" s="752"/>
      <c r="EC55" s="752"/>
      <c r="ED55" s="752"/>
      <c r="EE55" s="752"/>
      <c r="EF55" s="752"/>
      <c r="EG55" s="752"/>
      <c r="EH55" s="752"/>
      <c r="EI55" s="752"/>
      <c r="EJ55" s="752"/>
      <c r="EK55" s="752"/>
      <c r="EL55" s="752"/>
      <c r="EM55" s="752"/>
      <c r="EN55" s="752"/>
      <c r="EO55" s="752"/>
      <c r="EP55" s="752"/>
      <c r="EQ55" s="752"/>
      <c r="ER55" s="752"/>
      <c r="ES55" s="752"/>
      <c r="ET55" s="752"/>
      <c r="EU55" s="752"/>
      <c r="EV55" s="752"/>
      <c r="EW55" s="752"/>
      <c r="EX55" s="752"/>
      <c r="EY55" s="752"/>
      <c r="EZ55" s="752"/>
      <c r="FA55" s="752"/>
      <c r="FB55" s="752"/>
      <c r="FC55" s="752"/>
      <c r="FD55" s="752"/>
      <c r="FE55" s="752"/>
      <c r="FF55" s="752"/>
      <c r="FG55" s="752"/>
      <c r="FH55" s="752"/>
      <c r="FI55" s="752"/>
      <c r="FJ55" s="752"/>
      <c r="FK55" s="752"/>
      <c r="FL55" s="752"/>
      <c r="FM55" s="752"/>
      <c r="FN55" s="752"/>
      <c r="FO55" s="752"/>
      <c r="FP55" s="752"/>
      <c r="FQ55" s="752"/>
      <c r="FR55" s="752"/>
      <c r="FS55" s="752"/>
      <c r="FT55" s="752"/>
      <c r="FU55" s="752"/>
      <c r="FV55" s="752"/>
      <c r="FW55" s="752"/>
      <c r="FX55" s="752"/>
      <c r="FY55" s="752"/>
      <c r="FZ55" s="752"/>
      <c r="GA55" s="752"/>
      <c r="GB55" s="752"/>
      <c r="GC55" s="752"/>
      <c r="GD55" s="752"/>
      <c r="GE55" s="752"/>
      <c r="GF55" s="752"/>
      <c r="GG55" s="752"/>
      <c r="GH55" s="752"/>
      <c r="GI55" s="752"/>
      <c r="GJ55" s="752"/>
      <c r="GK55" s="752"/>
      <c r="GL55" s="752"/>
      <c r="GM55" s="752"/>
      <c r="GN55" s="752"/>
      <c r="GO55" s="752"/>
      <c r="GP55" s="752"/>
      <c r="GQ55" s="752"/>
      <c r="GR55" s="752"/>
      <c r="GS55" s="752"/>
      <c r="GT55" s="752"/>
      <c r="GU55" s="752"/>
      <c r="GV55" s="752"/>
      <c r="GW55" s="752"/>
      <c r="GX55" s="752"/>
      <c r="GY55" s="752"/>
      <c r="GZ55" s="752"/>
      <c r="HA55" s="752"/>
      <c r="HB55" s="752"/>
      <c r="HC55" s="752"/>
      <c r="HD55" s="752"/>
      <c r="HE55" s="752"/>
      <c r="HF55" s="752"/>
      <c r="HG55" s="752"/>
      <c r="HH55" s="752"/>
      <c r="HI55" s="752"/>
      <c r="HJ55" s="752"/>
      <c r="HK55" s="752"/>
      <c r="HL55" s="752"/>
      <c r="HM55" s="366"/>
      <c r="HN55" s="366"/>
      <c r="HO55" s="366"/>
      <c r="HP55" s="366"/>
      <c r="HQ55" s="366"/>
      <c r="HR55" s="366"/>
      <c r="HS55" s="366"/>
      <c r="HT55" s="366"/>
      <c r="HU55" s="357"/>
      <c r="HV55" s="357"/>
      <c r="HW55" s="357"/>
      <c r="HX55" s="357"/>
      <c r="HY55" s="357"/>
      <c r="HZ55" s="357"/>
      <c r="IA55" s="357"/>
      <c r="IB55" s="357"/>
      <c r="IC55" s="357"/>
      <c r="ID55" s="357"/>
      <c r="IE55" s="357"/>
      <c r="IF55" s="357"/>
      <c r="IG55" s="357"/>
      <c r="IH55" s="357"/>
      <c r="II55" s="357"/>
      <c r="IJ55" s="357"/>
      <c r="IK55" s="357"/>
      <c r="IL55" s="357"/>
      <c r="IM55" s="357"/>
      <c r="IN55" s="357"/>
      <c r="IO55" s="357"/>
      <c r="IP55" s="357"/>
      <c r="IQ55" s="357"/>
      <c r="IR55" s="357"/>
      <c r="IS55" s="357"/>
      <c r="IT55" s="357"/>
      <c r="IU55" s="357"/>
      <c r="IV55" s="357"/>
      <c r="IW55" s="357"/>
      <c r="IX55" s="357"/>
      <c r="IY55" s="357"/>
      <c r="IZ55" s="357"/>
      <c r="JA55" s="357"/>
      <c r="JB55" s="357"/>
      <c r="JC55" s="357"/>
      <c r="JD55" s="357"/>
      <c r="JE55" s="357"/>
      <c r="JF55" s="357"/>
      <c r="JG55" s="357"/>
      <c r="JH55" s="357"/>
      <c r="JI55" s="357"/>
      <c r="JJ55" s="357"/>
      <c r="JK55" s="357"/>
      <c r="JL55" s="357"/>
      <c r="JM55" s="357"/>
      <c r="JN55" s="357"/>
      <c r="JO55" s="357"/>
      <c r="JP55" s="357"/>
      <c r="JQ55" s="357"/>
      <c r="JR55" s="357"/>
      <c r="JS55" s="357"/>
      <c r="JT55" s="357"/>
      <c r="JU55" s="357"/>
      <c r="JV55" s="357"/>
      <c r="JW55" s="357"/>
      <c r="JX55" s="357"/>
      <c r="JY55" s="357"/>
      <c r="JZ55" s="357"/>
      <c r="KA55" s="357"/>
      <c r="KB55" s="357"/>
      <c r="KC55" s="357"/>
      <c r="KD55" s="357"/>
      <c r="KE55" s="357"/>
      <c r="KF55" s="357"/>
      <c r="KG55" s="357"/>
      <c r="KH55" s="357"/>
      <c r="KI55" s="357"/>
      <c r="KJ55" s="357"/>
      <c r="KK55" s="357"/>
      <c r="KL55" s="357"/>
      <c r="KM55" s="357"/>
      <c r="KN55" s="357"/>
      <c r="KO55" s="357"/>
      <c r="KP55" s="357"/>
      <c r="KQ55" s="357"/>
      <c r="KR55" s="357"/>
      <c r="KS55" s="357"/>
      <c r="KT55" s="357"/>
      <c r="KU55" s="357"/>
      <c r="KV55" s="357"/>
      <c r="KW55" s="357"/>
      <c r="KX55" s="357"/>
      <c r="KY55" s="357"/>
      <c r="KZ55" s="357"/>
      <c r="LA55" s="357"/>
      <c r="LB55" s="357"/>
      <c r="LC55" s="357"/>
      <c r="LD55" s="357"/>
      <c r="LE55" s="357"/>
      <c r="LF55" s="357"/>
      <c r="LG55" s="357"/>
      <c r="LH55" s="357"/>
      <c r="LI55" s="357"/>
      <c r="LJ55" s="357"/>
      <c r="LK55" s="357"/>
      <c r="LL55" s="357"/>
      <c r="LM55" s="357"/>
      <c r="LN55" s="357"/>
      <c r="LO55" s="357"/>
      <c r="LP55" s="357"/>
      <c r="LQ55" s="357"/>
      <c r="LR55" s="357"/>
      <c r="LS55" s="357"/>
      <c r="LT55" s="357"/>
      <c r="LU55" s="357"/>
      <c r="LV55" s="357"/>
      <c r="LW55" s="357"/>
      <c r="LX55" s="357"/>
      <c r="LY55" s="357"/>
      <c r="LZ55" s="357"/>
      <c r="MA55" s="357"/>
      <c r="MB55" s="357"/>
      <c r="MC55" s="357"/>
      <c r="MD55" s="357"/>
      <c r="ME55" s="357"/>
      <c r="MF55" s="357"/>
      <c r="MG55" s="357"/>
      <c r="MH55" s="357"/>
      <c r="MI55" s="357"/>
      <c r="MJ55" s="357"/>
      <c r="MK55" s="357"/>
      <c r="ML55" s="357"/>
      <c r="MM55" s="357"/>
      <c r="MN55" s="357"/>
      <c r="MO55" s="357"/>
      <c r="MP55" s="357"/>
      <c r="MQ55" s="357"/>
      <c r="MR55" s="357"/>
      <c r="MS55" s="357"/>
      <c r="MT55" s="357"/>
      <c r="MU55" s="357"/>
      <c r="MV55" s="357"/>
      <c r="MW55" s="357"/>
      <c r="MX55" s="357"/>
      <c r="MY55" s="357"/>
      <c r="MZ55" s="357"/>
      <c r="NA55" s="357"/>
      <c r="NB55" s="357"/>
      <c r="NC55" s="357"/>
      <c r="ND55" s="357"/>
      <c r="NE55" s="357"/>
      <c r="NF55" s="357"/>
      <c r="NG55" s="357"/>
      <c r="NH55" s="357"/>
      <c r="NI55" s="357"/>
      <c r="NJ55" s="357"/>
      <c r="NK55" s="357"/>
      <c r="NL55" s="357"/>
      <c r="NM55" s="357"/>
      <c r="NN55" s="357"/>
      <c r="NO55" s="357"/>
      <c r="NP55" s="357"/>
      <c r="NQ55" s="357"/>
      <c r="NR55" s="357"/>
      <c r="NS55" s="357"/>
      <c r="NT55" s="357"/>
      <c r="NU55" s="357"/>
      <c r="NV55" s="357"/>
      <c r="NW55" s="357"/>
      <c r="NX55" s="357"/>
      <c r="NY55" s="357"/>
      <c r="NZ55" s="357"/>
      <c r="OA55" s="357"/>
      <c r="OB55" s="357"/>
      <c r="OC55" s="357"/>
      <c r="OD55" s="357"/>
      <c r="OE55" s="357"/>
      <c r="OF55" s="357"/>
      <c r="OG55" s="357"/>
      <c r="OH55" s="357"/>
      <c r="OI55" s="357"/>
      <c r="OJ55" s="357"/>
      <c r="OK55" s="357"/>
      <c r="OL55" s="357"/>
      <c r="OM55" s="357"/>
      <c r="ON55" s="357"/>
      <c r="OO55" s="357"/>
      <c r="OP55" s="357"/>
      <c r="OQ55" s="357"/>
      <c r="OR55" s="357"/>
      <c r="OS55" s="357"/>
      <c r="OT55" s="357"/>
      <c r="OU55" s="357"/>
      <c r="OV55" s="357"/>
      <c r="OW55" s="357"/>
      <c r="OX55" s="357"/>
      <c r="OY55" s="357"/>
      <c r="OZ55" s="357"/>
      <c r="PA55" s="357"/>
      <c r="PB55" s="357"/>
      <c r="PC55" s="357"/>
      <c r="PD55" s="357"/>
      <c r="PE55" s="357"/>
      <c r="PF55" s="357"/>
      <c r="PG55" s="357"/>
      <c r="PH55" s="357"/>
      <c r="PI55" s="357"/>
      <c r="PJ55" s="357"/>
      <c r="PK55" s="357"/>
      <c r="PL55" s="357"/>
      <c r="PM55" s="357"/>
      <c r="PN55" s="357"/>
      <c r="PO55" s="357"/>
      <c r="PP55" s="357"/>
      <c r="PQ55" s="357"/>
      <c r="PR55" s="357"/>
      <c r="PS55" s="357"/>
      <c r="PT55" s="357"/>
      <c r="PU55" s="357"/>
      <c r="PV55" s="357"/>
      <c r="PW55" s="357"/>
      <c r="PX55" s="357"/>
      <c r="PY55" s="357"/>
      <c r="PZ55" s="357"/>
      <c r="QA55" s="357"/>
      <c r="QB55" s="357"/>
      <c r="QC55" s="357"/>
      <c r="QD55" s="357"/>
      <c r="QE55" s="357"/>
      <c r="QF55" s="357"/>
      <c r="QG55" s="357"/>
      <c r="QH55" s="357"/>
      <c r="QI55" s="357"/>
      <c r="QJ55" s="357"/>
      <c r="QK55" s="357"/>
      <c r="QL55" s="357"/>
      <c r="QM55" s="357"/>
      <c r="QN55" s="357"/>
      <c r="QO55" s="357"/>
      <c r="QP55" s="357"/>
      <c r="QQ55" s="357"/>
      <c r="QR55" s="357"/>
      <c r="QS55" s="357"/>
      <c r="QT55" s="357"/>
      <c r="QU55" s="357"/>
      <c r="QV55" s="357"/>
      <c r="QW55" s="357"/>
      <c r="QX55" s="357"/>
      <c r="QY55" s="357"/>
      <c r="QZ55" s="357"/>
      <c r="RA55" s="357"/>
      <c r="RB55" s="357"/>
      <c r="RC55" s="357"/>
      <c r="RD55" s="357"/>
      <c r="RE55" s="357"/>
      <c r="RF55" s="357"/>
      <c r="RG55" s="357"/>
      <c r="RH55" s="357"/>
      <c r="RI55" s="357"/>
      <c r="RJ55" s="357"/>
      <c r="RK55" s="357"/>
      <c r="RL55" s="357"/>
      <c r="RM55" s="357"/>
      <c r="RN55" s="357"/>
      <c r="RO55" s="357"/>
      <c r="RP55" s="357"/>
      <c r="RQ55" s="357"/>
      <c r="RR55" s="357"/>
      <c r="RS55" s="357"/>
      <c r="RT55" s="357"/>
      <c r="RU55" s="357"/>
      <c r="RV55" s="357"/>
      <c r="RW55" s="357"/>
      <c r="RX55" s="357"/>
      <c r="RY55" s="357"/>
      <c r="RZ55" s="357"/>
      <c r="SA55" s="357"/>
      <c r="SB55" s="357"/>
      <c r="SC55" s="357"/>
      <c r="SD55" s="357"/>
      <c r="SE55" s="357"/>
      <c r="SF55" s="357"/>
      <c r="SG55" s="357"/>
      <c r="SH55" s="357"/>
      <c r="SI55" s="357"/>
      <c r="SJ55" s="357"/>
      <c r="SK55" s="357"/>
      <c r="SL55" s="357"/>
      <c r="SM55" s="357"/>
      <c r="SN55" s="357"/>
      <c r="SO55" s="357"/>
    </row>
    <row r="56" spans="1:509" s="392" customFormat="1" ht="12.95" customHeight="1">
      <c r="A56" s="389"/>
      <c r="B56" s="390"/>
      <c r="C56" s="368">
        <v>43</v>
      </c>
      <c r="D56" s="719"/>
      <c r="E56" s="720"/>
      <c r="F56" s="720"/>
      <c r="G56" s="720"/>
      <c r="H56" s="720"/>
      <c r="I56" s="720"/>
      <c r="J56" s="721"/>
      <c r="K56" s="391"/>
      <c r="L56" s="378"/>
      <c r="M56" s="379"/>
      <c r="N56" s="380"/>
      <c r="O56" s="381"/>
      <c r="P56" s="382"/>
      <c r="Q56" s="383"/>
      <c r="R56" s="384"/>
      <c r="S56" s="385"/>
      <c r="T56" s="386"/>
      <c r="U56" s="390"/>
      <c r="V56" s="389"/>
      <c r="W56" s="389"/>
      <c r="X56" s="389"/>
      <c r="Y56" s="389"/>
      <c r="Z56" s="389"/>
      <c r="AA56" s="389"/>
      <c r="AB56" s="389"/>
      <c r="AC56" s="389"/>
      <c r="AD56" s="389"/>
      <c r="AE56" s="389"/>
      <c r="AF56" s="389"/>
      <c r="AG56" s="389"/>
      <c r="AH56" s="389"/>
      <c r="AI56" s="389"/>
      <c r="AJ56" s="389"/>
      <c r="AK56" s="389"/>
      <c r="AL56" s="389"/>
      <c r="AM56" s="389"/>
      <c r="AN56" s="389"/>
      <c r="AO56" s="389"/>
      <c r="AP56" s="389"/>
      <c r="AQ56" s="389"/>
      <c r="AR56" s="389"/>
      <c r="AS56" s="389"/>
      <c r="AT56" s="389"/>
      <c r="AU56" s="389"/>
      <c r="AV56" s="389"/>
      <c r="AW56" s="389"/>
      <c r="AX56" s="389"/>
      <c r="AY56" s="389"/>
      <c r="AZ56" s="389"/>
      <c r="BA56" s="389"/>
      <c r="BB56" s="389"/>
      <c r="BC56" s="389"/>
      <c r="BD56" s="389"/>
      <c r="BE56" s="389"/>
      <c r="BF56" s="389"/>
      <c r="BG56" s="389"/>
      <c r="BH56" s="389"/>
      <c r="BI56" s="389"/>
      <c r="BJ56" s="389"/>
      <c r="BK56" s="389"/>
      <c r="BL56" s="389"/>
      <c r="BM56" s="389"/>
      <c r="BN56" s="389"/>
      <c r="BO56" s="389"/>
      <c r="BP56" s="389"/>
      <c r="BQ56" s="389"/>
      <c r="BR56" s="389"/>
      <c r="BS56" s="389"/>
      <c r="BT56" s="389"/>
      <c r="BU56" s="389"/>
      <c r="BV56" s="389"/>
      <c r="BW56" s="389"/>
      <c r="BX56" s="389"/>
      <c r="BY56" s="389"/>
      <c r="BZ56" s="389"/>
      <c r="CA56" s="389"/>
      <c r="CB56" s="389"/>
      <c r="CC56" s="389"/>
      <c r="CD56" s="389"/>
      <c r="CE56" s="389"/>
      <c r="CF56" s="389"/>
      <c r="CG56" s="389"/>
      <c r="CH56" s="389"/>
      <c r="CI56" s="389"/>
      <c r="CJ56" s="389"/>
      <c r="CK56" s="389"/>
      <c r="CL56" s="389"/>
      <c r="CM56" s="389"/>
      <c r="CN56" s="389"/>
      <c r="CO56" s="389"/>
      <c r="CP56" s="389"/>
      <c r="CQ56" s="389"/>
      <c r="CR56" s="389"/>
      <c r="CS56" s="389"/>
      <c r="CT56" s="389"/>
      <c r="CU56" s="389"/>
      <c r="CV56" s="389"/>
      <c r="CW56" s="389"/>
      <c r="CX56" s="389"/>
      <c r="CY56" s="389"/>
      <c r="CZ56" s="389"/>
      <c r="DA56" s="389"/>
      <c r="DB56" s="389"/>
      <c r="DC56" s="389"/>
      <c r="DD56" s="389"/>
      <c r="DE56" s="389"/>
      <c r="DF56" s="389"/>
      <c r="DG56" s="389"/>
      <c r="DH56" s="389"/>
      <c r="DI56" s="389"/>
      <c r="DJ56" s="389"/>
      <c r="DK56" s="389"/>
      <c r="DL56" s="389"/>
      <c r="DM56" s="389"/>
      <c r="DN56" s="389"/>
      <c r="DO56" s="389"/>
      <c r="DP56" s="389"/>
      <c r="DQ56" s="389"/>
      <c r="DR56" s="389"/>
      <c r="DS56" s="389"/>
      <c r="DT56" s="389"/>
      <c r="DU56" s="389"/>
      <c r="DV56" s="389"/>
      <c r="DW56" s="389"/>
      <c r="DX56" s="389"/>
      <c r="DY56" s="389"/>
      <c r="DZ56" s="389"/>
      <c r="EA56" s="389"/>
      <c r="EB56" s="389"/>
      <c r="EC56" s="389"/>
      <c r="ED56" s="389"/>
      <c r="EE56" s="389"/>
      <c r="EF56" s="389"/>
      <c r="EG56" s="389"/>
      <c r="EH56" s="389"/>
      <c r="EI56" s="389"/>
      <c r="EJ56" s="389"/>
      <c r="EK56" s="389"/>
      <c r="EL56" s="389"/>
      <c r="EM56" s="389"/>
      <c r="EN56" s="389"/>
      <c r="EO56" s="389"/>
      <c r="EP56" s="389"/>
      <c r="EQ56" s="389"/>
      <c r="ER56" s="389"/>
      <c r="ES56" s="389"/>
      <c r="ET56" s="389"/>
      <c r="EU56" s="389"/>
      <c r="EV56" s="389"/>
      <c r="EW56" s="389"/>
      <c r="EX56" s="389"/>
      <c r="EY56" s="389"/>
      <c r="EZ56" s="389"/>
      <c r="FA56" s="389"/>
      <c r="FB56" s="389"/>
      <c r="FC56" s="389"/>
      <c r="FD56" s="389"/>
      <c r="FE56" s="389"/>
      <c r="FF56" s="389"/>
      <c r="FG56" s="389"/>
      <c r="FH56" s="389"/>
      <c r="FI56" s="389"/>
      <c r="FJ56" s="389"/>
      <c r="FK56" s="389"/>
      <c r="FL56" s="389"/>
      <c r="FM56" s="389"/>
      <c r="FN56" s="389"/>
      <c r="FO56" s="389"/>
      <c r="FP56" s="389"/>
      <c r="FQ56" s="389"/>
      <c r="FR56" s="389"/>
      <c r="FS56" s="389"/>
      <c r="FT56" s="389"/>
      <c r="FU56" s="389"/>
      <c r="FV56" s="389"/>
      <c r="FW56" s="389"/>
      <c r="FX56" s="389"/>
      <c r="FY56" s="389"/>
      <c r="FZ56" s="389"/>
      <c r="GA56" s="389"/>
      <c r="GB56" s="389"/>
      <c r="GC56" s="389"/>
      <c r="GD56" s="389"/>
      <c r="GE56" s="389"/>
      <c r="GF56" s="389"/>
      <c r="GG56" s="389"/>
      <c r="GH56" s="389"/>
      <c r="GI56" s="389"/>
      <c r="GJ56" s="389"/>
      <c r="GK56" s="389"/>
      <c r="GL56" s="389"/>
      <c r="GM56" s="389"/>
      <c r="GN56" s="389"/>
      <c r="GO56" s="389"/>
      <c r="GP56" s="389"/>
      <c r="GQ56" s="389"/>
      <c r="GR56" s="389"/>
      <c r="GS56" s="389"/>
      <c r="GT56" s="389"/>
      <c r="GU56" s="389"/>
      <c r="GV56" s="389"/>
      <c r="GW56" s="389"/>
      <c r="GX56" s="389"/>
      <c r="GY56" s="389"/>
      <c r="GZ56" s="389"/>
      <c r="HA56" s="389"/>
      <c r="HB56" s="389"/>
      <c r="HC56" s="389"/>
      <c r="HD56" s="389"/>
      <c r="HE56" s="389"/>
      <c r="HF56" s="389"/>
      <c r="HG56" s="389"/>
      <c r="HH56" s="389"/>
      <c r="HI56" s="389"/>
      <c r="HJ56" s="389"/>
      <c r="HK56" s="389"/>
      <c r="HL56" s="389"/>
      <c r="HM56" s="366"/>
      <c r="HN56" s="366"/>
      <c r="HO56" s="366"/>
      <c r="HP56" s="366"/>
      <c r="HQ56" s="366"/>
      <c r="HR56" s="366"/>
      <c r="HS56" s="366"/>
      <c r="HT56" s="366"/>
      <c r="HU56" s="389"/>
      <c r="HV56" s="389"/>
      <c r="HW56" s="389"/>
      <c r="HX56" s="389"/>
      <c r="HY56" s="389"/>
      <c r="HZ56" s="389"/>
      <c r="IA56" s="389"/>
      <c r="IB56" s="389"/>
      <c r="IC56" s="389"/>
      <c r="ID56" s="389"/>
      <c r="IE56" s="389"/>
      <c r="IF56" s="389"/>
      <c r="IG56" s="389"/>
      <c r="IH56" s="389"/>
      <c r="II56" s="389"/>
      <c r="IJ56" s="389"/>
      <c r="IK56" s="389"/>
      <c r="IL56" s="389"/>
      <c r="IM56" s="389"/>
      <c r="IN56" s="389"/>
      <c r="IO56" s="389"/>
      <c r="IP56" s="389"/>
      <c r="IQ56" s="389"/>
      <c r="IR56" s="389"/>
      <c r="IS56" s="389"/>
      <c r="IT56" s="389"/>
      <c r="IU56" s="389"/>
      <c r="IV56" s="389"/>
      <c r="IW56" s="389"/>
      <c r="IX56" s="389"/>
      <c r="IY56" s="389"/>
      <c r="IZ56" s="389"/>
      <c r="JA56" s="389"/>
      <c r="JB56" s="389"/>
      <c r="JC56" s="389"/>
      <c r="JD56" s="389"/>
      <c r="JE56" s="389"/>
      <c r="JF56" s="389"/>
      <c r="JG56" s="389"/>
      <c r="JH56" s="389"/>
      <c r="JI56" s="389"/>
      <c r="JJ56" s="389"/>
      <c r="JK56" s="389"/>
      <c r="JL56" s="389"/>
      <c r="JM56" s="389"/>
      <c r="JN56" s="389"/>
      <c r="JO56" s="389"/>
      <c r="JP56" s="389"/>
      <c r="JQ56" s="389"/>
      <c r="JR56" s="389"/>
      <c r="JS56" s="389"/>
      <c r="JT56" s="389"/>
      <c r="JU56" s="389"/>
      <c r="JV56" s="389"/>
      <c r="JW56" s="389"/>
      <c r="JX56" s="389"/>
      <c r="JY56" s="389"/>
      <c r="JZ56" s="389"/>
      <c r="KA56" s="389"/>
      <c r="KB56" s="389"/>
      <c r="KC56" s="389"/>
      <c r="KD56" s="389"/>
      <c r="KE56" s="389"/>
      <c r="KF56" s="389"/>
      <c r="KG56" s="389"/>
      <c r="KH56" s="389"/>
      <c r="KI56" s="389"/>
      <c r="KJ56" s="389"/>
      <c r="KK56" s="389"/>
      <c r="KL56" s="389"/>
      <c r="KM56" s="389"/>
      <c r="KN56" s="389"/>
      <c r="KO56" s="389"/>
      <c r="KP56" s="389"/>
      <c r="KQ56" s="389"/>
      <c r="KR56" s="389"/>
      <c r="KS56" s="389"/>
      <c r="KT56" s="389"/>
      <c r="KU56" s="389"/>
      <c r="KV56" s="389"/>
      <c r="KW56" s="389"/>
      <c r="KX56" s="389"/>
      <c r="KY56" s="389"/>
      <c r="KZ56" s="389"/>
      <c r="LA56" s="389"/>
      <c r="LB56" s="389"/>
      <c r="LC56" s="389"/>
      <c r="LD56" s="389"/>
      <c r="LE56" s="389"/>
      <c r="LF56" s="389"/>
      <c r="LG56" s="389"/>
      <c r="LH56" s="389"/>
      <c r="LI56" s="389"/>
      <c r="LJ56" s="389"/>
      <c r="LK56" s="389"/>
      <c r="LL56" s="389"/>
      <c r="LM56" s="389"/>
      <c r="LN56" s="389"/>
      <c r="LO56" s="389"/>
      <c r="LP56" s="389"/>
      <c r="LQ56" s="389"/>
      <c r="LR56" s="389"/>
      <c r="LS56" s="389"/>
      <c r="LT56" s="389"/>
      <c r="LU56" s="389"/>
      <c r="LV56" s="389"/>
      <c r="LW56" s="389"/>
      <c r="LX56" s="389"/>
      <c r="LY56" s="389"/>
      <c r="LZ56" s="389"/>
      <c r="MA56" s="389"/>
      <c r="MB56" s="389"/>
      <c r="MC56" s="389"/>
      <c r="MD56" s="389"/>
      <c r="ME56" s="389"/>
      <c r="MF56" s="389"/>
      <c r="MG56" s="389"/>
      <c r="MH56" s="389"/>
      <c r="MI56" s="389"/>
      <c r="MJ56" s="389"/>
      <c r="MK56" s="389"/>
      <c r="ML56" s="389"/>
      <c r="MM56" s="389"/>
      <c r="MN56" s="389"/>
      <c r="MO56" s="389"/>
      <c r="MP56" s="389"/>
      <c r="MQ56" s="389"/>
      <c r="MR56" s="389"/>
      <c r="MS56" s="389"/>
      <c r="MT56" s="389"/>
      <c r="MU56" s="389"/>
      <c r="MV56" s="389"/>
      <c r="MW56" s="389"/>
      <c r="MX56" s="389"/>
      <c r="MY56" s="389"/>
      <c r="MZ56" s="389"/>
      <c r="NA56" s="389"/>
      <c r="NB56" s="389"/>
      <c r="NC56" s="389"/>
      <c r="ND56" s="389"/>
      <c r="NE56" s="389"/>
      <c r="NF56" s="389"/>
      <c r="NG56" s="389"/>
      <c r="NH56" s="389"/>
      <c r="NI56" s="389"/>
      <c r="NJ56" s="389"/>
      <c r="NK56" s="389"/>
      <c r="NL56" s="389"/>
      <c r="NM56" s="389"/>
      <c r="NN56" s="389"/>
      <c r="NO56" s="389"/>
      <c r="NP56" s="389"/>
      <c r="NQ56" s="389"/>
      <c r="NR56" s="389"/>
      <c r="NS56" s="389"/>
      <c r="NT56" s="389"/>
      <c r="NU56" s="389"/>
      <c r="NV56" s="389"/>
      <c r="NW56" s="389"/>
      <c r="NX56" s="389"/>
      <c r="NY56" s="389"/>
      <c r="NZ56" s="389"/>
      <c r="OA56" s="389"/>
      <c r="OB56" s="389"/>
      <c r="OC56" s="389"/>
      <c r="OD56" s="389"/>
      <c r="OE56" s="389"/>
      <c r="OF56" s="389"/>
      <c r="OG56" s="389"/>
      <c r="OH56" s="389"/>
      <c r="OI56" s="389"/>
      <c r="OJ56" s="389"/>
      <c r="OK56" s="389"/>
      <c r="OL56" s="389"/>
      <c r="OM56" s="389"/>
      <c r="ON56" s="389"/>
      <c r="OO56" s="389"/>
      <c r="OP56" s="389"/>
      <c r="OQ56" s="389"/>
      <c r="OR56" s="389"/>
      <c r="OS56" s="389"/>
      <c r="OT56" s="389"/>
      <c r="OU56" s="389"/>
      <c r="OV56" s="389"/>
      <c r="OW56" s="389"/>
      <c r="OX56" s="389"/>
      <c r="OY56" s="389"/>
      <c r="OZ56" s="389"/>
      <c r="PA56" s="389"/>
      <c r="PB56" s="389"/>
      <c r="PC56" s="389"/>
      <c r="PD56" s="389"/>
      <c r="PE56" s="389"/>
      <c r="PF56" s="389"/>
      <c r="PG56" s="389"/>
      <c r="PH56" s="389"/>
      <c r="PI56" s="389"/>
      <c r="PJ56" s="389"/>
      <c r="PK56" s="389"/>
      <c r="PL56" s="389"/>
      <c r="PM56" s="389"/>
      <c r="PN56" s="389"/>
      <c r="PO56" s="389"/>
      <c r="PP56" s="389"/>
      <c r="PQ56" s="389"/>
      <c r="PR56" s="389"/>
      <c r="PS56" s="389"/>
      <c r="PT56" s="389"/>
      <c r="PU56" s="389"/>
      <c r="PV56" s="389"/>
      <c r="PW56" s="389"/>
      <c r="PX56" s="389"/>
      <c r="PY56" s="389"/>
      <c r="PZ56" s="389"/>
      <c r="QA56" s="389"/>
      <c r="QB56" s="389"/>
      <c r="QC56" s="389"/>
      <c r="QD56" s="389"/>
      <c r="QE56" s="389"/>
      <c r="QF56" s="389"/>
      <c r="QG56" s="389"/>
      <c r="QH56" s="389"/>
      <c r="QI56" s="389"/>
      <c r="QJ56" s="389"/>
      <c r="QK56" s="389"/>
      <c r="QL56" s="389"/>
      <c r="QM56" s="389"/>
      <c r="QN56" s="389"/>
      <c r="QO56" s="389"/>
      <c r="QP56" s="389"/>
      <c r="QQ56" s="389"/>
      <c r="QR56" s="389"/>
      <c r="QS56" s="389"/>
      <c r="QT56" s="389"/>
      <c r="QU56" s="389"/>
      <c r="QV56" s="389"/>
      <c r="QW56" s="389"/>
      <c r="QX56" s="389"/>
      <c r="QY56" s="389"/>
      <c r="QZ56" s="389"/>
      <c r="RA56" s="389"/>
      <c r="RB56" s="389"/>
      <c r="RC56" s="389"/>
      <c r="RD56" s="389"/>
      <c r="RE56" s="389"/>
      <c r="RF56" s="389"/>
      <c r="RG56" s="389"/>
      <c r="RH56" s="389"/>
      <c r="RI56" s="389"/>
      <c r="RJ56" s="389"/>
      <c r="RK56" s="389"/>
      <c r="RL56" s="389"/>
      <c r="RM56" s="389"/>
      <c r="RN56" s="389"/>
      <c r="RO56" s="389"/>
      <c r="RP56" s="389"/>
      <c r="RQ56" s="389"/>
      <c r="RR56" s="389"/>
      <c r="RS56" s="389"/>
      <c r="RT56" s="389"/>
      <c r="RU56" s="389"/>
      <c r="RV56" s="389"/>
      <c r="RW56" s="389"/>
      <c r="RX56" s="389"/>
      <c r="RY56" s="389"/>
      <c r="RZ56" s="389"/>
      <c r="SA56" s="389"/>
      <c r="SB56" s="389"/>
      <c r="SC56" s="389"/>
      <c r="SD56" s="389"/>
      <c r="SE56" s="389"/>
      <c r="SF56" s="389"/>
      <c r="SG56" s="389"/>
      <c r="SH56" s="389"/>
      <c r="SI56" s="389"/>
      <c r="SJ56" s="389"/>
      <c r="SK56" s="389"/>
      <c r="SL56" s="389"/>
      <c r="SM56" s="389"/>
      <c r="SN56" s="389"/>
      <c r="SO56" s="389"/>
    </row>
    <row r="57" spans="1:509" s="366" customFormat="1" ht="12" customHeight="1">
      <c r="B57" s="402"/>
      <c r="C57" s="368">
        <v>44</v>
      </c>
      <c r="D57" s="719"/>
      <c r="E57" s="720"/>
      <c r="F57" s="720"/>
      <c r="G57" s="720"/>
      <c r="H57" s="720"/>
      <c r="I57" s="720"/>
      <c r="J57" s="721"/>
      <c r="K57" s="402"/>
      <c r="L57" s="378"/>
      <c r="M57" s="379"/>
      <c r="N57" s="380"/>
      <c r="O57" s="381"/>
      <c r="P57" s="382"/>
      <c r="Q57" s="383"/>
      <c r="R57" s="384"/>
      <c r="S57" s="385"/>
      <c r="T57" s="386"/>
      <c r="U57" s="402"/>
    </row>
    <row r="58" spans="1:509" ht="14.1" customHeight="1">
      <c r="B58" s="292"/>
      <c r="C58" s="368">
        <v>45</v>
      </c>
      <c r="D58" s="719"/>
      <c r="E58" s="720"/>
      <c r="F58" s="720"/>
      <c r="G58" s="720"/>
      <c r="H58" s="720"/>
      <c r="I58" s="720"/>
      <c r="J58" s="721"/>
      <c r="K58" s="292"/>
      <c r="L58" s="378"/>
      <c r="M58" s="379"/>
      <c r="N58" s="380"/>
      <c r="O58" s="381"/>
      <c r="P58" s="382"/>
      <c r="Q58" s="383"/>
      <c r="R58" s="384"/>
      <c r="S58" s="385"/>
      <c r="T58" s="386"/>
      <c r="U58" s="292"/>
    </row>
    <row r="59" spans="1:509" ht="14.1" customHeight="1">
      <c r="B59" s="292"/>
      <c r="C59" s="368">
        <v>46</v>
      </c>
      <c r="D59" s="719"/>
      <c r="E59" s="720"/>
      <c r="F59" s="720"/>
      <c r="G59" s="720"/>
      <c r="H59" s="720"/>
      <c r="I59" s="720"/>
      <c r="J59" s="721"/>
      <c r="K59" s="292"/>
      <c r="L59" s="378"/>
      <c r="M59" s="379"/>
      <c r="N59" s="380"/>
      <c r="O59" s="381"/>
      <c r="P59" s="382"/>
      <c r="Q59" s="383"/>
      <c r="R59" s="384"/>
      <c r="S59" s="385"/>
      <c r="T59" s="386"/>
      <c r="U59" s="292"/>
    </row>
    <row r="60" spans="1:509" ht="14.1" customHeight="1">
      <c r="B60" s="292"/>
      <c r="C60" s="368">
        <v>47</v>
      </c>
      <c r="D60" s="719"/>
      <c r="E60" s="720"/>
      <c r="F60" s="720"/>
      <c r="G60" s="720"/>
      <c r="H60" s="720"/>
      <c r="I60" s="720"/>
      <c r="J60" s="721"/>
      <c r="K60" s="292"/>
      <c r="L60" s="378"/>
      <c r="M60" s="379"/>
      <c r="N60" s="380"/>
      <c r="O60" s="381"/>
      <c r="P60" s="382"/>
      <c r="Q60" s="383"/>
      <c r="R60" s="384"/>
      <c r="S60" s="385"/>
      <c r="T60" s="386"/>
      <c r="U60" s="292"/>
    </row>
    <row r="61" spans="1:509" ht="14.1" customHeight="1">
      <c r="B61" s="292"/>
      <c r="C61" s="368">
        <v>48</v>
      </c>
      <c r="D61" s="719"/>
      <c r="E61" s="720"/>
      <c r="F61" s="720"/>
      <c r="G61" s="720"/>
      <c r="H61" s="720"/>
      <c r="I61" s="720"/>
      <c r="J61" s="721"/>
      <c r="K61" s="292"/>
      <c r="L61" s="378"/>
      <c r="M61" s="379"/>
      <c r="N61" s="380"/>
      <c r="O61" s="381"/>
      <c r="P61" s="382"/>
      <c r="Q61" s="383"/>
      <c r="R61" s="384"/>
      <c r="S61" s="385"/>
      <c r="T61" s="386"/>
      <c r="U61" s="292"/>
    </row>
    <row r="62" spans="1:509" ht="14.1" customHeight="1">
      <c r="B62" s="292"/>
      <c r="C62" s="368">
        <v>49</v>
      </c>
      <c r="D62" s="719"/>
      <c r="E62" s="720"/>
      <c r="F62" s="720"/>
      <c r="G62" s="720"/>
      <c r="H62" s="720"/>
      <c r="I62" s="720"/>
      <c r="J62" s="721"/>
      <c r="K62" s="292"/>
      <c r="L62" s="378"/>
      <c r="M62" s="379"/>
      <c r="N62" s="380"/>
      <c r="O62" s="381"/>
      <c r="P62" s="382"/>
      <c r="Q62" s="383"/>
      <c r="R62" s="384"/>
      <c r="S62" s="385"/>
      <c r="T62" s="386"/>
      <c r="U62" s="292"/>
    </row>
    <row r="63" spans="1:509" ht="14.1" customHeight="1">
      <c r="B63" s="292"/>
      <c r="C63" s="368">
        <v>50</v>
      </c>
      <c r="D63" s="719"/>
      <c r="E63" s="720"/>
      <c r="F63" s="720"/>
      <c r="G63" s="720"/>
      <c r="H63" s="720"/>
      <c r="I63" s="720"/>
      <c r="J63" s="721"/>
      <c r="K63" s="292"/>
      <c r="L63" s="378"/>
      <c r="M63" s="379"/>
      <c r="N63" s="380"/>
      <c r="O63" s="381"/>
      <c r="P63" s="382"/>
      <c r="Q63" s="383"/>
      <c r="R63" s="384"/>
      <c r="S63" s="385"/>
      <c r="T63" s="386"/>
      <c r="U63" s="292"/>
    </row>
    <row r="64" spans="1:509" ht="14.1" customHeight="1">
      <c r="B64" s="292"/>
      <c r="C64" s="368">
        <v>51</v>
      </c>
      <c r="D64" s="719"/>
      <c r="E64" s="720"/>
      <c r="F64" s="720"/>
      <c r="G64" s="720"/>
      <c r="H64" s="720"/>
      <c r="I64" s="720"/>
      <c r="J64" s="721"/>
      <c r="K64" s="292"/>
      <c r="L64" s="378"/>
      <c r="M64" s="379"/>
      <c r="N64" s="380"/>
      <c r="O64" s="381"/>
      <c r="P64" s="382"/>
      <c r="Q64" s="383"/>
      <c r="R64" s="384"/>
      <c r="S64" s="385"/>
      <c r="T64" s="386"/>
      <c r="U64" s="292"/>
    </row>
    <row r="65" spans="2:21" ht="14.1" customHeight="1">
      <c r="B65" s="292"/>
      <c r="C65" s="368">
        <v>52</v>
      </c>
      <c r="D65" s="719"/>
      <c r="E65" s="720"/>
      <c r="F65" s="720"/>
      <c r="G65" s="720"/>
      <c r="H65" s="720"/>
      <c r="I65" s="720"/>
      <c r="J65" s="721"/>
      <c r="K65" s="292"/>
      <c r="L65" s="378"/>
      <c r="M65" s="379"/>
      <c r="N65" s="380"/>
      <c r="O65" s="381"/>
      <c r="P65" s="382"/>
      <c r="Q65" s="383"/>
      <c r="R65" s="384"/>
      <c r="S65" s="385"/>
      <c r="T65" s="386"/>
      <c r="U65" s="292"/>
    </row>
    <row r="66" spans="2:21" ht="14.1" customHeight="1">
      <c r="B66" s="292"/>
      <c r="C66" s="368">
        <v>53</v>
      </c>
      <c r="D66" s="719"/>
      <c r="E66" s="720"/>
      <c r="F66" s="720"/>
      <c r="G66" s="720"/>
      <c r="H66" s="720"/>
      <c r="I66" s="720"/>
      <c r="J66" s="721"/>
      <c r="K66" s="292"/>
      <c r="L66" s="378"/>
      <c r="M66" s="379"/>
      <c r="N66" s="380"/>
      <c r="O66" s="381"/>
      <c r="P66" s="382"/>
      <c r="Q66" s="383"/>
      <c r="R66" s="384"/>
      <c r="S66" s="385"/>
      <c r="T66" s="386"/>
      <c r="U66" s="292"/>
    </row>
    <row r="67" spans="2:21" ht="14.1" customHeight="1">
      <c r="B67" s="292"/>
      <c r="C67" s="368">
        <v>54</v>
      </c>
      <c r="D67" s="719"/>
      <c r="E67" s="720"/>
      <c r="F67" s="720"/>
      <c r="G67" s="720"/>
      <c r="H67" s="720"/>
      <c r="I67" s="720"/>
      <c r="J67" s="721"/>
      <c r="K67" s="292"/>
      <c r="L67" s="378"/>
      <c r="M67" s="379"/>
      <c r="N67" s="380"/>
      <c r="O67" s="381"/>
      <c r="P67" s="382"/>
      <c r="Q67" s="383"/>
      <c r="R67" s="384"/>
      <c r="S67" s="385"/>
      <c r="T67" s="386"/>
      <c r="U67" s="292"/>
    </row>
    <row r="68" spans="2:21" ht="14.1" customHeight="1">
      <c r="B68" s="292"/>
      <c r="C68" s="368">
        <v>55</v>
      </c>
      <c r="D68" s="719"/>
      <c r="E68" s="720"/>
      <c r="F68" s="720"/>
      <c r="G68" s="720"/>
      <c r="H68" s="720"/>
      <c r="I68" s="720"/>
      <c r="J68" s="721"/>
      <c r="K68" s="292"/>
      <c r="L68" s="378"/>
      <c r="M68" s="379"/>
      <c r="N68" s="380"/>
      <c r="O68" s="381"/>
      <c r="P68" s="382"/>
      <c r="Q68" s="383"/>
      <c r="R68" s="384"/>
      <c r="S68" s="385"/>
      <c r="T68" s="386"/>
      <c r="U68" s="292"/>
    </row>
    <row r="69" spans="2:21" ht="14.1" customHeight="1">
      <c r="B69" s="292"/>
      <c r="C69" s="368">
        <v>56</v>
      </c>
      <c r="D69" s="719"/>
      <c r="E69" s="720"/>
      <c r="F69" s="720"/>
      <c r="G69" s="720"/>
      <c r="H69" s="720"/>
      <c r="I69" s="720"/>
      <c r="J69" s="721"/>
      <c r="K69" s="292"/>
      <c r="L69" s="378"/>
      <c r="M69" s="379"/>
      <c r="N69" s="380"/>
      <c r="O69" s="381"/>
      <c r="P69" s="382"/>
      <c r="Q69" s="383"/>
      <c r="R69" s="384"/>
      <c r="S69" s="385"/>
      <c r="T69" s="386"/>
      <c r="U69" s="292"/>
    </row>
    <row r="70" spans="2:21" ht="14.1" customHeight="1">
      <c r="B70" s="292"/>
      <c r="C70" s="368">
        <v>57</v>
      </c>
      <c r="D70" s="719"/>
      <c r="E70" s="720"/>
      <c r="F70" s="720"/>
      <c r="G70" s="720"/>
      <c r="H70" s="720"/>
      <c r="I70" s="720"/>
      <c r="J70" s="721"/>
      <c r="K70" s="292"/>
      <c r="L70" s="378"/>
      <c r="M70" s="379"/>
      <c r="N70" s="380"/>
      <c r="O70" s="381"/>
      <c r="P70" s="382"/>
      <c r="Q70" s="383"/>
      <c r="R70" s="384"/>
      <c r="S70" s="385"/>
      <c r="T70" s="386"/>
      <c r="U70" s="292"/>
    </row>
    <row r="71" spans="2:21" ht="14.1" customHeight="1">
      <c r="B71" s="292"/>
      <c r="C71" s="368">
        <v>58</v>
      </c>
      <c r="D71" s="719"/>
      <c r="E71" s="720"/>
      <c r="F71" s="720"/>
      <c r="G71" s="720"/>
      <c r="H71" s="720"/>
      <c r="I71" s="720"/>
      <c r="J71" s="721"/>
      <c r="K71" s="292"/>
      <c r="L71" s="378"/>
      <c r="M71" s="379"/>
      <c r="N71" s="380"/>
      <c r="O71" s="381"/>
      <c r="P71" s="382"/>
      <c r="Q71" s="383"/>
      <c r="R71" s="384"/>
      <c r="S71" s="385"/>
      <c r="T71" s="386"/>
      <c r="U71" s="292"/>
    </row>
    <row r="72" spans="2:21" ht="14.1" customHeight="1">
      <c r="B72" s="292"/>
      <c r="C72" s="368">
        <v>59</v>
      </c>
      <c r="D72" s="719"/>
      <c r="E72" s="720"/>
      <c r="F72" s="720"/>
      <c r="G72" s="720"/>
      <c r="H72" s="720"/>
      <c r="I72" s="720"/>
      <c r="J72" s="721"/>
      <c r="K72" s="292"/>
      <c r="L72" s="378"/>
      <c r="M72" s="379"/>
      <c r="N72" s="380"/>
      <c r="O72" s="381"/>
      <c r="P72" s="382"/>
      <c r="Q72" s="383"/>
      <c r="R72" s="384"/>
      <c r="S72" s="385"/>
      <c r="T72" s="386"/>
      <c r="U72" s="292"/>
    </row>
    <row r="73" spans="2:21" ht="14.1" customHeight="1">
      <c r="B73" s="292"/>
      <c r="C73" s="368">
        <v>60</v>
      </c>
      <c r="D73" s="719"/>
      <c r="E73" s="720"/>
      <c r="F73" s="720"/>
      <c r="G73" s="720"/>
      <c r="H73" s="720"/>
      <c r="I73" s="720"/>
      <c r="J73" s="721"/>
      <c r="K73" s="292"/>
      <c r="L73" s="378"/>
      <c r="M73" s="379"/>
      <c r="N73" s="380"/>
      <c r="O73" s="381"/>
      <c r="P73" s="382"/>
      <c r="Q73" s="383"/>
      <c r="R73" s="384"/>
      <c r="S73" s="385"/>
      <c r="T73" s="386"/>
      <c r="U73" s="292"/>
    </row>
    <row r="74" spans="2:21" ht="14.1" customHeight="1">
      <c r="B74" s="292"/>
      <c r="C74" s="368">
        <v>61</v>
      </c>
      <c r="D74" s="719"/>
      <c r="E74" s="720"/>
      <c r="F74" s="720"/>
      <c r="G74" s="720"/>
      <c r="H74" s="720"/>
      <c r="I74" s="720"/>
      <c r="J74" s="721"/>
      <c r="K74" s="292"/>
      <c r="L74" s="378"/>
      <c r="M74" s="379"/>
      <c r="N74" s="380"/>
      <c r="O74" s="381"/>
      <c r="P74" s="382"/>
      <c r="Q74" s="383"/>
      <c r="R74" s="384"/>
      <c r="S74" s="385"/>
      <c r="T74" s="386"/>
      <c r="U74" s="292"/>
    </row>
    <row r="75" spans="2:21" ht="14.1" customHeight="1">
      <c r="B75" s="292"/>
      <c r="C75" s="368">
        <v>62</v>
      </c>
      <c r="D75" s="719"/>
      <c r="E75" s="720"/>
      <c r="F75" s="720"/>
      <c r="G75" s="720"/>
      <c r="H75" s="720"/>
      <c r="I75" s="720"/>
      <c r="J75" s="721"/>
      <c r="K75" s="292"/>
      <c r="L75" s="378"/>
      <c r="M75" s="379"/>
      <c r="N75" s="380"/>
      <c r="O75" s="381"/>
      <c r="P75" s="382"/>
      <c r="Q75" s="383"/>
      <c r="R75" s="384"/>
      <c r="S75" s="385"/>
      <c r="T75" s="386"/>
      <c r="U75" s="292"/>
    </row>
    <row r="76" spans="2:21" ht="14.1" customHeight="1">
      <c r="B76" s="292"/>
      <c r="C76" s="368">
        <v>63</v>
      </c>
      <c r="D76" s="719"/>
      <c r="E76" s="720"/>
      <c r="F76" s="720"/>
      <c r="G76" s="720"/>
      <c r="H76" s="720"/>
      <c r="I76" s="720"/>
      <c r="J76" s="721"/>
      <c r="K76" s="292"/>
      <c r="L76" s="378"/>
      <c r="M76" s="379"/>
      <c r="N76" s="380"/>
      <c r="O76" s="381"/>
      <c r="P76" s="382"/>
      <c r="Q76" s="383"/>
      <c r="R76" s="384"/>
      <c r="S76" s="385"/>
      <c r="T76" s="386"/>
      <c r="U76" s="292"/>
    </row>
    <row r="77" spans="2:21" ht="14.1" customHeight="1">
      <c r="B77" s="292"/>
      <c r="C77" s="368">
        <v>64</v>
      </c>
      <c r="D77" s="719"/>
      <c r="E77" s="720"/>
      <c r="F77" s="720"/>
      <c r="G77" s="720"/>
      <c r="H77" s="720"/>
      <c r="I77" s="720"/>
      <c r="J77" s="721"/>
      <c r="K77" s="292"/>
      <c r="L77" s="378"/>
      <c r="M77" s="379"/>
      <c r="N77" s="380"/>
      <c r="O77" s="381"/>
      <c r="P77" s="382"/>
      <c r="Q77" s="383"/>
      <c r="R77" s="384"/>
      <c r="S77" s="385"/>
      <c r="T77" s="386"/>
      <c r="U77" s="292"/>
    </row>
    <row r="78" spans="2:21" ht="14.1" customHeight="1">
      <c r="B78" s="292"/>
      <c r="C78" s="368">
        <v>65</v>
      </c>
      <c r="D78" s="719"/>
      <c r="E78" s="720"/>
      <c r="F78" s="720"/>
      <c r="G78" s="720"/>
      <c r="H78" s="720"/>
      <c r="I78" s="720"/>
      <c r="J78" s="721"/>
      <c r="K78" s="292"/>
      <c r="L78" s="378"/>
      <c r="M78" s="379"/>
      <c r="N78" s="380"/>
      <c r="O78" s="381"/>
      <c r="P78" s="382"/>
      <c r="Q78" s="383"/>
      <c r="R78" s="384"/>
      <c r="S78" s="385"/>
      <c r="T78" s="386"/>
      <c r="U78" s="292"/>
    </row>
    <row r="79" spans="2:21" ht="14.1" customHeight="1">
      <c r="B79" s="292"/>
      <c r="C79" s="368">
        <v>66</v>
      </c>
      <c r="D79" s="719"/>
      <c r="E79" s="720"/>
      <c r="F79" s="720"/>
      <c r="G79" s="720"/>
      <c r="H79" s="720"/>
      <c r="I79" s="720"/>
      <c r="J79" s="721"/>
      <c r="K79" s="292"/>
      <c r="L79" s="378"/>
      <c r="M79" s="379"/>
      <c r="N79" s="380"/>
      <c r="O79" s="381"/>
      <c r="P79" s="382"/>
      <c r="Q79" s="383"/>
      <c r="R79" s="384"/>
      <c r="S79" s="385"/>
      <c r="T79" s="386"/>
      <c r="U79" s="292"/>
    </row>
    <row r="80" spans="2:21" ht="14.1" customHeight="1">
      <c r="B80" s="292"/>
      <c r="C80" s="368">
        <v>67</v>
      </c>
      <c r="D80" s="719"/>
      <c r="E80" s="720"/>
      <c r="F80" s="720"/>
      <c r="G80" s="720"/>
      <c r="H80" s="720"/>
      <c r="I80" s="720"/>
      <c r="J80" s="721"/>
      <c r="K80" s="292"/>
      <c r="L80" s="378"/>
      <c r="M80" s="379"/>
      <c r="N80" s="380"/>
      <c r="O80" s="381"/>
      <c r="P80" s="382"/>
      <c r="Q80" s="383"/>
      <c r="R80" s="384"/>
      <c r="S80" s="385"/>
      <c r="T80" s="386"/>
      <c r="U80" s="292"/>
    </row>
    <row r="81" spans="2:21" ht="14.1" customHeight="1">
      <c r="B81" s="292"/>
      <c r="C81" s="368">
        <v>68</v>
      </c>
      <c r="D81" s="719"/>
      <c r="E81" s="720"/>
      <c r="F81" s="720"/>
      <c r="G81" s="720"/>
      <c r="H81" s="720"/>
      <c r="I81" s="720"/>
      <c r="J81" s="721"/>
      <c r="K81" s="292"/>
      <c r="L81" s="378"/>
      <c r="M81" s="379"/>
      <c r="N81" s="380"/>
      <c r="O81" s="381"/>
      <c r="P81" s="382"/>
      <c r="Q81" s="383"/>
      <c r="R81" s="384"/>
      <c r="S81" s="385"/>
      <c r="T81" s="386"/>
      <c r="U81" s="292"/>
    </row>
    <row r="82" spans="2:21" ht="14.1" customHeight="1">
      <c r="B82" s="292"/>
      <c r="C82" s="368">
        <v>69</v>
      </c>
      <c r="D82" s="719"/>
      <c r="E82" s="720"/>
      <c r="F82" s="720"/>
      <c r="G82" s="720"/>
      <c r="H82" s="720"/>
      <c r="I82" s="720"/>
      <c r="J82" s="721"/>
      <c r="K82" s="292"/>
      <c r="L82" s="378"/>
      <c r="M82" s="379"/>
      <c r="N82" s="380"/>
      <c r="O82" s="381"/>
      <c r="P82" s="382"/>
      <c r="Q82" s="383"/>
      <c r="R82" s="384"/>
      <c r="S82" s="385"/>
      <c r="T82" s="386"/>
      <c r="U82" s="292"/>
    </row>
    <row r="83" spans="2:21" ht="14.1" customHeight="1">
      <c r="B83" s="292"/>
      <c r="C83" s="368">
        <v>70</v>
      </c>
      <c r="D83" s="719"/>
      <c r="E83" s="720"/>
      <c r="F83" s="720"/>
      <c r="G83" s="720"/>
      <c r="H83" s="720"/>
      <c r="I83" s="720"/>
      <c r="J83" s="721"/>
      <c r="K83" s="292"/>
      <c r="L83" s="378"/>
      <c r="M83" s="379"/>
      <c r="N83" s="380"/>
      <c r="O83" s="381"/>
      <c r="P83" s="382"/>
      <c r="Q83" s="383"/>
      <c r="R83" s="384"/>
      <c r="S83" s="385"/>
      <c r="T83" s="386"/>
      <c r="U83" s="292"/>
    </row>
    <row r="84" spans="2:21" ht="14.1" customHeight="1">
      <c r="B84" s="292"/>
      <c r="C84" s="368">
        <v>71</v>
      </c>
      <c r="D84" s="719"/>
      <c r="E84" s="720"/>
      <c r="F84" s="720"/>
      <c r="G84" s="720"/>
      <c r="H84" s="720"/>
      <c r="I84" s="720"/>
      <c r="J84" s="721"/>
      <c r="K84" s="292"/>
      <c r="L84" s="378"/>
      <c r="M84" s="379"/>
      <c r="N84" s="380"/>
      <c r="O84" s="381"/>
      <c r="P84" s="382"/>
      <c r="Q84" s="383"/>
      <c r="R84" s="384"/>
      <c r="S84" s="385"/>
      <c r="T84" s="386"/>
      <c r="U84" s="292"/>
    </row>
    <row r="85" spans="2:21" ht="14.1" customHeight="1">
      <c r="B85" s="292"/>
      <c r="C85" s="368">
        <v>72</v>
      </c>
      <c r="D85" s="719"/>
      <c r="E85" s="720"/>
      <c r="F85" s="720"/>
      <c r="G85" s="720"/>
      <c r="H85" s="720"/>
      <c r="I85" s="720"/>
      <c r="J85" s="721"/>
      <c r="K85" s="292"/>
      <c r="L85" s="378"/>
      <c r="M85" s="379"/>
      <c r="N85" s="380"/>
      <c r="O85" s="381"/>
      <c r="P85" s="382"/>
      <c r="Q85" s="383"/>
      <c r="R85" s="384"/>
      <c r="S85" s="385"/>
      <c r="T85" s="386"/>
      <c r="U85" s="292"/>
    </row>
    <row r="86" spans="2:21" ht="14.1" customHeight="1">
      <c r="B86" s="292"/>
      <c r="C86" s="368">
        <v>73</v>
      </c>
      <c r="D86" s="719"/>
      <c r="E86" s="720"/>
      <c r="F86" s="720"/>
      <c r="G86" s="720"/>
      <c r="H86" s="720"/>
      <c r="I86" s="720"/>
      <c r="J86" s="721"/>
      <c r="K86" s="292"/>
      <c r="L86" s="378"/>
      <c r="M86" s="379"/>
      <c r="N86" s="380"/>
      <c r="O86" s="381"/>
      <c r="P86" s="382"/>
      <c r="Q86" s="383"/>
      <c r="R86" s="384"/>
      <c r="S86" s="385"/>
      <c r="T86" s="386"/>
      <c r="U86" s="292"/>
    </row>
    <row r="87" spans="2:21" ht="14.1" customHeight="1">
      <c r="B87" s="292"/>
      <c r="C87" s="368">
        <v>74</v>
      </c>
      <c r="D87" s="719"/>
      <c r="E87" s="720"/>
      <c r="F87" s="720"/>
      <c r="G87" s="720"/>
      <c r="H87" s="720"/>
      <c r="I87" s="720"/>
      <c r="J87" s="721"/>
      <c r="K87" s="292"/>
      <c r="L87" s="378"/>
      <c r="M87" s="379"/>
      <c r="N87" s="380"/>
      <c r="O87" s="381"/>
      <c r="P87" s="382"/>
      <c r="Q87" s="383"/>
      <c r="R87" s="384"/>
      <c r="S87" s="385"/>
      <c r="T87" s="386"/>
      <c r="U87" s="292"/>
    </row>
    <row r="88" spans="2:21" ht="14.1" customHeight="1">
      <c r="B88" s="292"/>
      <c r="C88" s="368">
        <v>75</v>
      </c>
      <c r="D88" s="719"/>
      <c r="E88" s="720"/>
      <c r="F88" s="720"/>
      <c r="G88" s="720"/>
      <c r="H88" s="720"/>
      <c r="I88" s="720"/>
      <c r="J88" s="721"/>
      <c r="K88" s="292"/>
      <c r="L88" s="378"/>
      <c r="M88" s="379"/>
      <c r="N88" s="380"/>
      <c r="O88" s="381"/>
      <c r="P88" s="382"/>
      <c r="Q88" s="383"/>
      <c r="R88" s="384"/>
      <c r="S88" s="385"/>
      <c r="T88" s="386"/>
      <c r="U88" s="292"/>
    </row>
    <row r="89" spans="2:21" ht="14.1" customHeight="1">
      <c r="B89" s="292"/>
      <c r="C89" s="368">
        <v>76</v>
      </c>
      <c r="D89" s="719"/>
      <c r="E89" s="720"/>
      <c r="F89" s="720"/>
      <c r="G89" s="720"/>
      <c r="H89" s="720"/>
      <c r="I89" s="720"/>
      <c r="J89" s="721"/>
      <c r="K89" s="292"/>
      <c r="L89" s="378"/>
      <c r="M89" s="379"/>
      <c r="N89" s="380"/>
      <c r="O89" s="381"/>
      <c r="P89" s="382"/>
      <c r="Q89" s="383"/>
      <c r="R89" s="384"/>
      <c r="S89" s="385"/>
      <c r="T89" s="386"/>
      <c r="U89" s="292"/>
    </row>
    <row r="90" spans="2:21" ht="14.1" customHeight="1">
      <c r="B90" s="292"/>
      <c r="C90" s="368">
        <v>77</v>
      </c>
      <c r="D90" s="719"/>
      <c r="E90" s="720"/>
      <c r="F90" s="720"/>
      <c r="G90" s="720"/>
      <c r="H90" s="720"/>
      <c r="I90" s="720"/>
      <c r="J90" s="721"/>
      <c r="K90" s="292"/>
      <c r="L90" s="378"/>
      <c r="M90" s="379"/>
      <c r="N90" s="380"/>
      <c r="O90" s="381"/>
      <c r="P90" s="382"/>
      <c r="Q90" s="383"/>
      <c r="R90" s="384"/>
      <c r="S90" s="385"/>
      <c r="T90" s="386"/>
      <c r="U90" s="292"/>
    </row>
    <row r="91" spans="2:21" ht="14.1" customHeight="1">
      <c r="B91" s="292"/>
      <c r="C91" s="368">
        <v>78</v>
      </c>
      <c r="D91" s="719"/>
      <c r="E91" s="720"/>
      <c r="F91" s="720"/>
      <c r="G91" s="720"/>
      <c r="H91" s="720"/>
      <c r="I91" s="720"/>
      <c r="J91" s="721"/>
      <c r="K91" s="292"/>
      <c r="L91" s="378"/>
      <c r="M91" s="379"/>
      <c r="N91" s="380"/>
      <c r="O91" s="381"/>
      <c r="P91" s="382"/>
      <c r="Q91" s="383"/>
      <c r="R91" s="384"/>
      <c r="S91" s="385"/>
      <c r="T91" s="386"/>
      <c r="U91" s="292"/>
    </row>
    <row r="92" spans="2:21" ht="14.1" customHeight="1">
      <c r="B92" s="292"/>
      <c r="C92" s="368">
        <v>79</v>
      </c>
      <c r="D92" s="719"/>
      <c r="E92" s="720"/>
      <c r="F92" s="720"/>
      <c r="G92" s="720"/>
      <c r="H92" s="720"/>
      <c r="I92" s="720"/>
      <c r="J92" s="721"/>
      <c r="K92" s="292"/>
      <c r="L92" s="378"/>
      <c r="M92" s="379"/>
      <c r="N92" s="380"/>
      <c r="O92" s="381"/>
      <c r="P92" s="382"/>
      <c r="Q92" s="383"/>
      <c r="R92" s="384"/>
      <c r="S92" s="385"/>
      <c r="T92" s="386"/>
      <c r="U92" s="292"/>
    </row>
    <row r="93" spans="2:21" ht="14.1" customHeight="1">
      <c r="B93" s="292"/>
      <c r="C93" s="368">
        <v>80</v>
      </c>
      <c r="D93" s="719"/>
      <c r="E93" s="720"/>
      <c r="F93" s="720"/>
      <c r="G93" s="720"/>
      <c r="H93" s="720"/>
      <c r="I93" s="720"/>
      <c r="J93" s="721"/>
      <c r="K93" s="292"/>
      <c r="L93" s="378"/>
      <c r="M93" s="379"/>
      <c r="N93" s="380"/>
      <c r="O93" s="381"/>
      <c r="P93" s="382"/>
      <c r="Q93" s="383"/>
      <c r="R93" s="384"/>
      <c r="S93" s="385"/>
      <c r="T93" s="386"/>
      <c r="U93" s="292"/>
    </row>
    <row r="94" spans="2:21" ht="14.1" customHeight="1">
      <c r="B94" s="292"/>
      <c r="C94" s="368">
        <v>81</v>
      </c>
      <c r="D94" s="719"/>
      <c r="E94" s="720"/>
      <c r="F94" s="720"/>
      <c r="G94" s="720"/>
      <c r="H94" s="720"/>
      <c r="I94" s="720"/>
      <c r="J94" s="721"/>
      <c r="K94" s="292"/>
      <c r="L94" s="378"/>
      <c r="M94" s="379"/>
      <c r="N94" s="380"/>
      <c r="O94" s="381"/>
      <c r="P94" s="382"/>
      <c r="Q94" s="383"/>
      <c r="R94" s="384"/>
      <c r="S94" s="385"/>
      <c r="T94" s="386"/>
      <c r="U94" s="292"/>
    </row>
    <row r="95" spans="2:21" ht="14.1" customHeight="1">
      <c r="B95" s="292"/>
      <c r="C95" s="368">
        <v>82</v>
      </c>
      <c r="D95" s="719"/>
      <c r="E95" s="720"/>
      <c r="F95" s="720"/>
      <c r="G95" s="720"/>
      <c r="H95" s="720"/>
      <c r="I95" s="720"/>
      <c r="J95" s="721"/>
      <c r="K95" s="292"/>
      <c r="L95" s="378"/>
      <c r="M95" s="379"/>
      <c r="N95" s="380"/>
      <c r="O95" s="381"/>
      <c r="P95" s="382"/>
      <c r="Q95" s="383"/>
      <c r="R95" s="384"/>
      <c r="S95" s="385"/>
      <c r="T95" s="386"/>
      <c r="U95" s="292"/>
    </row>
    <row r="96" spans="2:21" ht="14.1" customHeight="1">
      <c r="B96" s="292"/>
      <c r="C96" s="368">
        <v>83</v>
      </c>
      <c r="D96" s="719"/>
      <c r="E96" s="720"/>
      <c r="F96" s="720"/>
      <c r="G96" s="720"/>
      <c r="H96" s="720"/>
      <c r="I96" s="720"/>
      <c r="J96" s="721"/>
      <c r="K96" s="292"/>
      <c r="L96" s="378"/>
      <c r="M96" s="379"/>
      <c r="N96" s="380"/>
      <c r="O96" s="381"/>
      <c r="P96" s="382"/>
      <c r="Q96" s="383"/>
      <c r="R96" s="384"/>
      <c r="S96" s="385"/>
      <c r="T96" s="386"/>
      <c r="U96" s="292"/>
    </row>
    <row r="97" spans="2:21" ht="14.1" customHeight="1">
      <c r="B97" s="292"/>
      <c r="C97" s="368">
        <v>84</v>
      </c>
      <c r="D97" s="719"/>
      <c r="E97" s="720"/>
      <c r="F97" s="720"/>
      <c r="G97" s="720"/>
      <c r="H97" s="720"/>
      <c r="I97" s="720"/>
      <c r="J97" s="721"/>
      <c r="K97" s="292"/>
      <c r="L97" s="378"/>
      <c r="M97" s="379"/>
      <c r="N97" s="380"/>
      <c r="O97" s="381"/>
      <c r="P97" s="382"/>
      <c r="Q97" s="383"/>
      <c r="R97" s="384"/>
      <c r="S97" s="385"/>
      <c r="T97" s="386"/>
      <c r="U97" s="292"/>
    </row>
    <row r="98" spans="2:21" ht="14.1" customHeight="1">
      <c r="B98" s="292"/>
      <c r="C98" s="368">
        <v>85</v>
      </c>
      <c r="D98" s="719"/>
      <c r="E98" s="720"/>
      <c r="F98" s="720"/>
      <c r="G98" s="720"/>
      <c r="H98" s="720"/>
      <c r="I98" s="720"/>
      <c r="J98" s="721"/>
      <c r="K98" s="292"/>
      <c r="L98" s="378"/>
      <c r="M98" s="379"/>
      <c r="N98" s="380"/>
      <c r="O98" s="381"/>
      <c r="P98" s="382"/>
      <c r="Q98" s="383"/>
      <c r="R98" s="384"/>
      <c r="S98" s="385"/>
      <c r="T98" s="386"/>
      <c r="U98" s="292"/>
    </row>
    <row r="99" spans="2:21" ht="14.1" customHeight="1">
      <c r="B99" s="292"/>
      <c r="C99" s="368">
        <v>86</v>
      </c>
      <c r="D99" s="719"/>
      <c r="E99" s="720"/>
      <c r="F99" s="720"/>
      <c r="G99" s="720"/>
      <c r="H99" s="720"/>
      <c r="I99" s="720"/>
      <c r="J99" s="721"/>
      <c r="K99" s="292"/>
      <c r="L99" s="378"/>
      <c r="M99" s="379"/>
      <c r="N99" s="380"/>
      <c r="O99" s="381"/>
      <c r="P99" s="382"/>
      <c r="Q99" s="383"/>
      <c r="R99" s="384"/>
      <c r="S99" s="385"/>
      <c r="T99" s="386"/>
      <c r="U99" s="292"/>
    </row>
    <row r="100" spans="2:21" ht="14.1" customHeight="1">
      <c r="B100" s="292"/>
      <c r="C100" s="368">
        <v>87</v>
      </c>
      <c r="D100" s="719"/>
      <c r="E100" s="720"/>
      <c r="F100" s="720"/>
      <c r="G100" s="720"/>
      <c r="H100" s="720"/>
      <c r="I100" s="720"/>
      <c r="J100" s="721"/>
      <c r="K100" s="292"/>
      <c r="L100" s="378"/>
      <c r="M100" s="379"/>
      <c r="N100" s="380"/>
      <c r="O100" s="381"/>
      <c r="P100" s="382"/>
      <c r="Q100" s="383"/>
      <c r="R100" s="384"/>
      <c r="S100" s="385"/>
      <c r="T100" s="386"/>
      <c r="U100" s="292"/>
    </row>
    <row r="101" spans="2:21" ht="14.1" customHeight="1">
      <c r="B101" s="292"/>
      <c r="C101" s="368">
        <v>88</v>
      </c>
      <c r="D101" s="719"/>
      <c r="E101" s="720"/>
      <c r="F101" s="720"/>
      <c r="G101" s="720"/>
      <c r="H101" s="720"/>
      <c r="I101" s="720"/>
      <c r="J101" s="721"/>
      <c r="K101" s="292"/>
      <c r="L101" s="378"/>
      <c r="M101" s="379"/>
      <c r="N101" s="380"/>
      <c r="O101" s="381"/>
      <c r="P101" s="382"/>
      <c r="Q101" s="383"/>
      <c r="R101" s="384"/>
      <c r="S101" s="385"/>
      <c r="T101" s="386"/>
      <c r="U101" s="292"/>
    </row>
    <row r="102" spans="2:21" ht="14.1" customHeight="1">
      <c r="B102" s="292"/>
      <c r="C102" s="368">
        <v>89</v>
      </c>
      <c r="D102" s="719"/>
      <c r="E102" s="720"/>
      <c r="F102" s="720"/>
      <c r="G102" s="720"/>
      <c r="H102" s="720"/>
      <c r="I102" s="720"/>
      <c r="J102" s="721"/>
      <c r="K102" s="292"/>
      <c r="L102" s="378"/>
      <c r="M102" s="379"/>
      <c r="N102" s="380"/>
      <c r="O102" s="381"/>
      <c r="P102" s="382"/>
      <c r="Q102" s="383"/>
      <c r="R102" s="384"/>
      <c r="S102" s="385"/>
      <c r="T102" s="386"/>
      <c r="U102" s="292"/>
    </row>
    <row r="103" spans="2:21" ht="14.1" customHeight="1">
      <c r="B103" s="292"/>
      <c r="C103" s="368">
        <v>90</v>
      </c>
      <c r="D103" s="719"/>
      <c r="E103" s="720"/>
      <c r="F103" s="720"/>
      <c r="G103" s="720"/>
      <c r="H103" s="720"/>
      <c r="I103" s="720"/>
      <c r="J103" s="721"/>
      <c r="K103" s="292"/>
      <c r="L103" s="378"/>
      <c r="M103" s="379"/>
      <c r="N103" s="380"/>
      <c r="O103" s="381"/>
      <c r="P103" s="382"/>
      <c r="Q103" s="383"/>
      <c r="R103" s="384"/>
      <c r="S103" s="385"/>
      <c r="T103" s="386"/>
      <c r="U103" s="292"/>
    </row>
    <row r="104" spans="2:21" ht="14.1" customHeight="1">
      <c r="B104" s="292"/>
      <c r="C104" s="368">
        <v>91</v>
      </c>
      <c r="D104" s="719"/>
      <c r="E104" s="720"/>
      <c r="F104" s="720"/>
      <c r="G104" s="720"/>
      <c r="H104" s="720"/>
      <c r="I104" s="720"/>
      <c r="J104" s="721"/>
      <c r="K104" s="292"/>
      <c r="L104" s="378"/>
      <c r="M104" s="379"/>
      <c r="N104" s="380"/>
      <c r="O104" s="381"/>
      <c r="P104" s="382"/>
      <c r="Q104" s="383"/>
      <c r="R104" s="384"/>
      <c r="S104" s="385"/>
      <c r="T104" s="386"/>
      <c r="U104" s="292"/>
    </row>
    <row r="105" spans="2:21" ht="14.1" customHeight="1">
      <c r="B105" s="292"/>
      <c r="C105" s="368">
        <v>92</v>
      </c>
      <c r="D105" s="719"/>
      <c r="E105" s="720"/>
      <c r="F105" s="720"/>
      <c r="G105" s="720"/>
      <c r="H105" s="720"/>
      <c r="I105" s="720"/>
      <c r="J105" s="721"/>
      <c r="K105" s="292"/>
      <c r="L105" s="378"/>
      <c r="M105" s="379"/>
      <c r="N105" s="380"/>
      <c r="O105" s="381"/>
      <c r="P105" s="382"/>
      <c r="Q105" s="383"/>
      <c r="R105" s="384"/>
      <c r="S105" s="385"/>
      <c r="T105" s="386"/>
      <c r="U105" s="292"/>
    </row>
    <row r="106" spans="2:21" ht="14.1" customHeight="1">
      <c r="B106" s="292"/>
      <c r="C106" s="368">
        <v>93</v>
      </c>
      <c r="D106" s="719"/>
      <c r="E106" s="720"/>
      <c r="F106" s="720"/>
      <c r="G106" s="720"/>
      <c r="H106" s="720"/>
      <c r="I106" s="720"/>
      <c r="J106" s="721"/>
      <c r="K106" s="292"/>
      <c r="L106" s="378"/>
      <c r="M106" s="379"/>
      <c r="N106" s="380"/>
      <c r="O106" s="381"/>
      <c r="P106" s="382"/>
      <c r="Q106" s="383"/>
      <c r="R106" s="384"/>
      <c r="S106" s="385"/>
      <c r="T106" s="386"/>
      <c r="U106" s="292"/>
    </row>
    <row r="107" spans="2:21" ht="14.1" customHeight="1">
      <c r="B107" s="292"/>
      <c r="C107" s="368">
        <v>94</v>
      </c>
      <c r="D107" s="719"/>
      <c r="E107" s="720"/>
      <c r="F107" s="720"/>
      <c r="G107" s="720"/>
      <c r="H107" s="720"/>
      <c r="I107" s="720"/>
      <c r="J107" s="721"/>
      <c r="K107" s="292"/>
      <c r="L107" s="378"/>
      <c r="M107" s="379"/>
      <c r="N107" s="380"/>
      <c r="O107" s="381"/>
      <c r="P107" s="382"/>
      <c r="Q107" s="383"/>
      <c r="R107" s="384"/>
      <c r="S107" s="385"/>
      <c r="T107" s="386"/>
      <c r="U107" s="292"/>
    </row>
    <row r="108" spans="2:21" ht="14.1" customHeight="1">
      <c r="B108" s="292"/>
      <c r="C108" s="368">
        <v>95</v>
      </c>
      <c r="D108" s="719"/>
      <c r="E108" s="720"/>
      <c r="F108" s="720"/>
      <c r="G108" s="720"/>
      <c r="H108" s="720"/>
      <c r="I108" s="720"/>
      <c r="J108" s="721"/>
      <c r="K108" s="292"/>
      <c r="L108" s="378"/>
      <c r="M108" s="379"/>
      <c r="N108" s="380"/>
      <c r="O108" s="381"/>
      <c r="P108" s="382"/>
      <c r="Q108" s="383"/>
      <c r="R108" s="384"/>
      <c r="S108" s="385"/>
      <c r="T108" s="386"/>
      <c r="U108" s="292"/>
    </row>
    <row r="109" spans="2:21" ht="14.1" customHeight="1">
      <c r="B109" s="292"/>
      <c r="C109" s="368">
        <v>96</v>
      </c>
      <c r="D109" s="719"/>
      <c r="E109" s="720"/>
      <c r="F109" s="720"/>
      <c r="G109" s="720"/>
      <c r="H109" s="720"/>
      <c r="I109" s="720"/>
      <c r="J109" s="721"/>
      <c r="K109" s="292"/>
      <c r="L109" s="378"/>
      <c r="M109" s="379"/>
      <c r="N109" s="380"/>
      <c r="O109" s="381"/>
      <c r="P109" s="382"/>
      <c r="Q109" s="383"/>
      <c r="R109" s="384"/>
      <c r="S109" s="385"/>
      <c r="T109" s="386"/>
      <c r="U109" s="292"/>
    </row>
    <row r="110" spans="2:21" ht="14.1" customHeight="1">
      <c r="B110" s="292"/>
      <c r="C110" s="368">
        <v>97</v>
      </c>
      <c r="D110" s="719"/>
      <c r="E110" s="720"/>
      <c r="F110" s="720"/>
      <c r="G110" s="720"/>
      <c r="H110" s="720"/>
      <c r="I110" s="720"/>
      <c r="J110" s="721"/>
      <c r="K110" s="292"/>
      <c r="L110" s="378"/>
      <c r="M110" s="379"/>
      <c r="N110" s="380"/>
      <c r="O110" s="381"/>
      <c r="P110" s="382"/>
      <c r="Q110" s="383"/>
      <c r="R110" s="384"/>
      <c r="S110" s="385"/>
      <c r="T110" s="386"/>
      <c r="U110" s="292"/>
    </row>
    <row r="111" spans="2:21" ht="14.1" customHeight="1">
      <c r="B111" s="292"/>
      <c r="C111" s="368">
        <v>98</v>
      </c>
      <c r="D111" s="719"/>
      <c r="E111" s="720"/>
      <c r="F111" s="720"/>
      <c r="G111" s="720"/>
      <c r="H111" s="720"/>
      <c r="I111" s="720"/>
      <c r="J111" s="721"/>
      <c r="K111" s="292"/>
      <c r="L111" s="378"/>
      <c r="M111" s="379"/>
      <c r="N111" s="380"/>
      <c r="O111" s="381"/>
      <c r="P111" s="382"/>
      <c r="Q111" s="383"/>
      <c r="R111" s="384"/>
      <c r="S111" s="385"/>
      <c r="T111" s="386"/>
      <c r="U111" s="292"/>
    </row>
    <row r="112" spans="2:21" ht="14.1" customHeight="1">
      <c r="B112" s="292"/>
      <c r="C112" s="368">
        <v>99</v>
      </c>
      <c r="D112" s="719"/>
      <c r="E112" s="720"/>
      <c r="F112" s="720"/>
      <c r="G112" s="720"/>
      <c r="H112" s="720"/>
      <c r="I112" s="720"/>
      <c r="J112" s="721"/>
      <c r="K112" s="292"/>
      <c r="L112" s="378"/>
      <c r="M112" s="379"/>
      <c r="N112" s="380"/>
      <c r="O112" s="381"/>
      <c r="P112" s="382"/>
      <c r="Q112" s="383"/>
      <c r="R112" s="384"/>
      <c r="S112" s="385"/>
      <c r="T112" s="386"/>
      <c r="U112" s="292"/>
    </row>
    <row r="113" spans="2:21" ht="14.1" customHeight="1">
      <c r="B113" s="292"/>
      <c r="C113" s="368">
        <v>100</v>
      </c>
      <c r="D113" s="719"/>
      <c r="E113" s="720"/>
      <c r="F113" s="720"/>
      <c r="G113" s="720"/>
      <c r="H113" s="720"/>
      <c r="I113" s="720"/>
      <c r="J113" s="721"/>
      <c r="K113" s="292"/>
      <c r="L113" s="378"/>
      <c r="M113" s="379"/>
      <c r="N113" s="380"/>
      <c r="O113" s="381"/>
      <c r="P113" s="382"/>
      <c r="Q113" s="383"/>
      <c r="R113" s="384"/>
      <c r="S113" s="385"/>
      <c r="T113" s="386"/>
      <c r="U113" s="292"/>
    </row>
    <row r="114" spans="2:21" ht="14.1" customHeight="1">
      <c r="B114" s="292"/>
      <c r="C114" s="368">
        <v>101</v>
      </c>
      <c r="D114" s="719"/>
      <c r="E114" s="720"/>
      <c r="F114" s="720"/>
      <c r="G114" s="720"/>
      <c r="H114" s="720"/>
      <c r="I114" s="720"/>
      <c r="J114" s="721"/>
      <c r="K114" s="292"/>
      <c r="L114" s="378"/>
      <c r="M114" s="379"/>
      <c r="N114" s="380"/>
      <c r="O114" s="381"/>
      <c r="P114" s="382"/>
      <c r="Q114" s="383"/>
      <c r="R114" s="384"/>
      <c r="S114" s="385"/>
      <c r="T114" s="386"/>
      <c r="U114" s="292"/>
    </row>
    <row r="115" spans="2:21" ht="14.1" customHeight="1">
      <c r="B115" s="292"/>
      <c r="C115" s="368">
        <v>102</v>
      </c>
      <c r="D115" s="719"/>
      <c r="E115" s="720"/>
      <c r="F115" s="720"/>
      <c r="G115" s="720"/>
      <c r="H115" s="720"/>
      <c r="I115" s="720"/>
      <c r="J115" s="721"/>
      <c r="K115" s="292"/>
      <c r="L115" s="378"/>
      <c r="M115" s="379"/>
      <c r="N115" s="380"/>
      <c r="O115" s="381"/>
      <c r="P115" s="382"/>
      <c r="Q115" s="383"/>
      <c r="R115" s="384"/>
      <c r="S115" s="385"/>
      <c r="T115" s="386"/>
      <c r="U115" s="292"/>
    </row>
    <row r="116" spans="2:21" ht="14.1" customHeight="1">
      <c r="B116" s="292"/>
      <c r="C116" s="368">
        <v>103</v>
      </c>
      <c r="D116" s="719"/>
      <c r="E116" s="720"/>
      <c r="F116" s="720"/>
      <c r="G116" s="720"/>
      <c r="H116" s="720"/>
      <c r="I116" s="720"/>
      <c r="J116" s="721"/>
      <c r="K116" s="292"/>
      <c r="L116" s="378"/>
      <c r="M116" s="379"/>
      <c r="N116" s="380"/>
      <c r="O116" s="381"/>
      <c r="P116" s="382"/>
      <c r="Q116" s="383"/>
      <c r="R116" s="384"/>
      <c r="S116" s="385"/>
      <c r="T116" s="386"/>
      <c r="U116" s="292"/>
    </row>
    <row r="117" spans="2:21" ht="14.1" customHeight="1">
      <c r="B117" s="292"/>
      <c r="C117" s="368">
        <v>104</v>
      </c>
      <c r="D117" s="719"/>
      <c r="E117" s="720"/>
      <c r="F117" s="720"/>
      <c r="G117" s="720"/>
      <c r="H117" s="720"/>
      <c r="I117" s="720"/>
      <c r="J117" s="721"/>
      <c r="K117" s="292"/>
      <c r="L117" s="378"/>
      <c r="M117" s="379"/>
      <c r="N117" s="380"/>
      <c r="O117" s="381"/>
      <c r="P117" s="382"/>
      <c r="Q117" s="383"/>
      <c r="R117" s="384"/>
      <c r="S117" s="385"/>
      <c r="T117" s="386"/>
      <c r="U117" s="292"/>
    </row>
    <row r="118" spans="2:21" ht="14.1" customHeight="1">
      <c r="B118" s="292"/>
      <c r="C118" s="368">
        <v>105</v>
      </c>
      <c r="D118" s="719"/>
      <c r="E118" s="720"/>
      <c r="F118" s="720"/>
      <c r="G118" s="720"/>
      <c r="H118" s="720"/>
      <c r="I118" s="720"/>
      <c r="J118" s="721"/>
      <c r="K118" s="292"/>
      <c r="L118" s="378"/>
      <c r="M118" s="379"/>
      <c r="N118" s="380"/>
      <c r="O118" s="381"/>
      <c r="P118" s="382"/>
      <c r="Q118" s="383"/>
      <c r="R118" s="384"/>
      <c r="S118" s="385"/>
      <c r="T118" s="386"/>
      <c r="U118" s="292"/>
    </row>
    <row r="119" spans="2:21" ht="14.1" customHeight="1">
      <c r="B119" s="292"/>
      <c r="C119" s="368">
        <v>106</v>
      </c>
      <c r="D119" s="719"/>
      <c r="E119" s="720"/>
      <c r="F119" s="720"/>
      <c r="G119" s="720"/>
      <c r="H119" s="720"/>
      <c r="I119" s="720"/>
      <c r="J119" s="721"/>
      <c r="K119" s="292"/>
      <c r="L119" s="378"/>
      <c r="M119" s="379"/>
      <c r="N119" s="380"/>
      <c r="O119" s="381"/>
      <c r="P119" s="382"/>
      <c r="Q119" s="383"/>
      <c r="R119" s="384"/>
      <c r="S119" s="385"/>
      <c r="T119" s="386"/>
      <c r="U119" s="292"/>
    </row>
    <row r="120" spans="2:21" ht="14.1" customHeight="1">
      <c r="B120" s="292"/>
      <c r="C120" s="368">
        <v>107</v>
      </c>
      <c r="D120" s="719"/>
      <c r="E120" s="720"/>
      <c r="F120" s="720"/>
      <c r="G120" s="720"/>
      <c r="H120" s="720"/>
      <c r="I120" s="720"/>
      <c r="J120" s="721"/>
      <c r="K120" s="292"/>
      <c r="L120" s="378"/>
      <c r="M120" s="379"/>
      <c r="N120" s="380"/>
      <c r="O120" s="381"/>
      <c r="P120" s="382"/>
      <c r="Q120" s="383"/>
      <c r="R120" s="384"/>
      <c r="S120" s="385"/>
      <c r="T120" s="386"/>
      <c r="U120" s="292"/>
    </row>
    <row r="121" spans="2:21" ht="14.1" customHeight="1">
      <c r="B121" s="292"/>
      <c r="C121" s="368">
        <v>108</v>
      </c>
      <c r="D121" s="719"/>
      <c r="E121" s="720"/>
      <c r="F121" s="720"/>
      <c r="G121" s="720"/>
      <c r="H121" s="720"/>
      <c r="I121" s="720"/>
      <c r="J121" s="721"/>
      <c r="K121" s="292"/>
      <c r="L121" s="378"/>
      <c r="M121" s="379"/>
      <c r="N121" s="380"/>
      <c r="O121" s="381"/>
      <c r="P121" s="382"/>
      <c r="Q121" s="383"/>
      <c r="R121" s="384"/>
      <c r="S121" s="385"/>
      <c r="T121" s="386"/>
      <c r="U121" s="292"/>
    </row>
    <row r="122" spans="2:21" ht="14.1" customHeight="1">
      <c r="B122" s="292"/>
      <c r="C122" s="368">
        <v>109</v>
      </c>
      <c r="D122" s="719"/>
      <c r="E122" s="720"/>
      <c r="F122" s="720"/>
      <c r="G122" s="720"/>
      <c r="H122" s="720"/>
      <c r="I122" s="720"/>
      <c r="J122" s="721"/>
      <c r="K122" s="292"/>
      <c r="L122" s="378"/>
      <c r="M122" s="379"/>
      <c r="N122" s="380"/>
      <c r="O122" s="381"/>
      <c r="P122" s="382"/>
      <c r="Q122" s="383"/>
      <c r="R122" s="384"/>
      <c r="S122" s="385"/>
      <c r="T122" s="386"/>
      <c r="U122" s="292"/>
    </row>
    <row r="123" spans="2:21" ht="14.1" customHeight="1">
      <c r="B123" s="292"/>
      <c r="C123" s="368">
        <v>110</v>
      </c>
      <c r="D123" s="719"/>
      <c r="E123" s="720"/>
      <c r="F123" s="720"/>
      <c r="G123" s="720"/>
      <c r="H123" s="720"/>
      <c r="I123" s="720"/>
      <c r="J123" s="721"/>
      <c r="K123" s="292"/>
      <c r="L123" s="378"/>
      <c r="M123" s="379"/>
      <c r="N123" s="380"/>
      <c r="O123" s="381"/>
      <c r="P123" s="382"/>
      <c r="Q123" s="383"/>
      <c r="R123" s="384"/>
      <c r="S123" s="385"/>
      <c r="T123" s="386"/>
      <c r="U123" s="292"/>
    </row>
    <row r="124" spans="2:21" ht="14.1" customHeight="1">
      <c r="B124" s="292"/>
      <c r="C124" s="368">
        <v>111</v>
      </c>
      <c r="D124" s="719"/>
      <c r="E124" s="720"/>
      <c r="F124" s="720"/>
      <c r="G124" s="720"/>
      <c r="H124" s="720"/>
      <c r="I124" s="720"/>
      <c r="J124" s="721"/>
      <c r="K124" s="292"/>
      <c r="L124" s="378"/>
      <c r="M124" s="379"/>
      <c r="N124" s="380"/>
      <c r="O124" s="381"/>
      <c r="P124" s="382"/>
      <c r="Q124" s="383"/>
      <c r="R124" s="384"/>
      <c r="S124" s="385"/>
      <c r="T124" s="386"/>
      <c r="U124" s="292"/>
    </row>
    <row r="125" spans="2:21" ht="14.1" customHeight="1">
      <c r="B125" s="292"/>
      <c r="C125" s="368">
        <v>112</v>
      </c>
      <c r="D125" s="719"/>
      <c r="E125" s="720"/>
      <c r="F125" s="720"/>
      <c r="G125" s="720"/>
      <c r="H125" s="720"/>
      <c r="I125" s="720"/>
      <c r="J125" s="721"/>
      <c r="K125" s="292"/>
      <c r="L125" s="378"/>
      <c r="M125" s="379"/>
      <c r="N125" s="380"/>
      <c r="O125" s="381"/>
      <c r="P125" s="382"/>
      <c r="Q125" s="383"/>
      <c r="R125" s="384"/>
      <c r="S125" s="385"/>
      <c r="T125" s="386"/>
      <c r="U125" s="292"/>
    </row>
    <row r="126" spans="2:21" ht="14.1" customHeight="1">
      <c r="B126" s="292"/>
      <c r="C126" s="368">
        <v>113</v>
      </c>
      <c r="D126" s="719"/>
      <c r="E126" s="720"/>
      <c r="F126" s="720"/>
      <c r="G126" s="720"/>
      <c r="H126" s="720"/>
      <c r="I126" s="720"/>
      <c r="J126" s="721"/>
      <c r="K126" s="292"/>
      <c r="L126" s="378"/>
      <c r="M126" s="379"/>
      <c r="N126" s="380"/>
      <c r="O126" s="381"/>
      <c r="P126" s="382"/>
      <c r="Q126" s="383"/>
      <c r="R126" s="384"/>
      <c r="S126" s="385"/>
      <c r="T126" s="386"/>
      <c r="U126" s="292"/>
    </row>
    <row r="127" spans="2:21" ht="14.1" customHeight="1">
      <c r="B127" s="292"/>
      <c r="C127" s="368">
        <v>114</v>
      </c>
      <c r="D127" s="719"/>
      <c r="E127" s="720"/>
      <c r="F127" s="720"/>
      <c r="G127" s="720"/>
      <c r="H127" s="720"/>
      <c r="I127" s="720"/>
      <c r="J127" s="721"/>
      <c r="K127" s="292"/>
      <c r="L127" s="378"/>
      <c r="M127" s="379"/>
      <c r="N127" s="380"/>
      <c r="O127" s="381"/>
      <c r="P127" s="382"/>
      <c r="Q127" s="383"/>
      <c r="R127" s="384"/>
      <c r="S127" s="385"/>
      <c r="T127" s="386"/>
      <c r="U127" s="292"/>
    </row>
    <row r="128" spans="2:21" ht="14.1" customHeight="1">
      <c r="B128" s="292"/>
      <c r="C128" s="368">
        <v>115</v>
      </c>
      <c r="D128" s="719"/>
      <c r="E128" s="720"/>
      <c r="F128" s="720"/>
      <c r="G128" s="720"/>
      <c r="H128" s="720"/>
      <c r="I128" s="720"/>
      <c r="J128" s="721"/>
      <c r="K128" s="292"/>
      <c r="L128" s="378"/>
      <c r="M128" s="379"/>
      <c r="N128" s="380"/>
      <c r="O128" s="381"/>
      <c r="P128" s="382"/>
      <c r="Q128" s="383"/>
      <c r="R128" s="384"/>
      <c r="S128" s="385"/>
      <c r="T128" s="386"/>
      <c r="U128" s="292"/>
    </row>
    <row r="129" spans="2:21" ht="14.1" customHeight="1">
      <c r="B129" s="292"/>
      <c r="C129" s="368">
        <v>116</v>
      </c>
      <c r="D129" s="719"/>
      <c r="E129" s="720"/>
      <c r="F129" s="720"/>
      <c r="G129" s="720"/>
      <c r="H129" s="720"/>
      <c r="I129" s="720"/>
      <c r="J129" s="721"/>
      <c r="K129" s="292"/>
      <c r="L129" s="378"/>
      <c r="M129" s="379"/>
      <c r="N129" s="380"/>
      <c r="O129" s="381"/>
      <c r="P129" s="382"/>
      <c r="Q129" s="383"/>
      <c r="R129" s="384"/>
      <c r="S129" s="385"/>
      <c r="T129" s="386"/>
      <c r="U129" s="292"/>
    </row>
    <row r="130" spans="2:21" ht="14.1" customHeight="1">
      <c r="B130" s="292"/>
      <c r="C130" s="368">
        <v>117</v>
      </c>
      <c r="D130" s="719"/>
      <c r="E130" s="720"/>
      <c r="F130" s="720"/>
      <c r="G130" s="720"/>
      <c r="H130" s="720"/>
      <c r="I130" s="720"/>
      <c r="J130" s="721"/>
      <c r="K130" s="292"/>
      <c r="L130" s="378"/>
      <c r="M130" s="379"/>
      <c r="N130" s="380"/>
      <c r="O130" s="381"/>
      <c r="P130" s="382"/>
      <c r="Q130" s="383"/>
      <c r="R130" s="384"/>
      <c r="S130" s="385"/>
      <c r="T130" s="386"/>
      <c r="U130" s="292"/>
    </row>
    <row r="131" spans="2:21" ht="14.1" customHeight="1">
      <c r="B131" s="292"/>
      <c r="C131" s="368">
        <v>118</v>
      </c>
      <c r="D131" s="719"/>
      <c r="E131" s="720"/>
      <c r="F131" s="720"/>
      <c r="G131" s="720"/>
      <c r="H131" s="720"/>
      <c r="I131" s="720"/>
      <c r="J131" s="721"/>
      <c r="K131" s="292"/>
      <c r="L131" s="378"/>
      <c r="M131" s="379"/>
      <c r="N131" s="380"/>
      <c r="O131" s="381"/>
      <c r="P131" s="382"/>
      <c r="Q131" s="383"/>
      <c r="R131" s="384"/>
      <c r="S131" s="385"/>
      <c r="T131" s="386"/>
      <c r="U131" s="292"/>
    </row>
    <row r="132" spans="2:21" ht="14.1" customHeight="1">
      <c r="B132" s="292"/>
      <c r="C132" s="368">
        <v>119</v>
      </c>
      <c r="D132" s="719"/>
      <c r="E132" s="720"/>
      <c r="F132" s="720"/>
      <c r="G132" s="720"/>
      <c r="H132" s="720"/>
      <c r="I132" s="720"/>
      <c r="J132" s="721"/>
      <c r="K132" s="292"/>
      <c r="L132" s="378"/>
      <c r="M132" s="379"/>
      <c r="N132" s="380"/>
      <c r="O132" s="381"/>
      <c r="P132" s="382"/>
      <c r="Q132" s="383"/>
      <c r="R132" s="384"/>
      <c r="S132" s="385"/>
      <c r="T132" s="386"/>
      <c r="U132" s="292"/>
    </row>
    <row r="133" spans="2:21" ht="14.1" customHeight="1">
      <c r="B133" s="292"/>
      <c r="C133" s="368">
        <v>120</v>
      </c>
      <c r="D133" s="719"/>
      <c r="E133" s="720"/>
      <c r="F133" s="720"/>
      <c r="G133" s="720"/>
      <c r="H133" s="720"/>
      <c r="I133" s="720"/>
      <c r="J133" s="721"/>
      <c r="K133" s="292"/>
      <c r="L133" s="378"/>
      <c r="M133" s="379"/>
      <c r="N133" s="380"/>
      <c r="O133" s="381"/>
      <c r="P133" s="382"/>
      <c r="Q133" s="383"/>
      <c r="R133" s="384"/>
      <c r="S133" s="385"/>
      <c r="T133" s="386"/>
      <c r="U133" s="292"/>
    </row>
    <row r="134" spans="2:21" ht="14.1" customHeight="1">
      <c r="B134" s="292"/>
      <c r="C134" s="368">
        <v>121</v>
      </c>
      <c r="D134" s="719"/>
      <c r="E134" s="720"/>
      <c r="F134" s="720"/>
      <c r="G134" s="720"/>
      <c r="H134" s="720"/>
      <c r="I134" s="720"/>
      <c r="J134" s="721"/>
      <c r="K134" s="292"/>
      <c r="L134" s="378"/>
      <c r="M134" s="379"/>
      <c r="N134" s="380"/>
      <c r="O134" s="381"/>
      <c r="P134" s="382"/>
      <c r="Q134" s="383"/>
      <c r="R134" s="384"/>
      <c r="S134" s="385"/>
      <c r="T134" s="386"/>
      <c r="U134" s="292"/>
    </row>
    <row r="135" spans="2:21" ht="14.1" customHeight="1">
      <c r="B135" s="292"/>
      <c r="C135" s="368">
        <v>122</v>
      </c>
      <c r="D135" s="719"/>
      <c r="E135" s="720"/>
      <c r="F135" s="720"/>
      <c r="G135" s="720"/>
      <c r="H135" s="720"/>
      <c r="I135" s="720"/>
      <c r="J135" s="721"/>
      <c r="K135" s="292"/>
      <c r="L135" s="378"/>
      <c r="M135" s="379"/>
      <c r="N135" s="380"/>
      <c r="O135" s="381"/>
      <c r="P135" s="382"/>
      <c r="Q135" s="383"/>
      <c r="R135" s="384"/>
      <c r="S135" s="385"/>
      <c r="T135" s="386"/>
      <c r="U135" s="292"/>
    </row>
    <row r="136" spans="2:21" ht="14.1" customHeight="1">
      <c r="B136" s="292"/>
      <c r="C136" s="368">
        <v>123</v>
      </c>
      <c r="D136" s="719"/>
      <c r="E136" s="720"/>
      <c r="F136" s="720"/>
      <c r="G136" s="720"/>
      <c r="H136" s="720"/>
      <c r="I136" s="720"/>
      <c r="J136" s="721"/>
      <c r="K136" s="292"/>
      <c r="L136" s="378"/>
      <c r="M136" s="379"/>
      <c r="N136" s="380"/>
      <c r="O136" s="381"/>
      <c r="P136" s="382"/>
      <c r="Q136" s="383"/>
      <c r="R136" s="384"/>
      <c r="S136" s="385"/>
      <c r="T136" s="386"/>
      <c r="U136" s="292"/>
    </row>
    <row r="137" spans="2:21" ht="14.1" customHeight="1">
      <c r="B137" s="292"/>
      <c r="C137" s="368">
        <v>124</v>
      </c>
      <c r="D137" s="719"/>
      <c r="E137" s="720"/>
      <c r="F137" s="720"/>
      <c r="G137" s="720"/>
      <c r="H137" s="720"/>
      <c r="I137" s="720"/>
      <c r="J137" s="721"/>
      <c r="K137" s="292"/>
      <c r="L137" s="378"/>
      <c r="M137" s="379"/>
      <c r="N137" s="380"/>
      <c r="O137" s="381"/>
      <c r="P137" s="382"/>
      <c r="Q137" s="383"/>
      <c r="R137" s="384"/>
      <c r="S137" s="385"/>
      <c r="T137" s="386"/>
      <c r="U137" s="292"/>
    </row>
    <row r="138" spans="2:21" ht="14.1" customHeight="1">
      <c r="B138" s="292"/>
      <c r="C138" s="368">
        <v>125</v>
      </c>
      <c r="D138" s="719"/>
      <c r="E138" s="720"/>
      <c r="F138" s="720"/>
      <c r="G138" s="720"/>
      <c r="H138" s="720"/>
      <c r="I138" s="720"/>
      <c r="J138" s="721"/>
      <c r="K138" s="292"/>
      <c r="L138" s="378"/>
      <c r="M138" s="379"/>
      <c r="N138" s="380"/>
      <c r="O138" s="381"/>
      <c r="P138" s="382"/>
      <c r="Q138" s="383"/>
      <c r="R138" s="384"/>
      <c r="S138" s="385"/>
      <c r="T138" s="386"/>
      <c r="U138" s="292"/>
    </row>
    <row r="139" spans="2:21" ht="14.1" customHeight="1">
      <c r="B139" s="292"/>
      <c r="C139" s="368">
        <v>126</v>
      </c>
      <c r="D139" s="719"/>
      <c r="E139" s="720"/>
      <c r="F139" s="720"/>
      <c r="G139" s="720"/>
      <c r="H139" s="720"/>
      <c r="I139" s="720"/>
      <c r="J139" s="721"/>
      <c r="K139" s="292"/>
      <c r="L139" s="378"/>
      <c r="M139" s="379"/>
      <c r="N139" s="380"/>
      <c r="O139" s="381"/>
      <c r="P139" s="382"/>
      <c r="Q139" s="383"/>
      <c r="R139" s="384"/>
      <c r="S139" s="385"/>
      <c r="T139" s="386"/>
      <c r="U139" s="292"/>
    </row>
    <row r="140" spans="2:21" ht="14.1" customHeight="1">
      <c r="B140" s="292"/>
      <c r="C140" s="368">
        <v>127</v>
      </c>
      <c r="D140" s="719"/>
      <c r="E140" s="720"/>
      <c r="F140" s="720"/>
      <c r="G140" s="720"/>
      <c r="H140" s="720"/>
      <c r="I140" s="720"/>
      <c r="J140" s="721"/>
      <c r="K140" s="292"/>
      <c r="L140" s="378"/>
      <c r="M140" s="379"/>
      <c r="N140" s="380"/>
      <c r="O140" s="381"/>
      <c r="P140" s="382"/>
      <c r="Q140" s="383"/>
      <c r="R140" s="384"/>
      <c r="S140" s="385"/>
      <c r="T140" s="386"/>
      <c r="U140" s="292"/>
    </row>
    <row r="141" spans="2:21" ht="14.1" customHeight="1">
      <c r="B141" s="292"/>
      <c r="C141" s="368">
        <v>128</v>
      </c>
      <c r="D141" s="719"/>
      <c r="E141" s="720"/>
      <c r="F141" s="720"/>
      <c r="G141" s="720"/>
      <c r="H141" s="720"/>
      <c r="I141" s="720"/>
      <c r="J141" s="721"/>
      <c r="K141" s="292"/>
      <c r="L141" s="378"/>
      <c r="M141" s="379"/>
      <c r="N141" s="380"/>
      <c r="O141" s="381"/>
      <c r="P141" s="382"/>
      <c r="Q141" s="383"/>
      <c r="R141" s="384"/>
      <c r="S141" s="385"/>
      <c r="T141" s="386"/>
      <c r="U141" s="292"/>
    </row>
    <row r="142" spans="2:21" ht="14.1" customHeight="1">
      <c r="B142" s="292"/>
      <c r="C142" s="368">
        <v>129</v>
      </c>
      <c r="D142" s="719"/>
      <c r="E142" s="720"/>
      <c r="F142" s="720"/>
      <c r="G142" s="720"/>
      <c r="H142" s="720"/>
      <c r="I142" s="720"/>
      <c r="J142" s="721"/>
      <c r="K142" s="292"/>
      <c r="L142" s="378"/>
      <c r="M142" s="379"/>
      <c r="N142" s="380"/>
      <c r="O142" s="381"/>
      <c r="P142" s="382"/>
      <c r="Q142" s="383"/>
      <c r="R142" s="384"/>
      <c r="S142" s="385"/>
      <c r="T142" s="386"/>
      <c r="U142" s="292"/>
    </row>
    <row r="143" spans="2:21" ht="14.1" customHeight="1">
      <c r="B143" s="292"/>
      <c r="C143" s="368">
        <v>130</v>
      </c>
      <c r="D143" s="719"/>
      <c r="E143" s="720"/>
      <c r="F143" s="720"/>
      <c r="G143" s="720"/>
      <c r="H143" s="720"/>
      <c r="I143" s="720"/>
      <c r="J143" s="721"/>
      <c r="K143" s="292"/>
      <c r="L143" s="378"/>
      <c r="M143" s="379"/>
      <c r="N143" s="380"/>
      <c r="O143" s="381"/>
      <c r="P143" s="382"/>
      <c r="Q143" s="383"/>
      <c r="R143" s="384"/>
      <c r="S143" s="385"/>
      <c r="T143" s="386"/>
      <c r="U143" s="292"/>
    </row>
    <row r="144" spans="2:21" ht="14.1" customHeight="1">
      <c r="B144" s="292"/>
      <c r="C144" s="368">
        <v>131</v>
      </c>
      <c r="D144" s="719"/>
      <c r="E144" s="720"/>
      <c r="F144" s="720"/>
      <c r="G144" s="720"/>
      <c r="H144" s="720"/>
      <c r="I144" s="720"/>
      <c r="J144" s="721"/>
      <c r="K144" s="292"/>
      <c r="L144" s="378"/>
      <c r="M144" s="379"/>
      <c r="N144" s="380"/>
      <c r="O144" s="381"/>
      <c r="P144" s="382"/>
      <c r="Q144" s="383"/>
      <c r="R144" s="384"/>
      <c r="S144" s="385"/>
      <c r="T144" s="386"/>
      <c r="U144" s="292"/>
    </row>
    <row r="145" spans="2:21" ht="14.1" customHeight="1">
      <c r="B145" s="292"/>
      <c r="C145" s="368">
        <v>132</v>
      </c>
      <c r="D145" s="719"/>
      <c r="E145" s="720"/>
      <c r="F145" s="720"/>
      <c r="G145" s="720"/>
      <c r="H145" s="720"/>
      <c r="I145" s="720"/>
      <c r="J145" s="721"/>
      <c r="K145" s="292"/>
      <c r="L145" s="378"/>
      <c r="M145" s="379"/>
      <c r="N145" s="380"/>
      <c r="O145" s="381"/>
      <c r="P145" s="382"/>
      <c r="Q145" s="383"/>
      <c r="R145" s="384"/>
      <c r="S145" s="385"/>
      <c r="T145" s="386"/>
      <c r="U145" s="292"/>
    </row>
    <row r="146" spans="2:21" ht="14.1" customHeight="1">
      <c r="B146" s="292"/>
      <c r="C146" s="368">
        <v>133</v>
      </c>
      <c r="D146" s="719"/>
      <c r="E146" s="720"/>
      <c r="F146" s="720"/>
      <c r="G146" s="720"/>
      <c r="H146" s="720"/>
      <c r="I146" s="720"/>
      <c r="J146" s="721"/>
      <c r="K146" s="292"/>
      <c r="L146" s="378"/>
      <c r="M146" s="379"/>
      <c r="N146" s="380"/>
      <c r="O146" s="381"/>
      <c r="P146" s="382"/>
      <c r="Q146" s="383"/>
      <c r="R146" s="384"/>
      <c r="S146" s="385"/>
      <c r="T146" s="386"/>
      <c r="U146" s="292"/>
    </row>
    <row r="147" spans="2:21" ht="14.1" customHeight="1">
      <c r="B147" s="292"/>
      <c r="C147" s="368">
        <v>134</v>
      </c>
      <c r="D147" s="719"/>
      <c r="E147" s="720"/>
      <c r="F147" s="720"/>
      <c r="G147" s="720"/>
      <c r="H147" s="720"/>
      <c r="I147" s="720"/>
      <c r="J147" s="721"/>
      <c r="K147" s="292"/>
      <c r="L147" s="378"/>
      <c r="M147" s="379"/>
      <c r="N147" s="380"/>
      <c r="O147" s="381"/>
      <c r="P147" s="382"/>
      <c r="Q147" s="383"/>
      <c r="R147" s="384"/>
      <c r="S147" s="385"/>
      <c r="T147" s="386"/>
      <c r="U147" s="292"/>
    </row>
    <row r="148" spans="2:21" ht="14.1" customHeight="1">
      <c r="B148" s="292"/>
      <c r="C148" s="368">
        <v>135</v>
      </c>
      <c r="D148" s="719"/>
      <c r="E148" s="720"/>
      <c r="F148" s="720"/>
      <c r="G148" s="720"/>
      <c r="H148" s="720"/>
      <c r="I148" s="720"/>
      <c r="J148" s="721"/>
      <c r="K148" s="292"/>
      <c r="L148" s="378"/>
      <c r="M148" s="379"/>
      <c r="N148" s="380"/>
      <c r="O148" s="381"/>
      <c r="P148" s="382"/>
      <c r="Q148" s="383"/>
      <c r="R148" s="384"/>
      <c r="S148" s="385"/>
      <c r="T148" s="386"/>
      <c r="U148" s="292"/>
    </row>
    <row r="149" spans="2:21" ht="14.1" customHeight="1">
      <c r="B149" s="292"/>
      <c r="C149" s="368">
        <v>136</v>
      </c>
      <c r="D149" s="719"/>
      <c r="E149" s="720"/>
      <c r="F149" s="720"/>
      <c r="G149" s="720"/>
      <c r="H149" s="720"/>
      <c r="I149" s="720"/>
      <c r="J149" s="721"/>
      <c r="K149" s="292"/>
      <c r="L149" s="378"/>
      <c r="M149" s="379"/>
      <c r="N149" s="380"/>
      <c r="O149" s="381"/>
      <c r="P149" s="382"/>
      <c r="Q149" s="383"/>
      <c r="R149" s="384"/>
      <c r="S149" s="385"/>
      <c r="T149" s="386"/>
      <c r="U149" s="292"/>
    </row>
    <row r="150" spans="2:21" ht="14.1" customHeight="1">
      <c r="B150" s="292"/>
      <c r="C150" s="368">
        <v>137</v>
      </c>
      <c r="D150" s="719"/>
      <c r="E150" s="720"/>
      <c r="F150" s="720"/>
      <c r="G150" s="720"/>
      <c r="H150" s="720"/>
      <c r="I150" s="720"/>
      <c r="J150" s="721"/>
      <c r="K150" s="292"/>
      <c r="L150" s="378"/>
      <c r="M150" s="379"/>
      <c r="N150" s="380"/>
      <c r="O150" s="381"/>
      <c r="P150" s="382"/>
      <c r="Q150" s="383"/>
      <c r="R150" s="384"/>
      <c r="S150" s="385"/>
      <c r="T150" s="386"/>
      <c r="U150" s="292"/>
    </row>
    <row r="151" spans="2:21" ht="14.1" customHeight="1">
      <c r="B151" s="292"/>
      <c r="C151" s="368">
        <v>138</v>
      </c>
      <c r="D151" s="719"/>
      <c r="E151" s="720"/>
      <c r="F151" s="720"/>
      <c r="G151" s="720"/>
      <c r="H151" s="720"/>
      <c r="I151" s="720"/>
      <c r="J151" s="721"/>
      <c r="K151" s="292"/>
      <c r="L151" s="378"/>
      <c r="M151" s="379"/>
      <c r="N151" s="380"/>
      <c r="O151" s="381"/>
      <c r="P151" s="382"/>
      <c r="Q151" s="383"/>
      <c r="R151" s="384"/>
      <c r="S151" s="385"/>
      <c r="T151" s="386"/>
      <c r="U151" s="292"/>
    </row>
    <row r="152" spans="2:21" ht="14.1" customHeight="1">
      <c r="B152" s="292"/>
      <c r="C152" s="368">
        <v>139</v>
      </c>
      <c r="D152" s="719"/>
      <c r="E152" s="720"/>
      <c r="F152" s="720"/>
      <c r="G152" s="720"/>
      <c r="H152" s="720"/>
      <c r="I152" s="720"/>
      <c r="J152" s="721"/>
      <c r="K152" s="292"/>
      <c r="L152" s="378"/>
      <c r="M152" s="379"/>
      <c r="N152" s="380"/>
      <c r="O152" s="381"/>
      <c r="P152" s="382"/>
      <c r="Q152" s="383"/>
      <c r="R152" s="384"/>
      <c r="S152" s="385"/>
      <c r="T152" s="386"/>
      <c r="U152" s="292"/>
    </row>
    <row r="153" spans="2:21" ht="14.1" customHeight="1">
      <c r="B153" s="292"/>
      <c r="C153" s="368">
        <v>140</v>
      </c>
      <c r="D153" s="719"/>
      <c r="E153" s="720"/>
      <c r="F153" s="720"/>
      <c r="G153" s="720"/>
      <c r="H153" s="720"/>
      <c r="I153" s="720"/>
      <c r="J153" s="721"/>
      <c r="K153" s="292"/>
      <c r="L153" s="378"/>
      <c r="M153" s="379"/>
      <c r="N153" s="380"/>
      <c r="O153" s="381"/>
      <c r="P153" s="382"/>
      <c r="Q153" s="383"/>
      <c r="R153" s="384"/>
      <c r="S153" s="385"/>
      <c r="T153" s="386"/>
      <c r="U153" s="292"/>
    </row>
    <row r="154" spans="2:21" ht="14.1" customHeight="1">
      <c r="B154" s="292"/>
      <c r="C154" s="368">
        <v>141</v>
      </c>
      <c r="D154" s="719"/>
      <c r="E154" s="720"/>
      <c r="F154" s="720"/>
      <c r="G154" s="720"/>
      <c r="H154" s="720"/>
      <c r="I154" s="720"/>
      <c r="J154" s="721"/>
      <c r="K154" s="292"/>
      <c r="L154" s="378"/>
      <c r="M154" s="379"/>
      <c r="N154" s="380"/>
      <c r="O154" s="381"/>
      <c r="P154" s="382"/>
      <c r="Q154" s="383"/>
      <c r="R154" s="384"/>
      <c r="S154" s="385"/>
      <c r="T154" s="386"/>
      <c r="U154" s="292"/>
    </row>
    <row r="155" spans="2:21" ht="14.1" customHeight="1">
      <c r="B155" s="292"/>
      <c r="C155" s="368">
        <v>142</v>
      </c>
      <c r="D155" s="719"/>
      <c r="E155" s="720"/>
      <c r="F155" s="720"/>
      <c r="G155" s="720"/>
      <c r="H155" s="720"/>
      <c r="I155" s="720"/>
      <c r="J155" s="721"/>
      <c r="K155" s="292"/>
      <c r="L155" s="378"/>
      <c r="M155" s="379"/>
      <c r="N155" s="380"/>
      <c r="O155" s="381"/>
      <c r="P155" s="382"/>
      <c r="Q155" s="383"/>
      <c r="R155" s="384"/>
      <c r="S155" s="385"/>
      <c r="T155" s="386"/>
      <c r="U155" s="292"/>
    </row>
    <row r="156" spans="2:21" ht="14.1" customHeight="1">
      <c r="B156" s="292"/>
      <c r="C156" s="368">
        <v>143</v>
      </c>
      <c r="D156" s="719"/>
      <c r="E156" s="720"/>
      <c r="F156" s="720"/>
      <c r="G156" s="720"/>
      <c r="H156" s="720"/>
      <c r="I156" s="720"/>
      <c r="J156" s="721"/>
      <c r="K156" s="292"/>
      <c r="L156" s="378"/>
      <c r="M156" s="379"/>
      <c r="N156" s="380"/>
      <c r="O156" s="381"/>
      <c r="P156" s="382"/>
      <c r="Q156" s="383"/>
      <c r="R156" s="384"/>
      <c r="S156" s="385"/>
      <c r="T156" s="386"/>
      <c r="U156" s="292"/>
    </row>
    <row r="157" spans="2:21" ht="14.1" customHeight="1">
      <c r="B157" s="292"/>
      <c r="C157" s="368">
        <v>144</v>
      </c>
      <c r="D157" s="719"/>
      <c r="E157" s="720"/>
      <c r="F157" s="720"/>
      <c r="G157" s="720"/>
      <c r="H157" s="720"/>
      <c r="I157" s="720"/>
      <c r="J157" s="721"/>
      <c r="K157" s="292"/>
      <c r="L157" s="378"/>
      <c r="M157" s="379"/>
      <c r="N157" s="380"/>
      <c r="O157" s="381"/>
      <c r="P157" s="382"/>
      <c r="Q157" s="383"/>
      <c r="R157" s="384"/>
      <c r="S157" s="385"/>
      <c r="T157" s="386"/>
      <c r="U157" s="292"/>
    </row>
    <row r="158" spans="2:21" ht="14.1" customHeight="1">
      <c r="B158" s="292"/>
      <c r="C158" s="368">
        <v>145</v>
      </c>
      <c r="D158" s="719"/>
      <c r="E158" s="720"/>
      <c r="F158" s="720"/>
      <c r="G158" s="720"/>
      <c r="H158" s="720"/>
      <c r="I158" s="720"/>
      <c r="J158" s="721"/>
      <c r="K158" s="292"/>
      <c r="L158" s="378"/>
      <c r="M158" s="379"/>
      <c r="N158" s="380"/>
      <c r="O158" s="381"/>
      <c r="P158" s="382"/>
      <c r="Q158" s="383"/>
      <c r="R158" s="384"/>
      <c r="S158" s="385"/>
      <c r="T158" s="386"/>
      <c r="U158" s="292"/>
    </row>
    <row r="159" spans="2:21" ht="14.1" customHeight="1">
      <c r="B159" s="292"/>
      <c r="C159" s="368">
        <v>146</v>
      </c>
      <c r="D159" s="719"/>
      <c r="E159" s="720"/>
      <c r="F159" s="720"/>
      <c r="G159" s="720"/>
      <c r="H159" s="720"/>
      <c r="I159" s="720"/>
      <c r="J159" s="721"/>
      <c r="K159" s="292"/>
      <c r="L159" s="378"/>
      <c r="M159" s="379"/>
      <c r="N159" s="380"/>
      <c r="O159" s="381"/>
      <c r="P159" s="382"/>
      <c r="Q159" s="383"/>
      <c r="R159" s="384"/>
      <c r="S159" s="385"/>
      <c r="T159" s="386"/>
      <c r="U159" s="292"/>
    </row>
    <row r="160" spans="2:21" ht="14.1" customHeight="1">
      <c r="B160" s="292"/>
      <c r="C160" s="368">
        <v>147</v>
      </c>
      <c r="D160" s="719"/>
      <c r="E160" s="720"/>
      <c r="F160" s="720"/>
      <c r="G160" s="720"/>
      <c r="H160" s="720"/>
      <c r="I160" s="720"/>
      <c r="J160" s="721"/>
      <c r="K160" s="292"/>
      <c r="L160" s="378"/>
      <c r="M160" s="379"/>
      <c r="N160" s="380"/>
      <c r="O160" s="381"/>
      <c r="P160" s="382"/>
      <c r="Q160" s="383"/>
      <c r="R160" s="384"/>
      <c r="S160" s="385"/>
      <c r="T160" s="386"/>
      <c r="U160" s="292"/>
    </row>
    <row r="161" spans="2:21" ht="14.1" customHeight="1">
      <c r="B161" s="292"/>
      <c r="C161" s="368">
        <v>148</v>
      </c>
      <c r="D161" s="719"/>
      <c r="E161" s="720"/>
      <c r="F161" s="720"/>
      <c r="G161" s="720"/>
      <c r="H161" s="720"/>
      <c r="I161" s="720"/>
      <c r="J161" s="721"/>
      <c r="K161" s="292"/>
      <c r="L161" s="378"/>
      <c r="M161" s="379"/>
      <c r="N161" s="380"/>
      <c r="O161" s="381"/>
      <c r="P161" s="382"/>
      <c r="Q161" s="383"/>
      <c r="R161" s="384"/>
      <c r="S161" s="385"/>
      <c r="T161" s="386"/>
      <c r="U161" s="292"/>
    </row>
    <row r="162" spans="2:21" ht="14.1" customHeight="1">
      <c r="B162" s="292"/>
      <c r="C162" s="368">
        <v>149</v>
      </c>
      <c r="D162" s="719"/>
      <c r="E162" s="720"/>
      <c r="F162" s="720"/>
      <c r="G162" s="720"/>
      <c r="H162" s="720"/>
      <c r="I162" s="720"/>
      <c r="J162" s="721"/>
      <c r="K162" s="292"/>
      <c r="L162" s="378"/>
      <c r="M162" s="379"/>
      <c r="N162" s="380"/>
      <c r="O162" s="381"/>
      <c r="P162" s="382"/>
      <c r="Q162" s="383"/>
      <c r="R162" s="384"/>
      <c r="S162" s="385"/>
      <c r="T162" s="386"/>
      <c r="U162" s="292"/>
    </row>
    <row r="163" spans="2:21" ht="14.1" customHeight="1">
      <c r="B163" s="292"/>
      <c r="C163" s="368">
        <v>150</v>
      </c>
      <c r="D163" s="719"/>
      <c r="E163" s="720"/>
      <c r="F163" s="720"/>
      <c r="G163" s="720"/>
      <c r="H163" s="720"/>
      <c r="I163" s="720"/>
      <c r="J163" s="721"/>
      <c r="K163" s="292"/>
      <c r="L163" s="378"/>
      <c r="M163" s="379"/>
      <c r="N163" s="380"/>
      <c r="O163" s="381"/>
      <c r="P163" s="382"/>
      <c r="Q163" s="383"/>
      <c r="R163" s="384"/>
      <c r="S163" s="385"/>
      <c r="T163" s="386"/>
      <c r="U163" s="292"/>
    </row>
    <row r="164" spans="2:21" ht="14.1" customHeight="1">
      <c r="B164" s="292"/>
      <c r="C164" s="368">
        <v>151</v>
      </c>
      <c r="D164" s="719"/>
      <c r="E164" s="720"/>
      <c r="F164" s="720"/>
      <c r="G164" s="720"/>
      <c r="H164" s="720"/>
      <c r="I164" s="720"/>
      <c r="J164" s="721"/>
      <c r="K164" s="292"/>
      <c r="L164" s="378"/>
      <c r="M164" s="379"/>
      <c r="N164" s="380"/>
      <c r="O164" s="381"/>
      <c r="P164" s="382"/>
      <c r="Q164" s="383"/>
      <c r="R164" s="384"/>
      <c r="S164" s="385"/>
      <c r="T164" s="386"/>
      <c r="U164" s="292"/>
    </row>
    <row r="165" spans="2:21" ht="14.1" customHeight="1">
      <c r="B165" s="292"/>
      <c r="C165" s="368">
        <v>152</v>
      </c>
      <c r="D165" s="719"/>
      <c r="E165" s="720"/>
      <c r="F165" s="720"/>
      <c r="G165" s="720"/>
      <c r="H165" s="720"/>
      <c r="I165" s="720"/>
      <c r="J165" s="721"/>
      <c r="K165" s="292"/>
      <c r="L165" s="378"/>
      <c r="M165" s="379"/>
      <c r="N165" s="380"/>
      <c r="O165" s="381"/>
      <c r="P165" s="382"/>
      <c r="Q165" s="383"/>
      <c r="R165" s="384"/>
      <c r="S165" s="385"/>
      <c r="T165" s="386"/>
      <c r="U165" s="292"/>
    </row>
    <row r="166" spans="2:21" ht="14.1" customHeight="1">
      <c r="B166" s="292"/>
      <c r="C166" s="368">
        <v>153</v>
      </c>
      <c r="D166" s="719"/>
      <c r="E166" s="720"/>
      <c r="F166" s="720"/>
      <c r="G166" s="720"/>
      <c r="H166" s="720"/>
      <c r="I166" s="720"/>
      <c r="J166" s="721"/>
      <c r="K166" s="292"/>
      <c r="L166" s="378"/>
      <c r="M166" s="379"/>
      <c r="N166" s="380"/>
      <c r="O166" s="381"/>
      <c r="P166" s="382"/>
      <c r="Q166" s="383"/>
      <c r="R166" s="384"/>
      <c r="S166" s="385"/>
      <c r="T166" s="386"/>
      <c r="U166" s="292"/>
    </row>
    <row r="167" spans="2:21" ht="14.1" customHeight="1">
      <c r="B167" s="292"/>
      <c r="C167" s="368">
        <v>154</v>
      </c>
      <c r="D167" s="719"/>
      <c r="E167" s="720"/>
      <c r="F167" s="720"/>
      <c r="G167" s="720"/>
      <c r="H167" s="720"/>
      <c r="I167" s="720"/>
      <c r="J167" s="721"/>
      <c r="K167" s="292"/>
      <c r="L167" s="378"/>
      <c r="M167" s="379"/>
      <c r="N167" s="380"/>
      <c r="O167" s="381"/>
      <c r="P167" s="382"/>
      <c r="Q167" s="383"/>
      <c r="R167" s="384"/>
      <c r="S167" s="385"/>
      <c r="T167" s="386"/>
      <c r="U167" s="292"/>
    </row>
    <row r="168" spans="2:21" ht="14.1" customHeight="1">
      <c r="B168" s="292"/>
      <c r="C168" s="368">
        <v>155</v>
      </c>
      <c r="D168" s="719"/>
      <c r="E168" s="720"/>
      <c r="F168" s="720"/>
      <c r="G168" s="720"/>
      <c r="H168" s="720"/>
      <c r="I168" s="720"/>
      <c r="J168" s="721"/>
      <c r="K168" s="292"/>
      <c r="L168" s="378"/>
      <c r="M168" s="379"/>
      <c r="N168" s="380"/>
      <c r="O168" s="381"/>
      <c r="P168" s="382"/>
      <c r="Q168" s="383"/>
      <c r="R168" s="384"/>
      <c r="S168" s="385"/>
      <c r="T168" s="386"/>
      <c r="U168" s="292"/>
    </row>
    <row r="169" spans="2:21" ht="14.1" customHeight="1">
      <c r="B169" s="292"/>
      <c r="C169" s="368">
        <v>156</v>
      </c>
      <c r="D169" s="719"/>
      <c r="E169" s="720"/>
      <c r="F169" s="720"/>
      <c r="G169" s="720"/>
      <c r="H169" s="720"/>
      <c r="I169" s="720"/>
      <c r="J169" s="721"/>
      <c r="K169" s="292"/>
      <c r="L169" s="378"/>
      <c r="M169" s="379"/>
      <c r="N169" s="380"/>
      <c r="O169" s="381"/>
      <c r="P169" s="382"/>
      <c r="Q169" s="383"/>
      <c r="R169" s="384"/>
      <c r="S169" s="385"/>
      <c r="T169" s="386"/>
      <c r="U169" s="292"/>
    </row>
    <row r="170" spans="2:21" ht="14.1" customHeight="1">
      <c r="B170" s="292"/>
      <c r="C170" s="368">
        <v>157</v>
      </c>
      <c r="D170" s="719"/>
      <c r="E170" s="720"/>
      <c r="F170" s="720"/>
      <c r="G170" s="720"/>
      <c r="H170" s="720"/>
      <c r="I170" s="720"/>
      <c r="J170" s="721"/>
      <c r="K170" s="292"/>
      <c r="L170" s="378"/>
      <c r="M170" s="379"/>
      <c r="N170" s="380"/>
      <c r="O170" s="381"/>
      <c r="P170" s="382"/>
      <c r="Q170" s="383"/>
      <c r="R170" s="384"/>
      <c r="S170" s="385"/>
      <c r="T170" s="386"/>
      <c r="U170" s="292"/>
    </row>
    <row r="171" spans="2:21" ht="14.1" customHeight="1">
      <c r="B171" s="292"/>
      <c r="C171" s="368">
        <v>158</v>
      </c>
      <c r="D171" s="719"/>
      <c r="E171" s="720"/>
      <c r="F171" s="720"/>
      <c r="G171" s="720"/>
      <c r="H171" s="720"/>
      <c r="I171" s="720"/>
      <c r="J171" s="721"/>
      <c r="K171" s="292"/>
      <c r="L171" s="378"/>
      <c r="M171" s="379"/>
      <c r="N171" s="380"/>
      <c r="O171" s="381"/>
      <c r="P171" s="382"/>
      <c r="Q171" s="383"/>
      <c r="R171" s="384"/>
      <c r="S171" s="385"/>
      <c r="T171" s="386"/>
      <c r="U171" s="292"/>
    </row>
    <row r="172" spans="2:21" ht="14.1" customHeight="1">
      <c r="B172" s="292"/>
      <c r="C172" s="368">
        <v>159</v>
      </c>
      <c r="D172" s="719"/>
      <c r="E172" s="720"/>
      <c r="F172" s="720"/>
      <c r="G172" s="720"/>
      <c r="H172" s="720"/>
      <c r="I172" s="720"/>
      <c r="J172" s="721"/>
      <c r="K172" s="292"/>
      <c r="L172" s="378"/>
      <c r="M172" s="379"/>
      <c r="N172" s="380"/>
      <c r="O172" s="381"/>
      <c r="P172" s="382"/>
      <c r="Q172" s="383"/>
      <c r="R172" s="384"/>
      <c r="S172" s="385"/>
      <c r="T172" s="386"/>
      <c r="U172" s="292"/>
    </row>
    <row r="173" spans="2:21" ht="14.1" customHeight="1">
      <c r="B173" s="292"/>
      <c r="C173" s="368">
        <v>160</v>
      </c>
      <c r="D173" s="719"/>
      <c r="E173" s="720"/>
      <c r="F173" s="720"/>
      <c r="G173" s="720"/>
      <c r="H173" s="720"/>
      <c r="I173" s="720"/>
      <c r="J173" s="721"/>
      <c r="K173" s="292"/>
      <c r="L173" s="378"/>
      <c r="M173" s="379"/>
      <c r="N173" s="380"/>
      <c r="O173" s="381"/>
      <c r="P173" s="382"/>
      <c r="Q173" s="383"/>
      <c r="R173" s="384"/>
      <c r="S173" s="385"/>
      <c r="T173" s="386"/>
      <c r="U173" s="292"/>
    </row>
    <row r="174" spans="2:21" ht="14.1" customHeight="1">
      <c r="B174" s="292"/>
      <c r="C174" s="368">
        <v>161</v>
      </c>
      <c r="D174" s="719"/>
      <c r="E174" s="720"/>
      <c r="F174" s="720"/>
      <c r="G174" s="720"/>
      <c r="H174" s="720"/>
      <c r="I174" s="720"/>
      <c r="J174" s="721"/>
      <c r="K174" s="292"/>
      <c r="L174" s="378"/>
      <c r="M174" s="379"/>
      <c r="N174" s="380"/>
      <c r="O174" s="381"/>
      <c r="P174" s="382"/>
      <c r="Q174" s="383"/>
      <c r="R174" s="384"/>
      <c r="S174" s="385"/>
      <c r="T174" s="386"/>
      <c r="U174" s="292"/>
    </row>
    <row r="175" spans="2:21" ht="14.1" customHeight="1">
      <c r="B175" s="292"/>
      <c r="C175" s="368">
        <v>162</v>
      </c>
      <c r="D175" s="719"/>
      <c r="E175" s="720"/>
      <c r="F175" s="720"/>
      <c r="G175" s="720"/>
      <c r="H175" s="720"/>
      <c r="I175" s="720"/>
      <c r="J175" s="721"/>
      <c r="K175" s="292"/>
      <c r="L175" s="378"/>
      <c r="M175" s="379"/>
      <c r="N175" s="380"/>
      <c r="O175" s="381"/>
      <c r="P175" s="382"/>
      <c r="Q175" s="383"/>
      <c r="R175" s="384"/>
      <c r="S175" s="385"/>
      <c r="T175" s="386"/>
      <c r="U175" s="292"/>
    </row>
    <row r="176" spans="2:21" ht="14.1" customHeight="1">
      <c r="B176" s="292"/>
      <c r="C176" s="368">
        <v>163</v>
      </c>
      <c r="D176" s="719"/>
      <c r="E176" s="720"/>
      <c r="F176" s="720"/>
      <c r="G176" s="720"/>
      <c r="H176" s="720"/>
      <c r="I176" s="720"/>
      <c r="J176" s="721"/>
      <c r="K176" s="292"/>
      <c r="L176" s="378"/>
      <c r="M176" s="379"/>
      <c r="N176" s="380"/>
      <c r="O176" s="381"/>
      <c r="P176" s="382"/>
      <c r="Q176" s="383"/>
      <c r="R176" s="384"/>
      <c r="S176" s="385"/>
      <c r="T176" s="386"/>
      <c r="U176" s="292"/>
    </row>
    <row r="177" spans="2:21" ht="14.1" customHeight="1">
      <c r="B177" s="292"/>
      <c r="C177" s="368">
        <v>164</v>
      </c>
      <c r="D177" s="719"/>
      <c r="E177" s="720"/>
      <c r="F177" s="720"/>
      <c r="G177" s="720"/>
      <c r="H177" s="720"/>
      <c r="I177" s="720"/>
      <c r="J177" s="721"/>
      <c r="K177" s="292"/>
      <c r="L177" s="378"/>
      <c r="M177" s="379"/>
      <c r="N177" s="380"/>
      <c r="O177" s="381"/>
      <c r="P177" s="382"/>
      <c r="Q177" s="383"/>
      <c r="R177" s="384"/>
      <c r="S177" s="385"/>
      <c r="T177" s="386"/>
      <c r="U177" s="292"/>
    </row>
    <row r="178" spans="2:21" ht="14.1" customHeight="1">
      <c r="B178" s="292"/>
      <c r="C178" s="368">
        <v>165</v>
      </c>
      <c r="D178" s="719"/>
      <c r="E178" s="720"/>
      <c r="F178" s="720"/>
      <c r="G178" s="720"/>
      <c r="H178" s="720"/>
      <c r="I178" s="720"/>
      <c r="J178" s="721"/>
      <c r="K178" s="292"/>
      <c r="L178" s="378"/>
      <c r="M178" s="379"/>
      <c r="N178" s="380"/>
      <c r="O178" s="381"/>
      <c r="P178" s="382"/>
      <c r="Q178" s="383"/>
      <c r="R178" s="384"/>
      <c r="S178" s="385"/>
      <c r="T178" s="386"/>
      <c r="U178" s="292"/>
    </row>
    <row r="179" spans="2:21" ht="14.1" customHeight="1">
      <c r="B179" s="292"/>
      <c r="C179" s="368">
        <v>166</v>
      </c>
      <c r="D179" s="719"/>
      <c r="E179" s="720"/>
      <c r="F179" s="720"/>
      <c r="G179" s="720"/>
      <c r="H179" s="720"/>
      <c r="I179" s="720"/>
      <c r="J179" s="721"/>
      <c r="K179" s="292"/>
      <c r="L179" s="378"/>
      <c r="M179" s="379"/>
      <c r="N179" s="380"/>
      <c r="O179" s="381"/>
      <c r="P179" s="382"/>
      <c r="Q179" s="383"/>
      <c r="R179" s="384"/>
      <c r="S179" s="385"/>
      <c r="T179" s="386"/>
      <c r="U179" s="292"/>
    </row>
    <row r="180" spans="2:21" ht="14.1" customHeight="1">
      <c r="B180" s="292"/>
      <c r="C180" s="368">
        <v>167</v>
      </c>
      <c r="D180" s="719"/>
      <c r="E180" s="720"/>
      <c r="F180" s="720"/>
      <c r="G180" s="720"/>
      <c r="H180" s="720"/>
      <c r="I180" s="720"/>
      <c r="J180" s="721"/>
      <c r="K180" s="292"/>
      <c r="L180" s="378"/>
      <c r="M180" s="379"/>
      <c r="N180" s="380"/>
      <c r="O180" s="381"/>
      <c r="P180" s="382"/>
      <c r="Q180" s="383"/>
      <c r="R180" s="384"/>
      <c r="S180" s="385"/>
      <c r="T180" s="386"/>
      <c r="U180" s="292"/>
    </row>
    <row r="181" spans="2:21" ht="14.1" customHeight="1">
      <c r="B181" s="292"/>
      <c r="C181" s="368">
        <v>168</v>
      </c>
      <c r="D181" s="719"/>
      <c r="E181" s="720"/>
      <c r="F181" s="720"/>
      <c r="G181" s="720"/>
      <c r="H181" s="720"/>
      <c r="I181" s="720"/>
      <c r="J181" s="721"/>
      <c r="K181" s="292"/>
      <c r="L181" s="378"/>
      <c r="M181" s="379"/>
      <c r="N181" s="380"/>
      <c r="O181" s="381"/>
      <c r="P181" s="382"/>
      <c r="Q181" s="383"/>
      <c r="R181" s="384"/>
      <c r="S181" s="385"/>
      <c r="T181" s="386"/>
      <c r="U181" s="292"/>
    </row>
    <row r="182" spans="2:21" ht="14.1" customHeight="1">
      <c r="B182" s="292"/>
      <c r="C182" s="368">
        <v>169</v>
      </c>
      <c r="D182" s="719"/>
      <c r="E182" s="720"/>
      <c r="F182" s="720"/>
      <c r="G182" s="720"/>
      <c r="H182" s="720"/>
      <c r="I182" s="720"/>
      <c r="J182" s="721"/>
      <c r="K182" s="292"/>
      <c r="L182" s="378"/>
      <c r="M182" s="379"/>
      <c r="N182" s="380"/>
      <c r="O182" s="381"/>
      <c r="P182" s="382"/>
      <c r="Q182" s="383"/>
      <c r="R182" s="384"/>
      <c r="S182" s="385"/>
      <c r="T182" s="386"/>
      <c r="U182" s="292"/>
    </row>
    <row r="183" spans="2:21" ht="14.1" customHeight="1">
      <c r="B183" s="292"/>
      <c r="C183" s="368">
        <v>170</v>
      </c>
      <c r="D183" s="719"/>
      <c r="E183" s="720"/>
      <c r="F183" s="720"/>
      <c r="G183" s="720"/>
      <c r="H183" s="720"/>
      <c r="I183" s="720"/>
      <c r="J183" s="721"/>
      <c r="K183" s="292"/>
      <c r="L183" s="378"/>
      <c r="M183" s="379"/>
      <c r="N183" s="380"/>
      <c r="O183" s="381"/>
      <c r="P183" s="382"/>
      <c r="Q183" s="383"/>
      <c r="R183" s="384"/>
      <c r="S183" s="385"/>
      <c r="T183" s="386"/>
      <c r="U183" s="292"/>
    </row>
    <row r="184" spans="2:21" ht="14.1" customHeight="1">
      <c r="B184" s="292"/>
      <c r="C184" s="368">
        <v>171</v>
      </c>
      <c r="D184" s="719"/>
      <c r="E184" s="720"/>
      <c r="F184" s="720"/>
      <c r="G184" s="720"/>
      <c r="H184" s="720"/>
      <c r="I184" s="720"/>
      <c r="J184" s="721"/>
      <c r="K184" s="292"/>
      <c r="L184" s="378"/>
      <c r="M184" s="379"/>
      <c r="N184" s="380"/>
      <c r="O184" s="381"/>
      <c r="P184" s="382"/>
      <c r="Q184" s="383"/>
      <c r="R184" s="384"/>
      <c r="S184" s="385"/>
      <c r="T184" s="386"/>
      <c r="U184" s="292"/>
    </row>
    <row r="185" spans="2:21" ht="14.1" customHeight="1">
      <c r="B185" s="292"/>
      <c r="C185" s="368">
        <v>172</v>
      </c>
      <c r="D185" s="719"/>
      <c r="E185" s="720"/>
      <c r="F185" s="720"/>
      <c r="G185" s="720"/>
      <c r="H185" s="720"/>
      <c r="I185" s="720"/>
      <c r="J185" s="721"/>
      <c r="K185" s="292"/>
      <c r="L185" s="378"/>
      <c r="M185" s="379"/>
      <c r="N185" s="380"/>
      <c r="O185" s="381"/>
      <c r="P185" s="382"/>
      <c r="Q185" s="383"/>
      <c r="R185" s="384"/>
      <c r="S185" s="385"/>
      <c r="T185" s="386"/>
      <c r="U185" s="292"/>
    </row>
    <row r="186" spans="2:21" ht="14.1" customHeight="1">
      <c r="B186" s="292"/>
      <c r="C186" s="368">
        <v>173</v>
      </c>
      <c r="D186" s="719"/>
      <c r="E186" s="720"/>
      <c r="F186" s="720"/>
      <c r="G186" s="720"/>
      <c r="H186" s="720"/>
      <c r="I186" s="720"/>
      <c r="J186" s="721"/>
      <c r="K186" s="292"/>
      <c r="L186" s="378"/>
      <c r="M186" s="379"/>
      <c r="N186" s="380"/>
      <c r="O186" s="381"/>
      <c r="P186" s="382"/>
      <c r="Q186" s="383"/>
      <c r="R186" s="384"/>
      <c r="S186" s="385"/>
      <c r="T186" s="386"/>
      <c r="U186" s="292"/>
    </row>
    <row r="187" spans="2:21" ht="14.1" customHeight="1">
      <c r="B187" s="292"/>
      <c r="C187" s="368">
        <v>174</v>
      </c>
      <c r="D187" s="719"/>
      <c r="E187" s="720"/>
      <c r="F187" s="720"/>
      <c r="G187" s="720"/>
      <c r="H187" s="720"/>
      <c r="I187" s="720"/>
      <c r="J187" s="721"/>
      <c r="K187" s="292"/>
      <c r="L187" s="378"/>
      <c r="M187" s="379"/>
      <c r="N187" s="380"/>
      <c r="O187" s="381"/>
      <c r="P187" s="382"/>
      <c r="Q187" s="383"/>
      <c r="R187" s="384"/>
      <c r="S187" s="385"/>
      <c r="T187" s="386"/>
      <c r="U187" s="292"/>
    </row>
    <row r="188" spans="2:21" ht="14.1" customHeight="1">
      <c r="B188" s="292"/>
      <c r="C188" s="368">
        <v>175</v>
      </c>
      <c r="D188" s="719"/>
      <c r="E188" s="720"/>
      <c r="F188" s="720"/>
      <c r="G188" s="720"/>
      <c r="H188" s="720"/>
      <c r="I188" s="720"/>
      <c r="J188" s="721"/>
      <c r="K188" s="292"/>
      <c r="L188" s="378"/>
      <c r="M188" s="379"/>
      <c r="N188" s="380"/>
      <c r="O188" s="381"/>
      <c r="P188" s="382"/>
      <c r="Q188" s="383"/>
      <c r="R188" s="384"/>
      <c r="S188" s="385"/>
      <c r="T188" s="386"/>
      <c r="U188" s="292"/>
    </row>
    <row r="189" spans="2:21" ht="14.1" customHeight="1">
      <c r="B189" s="292"/>
      <c r="C189" s="368">
        <v>176</v>
      </c>
      <c r="D189" s="719"/>
      <c r="E189" s="720"/>
      <c r="F189" s="720"/>
      <c r="G189" s="720"/>
      <c r="H189" s="720"/>
      <c r="I189" s="720"/>
      <c r="J189" s="721"/>
      <c r="K189" s="292"/>
      <c r="L189" s="378"/>
      <c r="M189" s="379"/>
      <c r="N189" s="380"/>
      <c r="O189" s="381"/>
      <c r="P189" s="382"/>
      <c r="Q189" s="383"/>
      <c r="R189" s="384"/>
      <c r="S189" s="385"/>
      <c r="T189" s="386"/>
      <c r="U189" s="292"/>
    </row>
    <row r="190" spans="2:21" ht="14.1" customHeight="1">
      <c r="B190" s="292"/>
      <c r="C190" s="368">
        <v>177</v>
      </c>
      <c r="D190" s="719"/>
      <c r="E190" s="720"/>
      <c r="F190" s="720"/>
      <c r="G190" s="720"/>
      <c r="H190" s="720"/>
      <c r="I190" s="720"/>
      <c r="J190" s="721"/>
      <c r="K190" s="292"/>
      <c r="L190" s="378"/>
      <c r="M190" s="379"/>
      <c r="N190" s="380"/>
      <c r="O190" s="381"/>
      <c r="P190" s="382"/>
      <c r="Q190" s="383"/>
      <c r="R190" s="384"/>
      <c r="S190" s="385"/>
      <c r="T190" s="386"/>
      <c r="U190" s="292"/>
    </row>
    <row r="191" spans="2:21" ht="14.1" customHeight="1">
      <c r="B191" s="292"/>
      <c r="C191" s="368">
        <v>178</v>
      </c>
      <c r="D191" s="719"/>
      <c r="E191" s="720"/>
      <c r="F191" s="720"/>
      <c r="G191" s="720"/>
      <c r="H191" s="720"/>
      <c r="I191" s="720"/>
      <c r="J191" s="721"/>
      <c r="K191" s="292"/>
      <c r="L191" s="378"/>
      <c r="M191" s="379"/>
      <c r="N191" s="380"/>
      <c r="O191" s="381"/>
      <c r="P191" s="382"/>
      <c r="Q191" s="383"/>
      <c r="R191" s="384"/>
      <c r="S191" s="385"/>
      <c r="T191" s="386"/>
      <c r="U191" s="292"/>
    </row>
    <row r="192" spans="2:21" ht="14.1" customHeight="1">
      <c r="B192" s="292"/>
      <c r="C192" s="368">
        <v>179</v>
      </c>
      <c r="D192" s="719"/>
      <c r="E192" s="720"/>
      <c r="F192" s="720"/>
      <c r="G192" s="720"/>
      <c r="H192" s="720"/>
      <c r="I192" s="720"/>
      <c r="J192" s="721"/>
      <c r="K192" s="292"/>
      <c r="L192" s="378"/>
      <c r="M192" s="379"/>
      <c r="N192" s="380"/>
      <c r="O192" s="381"/>
      <c r="P192" s="382"/>
      <c r="Q192" s="383"/>
      <c r="R192" s="384"/>
      <c r="S192" s="385"/>
      <c r="T192" s="386"/>
      <c r="U192" s="292"/>
    </row>
    <row r="193" spans="2:21" ht="14.1" customHeight="1">
      <c r="B193" s="292"/>
      <c r="C193" s="368">
        <v>180</v>
      </c>
      <c r="D193" s="719"/>
      <c r="E193" s="720"/>
      <c r="F193" s="720"/>
      <c r="G193" s="720"/>
      <c r="H193" s="720"/>
      <c r="I193" s="720"/>
      <c r="J193" s="721"/>
      <c r="K193" s="292"/>
      <c r="L193" s="378"/>
      <c r="M193" s="379"/>
      <c r="N193" s="380"/>
      <c r="O193" s="381"/>
      <c r="P193" s="382"/>
      <c r="Q193" s="383"/>
      <c r="R193" s="384"/>
      <c r="S193" s="385"/>
      <c r="T193" s="386"/>
      <c r="U193" s="292"/>
    </row>
    <row r="194" spans="2:21" ht="14.1" customHeight="1">
      <c r="B194" s="292"/>
      <c r="C194" s="368">
        <v>181</v>
      </c>
      <c r="D194" s="719"/>
      <c r="E194" s="720"/>
      <c r="F194" s="720"/>
      <c r="G194" s="720"/>
      <c r="H194" s="720"/>
      <c r="I194" s="720"/>
      <c r="J194" s="721"/>
      <c r="K194" s="292"/>
      <c r="L194" s="378"/>
      <c r="M194" s="379"/>
      <c r="N194" s="380"/>
      <c r="O194" s="381"/>
      <c r="P194" s="382"/>
      <c r="Q194" s="383"/>
      <c r="R194" s="384"/>
      <c r="S194" s="385"/>
      <c r="T194" s="386"/>
      <c r="U194" s="292"/>
    </row>
    <row r="195" spans="2:21" ht="14.1" customHeight="1">
      <c r="B195" s="292"/>
      <c r="C195" s="368">
        <v>182</v>
      </c>
      <c r="D195" s="719"/>
      <c r="E195" s="720"/>
      <c r="F195" s="720"/>
      <c r="G195" s="720"/>
      <c r="H195" s="720"/>
      <c r="I195" s="720"/>
      <c r="J195" s="721"/>
      <c r="K195" s="292"/>
      <c r="L195" s="378"/>
      <c r="M195" s="379"/>
      <c r="N195" s="380"/>
      <c r="O195" s="381"/>
      <c r="P195" s="382"/>
      <c r="Q195" s="383"/>
      <c r="R195" s="384"/>
      <c r="S195" s="385"/>
      <c r="T195" s="386"/>
      <c r="U195" s="292"/>
    </row>
    <row r="196" spans="2:21" ht="14.1" customHeight="1">
      <c r="B196" s="292"/>
      <c r="C196" s="368">
        <v>183</v>
      </c>
      <c r="D196" s="719"/>
      <c r="E196" s="720"/>
      <c r="F196" s="720"/>
      <c r="G196" s="720"/>
      <c r="H196" s="720"/>
      <c r="I196" s="720"/>
      <c r="J196" s="721"/>
      <c r="K196" s="292"/>
      <c r="L196" s="378"/>
      <c r="M196" s="379"/>
      <c r="N196" s="380"/>
      <c r="O196" s="381"/>
      <c r="P196" s="382"/>
      <c r="Q196" s="383"/>
      <c r="R196" s="384"/>
      <c r="S196" s="385"/>
      <c r="T196" s="386"/>
      <c r="U196" s="292"/>
    </row>
    <row r="197" spans="2:21" ht="14.1" customHeight="1">
      <c r="B197" s="292"/>
      <c r="C197" s="368">
        <v>184</v>
      </c>
      <c r="D197" s="719"/>
      <c r="E197" s="720"/>
      <c r="F197" s="720"/>
      <c r="G197" s="720"/>
      <c r="H197" s="720"/>
      <c r="I197" s="720"/>
      <c r="J197" s="721"/>
      <c r="K197" s="292"/>
      <c r="L197" s="378"/>
      <c r="M197" s="379"/>
      <c r="N197" s="380"/>
      <c r="O197" s="381"/>
      <c r="P197" s="382"/>
      <c r="Q197" s="383"/>
      <c r="R197" s="384"/>
      <c r="S197" s="385"/>
      <c r="T197" s="386"/>
      <c r="U197" s="292"/>
    </row>
    <row r="198" spans="2:21" ht="14.1" customHeight="1">
      <c r="B198" s="292"/>
      <c r="C198" s="368">
        <v>185</v>
      </c>
      <c r="D198" s="719"/>
      <c r="E198" s="720"/>
      <c r="F198" s="720"/>
      <c r="G198" s="720"/>
      <c r="H198" s="720"/>
      <c r="I198" s="720"/>
      <c r="J198" s="721"/>
      <c r="K198" s="292"/>
      <c r="L198" s="378"/>
      <c r="M198" s="379"/>
      <c r="N198" s="380"/>
      <c r="O198" s="381"/>
      <c r="P198" s="382"/>
      <c r="Q198" s="383"/>
      <c r="R198" s="384"/>
      <c r="S198" s="385"/>
      <c r="T198" s="386"/>
      <c r="U198" s="292"/>
    </row>
    <row r="199" spans="2:21" ht="14.1" customHeight="1">
      <c r="B199" s="292"/>
      <c r="C199" s="368">
        <v>186</v>
      </c>
      <c r="D199" s="719"/>
      <c r="E199" s="720"/>
      <c r="F199" s="720"/>
      <c r="G199" s="720"/>
      <c r="H199" s="720"/>
      <c r="I199" s="720"/>
      <c r="J199" s="721"/>
      <c r="K199" s="292"/>
      <c r="L199" s="378"/>
      <c r="M199" s="379"/>
      <c r="N199" s="380"/>
      <c r="O199" s="381"/>
      <c r="P199" s="382"/>
      <c r="Q199" s="383"/>
      <c r="R199" s="384"/>
      <c r="S199" s="385"/>
      <c r="T199" s="386"/>
      <c r="U199" s="292"/>
    </row>
    <row r="200" spans="2:21" ht="14.1" customHeight="1">
      <c r="B200" s="292"/>
      <c r="C200" s="368">
        <v>187</v>
      </c>
      <c r="D200" s="719"/>
      <c r="E200" s="720"/>
      <c r="F200" s="720"/>
      <c r="G200" s="720"/>
      <c r="H200" s="720"/>
      <c r="I200" s="720"/>
      <c r="J200" s="721"/>
      <c r="K200" s="292"/>
      <c r="L200" s="378"/>
      <c r="M200" s="379"/>
      <c r="N200" s="380"/>
      <c r="O200" s="381"/>
      <c r="P200" s="382"/>
      <c r="Q200" s="383"/>
      <c r="R200" s="384"/>
      <c r="S200" s="385"/>
      <c r="T200" s="386"/>
      <c r="U200" s="292"/>
    </row>
    <row r="201" spans="2:21" ht="14.1" customHeight="1">
      <c r="B201" s="292"/>
      <c r="C201" s="368">
        <v>188</v>
      </c>
      <c r="D201" s="719"/>
      <c r="E201" s="720"/>
      <c r="F201" s="720"/>
      <c r="G201" s="720"/>
      <c r="H201" s="720"/>
      <c r="I201" s="720"/>
      <c r="J201" s="721"/>
      <c r="K201" s="292"/>
      <c r="L201" s="378"/>
      <c r="M201" s="379"/>
      <c r="N201" s="380"/>
      <c r="O201" s="381"/>
      <c r="P201" s="382"/>
      <c r="Q201" s="383"/>
      <c r="R201" s="384"/>
      <c r="S201" s="385"/>
      <c r="T201" s="386"/>
      <c r="U201" s="292"/>
    </row>
    <row r="202" spans="2:21" ht="14.1" customHeight="1">
      <c r="B202" s="292"/>
      <c r="C202" s="368">
        <v>189</v>
      </c>
      <c r="D202" s="719"/>
      <c r="E202" s="720"/>
      <c r="F202" s="720"/>
      <c r="G202" s="720"/>
      <c r="H202" s="720"/>
      <c r="I202" s="720"/>
      <c r="J202" s="721"/>
      <c r="K202" s="292"/>
      <c r="L202" s="378"/>
      <c r="M202" s="379"/>
      <c r="N202" s="380"/>
      <c r="O202" s="381"/>
      <c r="P202" s="382"/>
      <c r="Q202" s="383"/>
      <c r="R202" s="384"/>
      <c r="S202" s="385"/>
      <c r="T202" s="386"/>
      <c r="U202" s="292"/>
    </row>
    <row r="203" spans="2:21" ht="14.1" customHeight="1">
      <c r="B203" s="292"/>
      <c r="C203" s="368">
        <v>190</v>
      </c>
      <c r="D203" s="719"/>
      <c r="E203" s="720"/>
      <c r="F203" s="720"/>
      <c r="G203" s="720"/>
      <c r="H203" s="720"/>
      <c r="I203" s="720"/>
      <c r="J203" s="721"/>
      <c r="K203" s="292"/>
      <c r="L203" s="378"/>
      <c r="M203" s="379"/>
      <c r="N203" s="380"/>
      <c r="O203" s="381"/>
      <c r="P203" s="382"/>
      <c r="Q203" s="383"/>
      <c r="R203" s="384"/>
      <c r="S203" s="385"/>
      <c r="T203" s="386"/>
      <c r="U203" s="292"/>
    </row>
    <row r="204" spans="2:21" ht="14.1" customHeight="1">
      <c r="B204" s="292"/>
      <c r="C204" s="368">
        <v>191</v>
      </c>
      <c r="D204" s="719"/>
      <c r="E204" s="720"/>
      <c r="F204" s="720"/>
      <c r="G204" s="720"/>
      <c r="H204" s="720"/>
      <c r="I204" s="720"/>
      <c r="J204" s="721"/>
      <c r="K204" s="292"/>
      <c r="L204" s="378"/>
      <c r="M204" s="379"/>
      <c r="N204" s="380"/>
      <c r="O204" s="381"/>
      <c r="P204" s="382"/>
      <c r="Q204" s="383"/>
      <c r="R204" s="384"/>
      <c r="S204" s="385"/>
      <c r="T204" s="386"/>
      <c r="U204" s="292"/>
    </row>
    <row r="205" spans="2:21" ht="14.1" customHeight="1">
      <c r="B205" s="292"/>
      <c r="C205" s="368">
        <v>192</v>
      </c>
      <c r="D205" s="719"/>
      <c r="E205" s="720"/>
      <c r="F205" s="720"/>
      <c r="G205" s="720"/>
      <c r="H205" s="720"/>
      <c r="I205" s="720"/>
      <c r="J205" s="721"/>
      <c r="K205" s="292"/>
      <c r="L205" s="378"/>
      <c r="M205" s="379"/>
      <c r="N205" s="380"/>
      <c r="O205" s="381"/>
      <c r="P205" s="382"/>
      <c r="Q205" s="383"/>
      <c r="R205" s="384"/>
      <c r="S205" s="385"/>
      <c r="T205" s="386"/>
      <c r="U205" s="292"/>
    </row>
    <row r="206" spans="2:21" ht="14.1" customHeight="1">
      <c r="B206" s="292"/>
      <c r="C206" s="368">
        <v>193</v>
      </c>
      <c r="D206" s="719"/>
      <c r="E206" s="720"/>
      <c r="F206" s="720"/>
      <c r="G206" s="720"/>
      <c r="H206" s="720"/>
      <c r="I206" s="720"/>
      <c r="J206" s="721"/>
      <c r="K206" s="292"/>
      <c r="L206" s="378"/>
      <c r="M206" s="379"/>
      <c r="N206" s="380"/>
      <c r="O206" s="381"/>
      <c r="P206" s="382"/>
      <c r="Q206" s="383"/>
      <c r="R206" s="384"/>
      <c r="S206" s="385"/>
      <c r="T206" s="386"/>
      <c r="U206" s="292"/>
    </row>
    <row r="207" spans="2:21" ht="14.1" customHeight="1">
      <c r="B207" s="292"/>
      <c r="C207" s="368">
        <v>194</v>
      </c>
      <c r="D207" s="719"/>
      <c r="E207" s="720"/>
      <c r="F207" s="720"/>
      <c r="G207" s="720"/>
      <c r="H207" s="720"/>
      <c r="I207" s="720"/>
      <c r="J207" s="721"/>
      <c r="K207" s="292"/>
      <c r="L207" s="378"/>
      <c r="M207" s="379"/>
      <c r="N207" s="380"/>
      <c r="O207" s="381"/>
      <c r="P207" s="382"/>
      <c r="Q207" s="383"/>
      <c r="R207" s="384"/>
      <c r="S207" s="385"/>
      <c r="T207" s="386"/>
      <c r="U207" s="292"/>
    </row>
    <row r="208" spans="2:21" ht="14.1" customHeight="1">
      <c r="B208" s="292"/>
      <c r="C208" s="368">
        <v>195</v>
      </c>
      <c r="D208" s="719"/>
      <c r="E208" s="720"/>
      <c r="F208" s="720"/>
      <c r="G208" s="720"/>
      <c r="H208" s="720"/>
      <c r="I208" s="720"/>
      <c r="J208" s="721"/>
      <c r="K208" s="292"/>
      <c r="L208" s="378"/>
      <c r="M208" s="379"/>
      <c r="N208" s="380"/>
      <c r="O208" s="381"/>
      <c r="P208" s="382"/>
      <c r="Q208" s="383"/>
      <c r="R208" s="384"/>
      <c r="S208" s="385"/>
      <c r="T208" s="386"/>
      <c r="U208" s="292"/>
    </row>
    <row r="209" spans="2:21" ht="14.1" customHeight="1">
      <c r="B209" s="292"/>
      <c r="C209" s="368">
        <v>196</v>
      </c>
      <c r="D209" s="719"/>
      <c r="E209" s="720"/>
      <c r="F209" s="720"/>
      <c r="G209" s="720"/>
      <c r="H209" s="720"/>
      <c r="I209" s="720"/>
      <c r="J209" s="721"/>
      <c r="K209" s="292"/>
      <c r="L209" s="378"/>
      <c r="M209" s="379"/>
      <c r="N209" s="380"/>
      <c r="O209" s="381"/>
      <c r="P209" s="382"/>
      <c r="Q209" s="383"/>
      <c r="R209" s="384"/>
      <c r="S209" s="385"/>
      <c r="T209" s="386"/>
      <c r="U209" s="292"/>
    </row>
    <row r="210" spans="2:21" ht="14.1" customHeight="1">
      <c r="B210" s="292"/>
      <c r="C210" s="368">
        <v>197</v>
      </c>
      <c r="D210" s="719"/>
      <c r="E210" s="720"/>
      <c r="F210" s="720"/>
      <c r="G210" s="720"/>
      <c r="H210" s="720"/>
      <c r="I210" s="720"/>
      <c r="J210" s="721"/>
      <c r="K210" s="292"/>
      <c r="L210" s="378"/>
      <c r="M210" s="379"/>
      <c r="N210" s="380"/>
      <c r="O210" s="381"/>
      <c r="P210" s="382"/>
      <c r="Q210" s="383"/>
      <c r="R210" s="384"/>
      <c r="S210" s="385"/>
      <c r="T210" s="386"/>
      <c r="U210" s="292"/>
    </row>
    <row r="211" spans="2:21" ht="14.1" customHeight="1">
      <c r="B211" s="292"/>
      <c r="C211" s="368">
        <v>198</v>
      </c>
      <c r="D211" s="719"/>
      <c r="E211" s="720"/>
      <c r="F211" s="720"/>
      <c r="G211" s="720"/>
      <c r="H211" s="720"/>
      <c r="I211" s="720"/>
      <c r="J211" s="721"/>
      <c r="K211" s="292"/>
      <c r="L211" s="378"/>
      <c r="M211" s="379"/>
      <c r="N211" s="380"/>
      <c r="O211" s="381"/>
      <c r="P211" s="382"/>
      <c r="Q211" s="383"/>
      <c r="R211" s="384"/>
      <c r="S211" s="385"/>
      <c r="T211" s="386"/>
      <c r="U211" s="292"/>
    </row>
    <row r="212" spans="2:21" ht="14.1" customHeight="1">
      <c r="B212" s="292"/>
      <c r="C212" s="368">
        <v>199</v>
      </c>
      <c r="D212" s="719"/>
      <c r="E212" s="720"/>
      <c r="F212" s="720"/>
      <c r="G212" s="720"/>
      <c r="H212" s="720"/>
      <c r="I212" s="720"/>
      <c r="J212" s="721"/>
      <c r="K212" s="292"/>
      <c r="L212" s="378"/>
      <c r="M212" s="379"/>
      <c r="N212" s="380"/>
      <c r="O212" s="381"/>
      <c r="P212" s="382"/>
      <c r="Q212" s="383"/>
      <c r="R212" s="384"/>
      <c r="S212" s="385"/>
      <c r="T212" s="386"/>
      <c r="U212" s="292"/>
    </row>
    <row r="213" spans="2:21" ht="14.1" customHeight="1">
      <c r="B213" s="292"/>
      <c r="C213" s="368">
        <v>200</v>
      </c>
      <c r="D213" s="719"/>
      <c r="E213" s="720"/>
      <c r="F213" s="720"/>
      <c r="G213" s="720"/>
      <c r="H213" s="720"/>
      <c r="I213" s="720"/>
      <c r="J213" s="721"/>
      <c r="K213" s="292"/>
      <c r="L213" s="378"/>
      <c r="M213" s="379"/>
      <c r="N213" s="380"/>
      <c r="O213" s="381"/>
      <c r="P213" s="382"/>
      <c r="Q213" s="383"/>
      <c r="R213" s="384"/>
      <c r="S213" s="385"/>
      <c r="T213" s="386"/>
      <c r="U213" s="292"/>
    </row>
    <row r="214" spans="2:21" ht="14.1" customHeight="1">
      <c r="B214" s="292"/>
      <c r="C214" s="368">
        <v>201</v>
      </c>
      <c r="D214" s="719"/>
      <c r="E214" s="720"/>
      <c r="F214" s="720"/>
      <c r="G214" s="720"/>
      <c r="H214" s="720"/>
      <c r="I214" s="720"/>
      <c r="J214" s="721"/>
      <c r="K214" s="292"/>
      <c r="L214" s="378"/>
      <c r="M214" s="379"/>
      <c r="N214" s="380"/>
      <c r="O214" s="381"/>
      <c r="P214" s="382"/>
      <c r="Q214" s="383"/>
      <c r="R214" s="384"/>
      <c r="S214" s="385"/>
      <c r="T214" s="386"/>
      <c r="U214" s="292"/>
    </row>
    <row r="215" spans="2:21" ht="14.1" customHeight="1">
      <c r="B215" s="292"/>
      <c r="C215" s="368">
        <v>202</v>
      </c>
      <c r="D215" s="719"/>
      <c r="E215" s="720"/>
      <c r="F215" s="720"/>
      <c r="G215" s="720"/>
      <c r="H215" s="720"/>
      <c r="I215" s="720"/>
      <c r="J215" s="721"/>
      <c r="K215" s="292"/>
      <c r="L215" s="378"/>
      <c r="M215" s="379"/>
      <c r="N215" s="380"/>
      <c r="O215" s="381"/>
      <c r="P215" s="382"/>
      <c r="Q215" s="383"/>
      <c r="R215" s="384"/>
      <c r="S215" s="385"/>
      <c r="T215" s="386"/>
      <c r="U215" s="292"/>
    </row>
    <row r="216" spans="2:21" ht="14.1" customHeight="1">
      <c r="B216" s="292"/>
      <c r="C216" s="368">
        <v>203</v>
      </c>
      <c r="D216" s="719"/>
      <c r="E216" s="720"/>
      <c r="F216" s="720"/>
      <c r="G216" s="720"/>
      <c r="H216" s="720"/>
      <c r="I216" s="720"/>
      <c r="J216" s="721"/>
      <c r="K216" s="292"/>
      <c r="L216" s="378"/>
      <c r="M216" s="379"/>
      <c r="N216" s="380"/>
      <c r="O216" s="381"/>
      <c r="P216" s="382"/>
      <c r="Q216" s="383"/>
      <c r="R216" s="384"/>
      <c r="S216" s="385"/>
      <c r="T216" s="386"/>
      <c r="U216" s="292"/>
    </row>
    <row r="217" spans="2:21" ht="14.1" customHeight="1">
      <c r="B217" s="292"/>
      <c r="C217" s="368">
        <v>204</v>
      </c>
      <c r="D217" s="719"/>
      <c r="E217" s="720"/>
      <c r="F217" s="720"/>
      <c r="G217" s="720"/>
      <c r="H217" s="720"/>
      <c r="I217" s="720"/>
      <c r="J217" s="721"/>
      <c r="K217" s="292"/>
      <c r="L217" s="378"/>
      <c r="M217" s="379"/>
      <c r="N217" s="380"/>
      <c r="O217" s="381"/>
      <c r="P217" s="382"/>
      <c r="Q217" s="383"/>
      <c r="R217" s="384"/>
      <c r="S217" s="385"/>
      <c r="T217" s="386"/>
      <c r="U217" s="292"/>
    </row>
    <row r="218" spans="2:21" ht="14.1" customHeight="1">
      <c r="B218" s="292"/>
      <c r="C218" s="368">
        <v>205</v>
      </c>
      <c r="D218" s="719"/>
      <c r="E218" s="720"/>
      <c r="F218" s="720"/>
      <c r="G218" s="720"/>
      <c r="H218" s="720"/>
      <c r="I218" s="720"/>
      <c r="J218" s="721"/>
      <c r="K218" s="292"/>
      <c r="L218" s="378"/>
      <c r="M218" s="379"/>
      <c r="N218" s="380"/>
      <c r="O218" s="381"/>
      <c r="P218" s="382"/>
      <c r="Q218" s="383"/>
      <c r="R218" s="384"/>
      <c r="S218" s="385"/>
      <c r="T218" s="386"/>
      <c r="U218" s="292"/>
    </row>
    <row r="219" spans="2:21" ht="14.1" customHeight="1">
      <c r="B219" s="292"/>
      <c r="C219" s="368">
        <v>206</v>
      </c>
      <c r="D219" s="719"/>
      <c r="E219" s="720"/>
      <c r="F219" s="720"/>
      <c r="G219" s="720"/>
      <c r="H219" s="720"/>
      <c r="I219" s="720"/>
      <c r="J219" s="721"/>
      <c r="K219" s="292"/>
      <c r="L219" s="378"/>
      <c r="M219" s="379"/>
      <c r="N219" s="380"/>
      <c r="O219" s="381"/>
      <c r="P219" s="382"/>
      <c r="Q219" s="383"/>
      <c r="R219" s="384"/>
      <c r="S219" s="385"/>
      <c r="T219" s="386"/>
      <c r="U219" s="292"/>
    </row>
    <row r="220" spans="2:21" ht="14.1" customHeight="1">
      <c r="B220" s="292"/>
      <c r="C220" s="368">
        <v>207</v>
      </c>
      <c r="D220" s="719"/>
      <c r="E220" s="720"/>
      <c r="F220" s="720"/>
      <c r="G220" s="720"/>
      <c r="H220" s="720"/>
      <c r="I220" s="720"/>
      <c r="J220" s="721"/>
      <c r="K220" s="292"/>
      <c r="L220" s="378"/>
      <c r="M220" s="379"/>
      <c r="N220" s="380"/>
      <c r="O220" s="381"/>
      <c r="P220" s="382"/>
      <c r="Q220" s="383"/>
      <c r="R220" s="384"/>
      <c r="S220" s="385"/>
      <c r="T220" s="386"/>
      <c r="U220" s="292"/>
    </row>
    <row r="221" spans="2:21" ht="14.1" customHeight="1">
      <c r="B221" s="292"/>
      <c r="C221" s="368">
        <v>208</v>
      </c>
      <c r="D221" s="719"/>
      <c r="E221" s="720"/>
      <c r="F221" s="720"/>
      <c r="G221" s="720"/>
      <c r="H221" s="720"/>
      <c r="I221" s="720"/>
      <c r="J221" s="721"/>
      <c r="K221" s="292"/>
      <c r="L221" s="378"/>
      <c r="M221" s="379"/>
      <c r="N221" s="380"/>
      <c r="O221" s="381"/>
      <c r="P221" s="382"/>
      <c r="Q221" s="383"/>
      <c r="R221" s="384"/>
      <c r="S221" s="385"/>
      <c r="T221" s="386"/>
      <c r="U221" s="292"/>
    </row>
    <row r="222" spans="2:21" ht="14.1" customHeight="1">
      <c r="B222" s="292"/>
      <c r="C222" s="368">
        <v>209</v>
      </c>
      <c r="D222" s="719"/>
      <c r="E222" s="720"/>
      <c r="F222" s="720"/>
      <c r="G222" s="720"/>
      <c r="H222" s="720"/>
      <c r="I222" s="720"/>
      <c r="J222" s="721"/>
      <c r="K222" s="292"/>
      <c r="L222" s="378"/>
      <c r="M222" s="379"/>
      <c r="N222" s="380"/>
      <c r="O222" s="381"/>
      <c r="P222" s="382"/>
      <c r="Q222" s="383"/>
      <c r="R222" s="384"/>
      <c r="S222" s="385"/>
      <c r="T222" s="386"/>
      <c r="U222" s="292"/>
    </row>
    <row r="223" spans="2:21" ht="14.1" customHeight="1">
      <c r="B223" s="292"/>
      <c r="C223" s="368">
        <v>210</v>
      </c>
      <c r="D223" s="719"/>
      <c r="E223" s="720"/>
      <c r="F223" s="720"/>
      <c r="G223" s="720"/>
      <c r="H223" s="720"/>
      <c r="I223" s="720"/>
      <c r="J223" s="721"/>
      <c r="K223" s="292"/>
      <c r="L223" s="378"/>
      <c r="M223" s="379"/>
      <c r="N223" s="380"/>
      <c r="O223" s="381"/>
      <c r="P223" s="382"/>
      <c r="Q223" s="383"/>
      <c r="R223" s="384"/>
      <c r="S223" s="385"/>
      <c r="T223" s="386"/>
      <c r="U223" s="292"/>
    </row>
    <row r="224" spans="2:21" ht="14.1" customHeight="1">
      <c r="B224" s="292"/>
      <c r="C224" s="368">
        <v>211</v>
      </c>
      <c r="D224" s="719"/>
      <c r="E224" s="720"/>
      <c r="F224" s="720"/>
      <c r="G224" s="720"/>
      <c r="H224" s="720"/>
      <c r="I224" s="720"/>
      <c r="J224" s="721"/>
      <c r="K224" s="292"/>
      <c r="L224" s="378"/>
      <c r="M224" s="379"/>
      <c r="N224" s="380"/>
      <c r="O224" s="381"/>
      <c r="P224" s="382"/>
      <c r="Q224" s="383"/>
      <c r="R224" s="384"/>
      <c r="S224" s="385"/>
      <c r="T224" s="386"/>
      <c r="U224" s="292"/>
    </row>
    <row r="225" spans="2:21" ht="14.1" customHeight="1">
      <c r="B225" s="292"/>
      <c r="C225" s="368">
        <v>212</v>
      </c>
      <c r="D225" s="719"/>
      <c r="E225" s="720"/>
      <c r="F225" s="720"/>
      <c r="G225" s="720"/>
      <c r="H225" s="720"/>
      <c r="I225" s="720"/>
      <c r="J225" s="721"/>
      <c r="K225" s="292"/>
      <c r="L225" s="378"/>
      <c r="M225" s="379"/>
      <c r="N225" s="380"/>
      <c r="O225" s="381"/>
      <c r="P225" s="382"/>
      <c r="Q225" s="383"/>
      <c r="R225" s="384"/>
      <c r="S225" s="385"/>
      <c r="T225" s="386"/>
      <c r="U225" s="292"/>
    </row>
    <row r="226" spans="2:21" ht="14.1" customHeight="1">
      <c r="B226" s="292"/>
      <c r="C226" s="368">
        <v>213</v>
      </c>
      <c r="D226" s="719"/>
      <c r="E226" s="720"/>
      <c r="F226" s="720"/>
      <c r="G226" s="720"/>
      <c r="H226" s="720"/>
      <c r="I226" s="720"/>
      <c r="J226" s="721"/>
      <c r="K226" s="292"/>
      <c r="L226" s="378"/>
      <c r="M226" s="379"/>
      <c r="N226" s="380"/>
      <c r="O226" s="381"/>
      <c r="P226" s="382"/>
      <c r="Q226" s="383"/>
      <c r="R226" s="384"/>
      <c r="S226" s="385"/>
      <c r="T226" s="386"/>
      <c r="U226" s="292"/>
    </row>
    <row r="227" spans="2:21" ht="14.1" customHeight="1">
      <c r="B227" s="292"/>
      <c r="C227" s="368">
        <v>214</v>
      </c>
      <c r="D227" s="719"/>
      <c r="E227" s="720"/>
      <c r="F227" s="720"/>
      <c r="G227" s="720"/>
      <c r="H227" s="720"/>
      <c r="I227" s="720"/>
      <c r="J227" s="721"/>
      <c r="K227" s="292"/>
      <c r="L227" s="378"/>
      <c r="M227" s="379"/>
      <c r="N227" s="380"/>
      <c r="O227" s="381"/>
      <c r="P227" s="382"/>
      <c r="Q227" s="383"/>
      <c r="R227" s="384"/>
      <c r="S227" s="385"/>
      <c r="T227" s="386"/>
      <c r="U227" s="292"/>
    </row>
    <row r="228" spans="2:21" ht="14.1" customHeight="1">
      <c r="B228" s="292"/>
      <c r="C228" s="368">
        <v>215</v>
      </c>
      <c r="D228" s="719"/>
      <c r="E228" s="720"/>
      <c r="F228" s="720"/>
      <c r="G228" s="720"/>
      <c r="H228" s="720"/>
      <c r="I228" s="720"/>
      <c r="J228" s="721"/>
      <c r="K228" s="292"/>
      <c r="L228" s="378"/>
      <c r="M228" s="379"/>
      <c r="N228" s="380"/>
      <c r="O228" s="381"/>
      <c r="P228" s="382"/>
      <c r="Q228" s="383"/>
      <c r="R228" s="384"/>
      <c r="S228" s="385"/>
      <c r="T228" s="386"/>
      <c r="U228" s="292"/>
    </row>
    <row r="229" spans="2:21" ht="14.1" customHeight="1">
      <c r="B229" s="292"/>
      <c r="C229" s="368">
        <v>216</v>
      </c>
      <c r="D229" s="719"/>
      <c r="E229" s="720"/>
      <c r="F229" s="720"/>
      <c r="G229" s="720"/>
      <c r="H229" s="720"/>
      <c r="I229" s="720"/>
      <c r="J229" s="721"/>
      <c r="K229" s="292"/>
      <c r="L229" s="378"/>
      <c r="M229" s="379"/>
      <c r="N229" s="380"/>
      <c r="O229" s="381"/>
      <c r="P229" s="382"/>
      <c r="Q229" s="383"/>
      <c r="R229" s="384"/>
      <c r="S229" s="385"/>
      <c r="T229" s="386"/>
      <c r="U229" s="292"/>
    </row>
    <row r="230" spans="2:21" ht="14.1" customHeight="1">
      <c r="B230" s="292"/>
      <c r="C230" s="368">
        <v>217</v>
      </c>
      <c r="D230" s="719"/>
      <c r="E230" s="720"/>
      <c r="F230" s="720"/>
      <c r="G230" s="720"/>
      <c r="H230" s="720"/>
      <c r="I230" s="720"/>
      <c r="J230" s="721"/>
      <c r="K230" s="292"/>
      <c r="L230" s="378"/>
      <c r="M230" s="379"/>
      <c r="N230" s="380"/>
      <c r="O230" s="381"/>
      <c r="P230" s="382"/>
      <c r="Q230" s="383"/>
      <c r="R230" s="384"/>
      <c r="S230" s="385"/>
      <c r="T230" s="386"/>
      <c r="U230" s="292"/>
    </row>
    <row r="231" spans="2:21" ht="14.1" customHeight="1">
      <c r="B231" s="292"/>
      <c r="C231" s="368">
        <v>218</v>
      </c>
      <c r="D231" s="719"/>
      <c r="E231" s="720"/>
      <c r="F231" s="720"/>
      <c r="G231" s="720"/>
      <c r="H231" s="720"/>
      <c r="I231" s="720"/>
      <c r="J231" s="721"/>
      <c r="K231" s="292"/>
      <c r="L231" s="378"/>
      <c r="M231" s="379"/>
      <c r="N231" s="380"/>
      <c r="O231" s="381"/>
      <c r="P231" s="382"/>
      <c r="Q231" s="383"/>
      <c r="R231" s="384"/>
      <c r="S231" s="385"/>
      <c r="T231" s="386"/>
      <c r="U231" s="292"/>
    </row>
    <row r="232" spans="2:21" ht="14.1" customHeight="1">
      <c r="B232" s="292"/>
      <c r="C232" s="368">
        <v>219</v>
      </c>
      <c r="D232" s="719"/>
      <c r="E232" s="720"/>
      <c r="F232" s="720"/>
      <c r="G232" s="720"/>
      <c r="H232" s="720"/>
      <c r="I232" s="720"/>
      <c r="J232" s="721"/>
      <c r="K232" s="292"/>
      <c r="L232" s="378"/>
      <c r="M232" s="379"/>
      <c r="N232" s="380"/>
      <c r="O232" s="381"/>
      <c r="P232" s="382"/>
      <c r="Q232" s="383"/>
      <c r="R232" s="384"/>
      <c r="S232" s="385"/>
      <c r="T232" s="386"/>
      <c r="U232" s="292"/>
    </row>
    <row r="233" spans="2:21" ht="14.1" customHeight="1">
      <c r="B233" s="292"/>
      <c r="C233" s="368">
        <v>220</v>
      </c>
      <c r="D233" s="719"/>
      <c r="E233" s="720"/>
      <c r="F233" s="720"/>
      <c r="G233" s="720"/>
      <c r="H233" s="720"/>
      <c r="I233" s="720"/>
      <c r="J233" s="721"/>
      <c r="K233" s="292"/>
      <c r="L233" s="378"/>
      <c r="M233" s="379"/>
      <c r="N233" s="380"/>
      <c r="O233" s="381"/>
      <c r="P233" s="382"/>
      <c r="Q233" s="383"/>
      <c r="R233" s="384"/>
      <c r="S233" s="385"/>
      <c r="T233" s="386"/>
      <c r="U233" s="292"/>
    </row>
    <row r="234" spans="2:21" ht="14.1" customHeight="1">
      <c r="B234" s="292"/>
      <c r="C234" s="368">
        <v>221</v>
      </c>
      <c r="D234" s="719"/>
      <c r="E234" s="720"/>
      <c r="F234" s="720"/>
      <c r="G234" s="720"/>
      <c r="H234" s="720"/>
      <c r="I234" s="720"/>
      <c r="J234" s="721"/>
      <c r="K234" s="292"/>
      <c r="L234" s="378"/>
      <c r="M234" s="379"/>
      <c r="N234" s="380"/>
      <c r="O234" s="381"/>
      <c r="P234" s="382"/>
      <c r="Q234" s="383"/>
      <c r="R234" s="384"/>
      <c r="S234" s="385"/>
      <c r="T234" s="386"/>
      <c r="U234" s="292"/>
    </row>
    <row r="235" spans="2:21" ht="14.1" customHeight="1">
      <c r="B235" s="292"/>
      <c r="C235" s="368">
        <v>222</v>
      </c>
      <c r="D235" s="719"/>
      <c r="E235" s="720"/>
      <c r="F235" s="720"/>
      <c r="G235" s="720"/>
      <c r="H235" s="720"/>
      <c r="I235" s="720"/>
      <c r="J235" s="721"/>
      <c r="K235" s="292"/>
      <c r="L235" s="378"/>
      <c r="M235" s="379"/>
      <c r="N235" s="380"/>
      <c r="O235" s="381"/>
      <c r="P235" s="382"/>
      <c r="Q235" s="383"/>
      <c r="R235" s="384"/>
      <c r="S235" s="385"/>
      <c r="T235" s="386"/>
      <c r="U235" s="292"/>
    </row>
    <row r="236" spans="2:21" ht="14.1" customHeight="1">
      <c r="B236" s="292"/>
      <c r="C236" s="368">
        <v>223</v>
      </c>
      <c r="D236" s="719"/>
      <c r="E236" s="720"/>
      <c r="F236" s="720"/>
      <c r="G236" s="720"/>
      <c r="H236" s="720"/>
      <c r="I236" s="720"/>
      <c r="J236" s="721"/>
      <c r="K236" s="292"/>
      <c r="L236" s="378"/>
      <c r="M236" s="379"/>
      <c r="N236" s="380"/>
      <c r="O236" s="381"/>
      <c r="P236" s="382"/>
      <c r="Q236" s="383"/>
      <c r="R236" s="384"/>
      <c r="S236" s="385"/>
      <c r="T236" s="386"/>
      <c r="U236" s="292"/>
    </row>
    <row r="237" spans="2:21" ht="14.1" customHeight="1">
      <c r="B237" s="292"/>
      <c r="C237" s="368">
        <v>224</v>
      </c>
      <c r="D237" s="719"/>
      <c r="E237" s="720"/>
      <c r="F237" s="720"/>
      <c r="G237" s="720"/>
      <c r="H237" s="720"/>
      <c r="I237" s="720"/>
      <c r="J237" s="721"/>
      <c r="K237" s="292"/>
      <c r="L237" s="378"/>
      <c r="M237" s="379"/>
      <c r="N237" s="380"/>
      <c r="O237" s="381"/>
      <c r="P237" s="382"/>
      <c r="Q237" s="383"/>
      <c r="R237" s="384"/>
      <c r="S237" s="385"/>
      <c r="T237" s="386"/>
      <c r="U237" s="292"/>
    </row>
    <row r="238" spans="2:21" ht="14.1" customHeight="1">
      <c r="B238" s="292"/>
      <c r="C238" s="368">
        <v>225</v>
      </c>
      <c r="D238" s="719"/>
      <c r="E238" s="720"/>
      <c r="F238" s="720"/>
      <c r="G238" s="720"/>
      <c r="H238" s="720"/>
      <c r="I238" s="720"/>
      <c r="J238" s="721"/>
      <c r="K238" s="292"/>
      <c r="L238" s="378"/>
      <c r="M238" s="379"/>
      <c r="N238" s="380"/>
      <c r="O238" s="381"/>
      <c r="P238" s="382"/>
      <c r="Q238" s="383"/>
      <c r="R238" s="384"/>
      <c r="S238" s="385"/>
      <c r="T238" s="386"/>
      <c r="U238" s="292"/>
    </row>
    <row r="239" spans="2:21" ht="14.1" customHeight="1">
      <c r="B239" s="292"/>
      <c r="C239" s="368">
        <v>226</v>
      </c>
      <c r="D239" s="719"/>
      <c r="E239" s="720"/>
      <c r="F239" s="720"/>
      <c r="G239" s="720"/>
      <c r="H239" s="720"/>
      <c r="I239" s="720"/>
      <c r="J239" s="721"/>
      <c r="K239" s="292"/>
      <c r="L239" s="378"/>
      <c r="M239" s="379"/>
      <c r="N239" s="380"/>
      <c r="O239" s="381"/>
      <c r="P239" s="382"/>
      <c r="Q239" s="383"/>
      <c r="R239" s="384"/>
      <c r="S239" s="385"/>
      <c r="T239" s="386"/>
      <c r="U239" s="292"/>
    </row>
    <row r="240" spans="2:21" ht="14.1" customHeight="1">
      <c r="B240" s="292"/>
      <c r="C240" s="368">
        <v>227</v>
      </c>
      <c r="D240" s="719"/>
      <c r="E240" s="720"/>
      <c r="F240" s="720"/>
      <c r="G240" s="720"/>
      <c r="H240" s="720"/>
      <c r="I240" s="720"/>
      <c r="J240" s="721"/>
      <c r="K240" s="292"/>
      <c r="L240" s="378"/>
      <c r="M240" s="379"/>
      <c r="N240" s="380"/>
      <c r="O240" s="381"/>
      <c r="P240" s="382"/>
      <c r="Q240" s="383"/>
      <c r="R240" s="384"/>
      <c r="S240" s="385"/>
      <c r="T240" s="386"/>
      <c r="U240" s="292"/>
    </row>
    <row r="241" spans="2:21" ht="14.1" customHeight="1">
      <c r="B241" s="292"/>
      <c r="C241" s="368">
        <v>228</v>
      </c>
      <c r="D241" s="719"/>
      <c r="E241" s="720"/>
      <c r="F241" s="720"/>
      <c r="G241" s="720"/>
      <c r="H241" s="720"/>
      <c r="I241" s="720"/>
      <c r="J241" s="721"/>
      <c r="K241" s="292"/>
      <c r="L241" s="378"/>
      <c r="M241" s="379"/>
      <c r="N241" s="380"/>
      <c r="O241" s="381"/>
      <c r="P241" s="382"/>
      <c r="Q241" s="383"/>
      <c r="R241" s="384"/>
      <c r="S241" s="385"/>
      <c r="T241" s="386"/>
      <c r="U241" s="292"/>
    </row>
    <row r="242" spans="2:21" ht="14.1" customHeight="1">
      <c r="B242" s="292"/>
      <c r="C242" s="368">
        <v>229</v>
      </c>
      <c r="D242" s="719"/>
      <c r="E242" s="720"/>
      <c r="F242" s="720"/>
      <c r="G242" s="720"/>
      <c r="H242" s="720"/>
      <c r="I242" s="720"/>
      <c r="J242" s="721"/>
      <c r="K242" s="292"/>
      <c r="L242" s="378"/>
      <c r="M242" s="379"/>
      <c r="N242" s="380"/>
      <c r="O242" s="381"/>
      <c r="P242" s="382"/>
      <c r="Q242" s="383"/>
      <c r="R242" s="384"/>
      <c r="S242" s="385"/>
      <c r="T242" s="386"/>
      <c r="U242" s="292"/>
    </row>
    <row r="243" spans="2:21" ht="14.1" customHeight="1">
      <c r="B243" s="292"/>
      <c r="C243" s="368">
        <v>230</v>
      </c>
      <c r="D243" s="719"/>
      <c r="E243" s="720"/>
      <c r="F243" s="720"/>
      <c r="G243" s="720"/>
      <c r="H243" s="720"/>
      <c r="I243" s="720"/>
      <c r="J243" s="721"/>
      <c r="K243" s="292"/>
      <c r="L243" s="378"/>
      <c r="M243" s="379"/>
      <c r="N243" s="380"/>
      <c r="O243" s="381"/>
      <c r="P243" s="382"/>
      <c r="Q243" s="383"/>
      <c r="R243" s="384"/>
      <c r="S243" s="385"/>
      <c r="T243" s="386"/>
      <c r="U243" s="292"/>
    </row>
    <row r="244" spans="2:21" ht="14.1" customHeight="1">
      <c r="B244" s="292"/>
      <c r="C244" s="368">
        <v>231</v>
      </c>
      <c r="D244" s="719"/>
      <c r="E244" s="720"/>
      <c r="F244" s="720"/>
      <c r="G244" s="720"/>
      <c r="H244" s="720"/>
      <c r="I244" s="720"/>
      <c r="J244" s="721"/>
      <c r="K244" s="292"/>
      <c r="L244" s="378"/>
      <c r="M244" s="379"/>
      <c r="N244" s="380"/>
      <c r="O244" s="381"/>
      <c r="P244" s="382"/>
      <c r="Q244" s="383"/>
      <c r="R244" s="384"/>
      <c r="S244" s="385"/>
      <c r="T244" s="386"/>
      <c r="U244" s="292"/>
    </row>
    <row r="245" spans="2:21" ht="14.1" customHeight="1">
      <c r="B245" s="292"/>
      <c r="C245" s="368">
        <v>232</v>
      </c>
      <c r="D245" s="719"/>
      <c r="E245" s="720"/>
      <c r="F245" s="720"/>
      <c r="G245" s="720"/>
      <c r="H245" s="720"/>
      <c r="I245" s="720"/>
      <c r="J245" s="721"/>
      <c r="K245" s="292"/>
      <c r="L245" s="378"/>
      <c r="M245" s="379"/>
      <c r="N245" s="380"/>
      <c r="O245" s="381"/>
      <c r="P245" s="382"/>
      <c r="Q245" s="383"/>
      <c r="R245" s="384"/>
      <c r="S245" s="385"/>
      <c r="T245" s="386"/>
      <c r="U245" s="292"/>
    </row>
    <row r="246" spans="2:21" ht="14.1" customHeight="1">
      <c r="B246" s="292"/>
      <c r="C246" s="368">
        <v>233</v>
      </c>
      <c r="D246" s="719"/>
      <c r="E246" s="720"/>
      <c r="F246" s="720"/>
      <c r="G246" s="720"/>
      <c r="H246" s="720"/>
      <c r="I246" s="720"/>
      <c r="J246" s="721"/>
      <c r="K246" s="292"/>
      <c r="L246" s="378"/>
      <c r="M246" s="379"/>
      <c r="N246" s="380"/>
      <c r="O246" s="381"/>
      <c r="P246" s="382"/>
      <c r="Q246" s="383"/>
      <c r="R246" s="384"/>
      <c r="S246" s="385"/>
      <c r="T246" s="386"/>
      <c r="U246" s="292"/>
    </row>
    <row r="247" spans="2:21" ht="14.1" customHeight="1">
      <c r="B247" s="292"/>
      <c r="C247" s="368">
        <v>234</v>
      </c>
      <c r="D247" s="719"/>
      <c r="E247" s="720"/>
      <c r="F247" s="720"/>
      <c r="G247" s="720"/>
      <c r="H247" s="720"/>
      <c r="I247" s="720"/>
      <c r="J247" s="721"/>
      <c r="K247" s="292"/>
      <c r="L247" s="378"/>
      <c r="M247" s="379"/>
      <c r="N247" s="380"/>
      <c r="O247" s="381"/>
      <c r="P247" s="382"/>
      <c r="Q247" s="383"/>
      <c r="R247" s="384"/>
      <c r="S247" s="385"/>
      <c r="T247" s="386"/>
      <c r="U247" s="292"/>
    </row>
    <row r="248" spans="2:21" ht="14.1" customHeight="1">
      <c r="B248" s="292"/>
      <c r="C248" s="368">
        <v>235</v>
      </c>
      <c r="D248" s="719"/>
      <c r="E248" s="720"/>
      <c r="F248" s="720"/>
      <c r="G248" s="720"/>
      <c r="H248" s="720"/>
      <c r="I248" s="720"/>
      <c r="J248" s="721"/>
      <c r="K248" s="292"/>
      <c r="L248" s="378"/>
      <c r="M248" s="379"/>
      <c r="N248" s="380"/>
      <c r="O248" s="381"/>
      <c r="P248" s="382"/>
      <c r="Q248" s="383"/>
      <c r="R248" s="384"/>
      <c r="S248" s="385"/>
      <c r="T248" s="386"/>
      <c r="U248" s="292"/>
    </row>
    <row r="249" spans="2:21" ht="14.1" customHeight="1">
      <c r="B249" s="292"/>
      <c r="C249" s="368">
        <v>236</v>
      </c>
      <c r="D249" s="719"/>
      <c r="E249" s="720"/>
      <c r="F249" s="720"/>
      <c r="G249" s="720"/>
      <c r="H249" s="720"/>
      <c r="I249" s="720"/>
      <c r="J249" s="721"/>
      <c r="K249" s="292"/>
      <c r="L249" s="378"/>
      <c r="M249" s="379"/>
      <c r="N249" s="380"/>
      <c r="O249" s="381"/>
      <c r="P249" s="382"/>
      <c r="Q249" s="383"/>
      <c r="R249" s="384"/>
      <c r="S249" s="385"/>
      <c r="T249" s="386"/>
      <c r="U249" s="292"/>
    </row>
    <row r="250" spans="2:21" ht="14.1" customHeight="1">
      <c r="B250" s="292"/>
      <c r="C250" s="368">
        <v>237</v>
      </c>
      <c r="D250" s="719"/>
      <c r="E250" s="720"/>
      <c r="F250" s="720"/>
      <c r="G250" s="720"/>
      <c r="H250" s="720"/>
      <c r="I250" s="720"/>
      <c r="J250" s="721"/>
      <c r="K250" s="292"/>
      <c r="L250" s="378"/>
      <c r="M250" s="379"/>
      <c r="N250" s="380"/>
      <c r="O250" s="381"/>
      <c r="P250" s="382"/>
      <c r="Q250" s="383"/>
      <c r="R250" s="384"/>
      <c r="S250" s="385"/>
      <c r="T250" s="386"/>
      <c r="U250" s="292"/>
    </row>
    <row r="251" spans="2:21" ht="14.1" customHeight="1">
      <c r="B251" s="292"/>
      <c r="C251" s="368">
        <v>238</v>
      </c>
      <c r="D251" s="719"/>
      <c r="E251" s="720"/>
      <c r="F251" s="720"/>
      <c r="G251" s="720"/>
      <c r="H251" s="720"/>
      <c r="I251" s="720"/>
      <c r="J251" s="721"/>
      <c r="K251" s="292"/>
      <c r="L251" s="378"/>
      <c r="M251" s="379"/>
      <c r="N251" s="380"/>
      <c r="O251" s="381"/>
      <c r="P251" s="382"/>
      <c r="Q251" s="383"/>
      <c r="R251" s="384"/>
      <c r="S251" s="385"/>
      <c r="T251" s="386"/>
      <c r="U251" s="292"/>
    </row>
    <row r="252" spans="2:21" ht="14.1" customHeight="1">
      <c r="B252" s="292"/>
      <c r="C252" s="368">
        <v>239</v>
      </c>
      <c r="D252" s="719"/>
      <c r="E252" s="720"/>
      <c r="F252" s="720"/>
      <c r="G252" s="720"/>
      <c r="H252" s="720"/>
      <c r="I252" s="720"/>
      <c r="J252" s="721"/>
      <c r="K252" s="292"/>
      <c r="L252" s="378"/>
      <c r="M252" s="379"/>
      <c r="N252" s="380"/>
      <c r="O252" s="381"/>
      <c r="P252" s="382"/>
      <c r="Q252" s="383"/>
      <c r="R252" s="384"/>
      <c r="S252" s="385"/>
      <c r="T252" s="386"/>
      <c r="U252" s="292"/>
    </row>
    <row r="253" spans="2:21" ht="14.1" customHeight="1">
      <c r="B253" s="292"/>
      <c r="C253" s="368">
        <v>240</v>
      </c>
      <c r="D253" s="719"/>
      <c r="E253" s="720"/>
      <c r="F253" s="720"/>
      <c r="G253" s="720"/>
      <c r="H253" s="720"/>
      <c r="I253" s="720"/>
      <c r="J253" s="721"/>
      <c r="K253" s="292"/>
      <c r="L253" s="378"/>
      <c r="M253" s="379"/>
      <c r="N253" s="380"/>
      <c r="O253" s="381"/>
      <c r="P253" s="382"/>
      <c r="Q253" s="383"/>
      <c r="R253" s="384"/>
      <c r="S253" s="385"/>
      <c r="T253" s="386"/>
      <c r="U253" s="292"/>
    </row>
    <row r="254" spans="2:21" ht="14.1" customHeight="1">
      <c r="B254" s="292"/>
      <c r="C254" s="368">
        <v>241</v>
      </c>
      <c r="D254" s="719"/>
      <c r="E254" s="720"/>
      <c r="F254" s="720"/>
      <c r="G254" s="720"/>
      <c r="H254" s="720"/>
      <c r="I254" s="720"/>
      <c r="J254" s="721"/>
      <c r="K254" s="292"/>
      <c r="L254" s="378"/>
      <c r="M254" s="379"/>
      <c r="N254" s="380"/>
      <c r="O254" s="381"/>
      <c r="P254" s="382"/>
      <c r="Q254" s="383"/>
      <c r="R254" s="384"/>
      <c r="S254" s="385"/>
      <c r="T254" s="386"/>
      <c r="U254" s="292"/>
    </row>
    <row r="255" spans="2:21" ht="14.1" customHeight="1">
      <c r="B255" s="292"/>
      <c r="C255" s="368">
        <v>242</v>
      </c>
      <c r="D255" s="719"/>
      <c r="E255" s="720"/>
      <c r="F255" s="720"/>
      <c r="G255" s="720"/>
      <c r="H255" s="720"/>
      <c r="I255" s="720"/>
      <c r="J255" s="721"/>
      <c r="K255" s="292"/>
      <c r="L255" s="378"/>
      <c r="M255" s="379"/>
      <c r="N255" s="380"/>
      <c r="O255" s="381"/>
      <c r="P255" s="382"/>
      <c r="Q255" s="383"/>
      <c r="R255" s="384"/>
      <c r="S255" s="385"/>
      <c r="T255" s="386"/>
      <c r="U255" s="292"/>
    </row>
    <row r="256" spans="2:21" ht="14.1" customHeight="1">
      <c r="B256" s="292"/>
      <c r="C256" s="368">
        <v>243</v>
      </c>
      <c r="D256" s="719"/>
      <c r="E256" s="720"/>
      <c r="F256" s="720"/>
      <c r="G256" s="720"/>
      <c r="H256" s="720"/>
      <c r="I256" s="720"/>
      <c r="J256" s="721"/>
      <c r="K256" s="292"/>
      <c r="L256" s="378"/>
      <c r="M256" s="379"/>
      <c r="N256" s="380"/>
      <c r="O256" s="381"/>
      <c r="P256" s="382"/>
      <c r="Q256" s="383"/>
      <c r="R256" s="384"/>
      <c r="S256" s="385"/>
      <c r="T256" s="386"/>
      <c r="U256" s="292"/>
    </row>
    <row r="257" spans="2:21" ht="14.1" customHeight="1">
      <c r="B257" s="292"/>
      <c r="C257" s="368">
        <v>244</v>
      </c>
      <c r="D257" s="719"/>
      <c r="E257" s="720"/>
      <c r="F257" s="720"/>
      <c r="G257" s="720"/>
      <c r="H257" s="720"/>
      <c r="I257" s="720"/>
      <c r="J257" s="721"/>
      <c r="K257" s="292"/>
      <c r="L257" s="378"/>
      <c r="M257" s="379"/>
      <c r="N257" s="380"/>
      <c r="O257" s="381"/>
      <c r="P257" s="382"/>
      <c r="Q257" s="383"/>
      <c r="R257" s="384"/>
      <c r="S257" s="385"/>
      <c r="T257" s="386"/>
      <c r="U257" s="292"/>
    </row>
    <row r="258" spans="2:21" ht="14.1" customHeight="1">
      <c r="B258" s="292"/>
      <c r="C258" s="368">
        <v>245</v>
      </c>
      <c r="D258" s="719"/>
      <c r="E258" s="720"/>
      <c r="F258" s="720"/>
      <c r="G258" s="720"/>
      <c r="H258" s="720"/>
      <c r="I258" s="720"/>
      <c r="J258" s="721"/>
      <c r="K258" s="292"/>
      <c r="L258" s="378"/>
      <c r="M258" s="379"/>
      <c r="N258" s="380"/>
      <c r="O258" s="381"/>
      <c r="P258" s="382"/>
      <c r="Q258" s="383"/>
      <c r="R258" s="384"/>
      <c r="S258" s="385"/>
      <c r="T258" s="386"/>
      <c r="U258" s="292"/>
    </row>
    <row r="259" spans="2:21" ht="14.1" customHeight="1">
      <c r="B259" s="292"/>
      <c r="C259" s="368">
        <v>246</v>
      </c>
      <c r="D259" s="719"/>
      <c r="E259" s="720"/>
      <c r="F259" s="720"/>
      <c r="G259" s="720"/>
      <c r="H259" s="720"/>
      <c r="I259" s="720"/>
      <c r="J259" s="721"/>
      <c r="K259" s="292"/>
      <c r="L259" s="378"/>
      <c r="M259" s="379"/>
      <c r="N259" s="380"/>
      <c r="O259" s="381"/>
      <c r="P259" s="382"/>
      <c r="Q259" s="383"/>
      <c r="R259" s="384"/>
      <c r="S259" s="385"/>
      <c r="T259" s="386"/>
      <c r="U259" s="292"/>
    </row>
    <row r="260" spans="2:21" ht="14.1" customHeight="1">
      <c r="B260" s="292"/>
      <c r="C260" s="368">
        <v>247</v>
      </c>
      <c r="D260" s="719"/>
      <c r="E260" s="720"/>
      <c r="F260" s="720"/>
      <c r="G260" s="720"/>
      <c r="H260" s="720"/>
      <c r="I260" s="720"/>
      <c r="J260" s="721"/>
      <c r="K260" s="292"/>
      <c r="L260" s="378"/>
      <c r="M260" s="379"/>
      <c r="N260" s="380"/>
      <c r="O260" s="381"/>
      <c r="P260" s="382"/>
      <c r="Q260" s="383"/>
      <c r="R260" s="384"/>
      <c r="S260" s="385"/>
      <c r="T260" s="386"/>
      <c r="U260" s="292"/>
    </row>
    <row r="261" spans="2:21" ht="14.1" customHeight="1">
      <c r="B261" s="292"/>
      <c r="C261" s="368">
        <v>248</v>
      </c>
      <c r="D261" s="719"/>
      <c r="E261" s="720"/>
      <c r="F261" s="720"/>
      <c r="G261" s="720"/>
      <c r="H261" s="720"/>
      <c r="I261" s="720"/>
      <c r="J261" s="721"/>
      <c r="K261" s="292"/>
      <c r="L261" s="378"/>
      <c r="M261" s="379"/>
      <c r="N261" s="380"/>
      <c r="O261" s="381"/>
      <c r="P261" s="382"/>
      <c r="Q261" s="383"/>
      <c r="R261" s="384"/>
      <c r="S261" s="385"/>
      <c r="T261" s="386"/>
      <c r="U261" s="292"/>
    </row>
    <row r="262" spans="2:21" ht="14.1" customHeight="1">
      <c r="B262" s="292"/>
      <c r="C262" s="368">
        <v>249</v>
      </c>
      <c r="D262" s="719"/>
      <c r="E262" s="720"/>
      <c r="F262" s="720"/>
      <c r="G262" s="720"/>
      <c r="H262" s="720"/>
      <c r="I262" s="720"/>
      <c r="J262" s="721"/>
      <c r="K262" s="292"/>
      <c r="L262" s="378"/>
      <c r="M262" s="379"/>
      <c r="N262" s="380"/>
      <c r="O262" s="381"/>
      <c r="P262" s="382"/>
      <c r="Q262" s="383"/>
      <c r="R262" s="384"/>
      <c r="S262" s="385"/>
      <c r="T262" s="386"/>
      <c r="U262" s="292"/>
    </row>
    <row r="263" spans="2:21" ht="14.1" customHeight="1">
      <c r="B263" s="292"/>
      <c r="C263" s="368">
        <v>250</v>
      </c>
      <c r="D263" s="719"/>
      <c r="E263" s="720"/>
      <c r="F263" s="720"/>
      <c r="G263" s="720"/>
      <c r="H263" s="720"/>
      <c r="I263" s="720"/>
      <c r="J263" s="721"/>
      <c r="K263" s="292"/>
      <c r="L263" s="378"/>
      <c r="M263" s="379"/>
      <c r="N263" s="380"/>
      <c r="O263" s="381"/>
      <c r="P263" s="382"/>
      <c r="Q263" s="383"/>
      <c r="R263" s="384"/>
      <c r="S263" s="385"/>
      <c r="T263" s="386"/>
      <c r="U263" s="292"/>
    </row>
    <row r="264" spans="2:21" ht="14.1" customHeight="1">
      <c r="B264" s="292"/>
      <c r="C264" s="368">
        <v>251</v>
      </c>
      <c r="D264" s="719"/>
      <c r="E264" s="720"/>
      <c r="F264" s="720"/>
      <c r="G264" s="720"/>
      <c r="H264" s="720"/>
      <c r="I264" s="720"/>
      <c r="J264" s="721"/>
      <c r="K264" s="292"/>
      <c r="L264" s="378"/>
      <c r="M264" s="379"/>
      <c r="N264" s="380"/>
      <c r="O264" s="381"/>
      <c r="P264" s="382"/>
      <c r="Q264" s="383"/>
      <c r="R264" s="384"/>
      <c r="S264" s="385"/>
      <c r="T264" s="386"/>
      <c r="U264" s="292"/>
    </row>
    <row r="265" spans="2:21" ht="14.1" customHeight="1">
      <c r="B265" s="292"/>
      <c r="C265" s="368">
        <v>252</v>
      </c>
      <c r="D265" s="719"/>
      <c r="E265" s="720"/>
      <c r="F265" s="720"/>
      <c r="G265" s="720"/>
      <c r="H265" s="720"/>
      <c r="I265" s="720"/>
      <c r="J265" s="721"/>
      <c r="K265" s="292"/>
      <c r="L265" s="378"/>
      <c r="M265" s="379"/>
      <c r="N265" s="380"/>
      <c r="O265" s="381"/>
      <c r="P265" s="382"/>
      <c r="Q265" s="383"/>
      <c r="R265" s="384"/>
      <c r="S265" s="385"/>
      <c r="T265" s="386"/>
      <c r="U265" s="292"/>
    </row>
    <row r="266" spans="2:21" ht="14.1" customHeight="1">
      <c r="B266" s="292"/>
      <c r="C266" s="368">
        <v>253</v>
      </c>
      <c r="D266" s="719"/>
      <c r="E266" s="720"/>
      <c r="F266" s="720"/>
      <c r="G266" s="720"/>
      <c r="H266" s="720"/>
      <c r="I266" s="720"/>
      <c r="J266" s="721"/>
      <c r="K266" s="292"/>
      <c r="L266" s="378"/>
      <c r="M266" s="379"/>
      <c r="N266" s="380"/>
      <c r="O266" s="381"/>
      <c r="P266" s="382"/>
      <c r="Q266" s="383"/>
      <c r="R266" s="384"/>
      <c r="S266" s="385"/>
      <c r="T266" s="386"/>
      <c r="U266" s="292"/>
    </row>
    <row r="267" spans="2:21" ht="14.1" customHeight="1">
      <c r="B267" s="292"/>
      <c r="C267" s="368">
        <v>254</v>
      </c>
      <c r="D267" s="719"/>
      <c r="E267" s="720"/>
      <c r="F267" s="720"/>
      <c r="G267" s="720"/>
      <c r="H267" s="720"/>
      <c r="I267" s="720"/>
      <c r="J267" s="721"/>
      <c r="K267" s="292"/>
      <c r="L267" s="378"/>
      <c r="M267" s="379"/>
      <c r="N267" s="380"/>
      <c r="O267" s="381"/>
      <c r="P267" s="382"/>
      <c r="Q267" s="383"/>
      <c r="R267" s="384"/>
      <c r="S267" s="385"/>
      <c r="T267" s="386"/>
      <c r="U267" s="292"/>
    </row>
    <row r="268" spans="2:21" ht="14.1" customHeight="1">
      <c r="B268" s="292"/>
      <c r="C268" s="368">
        <v>255</v>
      </c>
      <c r="D268" s="719"/>
      <c r="E268" s="720"/>
      <c r="F268" s="720"/>
      <c r="G268" s="720"/>
      <c r="H268" s="720"/>
      <c r="I268" s="720"/>
      <c r="J268" s="721"/>
      <c r="K268" s="292"/>
      <c r="L268" s="378"/>
      <c r="M268" s="379"/>
      <c r="N268" s="380"/>
      <c r="O268" s="381"/>
      <c r="P268" s="382"/>
      <c r="Q268" s="383"/>
      <c r="R268" s="384"/>
      <c r="S268" s="385"/>
      <c r="T268" s="386"/>
      <c r="U268" s="292"/>
    </row>
    <row r="269" spans="2:21" ht="14.1" customHeight="1">
      <c r="B269" s="292"/>
      <c r="C269" s="368">
        <v>256</v>
      </c>
      <c r="D269" s="719"/>
      <c r="E269" s="720"/>
      <c r="F269" s="720"/>
      <c r="G269" s="720"/>
      <c r="H269" s="720"/>
      <c r="I269" s="720"/>
      <c r="J269" s="721"/>
      <c r="K269" s="292"/>
      <c r="L269" s="378"/>
      <c r="M269" s="379"/>
      <c r="N269" s="380"/>
      <c r="O269" s="381"/>
      <c r="P269" s="382"/>
      <c r="Q269" s="383"/>
      <c r="R269" s="384"/>
      <c r="S269" s="385"/>
      <c r="T269" s="386"/>
      <c r="U269" s="292"/>
    </row>
    <row r="270" spans="2:21" ht="14.1" customHeight="1">
      <c r="B270" s="292"/>
      <c r="C270" s="368">
        <v>257</v>
      </c>
      <c r="D270" s="719"/>
      <c r="E270" s="720"/>
      <c r="F270" s="720"/>
      <c r="G270" s="720"/>
      <c r="H270" s="720"/>
      <c r="I270" s="720"/>
      <c r="J270" s="721"/>
      <c r="K270" s="292"/>
      <c r="L270" s="378"/>
      <c r="M270" s="379"/>
      <c r="N270" s="380"/>
      <c r="O270" s="381"/>
      <c r="P270" s="382"/>
      <c r="Q270" s="383"/>
      <c r="R270" s="384"/>
      <c r="S270" s="385"/>
      <c r="T270" s="386"/>
      <c r="U270" s="292"/>
    </row>
    <row r="271" spans="2:21" ht="14.1" customHeight="1">
      <c r="B271" s="292"/>
      <c r="C271" s="368">
        <v>258</v>
      </c>
      <c r="D271" s="719"/>
      <c r="E271" s="720"/>
      <c r="F271" s="720"/>
      <c r="G271" s="720"/>
      <c r="H271" s="720"/>
      <c r="I271" s="720"/>
      <c r="J271" s="721"/>
      <c r="K271" s="292"/>
      <c r="L271" s="378"/>
      <c r="M271" s="379"/>
      <c r="N271" s="380"/>
      <c r="O271" s="381"/>
      <c r="P271" s="382"/>
      <c r="Q271" s="383"/>
      <c r="R271" s="384"/>
      <c r="S271" s="385"/>
      <c r="T271" s="386"/>
      <c r="U271" s="292"/>
    </row>
    <row r="272" spans="2:21" ht="14.1" customHeight="1">
      <c r="B272" s="292"/>
      <c r="C272" s="368">
        <v>259</v>
      </c>
      <c r="D272" s="719"/>
      <c r="E272" s="720"/>
      <c r="F272" s="720"/>
      <c r="G272" s="720"/>
      <c r="H272" s="720"/>
      <c r="I272" s="720"/>
      <c r="J272" s="721"/>
      <c r="K272" s="292"/>
      <c r="L272" s="378"/>
      <c r="M272" s="379"/>
      <c r="N272" s="380"/>
      <c r="O272" s="381"/>
      <c r="P272" s="382"/>
      <c r="Q272" s="383"/>
      <c r="R272" s="384"/>
      <c r="S272" s="385"/>
      <c r="T272" s="386"/>
      <c r="U272" s="292"/>
    </row>
    <row r="273" spans="2:21" ht="14.1" customHeight="1">
      <c r="B273" s="292"/>
      <c r="C273" s="368">
        <v>260</v>
      </c>
      <c r="D273" s="719"/>
      <c r="E273" s="720"/>
      <c r="F273" s="720"/>
      <c r="G273" s="720"/>
      <c r="H273" s="720"/>
      <c r="I273" s="720"/>
      <c r="J273" s="721"/>
      <c r="K273" s="292"/>
      <c r="L273" s="378"/>
      <c r="M273" s="379"/>
      <c r="N273" s="380"/>
      <c r="O273" s="381"/>
      <c r="P273" s="382"/>
      <c r="Q273" s="383"/>
      <c r="R273" s="384"/>
      <c r="S273" s="385"/>
      <c r="T273" s="386"/>
      <c r="U273" s="292"/>
    </row>
    <row r="274" spans="2:21" ht="14.1" customHeight="1">
      <c r="B274" s="292"/>
      <c r="C274" s="368">
        <v>261</v>
      </c>
      <c r="D274" s="719"/>
      <c r="E274" s="720"/>
      <c r="F274" s="720"/>
      <c r="G274" s="720"/>
      <c r="H274" s="720"/>
      <c r="I274" s="720"/>
      <c r="J274" s="721"/>
      <c r="K274" s="292"/>
      <c r="L274" s="378"/>
      <c r="M274" s="379"/>
      <c r="N274" s="380"/>
      <c r="O274" s="381"/>
      <c r="P274" s="382"/>
      <c r="Q274" s="383"/>
      <c r="R274" s="384"/>
      <c r="S274" s="385"/>
      <c r="T274" s="386"/>
      <c r="U274" s="292"/>
    </row>
    <row r="275" spans="2:21" ht="14.1" customHeight="1">
      <c r="B275" s="292"/>
      <c r="C275" s="368">
        <v>262</v>
      </c>
      <c r="D275" s="719"/>
      <c r="E275" s="720"/>
      <c r="F275" s="720"/>
      <c r="G275" s="720"/>
      <c r="H275" s="720"/>
      <c r="I275" s="720"/>
      <c r="J275" s="721"/>
      <c r="K275" s="292"/>
      <c r="L275" s="378"/>
      <c r="M275" s="379"/>
      <c r="N275" s="380"/>
      <c r="O275" s="381"/>
      <c r="P275" s="382"/>
      <c r="Q275" s="383"/>
      <c r="R275" s="384"/>
      <c r="S275" s="385"/>
      <c r="T275" s="386"/>
      <c r="U275" s="292"/>
    </row>
    <row r="276" spans="2:21" ht="14.1" customHeight="1">
      <c r="B276" s="292"/>
      <c r="C276" s="368">
        <v>263</v>
      </c>
      <c r="D276" s="719"/>
      <c r="E276" s="720"/>
      <c r="F276" s="720"/>
      <c r="G276" s="720"/>
      <c r="H276" s="720"/>
      <c r="I276" s="720"/>
      <c r="J276" s="721"/>
      <c r="K276" s="292"/>
      <c r="L276" s="378"/>
      <c r="M276" s="379"/>
      <c r="N276" s="380"/>
      <c r="O276" s="381"/>
      <c r="P276" s="382"/>
      <c r="Q276" s="383"/>
      <c r="R276" s="384"/>
      <c r="S276" s="385"/>
      <c r="T276" s="386"/>
      <c r="U276" s="292"/>
    </row>
    <row r="277" spans="2:21" ht="14.1" customHeight="1">
      <c r="B277" s="292"/>
      <c r="C277" s="368">
        <v>264</v>
      </c>
      <c r="D277" s="719"/>
      <c r="E277" s="720"/>
      <c r="F277" s="720"/>
      <c r="G277" s="720"/>
      <c r="H277" s="720"/>
      <c r="I277" s="720"/>
      <c r="J277" s="721"/>
      <c r="K277" s="292"/>
      <c r="L277" s="378"/>
      <c r="M277" s="379"/>
      <c r="N277" s="380"/>
      <c r="O277" s="381"/>
      <c r="P277" s="382"/>
      <c r="Q277" s="383"/>
      <c r="R277" s="384"/>
      <c r="S277" s="385"/>
      <c r="T277" s="386"/>
      <c r="U277" s="292"/>
    </row>
    <row r="278" spans="2:21" ht="14.1" customHeight="1">
      <c r="B278" s="292"/>
      <c r="C278" s="368">
        <v>265</v>
      </c>
      <c r="D278" s="719"/>
      <c r="E278" s="720"/>
      <c r="F278" s="720"/>
      <c r="G278" s="720"/>
      <c r="H278" s="720"/>
      <c r="I278" s="720"/>
      <c r="J278" s="721"/>
      <c r="K278" s="292"/>
      <c r="L278" s="378"/>
      <c r="M278" s="379"/>
      <c r="N278" s="380"/>
      <c r="O278" s="381"/>
      <c r="P278" s="382"/>
      <c r="Q278" s="383"/>
      <c r="R278" s="384"/>
      <c r="S278" s="385"/>
      <c r="T278" s="386"/>
      <c r="U278" s="292"/>
    </row>
    <row r="279" spans="2:21" ht="14.1" customHeight="1">
      <c r="B279" s="292"/>
      <c r="C279" s="368">
        <v>266</v>
      </c>
      <c r="D279" s="719"/>
      <c r="E279" s="720"/>
      <c r="F279" s="720"/>
      <c r="G279" s="720"/>
      <c r="H279" s="720"/>
      <c r="I279" s="720"/>
      <c r="J279" s="721"/>
      <c r="K279" s="292"/>
      <c r="L279" s="378"/>
      <c r="M279" s="379"/>
      <c r="N279" s="380"/>
      <c r="O279" s="381"/>
      <c r="P279" s="382"/>
      <c r="Q279" s="383"/>
      <c r="R279" s="384"/>
      <c r="S279" s="385"/>
      <c r="T279" s="386"/>
      <c r="U279" s="292"/>
    </row>
    <row r="280" spans="2:21" ht="14.1" customHeight="1">
      <c r="B280" s="292"/>
      <c r="C280" s="368">
        <v>267</v>
      </c>
      <c r="D280" s="719"/>
      <c r="E280" s="720"/>
      <c r="F280" s="720"/>
      <c r="G280" s="720"/>
      <c r="H280" s="720"/>
      <c r="I280" s="720"/>
      <c r="J280" s="721"/>
      <c r="K280" s="292"/>
      <c r="L280" s="378"/>
      <c r="M280" s="379"/>
      <c r="N280" s="380"/>
      <c r="O280" s="381"/>
      <c r="P280" s="382"/>
      <c r="Q280" s="383"/>
      <c r="R280" s="384"/>
      <c r="S280" s="385"/>
      <c r="T280" s="386"/>
      <c r="U280" s="292"/>
    </row>
    <row r="281" spans="2:21" ht="14.1" customHeight="1">
      <c r="B281" s="292"/>
      <c r="C281" s="368">
        <v>268</v>
      </c>
      <c r="D281" s="719"/>
      <c r="E281" s="720"/>
      <c r="F281" s="720"/>
      <c r="G281" s="720"/>
      <c r="H281" s="720"/>
      <c r="I281" s="720"/>
      <c r="J281" s="721"/>
      <c r="K281" s="292"/>
      <c r="L281" s="378"/>
      <c r="M281" s="379"/>
      <c r="N281" s="380"/>
      <c r="O281" s="381"/>
      <c r="P281" s="382"/>
      <c r="Q281" s="383"/>
      <c r="R281" s="384"/>
      <c r="S281" s="385"/>
      <c r="T281" s="386"/>
      <c r="U281" s="292"/>
    </row>
    <row r="282" spans="2:21" ht="14.1" customHeight="1">
      <c r="B282" s="292"/>
      <c r="C282" s="368">
        <v>269</v>
      </c>
      <c r="D282" s="719"/>
      <c r="E282" s="720"/>
      <c r="F282" s="720"/>
      <c r="G282" s="720"/>
      <c r="H282" s="720"/>
      <c r="I282" s="720"/>
      <c r="J282" s="721"/>
      <c r="K282" s="292"/>
      <c r="L282" s="378"/>
      <c r="M282" s="379"/>
      <c r="N282" s="380"/>
      <c r="O282" s="381"/>
      <c r="P282" s="382"/>
      <c r="Q282" s="383"/>
      <c r="R282" s="384"/>
      <c r="S282" s="385"/>
      <c r="T282" s="386"/>
      <c r="U282" s="292"/>
    </row>
    <row r="283" spans="2:21" ht="14.1" customHeight="1">
      <c r="B283" s="292"/>
      <c r="C283" s="368">
        <v>270</v>
      </c>
      <c r="D283" s="719"/>
      <c r="E283" s="720"/>
      <c r="F283" s="720"/>
      <c r="G283" s="720"/>
      <c r="H283" s="720"/>
      <c r="I283" s="720"/>
      <c r="J283" s="721"/>
      <c r="K283" s="292"/>
      <c r="L283" s="378"/>
      <c r="M283" s="379"/>
      <c r="N283" s="380"/>
      <c r="O283" s="381"/>
      <c r="P283" s="382"/>
      <c r="Q283" s="383"/>
      <c r="R283" s="384"/>
      <c r="S283" s="385"/>
      <c r="T283" s="386"/>
      <c r="U283" s="292"/>
    </row>
    <row r="284" spans="2:21" ht="14.1" customHeight="1">
      <c r="B284" s="292"/>
      <c r="C284" s="368">
        <v>271</v>
      </c>
      <c r="D284" s="719"/>
      <c r="E284" s="720"/>
      <c r="F284" s="720"/>
      <c r="G284" s="720"/>
      <c r="H284" s="720"/>
      <c r="I284" s="720"/>
      <c r="J284" s="721"/>
      <c r="K284" s="292"/>
      <c r="L284" s="378"/>
      <c r="M284" s="379"/>
      <c r="N284" s="380"/>
      <c r="O284" s="381"/>
      <c r="P284" s="382"/>
      <c r="Q284" s="383"/>
      <c r="R284" s="384"/>
      <c r="S284" s="385"/>
      <c r="T284" s="386"/>
      <c r="U284" s="292"/>
    </row>
    <row r="285" spans="2:21" ht="14.1" customHeight="1">
      <c r="B285" s="292"/>
      <c r="C285" s="368">
        <v>272</v>
      </c>
      <c r="D285" s="719"/>
      <c r="E285" s="720"/>
      <c r="F285" s="720"/>
      <c r="G285" s="720"/>
      <c r="H285" s="720"/>
      <c r="I285" s="720"/>
      <c r="J285" s="721"/>
      <c r="K285" s="292"/>
      <c r="L285" s="378"/>
      <c r="M285" s="379"/>
      <c r="N285" s="380"/>
      <c r="O285" s="381"/>
      <c r="P285" s="382"/>
      <c r="Q285" s="383"/>
      <c r="R285" s="384"/>
      <c r="S285" s="385"/>
      <c r="T285" s="386"/>
      <c r="U285" s="292"/>
    </row>
    <row r="286" spans="2:21" ht="14.1" customHeight="1">
      <c r="B286" s="292"/>
      <c r="C286" s="368">
        <v>273</v>
      </c>
      <c r="D286" s="719"/>
      <c r="E286" s="720"/>
      <c r="F286" s="720"/>
      <c r="G286" s="720"/>
      <c r="H286" s="720"/>
      <c r="I286" s="720"/>
      <c r="J286" s="721"/>
      <c r="K286" s="292"/>
      <c r="L286" s="378"/>
      <c r="M286" s="379"/>
      <c r="N286" s="380"/>
      <c r="O286" s="381"/>
      <c r="P286" s="382"/>
      <c r="Q286" s="383"/>
      <c r="R286" s="384"/>
      <c r="S286" s="385"/>
      <c r="T286" s="386"/>
      <c r="U286" s="292"/>
    </row>
    <row r="287" spans="2:21" ht="14.1" customHeight="1">
      <c r="B287" s="292"/>
      <c r="C287" s="368">
        <v>274</v>
      </c>
      <c r="D287" s="719"/>
      <c r="E287" s="720"/>
      <c r="F287" s="720"/>
      <c r="G287" s="720"/>
      <c r="H287" s="720"/>
      <c r="I287" s="720"/>
      <c r="J287" s="721"/>
      <c r="K287" s="292"/>
      <c r="L287" s="378"/>
      <c r="M287" s="379"/>
      <c r="N287" s="380"/>
      <c r="O287" s="381"/>
      <c r="P287" s="382"/>
      <c r="Q287" s="383"/>
      <c r="R287" s="384"/>
      <c r="S287" s="385"/>
      <c r="T287" s="386"/>
      <c r="U287" s="292"/>
    </row>
    <row r="288" spans="2:21" ht="14.1" customHeight="1">
      <c r="B288" s="292"/>
      <c r="C288" s="368">
        <v>275</v>
      </c>
      <c r="D288" s="719"/>
      <c r="E288" s="720"/>
      <c r="F288" s="720"/>
      <c r="G288" s="720"/>
      <c r="H288" s="720"/>
      <c r="I288" s="720"/>
      <c r="J288" s="721"/>
      <c r="K288" s="292"/>
      <c r="L288" s="378"/>
      <c r="M288" s="379"/>
      <c r="N288" s="380"/>
      <c r="O288" s="381"/>
      <c r="P288" s="382"/>
      <c r="Q288" s="383"/>
      <c r="R288" s="384"/>
      <c r="S288" s="385"/>
      <c r="T288" s="386"/>
      <c r="U288" s="292"/>
    </row>
    <row r="289" spans="2:21" ht="14.1" customHeight="1">
      <c r="B289" s="292"/>
      <c r="C289" s="368">
        <v>276</v>
      </c>
      <c r="D289" s="719"/>
      <c r="E289" s="720"/>
      <c r="F289" s="720"/>
      <c r="G289" s="720"/>
      <c r="H289" s="720"/>
      <c r="I289" s="720"/>
      <c r="J289" s="721"/>
      <c r="K289" s="292"/>
      <c r="L289" s="378"/>
      <c r="M289" s="379"/>
      <c r="N289" s="380"/>
      <c r="O289" s="381"/>
      <c r="P289" s="382"/>
      <c r="Q289" s="383"/>
      <c r="R289" s="384"/>
      <c r="S289" s="385"/>
      <c r="T289" s="386"/>
      <c r="U289" s="292"/>
    </row>
    <row r="290" spans="2:21" ht="14.1" customHeight="1">
      <c r="B290" s="292"/>
      <c r="C290" s="368">
        <v>277</v>
      </c>
      <c r="D290" s="719"/>
      <c r="E290" s="720"/>
      <c r="F290" s="720"/>
      <c r="G290" s="720"/>
      <c r="H290" s="720"/>
      <c r="I290" s="720"/>
      <c r="J290" s="721"/>
      <c r="K290" s="292"/>
      <c r="L290" s="378"/>
      <c r="M290" s="379"/>
      <c r="N290" s="380"/>
      <c r="O290" s="381"/>
      <c r="P290" s="382"/>
      <c r="Q290" s="383"/>
      <c r="R290" s="384"/>
      <c r="S290" s="385"/>
      <c r="T290" s="386"/>
      <c r="U290" s="292"/>
    </row>
    <row r="291" spans="2:21" ht="14.1" customHeight="1">
      <c r="B291" s="292"/>
      <c r="C291" s="368">
        <v>278</v>
      </c>
      <c r="D291" s="719"/>
      <c r="E291" s="720"/>
      <c r="F291" s="720"/>
      <c r="G291" s="720"/>
      <c r="H291" s="720"/>
      <c r="I291" s="720"/>
      <c r="J291" s="721"/>
      <c r="K291" s="292"/>
      <c r="L291" s="378"/>
      <c r="M291" s="379"/>
      <c r="N291" s="380"/>
      <c r="O291" s="381"/>
      <c r="P291" s="382"/>
      <c r="Q291" s="383"/>
      <c r="R291" s="384"/>
      <c r="S291" s="385"/>
      <c r="T291" s="386"/>
      <c r="U291" s="292"/>
    </row>
    <row r="292" spans="2:21" ht="14.1" customHeight="1">
      <c r="B292" s="292"/>
      <c r="C292" s="368">
        <v>279</v>
      </c>
      <c r="D292" s="719"/>
      <c r="E292" s="720"/>
      <c r="F292" s="720"/>
      <c r="G292" s="720"/>
      <c r="H292" s="720"/>
      <c r="I292" s="720"/>
      <c r="J292" s="721"/>
      <c r="K292" s="292"/>
      <c r="L292" s="378"/>
      <c r="M292" s="379"/>
      <c r="N292" s="380"/>
      <c r="O292" s="381"/>
      <c r="P292" s="382"/>
      <c r="Q292" s="383"/>
      <c r="R292" s="384"/>
      <c r="S292" s="385"/>
      <c r="T292" s="386"/>
      <c r="U292" s="292"/>
    </row>
    <row r="293" spans="2:21" ht="14.1" customHeight="1">
      <c r="B293" s="292"/>
      <c r="C293" s="368">
        <v>280</v>
      </c>
      <c r="D293" s="719"/>
      <c r="E293" s="720"/>
      <c r="F293" s="720"/>
      <c r="G293" s="720"/>
      <c r="H293" s="720"/>
      <c r="I293" s="720"/>
      <c r="J293" s="721"/>
      <c r="K293" s="292"/>
      <c r="L293" s="378"/>
      <c r="M293" s="379"/>
      <c r="N293" s="380"/>
      <c r="O293" s="381"/>
      <c r="P293" s="382"/>
      <c r="Q293" s="383"/>
      <c r="R293" s="384"/>
      <c r="S293" s="385"/>
      <c r="T293" s="386"/>
      <c r="U293" s="292"/>
    </row>
    <row r="294" spans="2:21" ht="14.1" customHeight="1">
      <c r="B294" s="292"/>
      <c r="C294" s="368">
        <v>281</v>
      </c>
      <c r="D294" s="719"/>
      <c r="E294" s="720"/>
      <c r="F294" s="720"/>
      <c r="G294" s="720"/>
      <c r="H294" s="720"/>
      <c r="I294" s="720"/>
      <c r="J294" s="721"/>
      <c r="K294" s="292"/>
      <c r="L294" s="378"/>
      <c r="M294" s="379"/>
      <c r="N294" s="380"/>
      <c r="O294" s="381"/>
      <c r="P294" s="382"/>
      <c r="Q294" s="383"/>
      <c r="R294" s="384"/>
      <c r="S294" s="385"/>
      <c r="T294" s="386"/>
      <c r="U294" s="292"/>
    </row>
    <row r="295" spans="2:21" ht="14.1" customHeight="1">
      <c r="B295" s="292"/>
      <c r="C295" s="368">
        <v>282</v>
      </c>
      <c r="D295" s="719"/>
      <c r="E295" s="720"/>
      <c r="F295" s="720"/>
      <c r="G295" s="720"/>
      <c r="H295" s="720"/>
      <c r="I295" s="720"/>
      <c r="J295" s="721"/>
      <c r="K295" s="292"/>
      <c r="L295" s="378"/>
      <c r="M295" s="379"/>
      <c r="N295" s="380"/>
      <c r="O295" s="381"/>
      <c r="P295" s="382"/>
      <c r="Q295" s="383"/>
      <c r="R295" s="384"/>
      <c r="S295" s="385"/>
      <c r="T295" s="386"/>
      <c r="U295" s="292"/>
    </row>
    <row r="296" spans="2:21" ht="14.1" customHeight="1">
      <c r="B296" s="292"/>
      <c r="C296" s="368">
        <v>283</v>
      </c>
      <c r="D296" s="719"/>
      <c r="E296" s="720"/>
      <c r="F296" s="720"/>
      <c r="G296" s="720"/>
      <c r="H296" s="720"/>
      <c r="I296" s="720"/>
      <c r="J296" s="721"/>
      <c r="K296" s="292"/>
      <c r="L296" s="378"/>
      <c r="M296" s="379"/>
      <c r="N296" s="380"/>
      <c r="O296" s="381"/>
      <c r="P296" s="382"/>
      <c r="Q296" s="383"/>
      <c r="R296" s="384"/>
      <c r="S296" s="385"/>
      <c r="T296" s="386"/>
      <c r="U296" s="292"/>
    </row>
    <row r="297" spans="2:21" ht="14.1" customHeight="1">
      <c r="B297" s="292"/>
      <c r="C297" s="368">
        <v>284</v>
      </c>
      <c r="D297" s="719"/>
      <c r="E297" s="720"/>
      <c r="F297" s="720"/>
      <c r="G297" s="720"/>
      <c r="H297" s="720"/>
      <c r="I297" s="720"/>
      <c r="J297" s="721"/>
      <c r="K297" s="292"/>
      <c r="L297" s="378"/>
      <c r="M297" s="379"/>
      <c r="N297" s="380"/>
      <c r="O297" s="381"/>
      <c r="P297" s="382"/>
      <c r="Q297" s="383"/>
      <c r="R297" s="384"/>
      <c r="S297" s="385"/>
      <c r="T297" s="386"/>
      <c r="U297" s="292"/>
    </row>
    <row r="298" spans="2:21" ht="14.1" customHeight="1">
      <c r="B298" s="292"/>
      <c r="C298" s="368">
        <v>285</v>
      </c>
      <c r="D298" s="719"/>
      <c r="E298" s="720"/>
      <c r="F298" s="720"/>
      <c r="G298" s="720"/>
      <c r="H298" s="720"/>
      <c r="I298" s="720"/>
      <c r="J298" s="721"/>
      <c r="K298" s="292"/>
      <c r="L298" s="378"/>
      <c r="M298" s="379"/>
      <c r="N298" s="380"/>
      <c r="O298" s="381"/>
      <c r="P298" s="382"/>
      <c r="Q298" s="383"/>
      <c r="R298" s="384"/>
      <c r="S298" s="385"/>
      <c r="T298" s="386"/>
      <c r="U298" s="292"/>
    </row>
    <row r="299" spans="2:21" ht="14.1" customHeight="1">
      <c r="B299" s="292"/>
      <c r="C299" s="368">
        <v>286</v>
      </c>
      <c r="D299" s="719"/>
      <c r="E299" s="720"/>
      <c r="F299" s="720"/>
      <c r="G299" s="720"/>
      <c r="H299" s="720"/>
      <c r="I299" s="720"/>
      <c r="J299" s="721"/>
      <c r="K299" s="292"/>
      <c r="L299" s="378"/>
      <c r="M299" s="379"/>
      <c r="N299" s="380"/>
      <c r="O299" s="381"/>
      <c r="P299" s="382"/>
      <c r="Q299" s="383"/>
      <c r="R299" s="384"/>
      <c r="S299" s="385"/>
      <c r="T299" s="386"/>
      <c r="U299" s="292"/>
    </row>
    <row r="300" spans="2:21" ht="14.1" customHeight="1">
      <c r="B300" s="292"/>
      <c r="C300" s="368">
        <v>287</v>
      </c>
      <c r="D300" s="719"/>
      <c r="E300" s="720"/>
      <c r="F300" s="720"/>
      <c r="G300" s="720"/>
      <c r="H300" s="720"/>
      <c r="I300" s="720"/>
      <c r="J300" s="721"/>
      <c r="K300" s="292"/>
      <c r="L300" s="378"/>
      <c r="M300" s="379"/>
      <c r="N300" s="380"/>
      <c r="O300" s="381"/>
      <c r="P300" s="382"/>
      <c r="Q300" s="383"/>
      <c r="R300" s="384"/>
      <c r="S300" s="385"/>
      <c r="T300" s="386"/>
      <c r="U300" s="292"/>
    </row>
    <row r="301" spans="2:21" ht="14.1" customHeight="1">
      <c r="B301" s="292"/>
      <c r="C301" s="368">
        <v>288</v>
      </c>
      <c r="D301" s="719"/>
      <c r="E301" s="720"/>
      <c r="F301" s="720"/>
      <c r="G301" s="720"/>
      <c r="H301" s="720"/>
      <c r="I301" s="720"/>
      <c r="J301" s="721"/>
      <c r="K301" s="292"/>
      <c r="L301" s="378"/>
      <c r="M301" s="379"/>
      <c r="N301" s="380"/>
      <c r="O301" s="381"/>
      <c r="P301" s="382"/>
      <c r="Q301" s="383"/>
      <c r="R301" s="384"/>
      <c r="S301" s="385"/>
      <c r="T301" s="386"/>
      <c r="U301" s="292"/>
    </row>
    <row r="302" spans="2:21" ht="14.1" customHeight="1">
      <c r="B302" s="292"/>
      <c r="C302" s="368">
        <v>289</v>
      </c>
      <c r="D302" s="719"/>
      <c r="E302" s="720"/>
      <c r="F302" s="720"/>
      <c r="G302" s="720"/>
      <c r="H302" s="720"/>
      <c r="I302" s="720"/>
      <c r="J302" s="721"/>
      <c r="K302" s="292"/>
      <c r="L302" s="378"/>
      <c r="M302" s="379"/>
      <c r="N302" s="380"/>
      <c r="O302" s="381"/>
      <c r="P302" s="382"/>
      <c r="Q302" s="383"/>
      <c r="R302" s="384"/>
      <c r="S302" s="385"/>
      <c r="T302" s="386"/>
      <c r="U302" s="292"/>
    </row>
    <row r="303" spans="2:21" ht="14.1" customHeight="1">
      <c r="B303" s="292"/>
      <c r="C303" s="368">
        <v>290</v>
      </c>
      <c r="D303" s="719"/>
      <c r="E303" s="720"/>
      <c r="F303" s="720"/>
      <c r="G303" s="720"/>
      <c r="H303" s="720"/>
      <c r="I303" s="720"/>
      <c r="J303" s="721"/>
      <c r="K303" s="292"/>
      <c r="L303" s="378"/>
      <c r="M303" s="379"/>
      <c r="N303" s="380"/>
      <c r="O303" s="381"/>
      <c r="P303" s="382"/>
      <c r="Q303" s="383"/>
      <c r="R303" s="384"/>
      <c r="S303" s="385"/>
      <c r="T303" s="386"/>
      <c r="U303" s="292"/>
    </row>
    <row r="304" spans="2:21" ht="14.1" customHeight="1">
      <c r="B304" s="292"/>
      <c r="C304" s="368">
        <v>291</v>
      </c>
      <c r="D304" s="719"/>
      <c r="E304" s="720"/>
      <c r="F304" s="720"/>
      <c r="G304" s="720"/>
      <c r="H304" s="720"/>
      <c r="I304" s="720"/>
      <c r="J304" s="721"/>
      <c r="K304" s="292"/>
      <c r="L304" s="378"/>
      <c r="M304" s="379"/>
      <c r="N304" s="380"/>
      <c r="O304" s="381"/>
      <c r="P304" s="382"/>
      <c r="Q304" s="383"/>
      <c r="R304" s="384"/>
      <c r="S304" s="385"/>
      <c r="T304" s="386"/>
      <c r="U304" s="292"/>
    </row>
    <row r="305" spans="2:21" ht="14.1" customHeight="1">
      <c r="B305" s="292"/>
      <c r="C305" s="368">
        <v>292</v>
      </c>
      <c r="D305" s="719"/>
      <c r="E305" s="720"/>
      <c r="F305" s="720"/>
      <c r="G305" s="720"/>
      <c r="H305" s="720"/>
      <c r="I305" s="720"/>
      <c r="J305" s="721"/>
      <c r="K305" s="292"/>
      <c r="L305" s="378"/>
      <c r="M305" s="379"/>
      <c r="N305" s="380"/>
      <c r="O305" s="381"/>
      <c r="P305" s="382"/>
      <c r="Q305" s="383"/>
      <c r="R305" s="384"/>
      <c r="S305" s="385"/>
      <c r="T305" s="386"/>
      <c r="U305" s="292"/>
    </row>
    <row r="306" spans="2:21" ht="14.1" customHeight="1">
      <c r="B306" s="292"/>
      <c r="C306" s="368">
        <v>293</v>
      </c>
      <c r="D306" s="719"/>
      <c r="E306" s="720"/>
      <c r="F306" s="720"/>
      <c r="G306" s="720"/>
      <c r="H306" s="720"/>
      <c r="I306" s="720"/>
      <c r="J306" s="721"/>
      <c r="K306" s="292"/>
      <c r="L306" s="378"/>
      <c r="M306" s="379"/>
      <c r="N306" s="380"/>
      <c r="O306" s="381"/>
      <c r="P306" s="382"/>
      <c r="Q306" s="383"/>
      <c r="R306" s="384"/>
      <c r="S306" s="385"/>
      <c r="T306" s="386"/>
      <c r="U306" s="292"/>
    </row>
    <row r="307" spans="2:21" ht="14.1" customHeight="1">
      <c r="B307" s="292"/>
      <c r="C307" s="368">
        <v>294</v>
      </c>
      <c r="D307" s="719"/>
      <c r="E307" s="720"/>
      <c r="F307" s="720"/>
      <c r="G307" s="720"/>
      <c r="H307" s="720"/>
      <c r="I307" s="720"/>
      <c r="J307" s="721"/>
      <c r="K307" s="292"/>
      <c r="L307" s="378"/>
      <c r="M307" s="379"/>
      <c r="N307" s="380"/>
      <c r="O307" s="381"/>
      <c r="P307" s="382"/>
      <c r="Q307" s="383"/>
      <c r="R307" s="384"/>
      <c r="S307" s="385"/>
      <c r="T307" s="386"/>
      <c r="U307" s="292"/>
    </row>
    <row r="308" spans="2:21" ht="14.1" customHeight="1">
      <c r="B308" s="292"/>
      <c r="C308" s="368">
        <v>295</v>
      </c>
      <c r="D308" s="719"/>
      <c r="E308" s="720"/>
      <c r="F308" s="720"/>
      <c r="G308" s="720"/>
      <c r="H308" s="720"/>
      <c r="I308" s="720"/>
      <c r="J308" s="721"/>
      <c r="K308" s="292"/>
      <c r="L308" s="378"/>
      <c r="M308" s="379"/>
      <c r="N308" s="380"/>
      <c r="O308" s="381"/>
      <c r="P308" s="382"/>
      <c r="Q308" s="383"/>
      <c r="R308" s="384"/>
      <c r="S308" s="385"/>
      <c r="T308" s="386"/>
      <c r="U308" s="292"/>
    </row>
    <row r="309" spans="2:21" ht="14.1" customHeight="1">
      <c r="B309" s="292"/>
      <c r="C309" s="368">
        <v>296</v>
      </c>
      <c r="D309" s="719"/>
      <c r="E309" s="720"/>
      <c r="F309" s="720"/>
      <c r="G309" s="720"/>
      <c r="H309" s="720"/>
      <c r="I309" s="720"/>
      <c r="J309" s="721"/>
      <c r="K309" s="292"/>
      <c r="L309" s="378"/>
      <c r="M309" s="379"/>
      <c r="N309" s="380"/>
      <c r="O309" s="381"/>
      <c r="P309" s="382"/>
      <c r="Q309" s="383"/>
      <c r="R309" s="384"/>
      <c r="S309" s="385"/>
      <c r="T309" s="386"/>
      <c r="U309" s="292"/>
    </row>
    <row r="310" spans="2:21" ht="14.1" customHeight="1">
      <c r="B310" s="292"/>
      <c r="C310" s="368">
        <v>297</v>
      </c>
      <c r="D310" s="719"/>
      <c r="E310" s="720"/>
      <c r="F310" s="720"/>
      <c r="G310" s="720"/>
      <c r="H310" s="720"/>
      <c r="I310" s="720"/>
      <c r="J310" s="721"/>
      <c r="K310" s="292"/>
      <c r="L310" s="378"/>
      <c r="M310" s="379"/>
      <c r="N310" s="380"/>
      <c r="O310" s="381"/>
      <c r="P310" s="382"/>
      <c r="Q310" s="383"/>
      <c r="R310" s="384"/>
      <c r="S310" s="385"/>
      <c r="T310" s="386"/>
      <c r="U310" s="292"/>
    </row>
    <row r="311" spans="2:21" ht="14.1" customHeight="1">
      <c r="B311" s="292"/>
      <c r="C311" s="368">
        <v>298</v>
      </c>
      <c r="D311" s="719"/>
      <c r="E311" s="720"/>
      <c r="F311" s="720"/>
      <c r="G311" s="720"/>
      <c r="H311" s="720"/>
      <c r="I311" s="720"/>
      <c r="J311" s="721"/>
      <c r="K311" s="292"/>
      <c r="L311" s="378"/>
      <c r="M311" s="379"/>
      <c r="N311" s="380"/>
      <c r="O311" s="381"/>
      <c r="P311" s="382"/>
      <c r="Q311" s="383"/>
      <c r="R311" s="384"/>
      <c r="S311" s="385"/>
      <c r="T311" s="386"/>
      <c r="U311" s="292"/>
    </row>
    <row r="312" spans="2:21" ht="14.1" customHeight="1">
      <c r="B312" s="292"/>
      <c r="C312" s="368">
        <v>299</v>
      </c>
      <c r="D312" s="719"/>
      <c r="E312" s="720"/>
      <c r="F312" s="720"/>
      <c r="G312" s="720"/>
      <c r="H312" s="720"/>
      <c r="I312" s="720"/>
      <c r="J312" s="721"/>
      <c r="K312" s="292"/>
      <c r="L312" s="378"/>
      <c r="M312" s="379"/>
      <c r="N312" s="380"/>
      <c r="O312" s="381"/>
      <c r="P312" s="382"/>
      <c r="Q312" s="383"/>
      <c r="R312" s="384"/>
      <c r="S312" s="385"/>
      <c r="T312" s="386"/>
      <c r="U312" s="292"/>
    </row>
    <row r="313" spans="2:21" ht="14.1" customHeight="1">
      <c r="B313" s="292"/>
      <c r="C313" s="368">
        <v>300</v>
      </c>
      <c r="D313" s="719"/>
      <c r="E313" s="720"/>
      <c r="F313" s="720"/>
      <c r="G313" s="720"/>
      <c r="H313" s="720"/>
      <c r="I313" s="720"/>
      <c r="J313" s="721"/>
      <c r="K313" s="292"/>
      <c r="L313" s="378"/>
      <c r="M313" s="379"/>
      <c r="N313" s="380"/>
      <c r="O313" s="381"/>
      <c r="P313" s="382"/>
      <c r="Q313" s="383"/>
      <c r="R313" s="384"/>
      <c r="S313" s="385"/>
      <c r="T313" s="386"/>
      <c r="U313" s="292"/>
    </row>
    <row r="314" spans="2:21" ht="14.1" customHeight="1">
      <c r="B314" s="292"/>
      <c r="C314" s="368">
        <v>301</v>
      </c>
      <c r="D314" s="719"/>
      <c r="E314" s="720"/>
      <c r="F314" s="720"/>
      <c r="G314" s="720"/>
      <c r="H314" s="720"/>
      <c r="I314" s="720"/>
      <c r="J314" s="721"/>
      <c r="K314" s="292"/>
      <c r="L314" s="378"/>
      <c r="M314" s="379"/>
      <c r="N314" s="380"/>
      <c r="O314" s="381"/>
      <c r="P314" s="382"/>
      <c r="Q314" s="383"/>
      <c r="R314" s="384"/>
      <c r="S314" s="385"/>
      <c r="T314" s="386"/>
      <c r="U314" s="292"/>
    </row>
    <row r="315" spans="2:21" ht="14.1" customHeight="1">
      <c r="B315" s="292"/>
      <c r="C315" s="368">
        <v>302</v>
      </c>
      <c r="D315" s="719"/>
      <c r="E315" s="720"/>
      <c r="F315" s="720"/>
      <c r="G315" s="720"/>
      <c r="H315" s="720"/>
      <c r="I315" s="720"/>
      <c r="J315" s="721"/>
      <c r="K315" s="292"/>
      <c r="L315" s="378"/>
      <c r="M315" s="379"/>
      <c r="N315" s="380"/>
      <c r="O315" s="381"/>
      <c r="P315" s="382"/>
      <c r="Q315" s="383"/>
      <c r="R315" s="384"/>
      <c r="S315" s="385"/>
      <c r="T315" s="386"/>
      <c r="U315" s="292"/>
    </row>
    <row r="316" spans="2:21" ht="14.1" customHeight="1">
      <c r="B316" s="292"/>
      <c r="C316" s="368">
        <v>303</v>
      </c>
      <c r="D316" s="719"/>
      <c r="E316" s="720"/>
      <c r="F316" s="720"/>
      <c r="G316" s="720"/>
      <c r="H316" s="720"/>
      <c r="I316" s="720"/>
      <c r="J316" s="721"/>
      <c r="K316" s="292"/>
      <c r="L316" s="378"/>
      <c r="M316" s="379"/>
      <c r="N316" s="380"/>
      <c r="O316" s="381"/>
      <c r="P316" s="382"/>
      <c r="Q316" s="383"/>
      <c r="R316" s="384"/>
      <c r="S316" s="385"/>
      <c r="T316" s="386"/>
      <c r="U316" s="292"/>
    </row>
    <row r="317" spans="2:21" ht="14.1" customHeight="1">
      <c r="B317" s="292"/>
      <c r="C317" s="368">
        <v>304</v>
      </c>
      <c r="D317" s="719"/>
      <c r="E317" s="720"/>
      <c r="F317" s="720"/>
      <c r="G317" s="720"/>
      <c r="H317" s="720"/>
      <c r="I317" s="720"/>
      <c r="J317" s="721"/>
      <c r="K317" s="292"/>
      <c r="L317" s="378"/>
      <c r="M317" s="379"/>
      <c r="N317" s="380"/>
      <c r="O317" s="381"/>
      <c r="P317" s="382"/>
      <c r="Q317" s="383"/>
      <c r="R317" s="384"/>
      <c r="S317" s="385"/>
      <c r="T317" s="386"/>
      <c r="U317" s="292"/>
    </row>
    <row r="318" spans="2:21" ht="14.1" customHeight="1">
      <c r="B318" s="292"/>
      <c r="C318" s="368">
        <v>305</v>
      </c>
      <c r="D318" s="719"/>
      <c r="E318" s="720"/>
      <c r="F318" s="720"/>
      <c r="G318" s="720"/>
      <c r="H318" s="720"/>
      <c r="I318" s="720"/>
      <c r="J318" s="721"/>
      <c r="K318" s="292"/>
      <c r="L318" s="378"/>
      <c r="M318" s="379"/>
      <c r="N318" s="380"/>
      <c r="O318" s="381"/>
      <c r="P318" s="382"/>
      <c r="Q318" s="383"/>
      <c r="R318" s="384"/>
      <c r="S318" s="385"/>
      <c r="T318" s="386"/>
      <c r="U318" s="292"/>
    </row>
    <row r="319" spans="2:21" ht="14.1" customHeight="1">
      <c r="B319" s="292"/>
      <c r="C319" s="368">
        <v>306</v>
      </c>
      <c r="D319" s="719"/>
      <c r="E319" s="720"/>
      <c r="F319" s="720"/>
      <c r="G319" s="720"/>
      <c r="H319" s="720"/>
      <c r="I319" s="720"/>
      <c r="J319" s="721"/>
      <c r="K319" s="292"/>
      <c r="L319" s="378"/>
      <c r="M319" s="379"/>
      <c r="N319" s="380"/>
      <c r="O319" s="381"/>
      <c r="P319" s="382"/>
      <c r="Q319" s="383"/>
      <c r="R319" s="384"/>
      <c r="S319" s="385"/>
      <c r="T319" s="386"/>
      <c r="U319" s="292"/>
    </row>
    <row r="320" spans="2:21" ht="14.1" customHeight="1">
      <c r="B320" s="292"/>
      <c r="C320" s="368">
        <v>307</v>
      </c>
      <c r="D320" s="719"/>
      <c r="E320" s="720"/>
      <c r="F320" s="720"/>
      <c r="G320" s="720"/>
      <c r="H320" s="720"/>
      <c r="I320" s="720"/>
      <c r="J320" s="721"/>
      <c r="K320" s="292"/>
      <c r="L320" s="378"/>
      <c r="M320" s="379"/>
      <c r="N320" s="380"/>
      <c r="O320" s="381"/>
      <c r="P320" s="382"/>
      <c r="Q320" s="383"/>
      <c r="R320" s="384"/>
      <c r="S320" s="385"/>
      <c r="T320" s="386"/>
      <c r="U320" s="292"/>
    </row>
    <row r="321" spans="2:21" ht="14.1" customHeight="1">
      <c r="B321" s="292"/>
      <c r="C321" s="368">
        <v>308</v>
      </c>
      <c r="D321" s="719"/>
      <c r="E321" s="720"/>
      <c r="F321" s="720"/>
      <c r="G321" s="720"/>
      <c r="H321" s="720"/>
      <c r="I321" s="720"/>
      <c r="J321" s="721"/>
      <c r="K321" s="292"/>
      <c r="L321" s="378"/>
      <c r="M321" s="379"/>
      <c r="N321" s="380"/>
      <c r="O321" s="381"/>
      <c r="P321" s="382"/>
      <c r="Q321" s="383"/>
      <c r="R321" s="384"/>
      <c r="S321" s="385"/>
      <c r="T321" s="386"/>
      <c r="U321" s="292"/>
    </row>
    <row r="322" spans="2:21" ht="14.1" customHeight="1">
      <c r="B322" s="292"/>
      <c r="C322" s="368">
        <v>309</v>
      </c>
      <c r="D322" s="719"/>
      <c r="E322" s="720"/>
      <c r="F322" s="720"/>
      <c r="G322" s="720"/>
      <c r="H322" s="720"/>
      <c r="I322" s="720"/>
      <c r="J322" s="721"/>
      <c r="K322" s="292"/>
      <c r="L322" s="378"/>
      <c r="M322" s="379"/>
      <c r="N322" s="380"/>
      <c r="O322" s="381"/>
      <c r="P322" s="382"/>
      <c r="Q322" s="383"/>
      <c r="R322" s="384"/>
      <c r="S322" s="385"/>
      <c r="T322" s="386"/>
      <c r="U322" s="292"/>
    </row>
    <row r="323" spans="2:21" ht="14.1" customHeight="1">
      <c r="B323" s="292"/>
      <c r="C323" s="368">
        <v>310</v>
      </c>
      <c r="D323" s="719"/>
      <c r="E323" s="720"/>
      <c r="F323" s="720"/>
      <c r="G323" s="720"/>
      <c r="H323" s="720"/>
      <c r="I323" s="720"/>
      <c r="J323" s="721"/>
      <c r="K323" s="292"/>
      <c r="L323" s="378"/>
      <c r="M323" s="379"/>
      <c r="N323" s="380"/>
      <c r="O323" s="381"/>
      <c r="P323" s="382"/>
      <c r="Q323" s="383"/>
      <c r="R323" s="384"/>
      <c r="S323" s="385"/>
      <c r="T323" s="386"/>
      <c r="U323" s="292"/>
    </row>
    <row r="324" spans="2:21" ht="14.1" customHeight="1">
      <c r="B324" s="292"/>
      <c r="C324" s="368">
        <v>311</v>
      </c>
      <c r="D324" s="719"/>
      <c r="E324" s="720"/>
      <c r="F324" s="720"/>
      <c r="G324" s="720"/>
      <c r="H324" s="720"/>
      <c r="I324" s="720"/>
      <c r="J324" s="721"/>
      <c r="K324" s="292"/>
      <c r="L324" s="378"/>
      <c r="M324" s="379"/>
      <c r="N324" s="380"/>
      <c r="O324" s="381"/>
      <c r="P324" s="382"/>
      <c r="Q324" s="383"/>
      <c r="R324" s="384"/>
      <c r="S324" s="385"/>
      <c r="T324" s="386"/>
      <c r="U324" s="292"/>
    </row>
    <row r="325" spans="2:21" ht="14.1" customHeight="1">
      <c r="B325" s="292"/>
      <c r="C325" s="368">
        <v>312</v>
      </c>
      <c r="D325" s="719"/>
      <c r="E325" s="720"/>
      <c r="F325" s="720"/>
      <c r="G325" s="720"/>
      <c r="H325" s="720"/>
      <c r="I325" s="720"/>
      <c r="J325" s="721"/>
      <c r="K325" s="292"/>
      <c r="L325" s="378"/>
      <c r="M325" s="379"/>
      <c r="N325" s="380"/>
      <c r="O325" s="381"/>
      <c r="P325" s="382"/>
      <c r="Q325" s="383"/>
      <c r="R325" s="384"/>
      <c r="S325" s="385"/>
      <c r="T325" s="386"/>
      <c r="U325" s="292"/>
    </row>
    <row r="326" spans="2:21" ht="14.1" customHeight="1">
      <c r="B326" s="292"/>
      <c r="C326" s="368">
        <v>313</v>
      </c>
      <c r="D326" s="719"/>
      <c r="E326" s="720"/>
      <c r="F326" s="720"/>
      <c r="G326" s="720"/>
      <c r="H326" s="720"/>
      <c r="I326" s="720"/>
      <c r="J326" s="721"/>
      <c r="K326" s="292"/>
      <c r="L326" s="378"/>
      <c r="M326" s="379"/>
      <c r="N326" s="380"/>
      <c r="O326" s="381"/>
      <c r="P326" s="382"/>
      <c r="Q326" s="383"/>
      <c r="R326" s="384"/>
      <c r="S326" s="385"/>
      <c r="T326" s="386"/>
      <c r="U326" s="292"/>
    </row>
    <row r="327" spans="2:21" ht="14.1" customHeight="1">
      <c r="B327" s="292"/>
      <c r="C327" s="368">
        <v>314</v>
      </c>
      <c r="D327" s="719"/>
      <c r="E327" s="720"/>
      <c r="F327" s="720"/>
      <c r="G327" s="720"/>
      <c r="H327" s="720"/>
      <c r="I327" s="720"/>
      <c r="J327" s="721"/>
      <c r="K327" s="292"/>
      <c r="L327" s="378"/>
      <c r="M327" s="379"/>
      <c r="N327" s="380"/>
      <c r="O327" s="381"/>
      <c r="P327" s="382"/>
      <c r="Q327" s="383"/>
      <c r="R327" s="384"/>
      <c r="S327" s="385"/>
      <c r="T327" s="386"/>
      <c r="U327" s="292"/>
    </row>
    <row r="328" spans="2:21" ht="14.1" customHeight="1">
      <c r="B328" s="292"/>
      <c r="C328" s="368">
        <v>315</v>
      </c>
      <c r="D328" s="719"/>
      <c r="E328" s="720"/>
      <c r="F328" s="720"/>
      <c r="G328" s="720"/>
      <c r="H328" s="720"/>
      <c r="I328" s="720"/>
      <c r="J328" s="721"/>
      <c r="K328" s="292"/>
      <c r="L328" s="378"/>
      <c r="M328" s="379"/>
      <c r="N328" s="380"/>
      <c r="O328" s="381"/>
      <c r="P328" s="382"/>
      <c r="Q328" s="383"/>
      <c r="R328" s="384"/>
      <c r="S328" s="385"/>
      <c r="T328" s="386"/>
      <c r="U328" s="292"/>
    </row>
    <row r="329" spans="2:21" ht="14.1" customHeight="1">
      <c r="B329" s="292"/>
      <c r="C329" s="368">
        <v>316</v>
      </c>
      <c r="D329" s="719"/>
      <c r="E329" s="720"/>
      <c r="F329" s="720"/>
      <c r="G329" s="720"/>
      <c r="H329" s="720"/>
      <c r="I329" s="720"/>
      <c r="J329" s="721"/>
      <c r="K329" s="292"/>
      <c r="L329" s="378"/>
      <c r="M329" s="379"/>
      <c r="N329" s="380"/>
      <c r="O329" s="381"/>
      <c r="P329" s="382"/>
      <c r="Q329" s="383"/>
      <c r="R329" s="384"/>
      <c r="S329" s="385"/>
      <c r="T329" s="386"/>
      <c r="U329" s="292"/>
    </row>
    <row r="330" spans="2:21" ht="14.1" customHeight="1">
      <c r="B330" s="292"/>
      <c r="C330" s="368">
        <v>317</v>
      </c>
      <c r="D330" s="719"/>
      <c r="E330" s="720"/>
      <c r="F330" s="720"/>
      <c r="G330" s="720"/>
      <c r="H330" s="720"/>
      <c r="I330" s="720"/>
      <c r="J330" s="721"/>
      <c r="K330" s="292"/>
      <c r="L330" s="378"/>
      <c r="M330" s="379"/>
      <c r="N330" s="380"/>
      <c r="O330" s="381"/>
      <c r="P330" s="382"/>
      <c r="Q330" s="383"/>
      <c r="R330" s="384"/>
      <c r="S330" s="385"/>
      <c r="T330" s="386"/>
      <c r="U330" s="292"/>
    </row>
    <row r="331" spans="2:21" ht="14.1" customHeight="1">
      <c r="B331" s="292"/>
      <c r="C331" s="368">
        <v>318</v>
      </c>
      <c r="D331" s="719"/>
      <c r="E331" s="720"/>
      <c r="F331" s="720"/>
      <c r="G331" s="720"/>
      <c r="H331" s="720"/>
      <c r="I331" s="720"/>
      <c r="J331" s="721"/>
      <c r="K331" s="292"/>
      <c r="L331" s="378"/>
      <c r="M331" s="379"/>
      <c r="N331" s="380"/>
      <c r="O331" s="381"/>
      <c r="P331" s="382"/>
      <c r="Q331" s="383"/>
      <c r="R331" s="384"/>
      <c r="S331" s="385"/>
      <c r="T331" s="386"/>
      <c r="U331" s="292"/>
    </row>
    <row r="332" spans="2:21" ht="14.1" customHeight="1">
      <c r="B332" s="292"/>
      <c r="C332" s="368">
        <v>319</v>
      </c>
      <c r="D332" s="719"/>
      <c r="E332" s="720"/>
      <c r="F332" s="720"/>
      <c r="G332" s="720"/>
      <c r="H332" s="720"/>
      <c r="I332" s="720"/>
      <c r="J332" s="721"/>
      <c r="K332" s="292"/>
      <c r="L332" s="378"/>
      <c r="M332" s="379"/>
      <c r="N332" s="380"/>
      <c r="O332" s="381"/>
      <c r="P332" s="382"/>
      <c r="Q332" s="383"/>
      <c r="R332" s="384"/>
      <c r="S332" s="385"/>
      <c r="T332" s="386"/>
      <c r="U332" s="292"/>
    </row>
    <row r="333" spans="2:21" ht="14.1" customHeight="1">
      <c r="B333" s="292"/>
      <c r="C333" s="368">
        <v>320</v>
      </c>
      <c r="D333" s="719"/>
      <c r="E333" s="720"/>
      <c r="F333" s="720"/>
      <c r="G333" s="720"/>
      <c r="H333" s="720"/>
      <c r="I333" s="720"/>
      <c r="J333" s="721"/>
      <c r="K333" s="292"/>
      <c r="L333" s="378"/>
      <c r="M333" s="379"/>
      <c r="N333" s="380"/>
      <c r="O333" s="381"/>
      <c r="P333" s="382"/>
      <c r="Q333" s="383"/>
      <c r="R333" s="384"/>
      <c r="S333" s="385"/>
      <c r="T333" s="386"/>
      <c r="U333" s="292"/>
    </row>
    <row r="334" spans="2:21" ht="14.1" customHeight="1">
      <c r="B334" s="292"/>
      <c r="C334" s="368">
        <v>321</v>
      </c>
      <c r="D334" s="719"/>
      <c r="E334" s="720"/>
      <c r="F334" s="720"/>
      <c r="G334" s="720"/>
      <c r="H334" s="720"/>
      <c r="I334" s="720"/>
      <c r="J334" s="721"/>
      <c r="K334" s="292"/>
      <c r="L334" s="378"/>
      <c r="M334" s="379"/>
      <c r="N334" s="380"/>
      <c r="O334" s="381"/>
      <c r="P334" s="382"/>
      <c r="Q334" s="383"/>
      <c r="R334" s="384"/>
      <c r="S334" s="385"/>
      <c r="T334" s="386"/>
      <c r="U334" s="292"/>
    </row>
    <row r="335" spans="2:21" ht="14.1" customHeight="1">
      <c r="B335" s="292"/>
      <c r="C335" s="368">
        <v>322</v>
      </c>
      <c r="D335" s="719"/>
      <c r="E335" s="720"/>
      <c r="F335" s="720"/>
      <c r="G335" s="720"/>
      <c r="H335" s="720"/>
      <c r="I335" s="720"/>
      <c r="J335" s="721"/>
      <c r="K335" s="292"/>
      <c r="L335" s="378"/>
      <c r="M335" s="379"/>
      <c r="N335" s="380"/>
      <c r="O335" s="381"/>
      <c r="P335" s="382"/>
      <c r="Q335" s="383"/>
      <c r="R335" s="384"/>
      <c r="S335" s="385"/>
      <c r="T335" s="386"/>
      <c r="U335" s="292"/>
    </row>
    <row r="336" spans="2:21" ht="14.1" customHeight="1">
      <c r="B336" s="292"/>
      <c r="C336" s="368">
        <v>323</v>
      </c>
      <c r="D336" s="719"/>
      <c r="E336" s="720"/>
      <c r="F336" s="720"/>
      <c r="G336" s="720"/>
      <c r="H336" s="720"/>
      <c r="I336" s="720"/>
      <c r="J336" s="721"/>
      <c r="K336" s="292"/>
      <c r="L336" s="378"/>
      <c r="M336" s="379"/>
      <c r="N336" s="380"/>
      <c r="O336" s="381"/>
      <c r="P336" s="382"/>
      <c r="Q336" s="383"/>
      <c r="R336" s="384"/>
      <c r="S336" s="385"/>
      <c r="T336" s="386"/>
      <c r="U336" s="292"/>
    </row>
    <row r="337" spans="2:21" ht="14.1" customHeight="1">
      <c r="B337" s="292"/>
      <c r="C337" s="368">
        <v>324</v>
      </c>
      <c r="D337" s="719"/>
      <c r="E337" s="720"/>
      <c r="F337" s="720"/>
      <c r="G337" s="720"/>
      <c r="H337" s="720"/>
      <c r="I337" s="720"/>
      <c r="J337" s="721"/>
      <c r="K337" s="292"/>
      <c r="L337" s="378"/>
      <c r="M337" s="379"/>
      <c r="N337" s="380"/>
      <c r="O337" s="381"/>
      <c r="P337" s="382"/>
      <c r="Q337" s="383"/>
      <c r="R337" s="384"/>
      <c r="S337" s="385"/>
      <c r="T337" s="386"/>
      <c r="U337" s="292"/>
    </row>
    <row r="338" spans="2:21" ht="14.1" customHeight="1">
      <c r="B338" s="292"/>
      <c r="C338" s="368">
        <v>325</v>
      </c>
      <c r="D338" s="719"/>
      <c r="E338" s="720"/>
      <c r="F338" s="720"/>
      <c r="G338" s="720"/>
      <c r="H338" s="720"/>
      <c r="I338" s="720"/>
      <c r="J338" s="721"/>
      <c r="K338" s="292"/>
      <c r="L338" s="378"/>
      <c r="M338" s="379"/>
      <c r="N338" s="380"/>
      <c r="O338" s="381"/>
      <c r="P338" s="382"/>
      <c r="Q338" s="383"/>
      <c r="R338" s="384"/>
      <c r="S338" s="385"/>
      <c r="T338" s="386"/>
      <c r="U338" s="292"/>
    </row>
    <row r="339" spans="2:21" ht="14.1" customHeight="1">
      <c r="B339" s="292"/>
      <c r="C339" s="368">
        <v>326</v>
      </c>
      <c r="D339" s="719"/>
      <c r="E339" s="720"/>
      <c r="F339" s="720"/>
      <c r="G339" s="720"/>
      <c r="H339" s="720"/>
      <c r="I339" s="720"/>
      <c r="J339" s="721"/>
      <c r="K339" s="292"/>
      <c r="L339" s="378"/>
      <c r="M339" s="379"/>
      <c r="N339" s="380"/>
      <c r="O339" s="381"/>
      <c r="P339" s="382"/>
      <c r="Q339" s="383"/>
      <c r="R339" s="384"/>
      <c r="S339" s="385"/>
      <c r="T339" s="386"/>
      <c r="U339" s="292"/>
    </row>
    <row r="340" spans="2:21" ht="14.1" customHeight="1">
      <c r="B340" s="292"/>
      <c r="C340" s="368">
        <v>327</v>
      </c>
      <c r="D340" s="719"/>
      <c r="E340" s="720"/>
      <c r="F340" s="720"/>
      <c r="G340" s="720"/>
      <c r="H340" s="720"/>
      <c r="I340" s="720"/>
      <c r="J340" s="721"/>
      <c r="K340" s="292"/>
      <c r="L340" s="378"/>
      <c r="M340" s="379"/>
      <c r="N340" s="380"/>
      <c r="O340" s="381"/>
      <c r="P340" s="382"/>
      <c r="Q340" s="383"/>
      <c r="R340" s="384"/>
      <c r="S340" s="385"/>
      <c r="T340" s="386"/>
      <c r="U340" s="292"/>
    </row>
    <row r="341" spans="2:21" ht="14.1" customHeight="1">
      <c r="B341" s="292"/>
      <c r="C341" s="368">
        <v>328</v>
      </c>
      <c r="D341" s="719"/>
      <c r="E341" s="720"/>
      <c r="F341" s="720"/>
      <c r="G341" s="720"/>
      <c r="H341" s="720"/>
      <c r="I341" s="720"/>
      <c r="J341" s="721"/>
      <c r="K341" s="292"/>
      <c r="L341" s="378"/>
      <c r="M341" s="379"/>
      <c r="N341" s="380"/>
      <c r="O341" s="381"/>
      <c r="P341" s="382"/>
      <c r="Q341" s="383"/>
      <c r="R341" s="384"/>
      <c r="S341" s="385"/>
      <c r="T341" s="386"/>
      <c r="U341" s="292"/>
    </row>
    <row r="342" spans="2:21" ht="14.1" customHeight="1">
      <c r="B342" s="292"/>
      <c r="C342" s="368">
        <v>329</v>
      </c>
      <c r="D342" s="719"/>
      <c r="E342" s="720"/>
      <c r="F342" s="720"/>
      <c r="G342" s="720"/>
      <c r="H342" s="720"/>
      <c r="I342" s="720"/>
      <c r="J342" s="721"/>
      <c r="K342" s="292"/>
      <c r="L342" s="378"/>
      <c r="M342" s="379"/>
      <c r="N342" s="380"/>
      <c r="O342" s="381"/>
      <c r="P342" s="382"/>
      <c r="Q342" s="383"/>
      <c r="R342" s="384"/>
      <c r="S342" s="385"/>
      <c r="T342" s="386"/>
      <c r="U342" s="292"/>
    </row>
    <row r="343" spans="2:21" ht="14.1" customHeight="1">
      <c r="B343" s="292"/>
      <c r="C343" s="368">
        <v>330</v>
      </c>
      <c r="D343" s="719"/>
      <c r="E343" s="720"/>
      <c r="F343" s="720"/>
      <c r="G343" s="720"/>
      <c r="H343" s="720"/>
      <c r="I343" s="720"/>
      <c r="J343" s="721"/>
      <c r="K343" s="292"/>
      <c r="L343" s="378"/>
      <c r="M343" s="379"/>
      <c r="N343" s="380"/>
      <c r="O343" s="381"/>
      <c r="P343" s="382"/>
      <c r="Q343" s="383"/>
      <c r="R343" s="384"/>
      <c r="S343" s="385"/>
      <c r="T343" s="386"/>
      <c r="U343" s="292"/>
    </row>
    <row r="344" spans="2:21" ht="14.1" customHeight="1">
      <c r="B344" s="292"/>
      <c r="C344" s="368">
        <v>331</v>
      </c>
      <c r="D344" s="719"/>
      <c r="E344" s="720"/>
      <c r="F344" s="720"/>
      <c r="G344" s="720"/>
      <c r="H344" s="720"/>
      <c r="I344" s="720"/>
      <c r="J344" s="721"/>
      <c r="K344" s="292"/>
      <c r="L344" s="378"/>
      <c r="M344" s="379"/>
      <c r="N344" s="380"/>
      <c r="O344" s="381"/>
      <c r="P344" s="382"/>
      <c r="Q344" s="383"/>
      <c r="R344" s="384"/>
      <c r="S344" s="385"/>
      <c r="T344" s="386"/>
      <c r="U344" s="292"/>
    </row>
    <row r="345" spans="2:21" ht="14.1" customHeight="1">
      <c r="B345" s="292"/>
      <c r="C345" s="368">
        <v>332</v>
      </c>
      <c r="D345" s="719"/>
      <c r="E345" s="720"/>
      <c r="F345" s="720"/>
      <c r="G345" s="720"/>
      <c r="H345" s="720"/>
      <c r="I345" s="720"/>
      <c r="J345" s="721"/>
      <c r="K345" s="292"/>
      <c r="L345" s="378"/>
      <c r="M345" s="379"/>
      <c r="N345" s="380"/>
      <c r="O345" s="381"/>
      <c r="P345" s="382"/>
      <c r="Q345" s="383"/>
      <c r="R345" s="384"/>
      <c r="S345" s="385"/>
      <c r="T345" s="386"/>
      <c r="U345" s="292"/>
    </row>
    <row r="346" spans="2:21" ht="14.1" customHeight="1">
      <c r="B346" s="292"/>
      <c r="C346" s="368">
        <v>333</v>
      </c>
      <c r="D346" s="719"/>
      <c r="E346" s="720"/>
      <c r="F346" s="720"/>
      <c r="G346" s="720"/>
      <c r="H346" s="720"/>
      <c r="I346" s="720"/>
      <c r="J346" s="721"/>
      <c r="K346" s="292"/>
      <c r="L346" s="378"/>
      <c r="M346" s="379"/>
      <c r="N346" s="380"/>
      <c r="O346" s="381"/>
      <c r="P346" s="382"/>
      <c r="Q346" s="383"/>
      <c r="R346" s="384"/>
      <c r="S346" s="385"/>
      <c r="T346" s="386"/>
      <c r="U346" s="292"/>
    </row>
    <row r="347" spans="2:21" ht="14.1" customHeight="1">
      <c r="B347" s="292"/>
      <c r="C347" s="368">
        <v>334</v>
      </c>
      <c r="D347" s="719"/>
      <c r="E347" s="720"/>
      <c r="F347" s="720"/>
      <c r="G347" s="720"/>
      <c r="H347" s="720"/>
      <c r="I347" s="720"/>
      <c r="J347" s="721"/>
      <c r="K347" s="292"/>
      <c r="L347" s="378"/>
      <c r="M347" s="379"/>
      <c r="N347" s="380"/>
      <c r="O347" s="381"/>
      <c r="P347" s="382"/>
      <c r="Q347" s="383"/>
      <c r="R347" s="384"/>
      <c r="S347" s="385"/>
      <c r="T347" s="386"/>
      <c r="U347" s="292"/>
    </row>
    <row r="348" spans="2:21" ht="14.1" customHeight="1">
      <c r="B348" s="292"/>
      <c r="C348" s="368">
        <v>335</v>
      </c>
      <c r="D348" s="719"/>
      <c r="E348" s="720"/>
      <c r="F348" s="720"/>
      <c r="G348" s="720"/>
      <c r="H348" s="720"/>
      <c r="I348" s="720"/>
      <c r="J348" s="721"/>
      <c r="K348" s="292"/>
      <c r="L348" s="378"/>
      <c r="M348" s="379"/>
      <c r="N348" s="380"/>
      <c r="O348" s="381"/>
      <c r="P348" s="382"/>
      <c r="Q348" s="383"/>
      <c r="R348" s="384"/>
      <c r="S348" s="385"/>
      <c r="T348" s="386"/>
      <c r="U348" s="292"/>
    </row>
    <row r="349" spans="2:21" ht="14.1" customHeight="1">
      <c r="B349" s="292"/>
      <c r="C349" s="368">
        <v>336</v>
      </c>
      <c r="D349" s="719"/>
      <c r="E349" s="720"/>
      <c r="F349" s="720"/>
      <c r="G349" s="720"/>
      <c r="H349" s="720"/>
      <c r="I349" s="720"/>
      <c r="J349" s="721"/>
      <c r="K349" s="292"/>
      <c r="L349" s="378"/>
      <c r="M349" s="379"/>
      <c r="N349" s="380"/>
      <c r="O349" s="381"/>
      <c r="P349" s="382"/>
      <c r="Q349" s="383"/>
      <c r="R349" s="384"/>
      <c r="S349" s="385"/>
      <c r="T349" s="386"/>
      <c r="U349" s="292"/>
    </row>
    <row r="350" spans="2:21" ht="14.1" customHeight="1">
      <c r="B350" s="292"/>
      <c r="C350" s="368">
        <v>337</v>
      </c>
      <c r="D350" s="719"/>
      <c r="E350" s="720"/>
      <c r="F350" s="720"/>
      <c r="G350" s="720"/>
      <c r="H350" s="720"/>
      <c r="I350" s="720"/>
      <c r="J350" s="721"/>
      <c r="K350" s="292"/>
      <c r="L350" s="378"/>
      <c r="M350" s="379"/>
      <c r="N350" s="380"/>
      <c r="O350" s="381"/>
      <c r="P350" s="382"/>
      <c r="Q350" s="383"/>
      <c r="R350" s="384"/>
      <c r="S350" s="385"/>
      <c r="T350" s="386"/>
      <c r="U350" s="292"/>
    </row>
    <row r="351" spans="2:21" ht="14.1" customHeight="1">
      <c r="B351" s="292"/>
      <c r="C351" s="368">
        <v>338</v>
      </c>
      <c r="D351" s="719"/>
      <c r="E351" s="720"/>
      <c r="F351" s="720"/>
      <c r="G351" s="720"/>
      <c r="H351" s="720"/>
      <c r="I351" s="720"/>
      <c r="J351" s="721"/>
      <c r="K351" s="292"/>
      <c r="L351" s="378"/>
      <c r="M351" s="379"/>
      <c r="N351" s="380"/>
      <c r="O351" s="381"/>
      <c r="P351" s="382"/>
      <c r="Q351" s="383"/>
      <c r="R351" s="384"/>
      <c r="S351" s="385"/>
      <c r="T351" s="386"/>
      <c r="U351" s="292"/>
    </row>
    <row r="352" spans="2:21" ht="14.1" customHeight="1">
      <c r="B352" s="292"/>
      <c r="C352" s="368">
        <v>339</v>
      </c>
      <c r="D352" s="719"/>
      <c r="E352" s="720"/>
      <c r="F352" s="720"/>
      <c r="G352" s="720"/>
      <c r="H352" s="720"/>
      <c r="I352" s="720"/>
      <c r="J352" s="721"/>
      <c r="K352" s="292"/>
      <c r="L352" s="378"/>
      <c r="M352" s="379"/>
      <c r="N352" s="380"/>
      <c r="O352" s="381"/>
      <c r="P352" s="382"/>
      <c r="Q352" s="383"/>
      <c r="R352" s="384"/>
      <c r="S352" s="385"/>
      <c r="T352" s="386"/>
      <c r="U352" s="292"/>
    </row>
    <row r="353" spans="2:21" ht="14.1" customHeight="1">
      <c r="B353" s="292"/>
      <c r="C353" s="368">
        <v>340</v>
      </c>
      <c r="D353" s="719"/>
      <c r="E353" s="720"/>
      <c r="F353" s="720"/>
      <c r="G353" s="720"/>
      <c r="H353" s="720"/>
      <c r="I353" s="720"/>
      <c r="J353" s="721"/>
      <c r="K353" s="292"/>
      <c r="L353" s="378"/>
      <c r="M353" s="379"/>
      <c r="N353" s="380"/>
      <c r="O353" s="381"/>
      <c r="P353" s="382"/>
      <c r="Q353" s="383"/>
      <c r="R353" s="384"/>
      <c r="S353" s="385"/>
      <c r="T353" s="386"/>
      <c r="U353" s="292"/>
    </row>
    <row r="354" spans="2:21" ht="14.1" customHeight="1">
      <c r="B354" s="292"/>
      <c r="C354" s="368">
        <v>341</v>
      </c>
      <c r="D354" s="719"/>
      <c r="E354" s="720"/>
      <c r="F354" s="720"/>
      <c r="G354" s="720"/>
      <c r="H354" s="720"/>
      <c r="I354" s="720"/>
      <c r="J354" s="721"/>
      <c r="K354" s="292"/>
      <c r="L354" s="378"/>
      <c r="M354" s="379"/>
      <c r="N354" s="380"/>
      <c r="O354" s="381"/>
      <c r="P354" s="382"/>
      <c r="Q354" s="383"/>
      <c r="R354" s="384"/>
      <c r="S354" s="385"/>
      <c r="T354" s="386"/>
      <c r="U354" s="292"/>
    </row>
    <row r="355" spans="2:21" ht="14.1" customHeight="1">
      <c r="B355" s="292"/>
      <c r="C355" s="368">
        <v>342</v>
      </c>
      <c r="D355" s="719"/>
      <c r="E355" s="720"/>
      <c r="F355" s="720"/>
      <c r="G355" s="720"/>
      <c r="H355" s="720"/>
      <c r="I355" s="720"/>
      <c r="J355" s="721"/>
      <c r="K355" s="292"/>
      <c r="L355" s="378"/>
      <c r="M355" s="379"/>
      <c r="N355" s="380"/>
      <c r="O355" s="381"/>
      <c r="P355" s="382"/>
      <c r="Q355" s="383"/>
      <c r="R355" s="384"/>
      <c r="S355" s="385"/>
      <c r="T355" s="386"/>
      <c r="U355" s="292"/>
    </row>
    <row r="356" spans="2:21" ht="14.1" customHeight="1">
      <c r="B356" s="292"/>
      <c r="C356" s="368">
        <v>343</v>
      </c>
      <c r="D356" s="719"/>
      <c r="E356" s="720"/>
      <c r="F356" s="720"/>
      <c r="G356" s="720"/>
      <c r="H356" s="720"/>
      <c r="I356" s="720"/>
      <c r="J356" s="721"/>
      <c r="K356" s="292"/>
      <c r="L356" s="378"/>
      <c r="M356" s="379"/>
      <c r="N356" s="380"/>
      <c r="O356" s="381"/>
      <c r="P356" s="382"/>
      <c r="Q356" s="383"/>
      <c r="R356" s="384"/>
      <c r="S356" s="385"/>
      <c r="T356" s="386"/>
      <c r="U356" s="292"/>
    </row>
    <row r="357" spans="2:21" ht="14.1" customHeight="1">
      <c r="B357" s="292"/>
      <c r="C357" s="368">
        <v>344</v>
      </c>
      <c r="D357" s="719"/>
      <c r="E357" s="720"/>
      <c r="F357" s="720"/>
      <c r="G357" s="720"/>
      <c r="H357" s="720"/>
      <c r="I357" s="720"/>
      <c r="J357" s="721"/>
      <c r="K357" s="292"/>
      <c r="L357" s="378"/>
      <c r="M357" s="379"/>
      <c r="N357" s="380"/>
      <c r="O357" s="381"/>
      <c r="P357" s="382"/>
      <c r="Q357" s="383"/>
      <c r="R357" s="384"/>
      <c r="S357" s="385"/>
      <c r="T357" s="386"/>
      <c r="U357" s="292"/>
    </row>
    <row r="358" spans="2:21" ht="14.1" customHeight="1">
      <c r="B358" s="292"/>
      <c r="C358" s="368">
        <v>345</v>
      </c>
      <c r="D358" s="719"/>
      <c r="E358" s="720"/>
      <c r="F358" s="720"/>
      <c r="G358" s="720"/>
      <c r="H358" s="720"/>
      <c r="I358" s="720"/>
      <c r="J358" s="721"/>
      <c r="K358" s="292"/>
      <c r="L358" s="378"/>
      <c r="M358" s="379"/>
      <c r="N358" s="380"/>
      <c r="O358" s="381"/>
      <c r="P358" s="382"/>
      <c r="Q358" s="383"/>
      <c r="R358" s="384"/>
      <c r="S358" s="385"/>
      <c r="T358" s="386"/>
      <c r="U358" s="292"/>
    </row>
    <row r="359" spans="2:21" ht="14.1" customHeight="1">
      <c r="B359" s="292"/>
      <c r="C359" s="368">
        <v>346</v>
      </c>
      <c r="D359" s="719"/>
      <c r="E359" s="720"/>
      <c r="F359" s="720"/>
      <c r="G359" s="720"/>
      <c r="H359" s="720"/>
      <c r="I359" s="720"/>
      <c r="J359" s="721"/>
      <c r="K359" s="292"/>
      <c r="L359" s="378"/>
      <c r="M359" s="379"/>
      <c r="N359" s="380"/>
      <c r="O359" s="381"/>
      <c r="P359" s="382"/>
      <c r="Q359" s="383"/>
      <c r="R359" s="384"/>
      <c r="S359" s="385"/>
      <c r="T359" s="386"/>
      <c r="U359" s="292"/>
    </row>
    <row r="360" spans="2:21" ht="14.1" customHeight="1">
      <c r="B360" s="292"/>
      <c r="C360" s="368">
        <v>347</v>
      </c>
      <c r="D360" s="719"/>
      <c r="E360" s="720"/>
      <c r="F360" s="720"/>
      <c r="G360" s="720"/>
      <c r="H360" s="720"/>
      <c r="I360" s="720"/>
      <c r="J360" s="721"/>
      <c r="K360" s="292"/>
      <c r="L360" s="378"/>
      <c r="M360" s="379"/>
      <c r="N360" s="380"/>
      <c r="O360" s="381"/>
      <c r="P360" s="382"/>
      <c r="Q360" s="383"/>
      <c r="R360" s="384"/>
      <c r="S360" s="385"/>
      <c r="T360" s="386"/>
      <c r="U360" s="292"/>
    </row>
    <row r="361" spans="2:21" ht="14.1" customHeight="1">
      <c r="B361" s="292"/>
      <c r="C361" s="368">
        <v>348</v>
      </c>
      <c r="D361" s="719"/>
      <c r="E361" s="720"/>
      <c r="F361" s="720"/>
      <c r="G361" s="720"/>
      <c r="H361" s="720"/>
      <c r="I361" s="720"/>
      <c r="J361" s="721"/>
      <c r="K361" s="292"/>
      <c r="L361" s="378"/>
      <c r="M361" s="379"/>
      <c r="N361" s="380"/>
      <c r="O361" s="381"/>
      <c r="P361" s="382"/>
      <c r="Q361" s="383"/>
      <c r="R361" s="384"/>
      <c r="S361" s="385"/>
      <c r="T361" s="386"/>
      <c r="U361" s="292"/>
    </row>
    <row r="362" spans="2:21" ht="14.1" customHeight="1">
      <c r="B362" s="292"/>
      <c r="C362" s="368">
        <v>349</v>
      </c>
      <c r="D362" s="719"/>
      <c r="E362" s="720"/>
      <c r="F362" s="720"/>
      <c r="G362" s="720"/>
      <c r="H362" s="720"/>
      <c r="I362" s="720"/>
      <c r="J362" s="721"/>
      <c r="K362" s="292"/>
      <c r="L362" s="378"/>
      <c r="M362" s="379"/>
      <c r="N362" s="380"/>
      <c r="O362" s="381"/>
      <c r="P362" s="382"/>
      <c r="Q362" s="383"/>
      <c r="R362" s="384"/>
      <c r="S362" s="385"/>
      <c r="T362" s="386"/>
      <c r="U362" s="292"/>
    </row>
    <row r="363" spans="2:21" ht="14.1" customHeight="1">
      <c r="B363" s="292"/>
      <c r="C363" s="368">
        <v>350</v>
      </c>
      <c r="D363" s="719"/>
      <c r="E363" s="720"/>
      <c r="F363" s="720"/>
      <c r="G363" s="720"/>
      <c r="H363" s="720"/>
      <c r="I363" s="720"/>
      <c r="J363" s="721"/>
      <c r="K363" s="292"/>
      <c r="L363" s="378"/>
      <c r="M363" s="379"/>
      <c r="N363" s="380"/>
      <c r="O363" s="381"/>
      <c r="P363" s="382"/>
      <c r="Q363" s="383"/>
      <c r="R363" s="384"/>
      <c r="S363" s="385"/>
      <c r="T363" s="386"/>
      <c r="U363" s="292"/>
    </row>
    <row r="364" spans="2:21" ht="14.1" customHeight="1">
      <c r="B364" s="292"/>
      <c r="C364" s="368">
        <v>351</v>
      </c>
      <c r="D364" s="719"/>
      <c r="E364" s="720"/>
      <c r="F364" s="720"/>
      <c r="G364" s="720"/>
      <c r="H364" s="720"/>
      <c r="I364" s="720"/>
      <c r="J364" s="721"/>
      <c r="K364" s="292"/>
      <c r="L364" s="378"/>
      <c r="M364" s="379"/>
      <c r="N364" s="380"/>
      <c r="O364" s="381"/>
      <c r="P364" s="382"/>
      <c r="Q364" s="383"/>
      <c r="R364" s="384"/>
      <c r="S364" s="385"/>
      <c r="T364" s="386"/>
      <c r="U364" s="292"/>
    </row>
    <row r="365" spans="2:21" ht="14.1" customHeight="1">
      <c r="B365" s="292"/>
      <c r="C365" s="368">
        <v>352</v>
      </c>
      <c r="D365" s="719"/>
      <c r="E365" s="720"/>
      <c r="F365" s="720"/>
      <c r="G365" s="720"/>
      <c r="H365" s="720"/>
      <c r="I365" s="720"/>
      <c r="J365" s="721"/>
      <c r="K365" s="292"/>
      <c r="L365" s="378"/>
      <c r="M365" s="379"/>
      <c r="N365" s="380"/>
      <c r="O365" s="381"/>
      <c r="P365" s="382"/>
      <c r="Q365" s="383"/>
      <c r="R365" s="384"/>
      <c r="S365" s="385"/>
      <c r="T365" s="386"/>
      <c r="U365" s="292"/>
    </row>
    <row r="366" spans="2:21" ht="14.1" customHeight="1">
      <c r="B366" s="292"/>
      <c r="C366" s="368">
        <v>353</v>
      </c>
      <c r="D366" s="719"/>
      <c r="E366" s="720"/>
      <c r="F366" s="720"/>
      <c r="G366" s="720"/>
      <c r="H366" s="720"/>
      <c r="I366" s="720"/>
      <c r="J366" s="721"/>
      <c r="K366" s="292"/>
      <c r="L366" s="378"/>
      <c r="M366" s="379"/>
      <c r="N366" s="380"/>
      <c r="O366" s="381"/>
      <c r="P366" s="382"/>
      <c r="Q366" s="383"/>
      <c r="R366" s="384"/>
      <c r="S366" s="385"/>
      <c r="T366" s="386"/>
      <c r="U366" s="292"/>
    </row>
    <row r="367" spans="2:21" ht="14.1" customHeight="1">
      <c r="B367" s="292"/>
      <c r="C367" s="368">
        <v>354</v>
      </c>
      <c r="D367" s="719"/>
      <c r="E367" s="720"/>
      <c r="F367" s="720"/>
      <c r="G367" s="720"/>
      <c r="H367" s="720"/>
      <c r="I367" s="720"/>
      <c r="J367" s="721"/>
      <c r="K367" s="292"/>
      <c r="L367" s="378"/>
      <c r="M367" s="379"/>
      <c r="N367" s="380"/>
      <c r="O367" s="381"/>
      <c r="P367" s="382"/>
      <c r="Q367" s="383"/>
      <c r="R367" s="384"/>
      <c r="S367" s="385"/>
      <c r="T367" s="386"/>
      <c r="U367" s="292"/>
    </row>
    <row r="368" spans="2:21" ht="14.1" customHeight="1">
      <c r="B368" s="292"/>
      <c r="C368" s="368">
        <v>355</v>
      </c>
      <c r="D368" s="719"/>
      <c r="E368" s="720"/>
      <c r="F368" s="720"/>
      <c r="G368" s="720"/>
      <c r="H368" s="720"/>
      <c r="I368" s="720"/>
      <c r="J368" s="721"/>
      <c r="K368" s="292"/>
      <c r="L368" s="378"/>
      <c r="M368" s="379"/>
      <c r="N368" s="380"/>
      <c r="O368" s="381"/>
      <c r="P368" s="382"/>
      <c r="Q368" s="383"/>
      <c r="R368" s="384"/>
      <c r="S368" s="385"/>
      <c r="T368" s="386"/>
      <c r="U368" s="292"/>
    </row>
    <row r="369" spans="2:21" ht="14.1" customHeight="1">
      <c r="B369" s="292"/>
      <c r="C369" s="368">
        <v>356</v>
      </c>
      <c r="D369" s="719"/>
      <c r="E369" s="720"/>
      <c r="F369" s="720"/>
      <c r="G369" s="720"/>
      <c r="H369" s="720"/>
      <c r="I369" s="720"/>
      <c r="J369" s="721"/>
      <c r="K369" s="292"/>
      <c r="L369" s="378"/>
      <c r="M369" s="379"/>
      <c r="N369" s="380"/>
      <c r="O369" s="381"/>
      <c r="P369" s="382"/>
      <c r="Q369" s="383"/>
      <c r="R369" s="384"/>
      <c r="S369" s="385"/>
      <c r="T369" s="386"/>
      <c r="U369" s="292"/>
    </row>
    <row r="370" spans="2:21" ht="14.1" customHeight="1">
      <c r="B370" s="292"/>
      <c r="C370" s="368">
        <v>357</v>
      </c>
      <c r="D370" s="719"/>
      <c r="E370" s="720"/>
      <c r="F370" s="720"/>
      <c r="G370" s="720"/>
      <c r="H370" s="720"/>
      <c r="I370" s="720"/>
      <c r="J370" s="721"/>
      <c r="K370" s="292"/>
      <c r="L370" s="378"/>
      <c r="M370" s="379"/>
      <c r="N370" s="380"/>
      <c r="O370" s="381"/>
      <c r="P370" s="382"/>
      <c r="Q370" s="383"/>
      <c r="R370" s="384"/>
      <c r="S370" s="385"/>
      <c r="T370" s="386"/>
      <c r="U370" s="292"/>
    </row>
    <row r="371" spans="2:21" ht="14.1" customHeight="1">
      <c r="B371" s="292"/>
      <c r="C371" s="368">
        <v>358</v>
      </c>
      <c r="D371" s="719"/>
      <c r="E371" s="720"/>
      <c r="F371" s="720"/>
      <c r="G371" s="720"/>
      <c r="H371" s="720"/>
      <c r="I371" s="720"/>
      <c r="J371" s="721"/>
      <c r="K371" s="292"/>
      <c r="L371" s="378"/>
      <c r="M371" s="379"/>
      <c r="N371" s="380"/>
      <c r="O371" s="381"/>
      <c r="P371" s="382"/>
      <c r="Q371" s="383"/>
      <c r="R371" s="384"/>
      <c r="S371" s="385"/>
      <c r="T371" s="386"/>
      <c r="U371" s="292"/>
    </row>
    <row r="372" spans="2:21" ht="14.1" customHeight="1">
      <c r="B372" s="292"/>
      <c r="C372" s="368">
        <v>359</v>
      </c>
      <c r="D372" s="719"/>
      <c r="E372" s="720"/>
      <c r="F372" s="720"/>
      <c r="G372" s="720"/>
      <c r="H372" s="720"/>
      <c r="I372" s="720"/>
      <c r="J372" s="721"/>
      <c r="K372" s="292"/>
      <c r="L372" s="378"/>
      <c r="M372" s="379"/>
      <c r="N372" s="380"/>
      <c r="O372" s="381"/>
      <c r="P372" s="382"/>
      <c r="Q372" s="383"/>
      <c r="R372" s="384"/>
      <c r="S372" s="385"/>
      <c r="T372" s="386"/>
      <c r="U372" s="292"/>
    </row>
    <row r="373" spans="2:21" ht="14.1" customHeight="1">
      <c r="B373" s="292"/>
      <c r="C373" s="368">
        <v>360</v>
      </c>
      <c r="D373" s="719"/>
      <c r="E373" s="720"/>
      <c r="F373" s="720"/>
      <c r="G373" s="720"/>
      <c r="H373" s="720"/>
      <c r="I373" s="720"/>
      <c r="J373" s="721"/>
      <c r="K373" s="292"/>
      <c r="L373" s="378"/>
      <c r="M373" s="379"/>
      <c r="N373" s="380"/>
      <c r="O373" s="381"/>
      <c r="P373" s="382"/>
      <c r="Q373" s="383"/>
      <c r="R373" s="384"/>
      <c r="S373" s="385"/>
      <c r="T373" s="386"/>
      <c r="U373" s="292"/>
    </row>
    <row r="374" spans="2:21" ht="14.1" customHeight="1">
      <c r="B374" s="292"/>
      <c r="C374" s="368">
        <v>361</v>
      </c>
      <c r="D374" s="719"/>
      <c r="E374" s="720"/>
      <c r="F374" s="720"/>
      <c r="G374" s="720"/>
      <c r="H374" s="720"/>
      <c r="I374" s="720"/>
      <c r="J374" s="721"/>
      <c r="K374" s="292"/>
      <c r="L374" s="378"/>
      <c r="M374" s="379"/>
      <c r="N374" s="380"/>
      <c r="O374" s="381"/>
      <c r="P374" s="382"/>
      <c r="Q374" s="383"/>
      <c r="R374" s="384"/>
      <c r="S374" s="385"/>
      <c r="T374" s="386"/>
      <c r="U374" s="292"/>
    </row>
    <row r="375" spans="2:21" ht="14.1" customHeight="1">
      <c r="B375" s="292"/>
      <c r="C375" s="368">
        <v>362</v>
      </c>
      <c r="D375" s="719"/>
      <c r="E375" s="720"/>
      <c r="F375" s="720"/>
      <c r="G375" s="720"/>
      <c r="H375" s="720"/>
      <c r="I375" s="720"/>
      <c r="J375" s="721"/>
      <c r="K375" s="292"/>
      <c r="L375" s="378"/>
      <c r="M375" s="379"/>
      <c r="N375" s="380"/>
      <c r="O375" s="381"/>
      <c r="P375" s="382"/>
      <c r="Q375" s="383"/>
      <c r="R375" s="384"/>
      <c r="S375" s="385"/>
      <c r="T375" s="386"/>
      <c r="U375" s="292"/>
    </row>
    <row r="376" spans="2:21" ht="14.1" customHeight="1">
      <c r="B376" s="292"/>
      <c r="C376" s="368">
        <v>363</v>
      </c>
      <c r="D376" s="719"/>
      <c r="E376" s="720"/>
      <c r="F376" s="720"/>
      <c r="G376" s="720"/>
      <c r="H376" s="720"/>
      <c r="I376" s="720"/>
      <c r="J376" s="721"/>
      <c r="K376" s="292"/>
      <c r="L376" s="378"/>
      <c r="M376" s="379"/>
      <c r="N376" s="380"/>
      <c r="O376" s="381"/>
      <c r="P376" s="382"/>
      <c r="Q376" s="383"/>
      <c r="R376" s="384"/>
      <c r="S376" s="385"/>
      <c r="T376" s="386"/>
      <c r="U376" s="292"/>
    </row>
    <row r="377" spans="2:21" ht="14.1" customHeight="1">
      <c r="B377" s="292"/>
      <c r="C377" s="368">
        <v>364</v>
      </c>
      <c r="D377" s="719"/>
      <c r="E377" s="720"/>
      <c r="F377" s="720"/>
      <c r="G377" s="720"/>
      <c r="H377" s="720"/>
      <c r="I377" s="720"/>
      <c r="J377" s="721"/>
      <c r="K377" s="292"/>
      <c r="L377" s="378"/>
      <c r="M377" s="379"/>
      <c r="N377" s="380"/>
      <c r="O377" s="381"/>
      <c r="P377" s="382"/>
      <c r="Q377" s="383"/>
      <c r="R377" s="384"/>
      <c r="S377" s="385"/>
      <c r="T377" s="386"/>
      <c r="U377" s="292"/>
    </row>
    <row r="378" spans="2:21" ht="14.1" customHeight="1">
      <c r="B378" s="292"/>
      <c r="C378" s="368">
        <v>365</v>
      </c>
      <c r="D378" s="719"/>
      <c r="E378" s="720"/>
      <c r="F378" s="720"/>
      <c r="G378" s="720"/>
      <c r="H378" s="720"/>
      <c r="I378" s="720"/>
      <c r="J378" s="721"/>
      <c r="K378" s="292"/>
      <c r="L378" s="378"/>
      <c r="M378" s="379"/>
      <c r="N378" s="380"/>
      <c r="O378" s="381"/>
      <c r="P378" s="382"/>
      <c r="Q378" s="383"/>
      <c r="R378" s="384"/>
      <c r="S378" s="385"/>
      <c r="T378" s="386"/>
      <c r="U378" s="292"/>
    </row>
    <row r="379" spans="2:21" ht="14.1" customHeight="1">
      <c r="B379" s="292"/>
      <c r="C379" s="368">
        <v>366</v>
      </c>
      <c r="D379" s="719"/>
      <c r="E379" s="720"/>
      <c r="F379" s="720"/>
      <c r="G379" s="720"/>
      <c r="H379" s="720"/>
      <c r="I379" s="720"/>
      <c r="J379" s="721"/>
      <c r="K379" s="292"/>
      <c r="L379" s="378"/>
      <c r="M379" s="379"/>
      <c r="N379" s="380"/>
      <c r="O379" s="381"/>
      <c r="P379" s="382"/>
      <c r="Q379" s="383"/>
      <c r="R379" s="384"/>
      <c r="S379" s="385"/>
      <c r="T379" s="386"/>
      <c r="U379" s="292"/>
    </row>
    <row r="380" spans="2:21" ht="14.1" customHeight="1">
      <c r="B380" s="292"/>
      <c r="C380" s="368">
        <v>367</v>
      </c>
      <c r="D380" s="719"/>
      <c r="E380" s="720"/>
      <c r="F380" s="720"/>
      <c r="G380" s="720"/>
      <c r="H380" s="720"/>
      <c r="I380" s="720"/>
      <c r="J380" s="721"/>
      <c r="K380" s="292"/>
      <c r="L380" s="378"/>
      <c r="M380" s="379"/>
      <c r="N380" s="380"/>
      <c r="O380" s="381"/>
      <c r="P380" s="382"/>
      <c r="Q380" s="383"/>
      <c r="R380" s="384"/>
      <c r="S380" s="385"/>
      <c r="T380" s="386"/>
      <c r="U380" s="292"/>
    </row>
    <row r="381" spans="2:21" ht="14.1" customHeight="1">
      <c r="B381" s="292"/>
      <c r="C381" s="368">
        <v>368</v>
      </c>
      <c r="D381" s="719"/>
      <c r="E381" s="720"/>
      <c r="F381" s="720"/>
      <c r="G381" s="720"/>
      <c r="H381" s="720"/>
      <c r="I381" s="720"/>
      <c r="J381" s="721"/>
      <c r="K381" s="292"/>
      <c r="L381" s="378"/>
      <c r="M381" s="379"/>
      <c r="N381" s="380"/>
      <c r="O381" s="381"/>
      <c r="P381" s="382"/>
      <c r="Q381" s="383"/>
      <c r="R381" s="384"/>
      <c r="S381" s="385"/>
      <c r="T381" s="386"/>
      <c r="U381" s="292"/>
    </row>
    <row r="382" spans="2:21" ht="14.1" customHeight="1">
      <c r="B382" s="292"/>
      <c r="C382" s="368">
        <v>369</v>
      </c>
      <c r="D382" s="719"/>
      <c r="E382" s="720"/>
      <c r="F382" s="720"/>
      <c r="G382" s="720"/>
      <c r="H382" s="720"/>
      <c r="I382" s="720"/>
      <c r="J382" s="721"/>
      <c r="K382" s="292"/>
      <c r="L382" s="378"/>
      <c r="M382" s="379"/>
      <c r="N382" s="380"/>
      <c r="O382" s="381"/>
      <c r="P382" s="382"/>
      <c r="Q382" s="383"/>
      <c r="R382" s="384"/>
      <c r="S382" s="385"/>
      <c r="T382" s="386"/>
      <c r="U382" s="292"/>
    </row>
    <row r="383" spans="2:21" ht="14.1" customHeight="1">
      <c r="B383" s="292"/>
      <c r="C383" s="368">
        <v>370</v>
      </c>
      <c r="D383" s="719"/>
      <c r="E383" s="720"/>
      <c r="F383" s="720"/>
      <c r="G383" s="720"/>
      <c r="H383" s="720"/>
      <c r="I383" s="720"/>
      <c r="J383" s="721"/>
      <c r="K383" s="292"/>
      <c r="L383" s="378"/>
      <c r="M383" s="379"/>
      <c r="N383" s="380"/>
      <c r="O383" s="381"/>
      <c r="P383" s="382"/>
      <c r="Q383" s="383"/>
      <c r="R383" s="384"/>
      <c r="S383" s="385"/>
      <c r="T383" s="386"/>
      <c r="U383" s="292"/>
    </row>
    <row r="384" spans="2:21" ht="14.1" customHeight="1">
      <c r="B384" s="292"/>
      <c r="C384" s="368">
        <v>371</v>
      </c>
      <c r="D384" s="719"/>
      <c r="E384" s="720"/>
      <c r="F384" s="720"/>
      <c r="G384" s="720"/>
      <c r="H384" s="720"/>
      <c r="I384" s="720"/>
      <c r="J384" s="721"/>
      <c r="K384" s="292"/>
      <c r="L384" s="378"/>
      <c r="M384" s="379"/>
      <c r="N384" s="380"/>
      <c r="O384" s="381"/>
      <c r="P384" s="382"/>
      <c r="Q384" s="383"/>
      <c r="R384" s="384"/>
      <c r="S384" s="385"/>
      <c r="T384" s="386"/>
      <c r="U384" s="292"/>
    </row>
    <row r="385" spans="2:21" ht="14.1" customHeight="1">
      <c r="B385" s="292"/>
      <c r="C385" s="368">
        <v>372</v>
      </c>
      <c r="D385" s="719"/>
      <c r="E385" s="720"/>
      <c r="F385" s="720"/>
      <c r="G385" s="720"/>
      <c r="H385" s="720"/>
      <c r="I385" s="720"/>
      <c r="J385" s="721"/>
      <c r="K385" s="292"/>
      <c r="L385" s="378"/>
      <c r="M385" s="379"/>
      <c r="N385" s="380"/>
      <c r="O385" s="381"/>
      <c r="P385" s="382"/>
      <c r="Q385" s="383"/>
      <c r="R385" s="384"/>
      <c r="S385" s="385"/>
      <c r="T385" s="386"/>
      <c r="U385" s="292"/>
    </row>
    <row r="386" spans="2:21" ht="14.1" customHeight="1">
      <c r="B386" s="292"/>
      <c r="C386" s="368">
        <v>373</v>
      </c>
      <c r="D386" s="719"/>
      <c r="E386" s="720"/>
      <c r="F386" s="720"/>
      <c r="G386" s="720"/>
      <c r="H386" s="720"/>
      <c r="I386" s="720"/>
      <c r="J386" s="721"/>
      <c r="K386" s="292"/>
      <c r="L386" s="378"/>
      <c r="M386" s="379"/>
      <c r="N386" s="380"/>
      <c r="O386" s="381"/>
      <c r="P386" s="382"/>
      <c r="Q386" s="383"/>
      <c r="R386" s="384"/>
      <c r="S386" s="385"/>
      <c r="T386" s="386"/>
      <c r="U386" s="292"/>
    </row>
    <row r="387" spans="2:21" ht="14.1" customHeight="1">
      <c r="B387" s="292"/>
      <c r="C387" s="368">
        <v>374</v>
      </c>
      <c r="D387" s="719"/>
      <c r="E387" s="720"/>
      <c r="F387" s="720"/>
      <c r="G387" s="720"/>
      <c r="H387" s="720"/>
      <c r="I387" s="720"/>
      <c r="J387" s="721"/>
      <c r="K387" s="292"/>
      <c r="L387" s="378"/>
      <c r="M387" s="379"/>
      <c r="N387" s="380"/>
      <c r="O387" s="381"/>
      <c r="P387" s="382"/>
      <c r="Q387" s="383"/>
      <c r="R387" s="384"/>
      <c r="S387" s="385"/>
      <c r="T387" s="386"/>
      <c r="U387" s="292"/>
    </row>
    <row r="388" spans="2:21" ht="14.1" customHeight="1">
      <c r="B388" s="292"/>
      <c r="C388" s="368">
        <v>375</v>
      </c>
      <c r="D388" s="719"/>
      <c r="E388" s="720"/>
      <c r="F388" s="720"/>
      <c r="G388" s="720"/>
      <c r="H388" s="720"/>
      <c r="I388" s="720"/>
      <c r="J388" s="721"/>
      <c r="K388" s="292"/>
      <c r="L388" s="378"/>
      <c r="M388" s="379"/>
      <c r="N388" s="380"/>
      <c r="O388" s="381"/>
      <c r="P388" s="382"/>
      <c r="Q388" s="383"/>
      <c r="R388" s="384"/>
      <c r="S388" s="385"/>
      <c r="T388" s="386"/>
      <c r="U388" s="292"/>
    </row>
    <row r="389" spans="2:21" ht="14.1" customHeight="1">
      <c r="B389" s="292"/>
      <c r="C389" s="368">
        <v>376</v>
      </c>
      <c r="D389" s="719"/>
      <c r="E389" s="720"/>
      <c r="F389" s="720"/>
      <c r="G389" s="720"/>
      <c r="H389" s="720"/>
      <c r="I389" s="720"/>
      <c r="J389" s="721"/>
      <c r="K389" s="292"/>
      <c r="L389" s="378"/>
      <c r="M389" s="379"/>
      <c r="N389" s="380"/>
      <c r="O389" s="381"/>
      <c r="P389" s="382"/>
      <c r="Q389" s="383"/>
      <c r="R389" s="384"/>
      <c r="S389" s="385"/>
      <c r="T389" s="386"/>
      <c r="U389" s="292"/>
    </row>
    <row r="390" spans="2:21" ht="14.1" customHeight="1">
      <c r="B390" s="292"/>
      <c r="C390" s="368">
        <v>377</v>
      </c>
      <c r="D390" s="719"/>
      <c r="E390" s="720"/>
      <c r="F390" s="720"/>
      <c r="G390" s="720"/>
      <c r="H390" s="720"/>
      <c r="I390" s="720"/>
      <c r="J390" s="721"/>
      <c r="K390" s="292"/>
      <c r="L390" s="378"/>
      <c r="M390" s="379"/>
      <c r="N390" s="380"/>
      <c r="O390" s="381"/>
      <c r="P390" s="382"/>
      <c r="Q390" s="383"/>
      <c r="R390" s="384"/>
      <c r="S390" s="385"/>
      <c r="T390" s="386"/>
      <c r="U390" s="292"/>
    </row>
    <row r="391" spans="2:21" ht="14.1" customHeight="1">
      <c r="B391" s="292"/>
      <c r="C391" s="368">
        <v>378</v>
      </c>
      <c r="D391" s="719"/>
      <c r="E391" s="720"/>
      <c r="F391" s="720"/>
      <c r="G391" s="720"/>
      <c r="H391" s="720"/>
      <c r="I391" s="720"/>
      <c r="J391" s="721"/>
      <c r="K391" s="292"/>
      <c r="L391" s="378"/>
      <c r="M391" s="379"/>
      <c r="N391" s="380"/>
      <c r="O391" s="381"/>
      <c r="P391" s="382"/>
      <c r="Q391" s="383"/>
      <c r="R391" s="384"/>
      <c r="S391" s="385"/>
      <c r="T391" s="386"/>
      <c r="U391" s="292"/>
    </row>
    <row r="392" spans="2:21" ht="14.1" customHeight="1">
      <c r="B392" s="292"/>
      <c r="C392" s="368">
        <v>379</v>
      </c>
      <c r="D392" s="719"/>
      <c r="E392" s="720"/>
      <c r="F392" s="720"/>
      <c r="G392" s="720"/>
      <c r="H392" s="720"/>
      <c r="I392" s="720"/>
      <c r="J392" s="721"/>
      <c r="K392" s="292"/>
      <c r="L392" s="378"/>
      <c r="M392" s="379"/>
      <c r="N392" s="380"/>
      <c r="O392" s="381"/>
      <c r="P392" s="382"/>
      <c r="Q392" s="383"/>
      <c r="R392" s="384"/>
      <c r="S392" s="385"/>
      <c r="T392" s="386"/>
      <c r="U392" s="292"/>
    </row>
    <row r="393" spans="2:21" ht="14.1" customHeight="1">
      <c r="B393" s="292"/>
      <c r="C393" s="368">
        <v>380</v>
      </c>
      <c r="D393" s="719"/>
      <c r="E393" s="720"/>
      <c r="F393" s="720"/>
      <c r="G393" s="720"/>
      <c r="H393" s="720"/>
      <c r="I393" s="720"/>
      <c r="J393" s="721"/>
      <c r="K393" s="292"/>
      <c r="L393" s="378"/>
      <c r="M393" s="379"/>
      <c r="N393" s="380"/>
      <c r="O393" s="381"/>
      <c r="P393" s="382"/>
      <c r="Q393" s="383"/>
      <c r="R393" s="384"/>
      <c r="S393" s="385"/>
      <c r="T393" s="386"/>
      <c r="U393" s="292"/>
    </row>
    <row r="394" spans="2:21" ht="14.1" customHeight="1">
      <c r="B394" s="292"/>
      <c r="C394" s="368">
        <v>381</v>
      </c>
      <c r="D394" s="719"/>
      <c r="E394" s="720"/>
      <c r="F394" s="720"/>
      <c r="G394" s="720"/>
      <c r="H394" s="720"/>
      <c r="I394" s="720"/>
      <c r="J394" s="721"/>
      <c r="K394" s="292"/>
      <c r="L394" s="378"/>
      <c r="M394" s="379"/>
      <c r="N394" s="380"/>
      <c r="O394" s="381"/>
      <c r="P394" s="382"/>
      <c r="Q394" s="383"/>
      <c r="R394" s="384"/>
      <c r="S394" s="385"/>
      <c r="T394" s="386"/>
      <c r="U394" s="292"/>
    </row>
    <row r="395" spans="2:21" ht="14.1" customHeight="1">
      <c r="B395" s="292"/>
      <c r="C395" s="368">
        <v>382</v>
      </c>
      <c r="D395" s="719"/>
      <c r="E395" s="720"/>
      <c r="F395" s="720"/>
      <c r="G395" s="720"/>
      <c r="H395" s="720"/>
      <c r="I395" s="720"/>
      <c r="J395" s="721"/>
      <c r="K395" s="292"/>
      <c r="L395" s="378"/>
      <c r="M395" s="379"/>
      <c r="N395" s="380"/>
      <c r="O395" s="381"/>
      <c r="P395" s="382"/>
      <c r="Q395" s="383"/>
      <c r="R395" s="384"/>
      <c r="S395" s="385"/>
      <c r="T395" s="386"/>
      <c r="U395" s="292"/>
    </row>
    <row r="396" spans="2:21" ht="14.1" customHeight="1">
      <c r="B396" s="292"/>
      <c r="C396" s="368">
        <v>383</v>
      </c>
      <c r="D396" s="719"/>
      <c r="E396" s="720"/>
      <c r="F396" s="720"/>
      <c r="G396" s="720"/>
      <c r="H396" s="720"/>
      <c r="I396" s="720"/>
      <c r="J396" s="721"/>
      <c r="K396" s="292"/>
      <c r="L396" s="378"/>
      <c r="M396" s="379"/>
      <c r="N396" s="380"/>
      <c r="O396" s="381"/>
      <c r="P396" s="382"/>
      <c r="Q396" s="383"/>
      <c r="R396" s="384"/>
      <c r="S396" s="385"/>
      <c r="T396" s="386"/>
      <c r="U396" s="292"/>
    </row>
    <row r="397" spans="2:21" ht="14.1" customHeight="1">
      <c r="B397" s="292"/>
      <c r="C397" s="368">
        <v>384</v>
      </c>
      <c r="D397" s="719"/>
      <c r="E397" s="720"/>
      <c r="F397" s="720"/>
      <c r="G397" s="720"/>
      <c r="H397" s="720"/>
      <c r="I397" s="720"/>
      <c r="J397" s="721"/>
      <c r="K397" s="292"/>
      <c r="L397" s="378"/>
      <c r="M397" s="379"/>
      <c r="N397" s="380"/>
      <c r="O397" s="381"/>
      <c r="P397" s="382"/>
      <c r="Q397" s="383"/>
      <c r="R397" s="384"/>
      <c r="S397" s="385"/>
      <c r="T397" s="386"/>
      <c r="U397" s="292"/>
    </row>
    <row r="398" spans="2:21" ht="14.1" customHeight="1">
      <c r="B398" s="292"/>
      <c r="C398" s="368">
        <v>385</v>
      </c>
      <c r="D398" s="719"/>
      <c r="E398" s="720"/>
      <c r="F398" s="720"/>
      <c r="G398" s="720"/>
      <c r="H398" s="720"/>
      <c r="I398" s="720"/>
      <c r="J398" s="721"/>
      <c r="K398" s="292"/>
      <c r="L398" s="378"/>
      <c r="M398" s="379"/>
      <c r="N398" s="380"/>
      <c r="O398" s="381"/>
      <c r="P398" s="382"/>
      <c r="Q398" s="383"/>
      <c r="R398" s="384"/>
      <c r="S398" s="385"/>
      <c r="T398" s="386"/>
      <c r="U398" s="292"/>
    </row>
    <row r="399" spans="2:21" ht="14.1" customHeight="1">
      <c r="B399" s="292"/>
      <c r="C399" s="368">
        <v>386</v>
      </c>
      <c r="D399" s="719"/>
      <c r="E399" s="720"/>
      <c r="F399" s="720"/>
      <c r="G399" s="720"/>
      <c r="H399" s="720"/>
      <c r="I399" s="720"/>
      <c r="J399" s="721"/>
      <c r="K399" s="292"/>
      <c r="L399" s="378"/>
      <c r="M399" s="379"/>
      <c r="N399" s="380"/>
      <c r="O399" s="381"/>
      <c r="P399" s="382"/>
      <c r="Q399" s="383"/>
      <c r="R399" s="384"/>
      <c r="S399" s="385"/>
      <c r="T399" s="386"/>
      <c r="U399" s="292"/>
    </row>
    <row r="400" spans="2:21" ht="14.1" customHeight="1">
      <c r="B400" s="292"/>
      <c r="C400" s="368">
        <v>387</v>
      </c>
      <c r="D400" s="719"/>
      <c r="E400" s="720"/>
      <c r="F400" s="720"/>
      <c r="G400" s="720"/>
      <c r="H400" s="720"/>
      <c r="I400" s="720"/>
      <c r="J400" s="721"/>
      <c r="K400" s="292"/>
      <c r="L400" s="378"/>
      <c r="M400" s="379"/>
      <c r="N400" s="380"/>
      <c r="O400" s="381"/>
      <c r="P400" s="382"/>
      <c r="Q400" s="383"/>
      <c r="R400" s="384"/>
      <c r="S400" s="385"/>
      <c r="T400" s="386"/>
      <c r="U400" s="292"/>
    </row>
    <row r="401" spans="2:21" ht="14.1" customHeight="1">
      <c r="B401" s="292"/>
      <c r="C401" s="368">
        <v>388</v>
      </c>
      <c r="D401" s="719"/>
      <c r="E401" s="720"/>
      <c r="F401" s="720"/>
      <c r="G401" s="720"/>
      <c r="H401" s="720"/>
      <c r="I401" s="720"/>
      <c r="J401" s="721"/>
      <c r="K401" s="292"/>
      <c r="L401" s="378"/>
      <c r="M401" s="379"/>
      <c r="N401" s="380"/>
      <c r="O401" s="381"/>
      <c r="P401" s="382"/>
      <c r="Q401" s="383"/>
      <c r="R401" s="384"/>
      <c r="S401" s="385"/>
      <c r="T401" s="386"/>
      <c r="U401" s="292"/>
    </row>
    <row r="402" spans="2:21" ht="14.1" customHeight="1">
      <c r="B402" s="292"/>
      <c r="C402" s="368">
        <v>389</v>
      </c>
      <c r="D402" s="719"/>
      <c r="E402" s="720"/>
      <c r="F402" s="720"/>
      <c r="G402" s="720"/>
      <c r="H402" s="720"/>
      <c r="I402" s="720"/>
      <c r="J402" s="721"/>
      <c r="K402" s="292"/>
      <c r="L402" s="378"/>
      <c r="M402" s="379"/>
      <c r="N402" s="380"/>
      <c r="O402" s="381"/>
      <c r="P402" s="382"/>
      <c r="Q402" s="383"/>
      <c r="R402" s="384"/>
      <c r="S402" s="385"/>
      <c r="T402" s="386"/>
      <c r="U402" s="292"/>
    </row>
    <row r="403" spans="2:21" ht="14.1" customHeight="1">
      <c r="B403" s="292"/>
      <c r="C403" s="368">
        <v>390</v>
      </c>
      <c r="D403" s="719"/>
      <c r="E403" s="720"/>
      <c r="F403" s="720"/>
      <c r="G403" s="720"/>
      <c r="H403" s="720"/>
      <c r="I403" s="720"/>
      <c r="J403" s="721"/>
      <c r="K403" s="292"/>
      <c r="L403" s="378"/>
      <c r="M403" s="379"/>
      <c r="N403" s="380"/>
      <c r="O403" s="381"/>
      <c r="P403" s="382"/>
      <c r="Q403" s="383"/>
      <c r="R403" s="384"/>
      <c r="S403" s="385"/>
      <c r="T403" s="386"/>
      <c r="U403" s="292"/>
    </row>
    <row r="404" spans="2:21" ht="14.1" customHeight="1">
      <c r="B404" s="292"/>
      <c r="C404" s="368">
        <v>391</v>
      </c>
      <c r="D404" s="719"/>
      <c r="E404" s="720"/>
      <c r="F404" s="720"/>
      <c r="G404" s="720"/>
      <c r="H404" s="720"/>
      <c r="I404" s="720"/>
      <c r="J404" s="721"/>
      <c r="K404" s="292"/>
      <c r="L404" s="378"/>
      <c r="M404" s="379"/>
      <c r="N404" s="380"/>
      <c r="O404" s="381"/>
      <c r="P404" s="382"/>
      <c r="Q404" s="383"/>
      <c r="R404" s="384"/>
      <c r="S404" s="385"/>
      <c r="T404" s="386"/>
      <c r="U404" s="292"/>
    </row>
    <row r="405" spans="2:21" ht="14.1" customHeight="1">
      <c r="B405" s="292"/>
      <c r="C405" s="368">
        <v>392</v>
      </c>
      <c r="D405" s="719"/>
      <c r="E405" s="720"/>
      <c r="F405" s="720"/>
      <c r="G405" s="720"/>
      <c r="H405" s="720"/>
      <c r="I405" s="720"/>
      <c r="J405" s="721"/>
      <c r="K405" s="292"/>
      <c r="L405" s="378"/>
      <c r="M405" s="379"/>
      <c r="N405" s="380"/>
      <c r="O405" s="381"/>
      <c r="P405" s="382"/>
      <c r="Q405" s="383"/>
      <c r="R405" s="384"/>
      <c r="S405" s="385"/>
      <c r="T405" s="386"/>
      <c r="U405" s="292"/>
    </row>
    <row r="406" spans="2:21" ht="14.1" customHeight="1">
      <c r="B406" s="292"/>
      <c r="C406" s="368">
        <v>393</v>
      </c>
      <c r="D406" s="719"/>
      <c r="E406" s="720"/>
      <c r="F406" s="720"/>
      <c r="G406" s="720"/>
      <c r="H406" s="720"/>
      <c r="I406" s="720"/>
      <c r="J406" s="721"/>
      <c r="K406" s="292"/>
      <c r="L406" s="378"/>
      <c r="M406" s="379"/>
      <c r="N406" s="380"/>
      <c r="O406" s="381"/>
      <c r="P406" s="382"/>
      <c r="Q406" s="383"/>
      <c r="R406" s="384"/>
      <c r="S406" s="385"/>
      <c r="T406" s="386"/>
      <c r="U406" s="292"/>
    </row>
    <row r="407" spans="2:21" ht="14.1" customHeight="1">
      <c r="B407" s="292"/>
      <c r="C407" s="368">
        <v>394</v>
      </c>
      <c r="D407" s="719"/>
      <c r="E407" s="720"/>
      <c r="F407" s="720"/>
      <c r="G407" s="720"/>
      <c r="H407" s="720"/>
      <c r="I407" s="720"/>
      <c r="J407" s="721"/>
      <c r="K407" s="292"/>
      <c r="L407" s="378"/>
      <c r="M407" s="379"/>
      <c r="N407" s="380"/>
      <c r="O407" s="381"/>
      <c r="P407" s="382"/>
      <c r="Q407" s="383"/>
      <c r="R407" s="384"/>
      <c r="S407" s="385"/>
      <c r="T407" s="386"/>
      <c r="U407" s="292"/>
    </row>
    <row r="408" spans="2:21" ht="14.1" customHeight="1">
      <c r="B408" s="292"/>
      <c r="C408" s="368">
        <v>395</v>
      </c>
      <c r="D408" s="719"/>
      <c r="E408" s="720"/>
      <c r="F408" s="720"/>
      <c r="G408" s="720"/>
      <c r="H408" s="720"/>
      <c r="I408" s="720"/>
      <c r="J408" s="721"/>
      <c r="K408" s="292"/>
      <c r="L408" s="378"/>
      <c r="M408" s="379"/>
      <c r="N408" s="380"/>
      <c r="O408" s="381"/>
      <c r="P408" s="382"/>
      <c r="Q408" s="383"/>
      <c r="R408" s="384"/>
      <c r="S408" s="385"/>
      <c r="T408" s="386"/>
      <c r="U408" s="292"/>
    </row>
    <row r="409" spans="2:21" ht="14.1" customHeight="1">
      <c r="B409" s="292"/>
      <c r="C409" s="368">
        <v>396</v>
      </c>
      <c r="D409" s="719"/>
      <c r="E409" s="720"/>
      <c r="F409" s="720"/>
      <c r="G409" s="720"/>
      <c r="H409" s="720"/>
      <c r="I409" s="720"/>
      <c r="J409" s="721"/>
      <c r="K409" s="292"/>
      <c r="L409" s="378"/>
      <c r="M409" s="379"/>
      <c r="N409" s="380"/>
      <c r="O409" s="381"/>
      <c r="P409" s="382"/>
      <c r="Q409" s="383"/>
      <c r="R409" s="384"/>
      <c r="S409" s="385"/>
      <c r="T409" s="386"/>
      <c r="U409" s="292"/>
    </row>
    <row r="410" spans="2:21" ht="14.1" customHeight="1">
      <c r="B410" s="292"/>
      <c r="C410" s="368">
        <v>397</v>
      </c>
      <c r="D410" s="719"/>
      <c r="E410" s="720"/>
      <c r="F410" s="720"/>
      <c r="G410" s="720"/>
      <c r="H410" s="720"/>
      <c r="I410" s="720"/>
      <c r="J410" s="721"/>
      <c r="K410" s="292"/>
      <c r="L410" s="378"/>
      <c r="M410" s="379"/>
      <c r="N410" s="380"/>
      <c r="O410" s="381"/>
      <c r="P410" s="382"/>
      <c r="Q410" s="383"/>
      <c r="R410" s="384"/>
      <c r="S410" s="385"/>
      <c r="T410" s="386"/>
      <c r="U410" s="292"/>
    </row>
    <row r="411" spans="2:21" ht="14.1" customHeight="1">
      <c r="B411" s="292"/>
      <c r="C411" s="368">
        <v>398</v>
      </c>
      <c r="D411" s="719"/>
      <c r="E411" s="720"/>
      <c r="F411" s="720"/>
      <c r="G411" s="720"/>
      <c r="H411" s="720"/>
      <c r="I411" s="720"/>
      <c r="J411" s="721"/>
      <c r="K411" s="292"/>
      <c r="L411" s="378"/>
      <c r="M411" s="379"/>
      <c r="N411" s="380"/>
      <c r="O411" s="381"/>
      <c r="P411" s="382"/>
      <c r="Q411" s="383"/>
      <c r="R411" s="384"/>
      <c r="S411" s="385"/>
      <c r="T411" s="386"/>
      <c r="U411" s="292"/>
    </row>
    <row r="412" spans="2:21" ht="14.1" customHeight="1">
      <c r="B412" s="292"/>
      <c r="C412" s="368">
        <v>399</v>
      </c>
      <c r="D412" s="719"/>
      <c r="E412" s="720"/>
      <c r="F412" s="720"/>
      <c r="G412" s="720"/>
      <c r="H412" s="720"/>
      <c r="I412" s="720"/>
      <c r="J412" s="721"/>
      <c r="K412" s="292"/>
      <c r="L412" s="378"/>
      <c r="M412" s="379"/>
      <c r="N412" s="380"/>
      <c r="O412" s="381"/>
      <c r="P412" s="382"/>
      <c r="Q412" s="383"/>
      <c r="R412" s="384"/>
      <c r="S412" s="385"/>
      <c r="T412" s="386"/>
      <c r="U412" s="292"/>
    </row>
    <row r="413" spans="2:21" ht="14.1" customHeight="1">
      <c r="B413" s="292"/>
      <c r="C413" s="368">
        <v>400</v>
      </c>
      <c r="D413" s="719"/>
      <c r="E413" s="720"/>
      <c r="F413" s="720"/>
      <c r="G413" s="720"/>
      <c r="H413" s="720"/>
      <c r="I413" s="720"/>
      <c r="J413" s="721"/>
      <c r="K413" s="292"/>
      <c r="L413" s="403"/>
      <c r="M413" s="404"/>
      <c r="N413" s="405"/>
      <c r="O413" s="406"/>
      <c r="P413" s="407"/>
      <c r="Q413" s="408"/>
      <c r="R413" s="409"/>
      <c r="S413" s="410"/>
      <c r="T413" s="411"/>
      <c r="U413" s="292"/>
    </row>
    <row r="414" spans="2:21" ht="14.1" customHeight="1">
      <c r="B414" s="292"/>
      <c r="C414" s="368">
        <v>401</v>
      </c>
      <c r="D414" s="719"/>
      <c r="E414" s="720"/>
      <c r="F414" s="720"/>
      <c r="G414" s="720"/>
      <c r="H414" s="720"/>
      <c r="I414" s="720"/>
      <c r="J414" s="721"/>
      <c r="K414" s="292"/>
      <c r="L414" s="403"/>
      <c r="M414" s="404"/>
      <c r="N414" s="405"/>
      <c r="O414" s="406"/>
      <c r="P414" s="407"/>
      <c r="Q414" s="408"/>
      <c r="R414" s="409"/>
      <c r="S414" s="410"/>
      <c r="T414" s="411"/>
      <c r="U414" s="292"/>
    </row>
    <row r="415" spans="2:21" ht="14.1" customHeight="1">
      <c r="B415" s="292"/>
      <c r="C415" s="368">
        <v>402</v>
      </c>
      <c r="D415" s="719"/>
      <c r="E415" s="720"/>
      <c r="F415" s="720"/>
      <c r="G415" s="720"/>
      <c r="H415" s="720"/>
      <c r="I415" s="720"/>
      <c r="J415" s="721"/>
      <c r="K415" s="292"/>
      <c r="L415" s="403"/>
      <c r="M415" s="404"/>
      <c r="N415" s="405"/>
      <c r="O415" s="406"/>
      <c r="P415" s="407"/>
      <c r="Q415" s="408"/>
      <c r="R415" s="409"/>
      <c r="S415" s="410"/>
      <c r="T415" s="411"/>
      <c r="U415" s="292"/>
    </row>
    <row r="416" spans="2:21" ht="14.1" customHeight="1">
      <c r="B416" s="292"/>
      <c r="C416" s="368">
        <v>403</v>
      </c>
      <c r="D416" s="719"/>
      <c r="E416" s="720"/>
      <c r="F416" s="720"/>
      <c r="G416" s="720"/>
      <c r="H416" s="720"/>
      <c r="I416" s="720"/>
      <c r="J416" s="721"/>
      <c r="K416" s="292"/>
      <c r="L416" s="403"/>
      <c r="M416" s="404"/>
      <c r="N416" s="405"/>
      <c r="O416" s="406"/>
      <c r="P416" s="407"/>
      <c r="Q416" s="408"/>
      <c r="R416" s="409"/>
      <c r="S416" s="410"/>
      <c r="T416" s="411"/>
      <c r="U416" s="292"/>
    </row>
    <row r="417" spans="2:21" ht="14.1" customHeight="1">
      <c r="B417" s="292"/>
      <c r="C417" s="368">
        <v>404</v>
      </c>
      <c r="D417" s="719"/>
      <c r="E417" s="720"/>
      <c r="F417" s="720"/>
      <c r="G417" s="720"/>
      <c r="H417" s="720"/>
      <c r="I417" s="720"/>
      <c r="J417" s="721"/>
      <c r="K417" s="292"/>
      <c r="L417" s="403"/>
      <c r="M417" s="404"/>
      <c r="N417" s="405"/>
      <c r="O417" s="406"/>
      <c r="P417" s="407"/>
      <c r="Q417" s="408"/>
      <c r="R417" s="409"/>
      <c r="S417" s="410"/>
      <c r="T417" s="411"/>
      <c r="U417" s="292"/>
    </row>
    <row r="418" spans="2:21" ht="14.1" customHeight="1">
      <c r="B418" s="292"/>
      <c r="C418" s="368">
        <v>405</v>
      </c>
      <c r="D418" s="719"/>
      <c r="E418" s="720"/>
      <c r="F418" s="720"/>
      <c r="G418" s="720"/>
      <c r="H418" s="720"/>
      <c r="I418" s="720"/>
      <c r="J418" s="721"/>
      <c r="K418" s="292"/>
      <c r="L418" s="403"/>
      <c r="M418" s="404"/>
      <c r="N418" s="405"/>
      <c r="O418" s="406"/>
      <c r="P418" s="407"/>
      <c r="Q418" s="408"/>
      <c r="R418" s="409"/>
      <c r="S418" s="410"/>
      <c r="T418" s="411"/>
      <c r="U418" s="292"/>
    </row>
    <row r="419" spans="2:21" ht="14.1" customHeight="1">
      <c r="B419" s="292"/>
      <c r="C419" s="368">
        <v>406</v>
      </c>
      <c r="D419" s="719"/>
      <c r="E419" s="720"/>
      <c r="F419" s="720"/>
      <c r="G419" s="720"/>
      <c r="H419" s="720"/>
      <c r="I419" s="720"/>
      <c r="J419" s="721"/>
      <c r="K419" s="292"/>
      <c r="L419" s="403"/>
      <c r="M419" s="404"/>
      <c r="N419" s="405"/>
      <c r="O419" s="406"/>
      <c r="P419" s="407"/>
      <c r="Q419" s="408"/>
      <c r="R419" s="409"/>
      <c r="S419" s="410"/>
      <c r="T419" s="411"/>
      <c r="U419" s="292"/>
    </row>
    <row r="420" spans="2:21" ht="14.1" customHeight="1">
      <c r="B420" s="292"/>
      <c r="C420" s="368">
        <v>407</v>
      </c>
      <c r="D420" s="719"/>
      <c r="E420" s="720"/>
      <c r="F420" s="720"/>
      <c r="G420" s="720"/>
      <c r="H420" s="720"/>
      <c r="I420" s="720"/>
      <c r="J420" s="721"/>
      <c r="K420" s="292"/>
      <c r="L420" s="403"/>
      <c r="M420" s="404"/>
      <c r="N420" s="405"/>
      <c r="O420" s="406"/>
      <c r="P420" s="407"/>
      <c r="Q420" s="408"/>
      <c r="R420" s="409"/>
      <c r="S420" s="410"/>
      <c r="T420" s="411"/>
      <c r="U420" s="292"/>
    </row>
    <row r="421" spans="2:21" ht="14.1" customHeight="1">
      <c r="B421" s="292"/>
      <c r="C421" s="368">
        <v>408</v>
      </c>
      <c r="D421" s="719"/>
      <c r="E421" s="720"/>
      <c r="F421" s="720"/>
      <c r="G421" s="720"/>
      <c r="H421" s="720"/>
      <c r="I421" s="720"/>
      <c r="J421" s="721"/>
      <c r="K421" s="292"/>
      <c r="L421" s="403"/>
      <c r="M421" s="404"/>
      <c r="N421" s="405"/>
      <c r="O421" s="406"/>
      <c r="P421" s="407"/>
      <c r="Q421" s="408"/>
      <c r="R421" s="409"/>
      <c r="S421" s="410"/>
      <c r="T421" s="411"/>
      <c r="U421" s="292"/>
    </row>
    <row r="422" spans="2:21" ht="14.1" customHeight="1">
      <c r="B422" s="292"/>
      <c r="C422" s="368">
        <v>409</v>
      </c>
      <c r="D422" s="719"/>
      <c r="E422" s="720"/>
      <c r="F422" s="720"/>
      <c r="G422" s="720"/>
      <c r="H422" s="720"/>
      <c r="I422" s="720"/>
      <c r="J422" s="721"/>
      <c r="K422" s="292"/>
      <c r="L422" s="403"/>
      <c r="M422" s="404"/>
      <c r="N422" s="405"/>
      <c r="O422" s="406"/>
      <c r="P422" s="407"/>
      <c r="Q422" s="408"/>
      <c r="R422" s="409"/>
      <c r="S422" s="410"/>
      <c r="T422" s="411"/>
      <c r="U422" s="292"/>
    </row>
    <row r="423" spans="2:21" ht="14.1" customHeight="1">
      <c r="B423" s="292"/>
      <c r="C423" s="368">
        <v>410</v>
      </c>
      <c r="D423" s="719"/>
      <c r="E423" s="720"/>
      <c r="F423" s="720"/>
      <c r="G423" s="720"/>
      <c r="H423" s="720"/>
      <c r="I423" s="720"/>
      <c r="J423" s="721"/>
      <c r="K423" s="292"/>
      <c r="L423" s="403"/>
      <c r="M423" s="404"/>
      <c r="N423" s="405"/>
      <c r="O423" s="406"/>
      <c r="P423" s="407"/>
      <c r="Q423" s="408"/>
      <c r="R423" s="409"/>
      <c r="S423" s="410"/>
      <c r="T423" s="411"/>
      <c r="U423" s="292"/>
    </row>
    <row r="424" spans="2:21" ht="14.1" customHeight="1">
      <c r="B424" s="292"/>
      <c r="C424" s="368">
        <v>411</v>
      </c>
      <c r="D424" s="719"/>
      <c r="E424" s="720"/>
      <c r="F424" s="720"/>
      <c r="G424" s="720"/>
      <c r="H424" s="720"/>
      <c r="I424" s="720"/>
      <c r="J424" s="721"/>
      <c r="K424" s="292"/>
      <c r="L424" s="403"/>
      <c r="M424" s="404"/>
      <c r="N424" s="405"/>
      <c r="O424" s="406"/>
      <c r="P424" s="407"/>
      <c r="Q424" s="408"/>
      <c r="R424" s="409"/>
      <c r="S424" s="410"/>
      <c r="T424" s="411"/>
      <c r="U424" s="292"/>
    </row>
    <row r="425" spans="2:21" ht="14.1" customHeight="1">
      <c r="B425" s="292"/>
      <c r="C425" s="368">
        <v>412</v>
      </c>
      <c r="D425" s="719"/>
      <c r="E425" s="720"/>
      <c r="F425" s="720"/>
      <c r="G425" s="720"/>
      <c r="H425" s="720"/>
      <c r="I425" s="720"/>
      <c r="J425" s="721"/>
      <c r="K425" s="292"/>
      <c r="L425" s="403"/>
      <c r="M425" s="404"/>
      <c r="N425" s="405"/>
      <c r="O425" s="406"/>
      <c r="P425" s="407"/>
      <c r="Q425" s="408"/>
      <c r="R425" s="409"/>
      <c r="S425" s="410"/>
      <c r="T425" s="411"/>
      <c r="U425" s="292"/>
    </row>
    <row r="426" spans="2:21" ht="14.1" customHeight="1">
      <c r="B426" s="292"/>
      <c r="C426" s="368">
        <v>413</v>
      </c>
      <c r="D426" s="719"/>
      <c r="E426" s="720"/>
      <c r="F426" s="720"/>
      <c r="G426" s="720"/>
      <c r="H426" s="720"/>
      <c r="I426" s="720"/>
      <c r="J426" s="721"/>
      <c r="K426" s="292"/>
      <c r="L426" s="403"/>
      <c r="M426" s="404"/>
      <c r="N426" s="405"/>
      <c r="O426" s="406"/>
      <c r="P426" s="407"/>
      <c r="Q426" s="408"/>
      <c r="R426" s="409"/>
      <c r="S426" s="410"/>
      <c r="T426" s="411"/>
      <c r="U426" s="292"/>
    </row>
    <row r="427" spans="2:21" ht="14.1" customHeight="1">
      <c r="B427" s="292"/>
      <c r="C427" s="368">
        <v>414</v>
      </c>
      <c r="D427" s="719"/>
      <c r="E427" s="720"/>
      <c r="F427" s="720"/>
      <c r="G427" s="720"/>
      <c r="H427" s="720"/>
      <c r="I427" s="720"/>
      <c r="J427" s="721"/>
      <c r="K427" s="292"/>
      <c r="L427" s="403"/>
      <c r="M427" s="404"/>
      <c r="N427" s="405"/>
      <c r="O427" s="406"/>
      <c r="P427" s="407"/>
      <c r="Q427" s="408"/>
      <c r="R427" s="409"/>
      <c r="S427" s="410"/>
      <c r="T427" s="411"/>
      <c r="U427" s="292"/>
    </row>
    <row r="428" spans="2:21" ht="14.1" customHeight="1">
      <c r="B428" s="292"/>
      <c r="C428" s="368">
        <v>415</v>
      </c>
      <c r="D428" s="719"/>
      <c r="E428" s="720"/>
      <c r="F428" s="720"/>
      <c r="G428" s="720"/>
      <c r="H428" s="720"/>
      <c r="I428" s="720"/>
      <c r="J428" s="721"/>
      <c r="K428" s="292"/>
      <c r="L428" s="403"/>
      <c r="M428" s="404"/>
      <c r="N428" s="405"/>
      <c r="O428" s="406"/>
      <c r="P428" s="407"/>
      <c r="Q428" s="408"/>
      <c r="R428" s="409"/>
      <c r="S428" s="410"/>
      <c r="T428" s="411"/>
      <c r="U428" s="292"/>
    </row>
    <row r="429" spans="2:21" ht="14.1" customHeight="1">
      <c r="B429" s="292"/>
      <c r="C429" s="368">
        <v>416</v>
      </c>
      <c r="D429" s="719"/>
      <c r="E429" s="720"/>
      <c r="F429" s="720"/>
      <c r="G429" s="720"/>
      <c r="H429" s="720"/>
      <c r="I429" s="720"/>
      <c r="J429" s="721"/>
      <c r="K429" s="292"/>
      <c r="L429" s="403"/>
      <c r="M429" s="404"/>
      <c r="N429" s="405"/>
      <c r="O429" s="406"/>
      <c r="P429" s="407"/>
      <c r="Q429" s="408"/>
      <c r="R429" s="409"/>
      <c r="S429" s="410"/>
      <c r="T429" s="411"/>
      <c r="U429" s="292"/>
    </row>
    <row r="430" spans="2:21" ht="14.1" customHeight="1">
      <c r="B430" s="292"/>
      <c r="C430" s="368">
        <v>417</v>
      </c>
      <c r="D430" s="719"/>
      <c r="E430" s="720"/>
      <c r="F430" s="720"/>
      <c r="G430" s="720"/>
      <c r="H430" s="720"/>
      <c r="I430" s="720"/>
      <c r="J430" s="721"/>
      <c r="K430" s="292"/>
      <c r="L430" s="403"/>
      <c r="M430" s="404"/>
      <c r="N430" s="405"/>
      <c r="O430" s="406"/>
      <c r="P430" s="407"/>
      <c r="Q430" s="408"/>
      <c r="R430" s="409"/>
      <c r="S430" s="410"/>
      <c r="T430" s="411"/>
      <c r="U430" s="292"/>
    </row>
    <row r="431" spans="2:21" ht="14.1" customHeight="1">
      <c r="B431" s="292"/>
      <c r="C431" s="368">
        <v>418</v>
      </c>
      <c r="D431" s="719"/>
      <c r="E431" s="720"/>
      <c r="F431" s="720"/>
      <c r="G431" s="720"/>
      <c r="H431" s="720"/>
      <c r="I431" s="720"/>
      <c r="J431" s="721"/>
      <c r="K431" s="292"/>
      <c r="L431" s="403"/>
      <c r="M431" s="404"/>
      <c r="N431" s="405"/>
      <c r="O431" s="406"/>
      <c r="P431" s="407"/>
      <c r="Q431" s="408"/>
      <c r="R431" s="409"/>
      <c r="S431" s="410"/>
      <c r="T431" s="411"/>
      <c r="U431" s="292"/>
    </row>
    <row r="432" spans="2:21" ht="14.1" customHeight="1">
      <c r="B432" s="292"/>
      <c r="C432" s="368">
        <v>419</v>
      </c>
      <c r="D432" s="719"/>
      <c r="E432" s="720"/>
      <c r="F432" s="720"/>
      <c r="G432" s="720"/>
      <c r="H432" s="720"/>
      <c r="I432" s="720"/>
      <c r="J432" s="721"/>
      <c r="K432" s="292"/>
      <c r="L432" s="403"/>
      <c r="M432" s="404"/>
      <c r="N432" s="405"/>
      <c r="O432" s="406"/>
      <c r="P432" s="407"/>
      <c r="Q432" s="408"/>
      <c r="R432" s="409"/>
      <c r="S432" s="410"/>
      <c r="T432" s="411"/>
      <c r="U432" s="292"/>
    </row>
    <row r="433" spans="2:21" ht="14.1" customHeight="1">
      <c r="B433" s="292"/>
      <c r="C433" s="368">
        <v>420</v>
      </c>
      <c r="D433" s="719"/>
      <c r="E433" s="720"/>
      <c r="F433" s="720"/>
      <c r="G433" s="720"/>
      <c r="H433" s="720"/>
      <c r="I433" s="720"/>
      <c r="J433" s="721"/>
      <c r="K433" s="292"/>
      <c r="L433" s="403"/>
      <c r="M433" s="404"/>
      <c r="N433" s="405"/>
      <c r="O433" s="406"/>
      <c r="P433" s="407"/>
      <c r="Q433" s="408"/>
      <c r="R433" s="409"/>
      <c r="S433" s="410"/>
      <c r="T433" s="411"/>
      <c r="U433" s="292"/>
    </row>
    <row r="434" spans="2:21" ht="14.1" customHeight="1">
      <c r="B434" s="292"/>
      <c r="C434" s="368">
        <v>421</v>
      </c>
      <c r="D434" s="719"/>
      <c r="E434" s="720"/>
      <c r="F434" s="720"/>
      <c r="G434" s="720"/>
      <c r="H434" s="720"/>
      <c r="I434" s="720"/>
      <c r="J434" s="721"/>
      <c r="K434" s="292"/>
      <c r="L434" s="403"/>
      <c r="M434" s="404"/>
      <c r="N434" s="405"/>
      <c r="O434" s="406"/>
      <c r="P434" s="407"/>
      <c r="Q434" s="408"/>
      <c r="R434" s="409"/>
      <c r="S434" s="410"/>
      <c r="T434" s="411"/>
      <c r="U434" s="292"/>
    </row>
    <row r="435" spans="2:21" ht="14.1" customHeight="1">
      <c r="B435" s="292"/>
      <c r="C435" s="368">
        <v>422</v>
      </c>
      <c r="D435" s="719"/>
      <c r="E435" s="720"/>
      <c r="F435" s="720"/>
      <c r="G435" s="720"/>
      <c r="H435" s="720"/>
      <c r="I435" s="720"/>
      <c r="J435" s="721"/>
      <c r="K435" s="292"/>
      <c r="L435" s="403"/>
      <c r="M435" s="404"/>
      <c r="N435" s="405"/>
      <c r="O435" s="406"/>
      <c r="P435" s="407"/>
      <c r="Q435" s="408"/>
      <c r="R435" s="409"/>
      <c r="S435" s="410"/>
      <c r="T435" s="411"/>
      <c r="U435" s="292"/>
    </row>
    <row r="436" spans="2:21" ht="14.1" customHeight="1">
      <c r="B436" s="292"/>
      <c r="C436" s="368">
        <v>423</v>
      </c>
      <c r="D436" s="719"/>
      <c r="E436" s="720"/>
      <c r="F436" s="720"/>
      <c r="G436" s="720"/>
      <c r="H436" s="720"/>
      <c r="I436" s="720"/>
      <c r="J436" s="721"/>
      <c r="K436" s="292"/>
      <c r="L436" s="403"/>
      <c r="M436" s="404"/>
      <c r="N436" s="405"/>
      <c r="O436" s="406"/>
      <c r="P436" s="407"/>
      <c r="Q436" s="408"/>
      <c r="R436" s="409"/>
      <c r="S436" s="410"/>
      <c r="T436" s="411"/>
      <c r="U436" s="292"/>
    </row>
    <row r="437" spans="2:21" ht="14.1" customHeight="1">
      <c r="B437" s="292"/>
      <c r="C437" s="368">
        <v>424</v>
      </c>
      <c r="D437" s="719"/>
      <c r="E437" s="720"/>
      <c r="F437" s="720"/>
      <c r="G437" s="720"/>
      <c r="H437" s="720"/>
      <c r="I437" s="720"/>
      <c r="J437" s="721"/>
      <c r="K437" s="292"/>
      <c r="L437" s="403"/>
      <c r="M437" s="404"/>
      <c r="N437" s="405"/>
      <c r="O437" s="406"/>
      <c r="P437" s="407"/>
      <c r="Q437" s="408"/>
      <c r="R437" s="409"/>
      <c r="S437" s="410"/>
      <c r="T437" s="411"/>
      <c r="U437" s="292"/>
    </row>
    <row r="438" spans="2:21" ht="14.1" customHeight="1">
      <c r="B438" s="292"/>
      <c r="C438" s="368">
        <v>425</v>
      </c>
      <c r="D438" s="719"/>
      <c r="E438" s="720"/>
      <c r="F438" s="720"/>
      <c r="G438" s="720"/>
      <c r="H438" s="720"/>
      <c r="I438" s="720"/>
      <c r="J438" s="721"/>
      <c r="K438" s="292"/>
      <c r="L438" s="403"/>
      <c r="M438" s="404"/>
      <c r="N438" s="405"/>
      <c r="O438" s="406"/>
      <c r="P438" s="407"/>
      <c r="Q438" s="408"/>
      <c r="R438" s="409"/>
      <c r="S438" s="410"/>
      <c r="T438" s="411"/>
      <c r="U438" s="292"/>
    </row>
    <row r="439" spans="2:21" ht="14.1" customHeight="1">
      <c r="B439" s="292"/>
      <c r="C439" s="368">
        <v>426</v>
      </c>
      <c r="D439" s="719"/>
      <c r="E439" s="720"/>
      <c r="F439" s="720"/>
      <c r="G439" s="720"/>
      <c r="H439" s="720"/>
      <c r="I439" s="720"/>
      <c r="J439" s="721"/>
      <c r="K439" s="292"/>
      <c r="L439" s="403"/>
      <c r="M439" s="404"/>
      <c r="N439" s="405"/>
      <c r="O439" s="406"/>
      <c r="P439" s="407"/>
      <c r="Q439" s="408"/>
      <c r="R439" s="409"/>
      <c r="S439" s="410"/>
      <c r="T439" s="411"/>
      <c r="U439" s="292"/>
    </row>
    <row r="440" spans="2:21" ht="14.1" customHeight="1">
      <c r="B440" s="292"/>
      <c r="C440" s="368">
        <v>427</v>
      </c>
      <c r="D440" s="719"/>
      <c r="E440" s="720"/>
      <c r="F440" s="720"/>
      <c r="G440" s="720"/>
      <c r="H440" s="720"/>
      <c r="I440" s="720"/>
      <c r="J440" s="721"/>
      <c r="K440" s="292"/>
      <c r="L440" s="403"/>
      <c r="M440" s="404"/>
      <c r="N440" s="405"/>
      <c r="O440" s="406"/>
      <c r="P440" s="407"/>
      <c r="Q440" s="408"/>
      <c r="R440" s="409"/>
      <c r="S440" s="410"/>
      <c r="T440" s="411"/>
      <c r="U440" s="292"/>
    </row>
    <row r="441" spans="2:21" ht="14.1" customHeight="1">
      <c r="B441" s="292"/>
      <c r="C441" s="368">
        <v>428</v>
      </c>
      <c r="D441" s="719"/>
      <c r="E441" s="720"/>
      <c r="F441" s="720"/>
      <c r="G441" s="720"/>
      <c r="H441" s="720"/>
      <c r="I441" s="720"/>
      <c r="J441" s="721"/>
      <c r="K441" s="292"/>
      <c r="L441" s="403"/>
      <c r="M441" s="404"/>
      <c r="N441" s="405"/>
      <c r="O441" s="406"/>
      <c r="P441" s="407"/>
      <c r="Q441" s="408"/>
      <c r="R441" s="409"/>
      <c r="S441" s="410"/>
      <c r="T441" s="411"/>
      <c r="U441" s="292"/>
    </row>
    <row r="442" spans="2:21" ht="14.1" customHeight="1">
      <c r="B442" s="292"/>
      <c r="C442" s="368">
        <v>429</v>
      </c>
      <c r="D442" s="719"/>
      <c r="E442" s="720"/>
      <c r="F442" s="720"/>
      <c r="G442" s="720"/>
      <c r="H442" s="720"/>
      <c r="I442" s="720"/>
      <c r="J442" s="721"/>
      <c r="K442" s="292"/>
      <c r="L442" s="403"/>
      <c r="M442" s="404"/>
      <c r="N442" s="405"/>
      <c r="O442" s="406"/>
      <c r="P442" s="407"/>
      <c r="Q442" s="408"/>
      <c r="R442" s="409"/>
      <c r="S442" s="410"/>
      <c r="T442" s="411"/>
      <c r="U442" s="292"/>
    </row>
    <row r="443" spans="2:21" ht="14.1" customHeight="1">
      <c r="B443" s="292"/>
      <c r="C443" s="368">
        <v>430</v>
      </c>
      <c r="D443" s="719"/>
      <c r="E443" s="720"/>
      <c r="F443" s="720"/>
      <c r="G443" s="720"/>
      <c r="H443" s="720"/>
      <c r="I443" s="720"/>
      <c r="J443" s="721"/>
      <c r="K443" s="292"/>
      <c r="L443" s="403"/>
      <c r="M443" s="404"/>
      <c r="N443" s="405"/>
      <c r="O443" s="406"/>
      <c r="P443" s="407"/>
      <c r="Q443" s="408"/>
      <c r="R443" s="409"/>
      <c r="S443" s="410"/>
      <c r="T443" s="411"/>
      <c r="U443" s="292"/>
    </row>
    <row r="444" spans="2:21" ht="14.1" customHeight="1">
      <c r="B444" s="292"/>
      <c r="C444" s="368">
        <v>431</v>
      </c>
      <c r="D444" s="719"/>
      <c r="E444" s="720"/>
      <c r="F444" s="720"/>
      <c r="G444" s="720"/>
      <c r="H444" s="720"/>
      <c r="I444" s="720"/>
      <c r="J444" s="721"/>
      <c r="K444" s="292"/>
      <c r="L444" s="403"/>
      <c r="M444" s="404"/>
      <c r="N444" s="405"/>
      <c r="O444" s="406"/>
      <c r="P444" s="407"/>
      <c r="Q444" s="408"/>
      <c r="R444" s="409"/>
      <c r="S444" s="410"/>
      <c r="T444" s="411"/>
      <c r="U444" s="292"/>
    </row>
    <row r="445" spans="2:21" ht="14.1" customHeight="1">
      <c r="B445" s="292"/>
      <c r="C445" s="368">
        <v>432</v>
      </c>
      <c r="D445" s="719"/>
      <c r="E445" s="720"/>
      <c r="F445" s="720"/>
      <c r="G445" s="720"/>
      <c r="H445" s="720"/>
      <c r="I445" s="720"/>
      <c r="J445" s="721"/>
      <c r="K445" s="292"/>
      <c r="L445" s="403"/>
      <c r="M445" s="404"/>
      <c r="N445" s="405"/>
      <c r="O445" s="406"/>
      <c r="P445" s="407"/>
      <c r="Q445" s="408"/>
      <c r="R445" s="409"/>
      <c r="S445" s="410"/>
      <c r="T445" s="411"/>
      <c r="U445" s="292"/>
    </row>
    <row r="446" spans="2:21" ht="14.1" customHeight="1">
      <c r="B446" s="292"/>
      <c r="C446" s="368">
        <v>433</v>
      </c>
      <c r="D446" s="719"/>
      <c r="E446" s="720"/>
      <c r="F446" s="720"/>
      <c r="G446" s="720"/>
      <c r="H446" s="720"/>
      <c r="I446" s="720"/>
      <c r="J446" s="721"/>
      <c r="K446" s="292"/>
      <c r="L446" s="403"/>
      <c r="M446" s="404"/>
      <c r="N446" s="405"/>
      <c r="O446" s="406"/>
      <c r="P446" s="407"/>
      <c r="Q446" s="408"/>
      <c r="R446" s="409"/>
      <c r="S446" s="410"/>
      <c r="T446" s="411"/>
      <c r="U446" s="292"/>
    </row>
    <row r="447" spans="2:21" ht="14.1" customHeight="1">
      <c r="B447" s="292"/>
      <c r="C447" s="368">
        <v>434</v>
      </c>
      <c r="D447" s="719"/>
      <c r="E447" s="720"/>
      <c r="F447" s="720"/>
      <c r="G447" s="720"/>
      <c r="H447" s="720"/>
      <c r="I447" s="720"/>
      <c r="J447" s="721"/>
      <c r="K447" s="292"/>
      <c r="L447" s="403"/>
      <c r="M447" s="404"/>
      <c r="N447" s="405"/>
      <c r="O447" s="406"/>
      <c r="P447" s="407"/>
      <c r="Q447" s="408"/>
      <c r="R447" s="409"/>
      <c r="S447" s="410"/>
      <c r="T447" s="411"/>
      <c r="U447" s="292"/>
    </row>
    <row r="448" spans="2:21" ht="14.1" customHeight="1">
      <c r="B448" s="292"/>
      <c r="C448" s="368">
        <v>435</v>
      </c>
      <c r="D448" s="719"/>
      <c r="E448" s="720"/>
      <c r="F448" s="720"/>
      <c r="G448" s="720"/>
      <c r="H448" s="720"/>
      <c r="I448" s="720"/>
      <c r="J448" s="721"/>
      <c r="K448" s="292"/>
      <c r="L448" s="403"/>
      <c r="M448" s="404"/>
      <c r="N448" s="405"/>
      <c r="O448" s="406"/>
      <c r="P448" s="407"/>
      <c r="Q448" s="408"/>
      <c r="R448" s="409"/>
      <c r="S448" s="410"/>
      <c r="T448" s="411"/>
      <c r="U448" s="292"/>
    </row>
    <row r="449" spans="2:21" ht="14.1" customHeight="1">
      <c r="B449" s="292"/>
      <c r="C449" s="368">
        <v>436</v>
      </c>
      <c r="D449" s="719"/>
      <c r="E449" s="720"/>
      <c r="F449" s="720"/>
      <c r="G449" s="720"/>
      <c r="H449" s="720"/>
      <c r="I449" s="720"/>
      <c r="J449" s="721"/>
      <c r="K449" s="292"/>
      <c r="L449" s="403"/>
      <c r="M449" s="404"/>
      <c r="N449" s="405"/>
      <c r="O449" s="406"/>
      <c r="P449" s="407"/>
      <c r="Q449" s="408"/>
      <c r="R449" s="409"/>
      <c r="S449" s="410"/>
      <c r="T449" s="411"/>
      <c r="U449" s="292"/>
    </row>
    <row r="450" spans="2:21" ht="14.1" customHeight="1">
      <c r="B450" s="292"/>
      <c r="C450" s="368">
        <v>437</v>
      </c>
      <c r="D450" s="719"/>
      <c r="E450" s="720"/>
      <c r="F450" s="720"/>
      <c r="G450" s="720"/>
      <c r="H450" s="720"/>
      <c r="I450" s="720"/>
      <c r="J450" s="721"/>
      <c r="K450" s="292"/>
      <c r="L450" s="403"/>
      <c r="M450" s="404"/>
      <c r="N450" s="405"/>
      <c r="O450" s="406"/>
      <c r="P450" s="407"/>
      <c r="Q450" s="408"/>
      <c r="R450" s="409"/>
      <c r="S450" s="410"/>
      <c r="T450" s="411"/>
      <c r="U450" s="292"/>
    </row>
    <row r="451" spans="2:21" ht="14.1" customHeight="1">
      <c r="B451" s="292"/>
      <c r="C451" s="368">
        <v>438</v>
      </c>
      <c r="D451" s="719"/>
      <c r="E451" s="720"/>
      <c r="F451" s="720"/>
      <c r="G451" s="720"/>
      <c r="H451" s="720"/>
      <c r="I451" s="720"/>
      <c r="J451" s="721"/>
      <c r="K451" s="292"/>
      <c r="L451" s="403"/>
      <c r="M451" s="404"/>
      <c r="N451" s="405"/>
      <c r="O451" s="406"/>
      <c r="P451" s="407"/>
      <c r="Q451" s="408"/>
      <c r="R451" s="409"/>
      <c r="S451" s="410"/>
      <c r="T451" s="411"/>
      <c r="U451" s="292"/>
    </row>
    <row r="452" spans="2:21" ht="14.1" customHeight="1">
      <c r="B452" s="292"/>
      <c r="C452" s="368">
        <v>439</v>
      </c>
      <c r="D452" s="719"/>
      <c r="E452" s="720"/>
      <c r="F452" s="720"/>
      <c r="G452" s="720"/>
      <c r="H452" s="720"/>
      <c r="I452" s="720"/>
      <c r="J452" s="721"/>
      <c r="K452" s="292"/>
      <c r="L452" s="403"/>
      <c r="M452" s="404"/>
      <c r="N452" s="405"/>
      <c r="O452" s="406"/>
      <c r="P452" s="407"/>
      <c r="Q452" s="408"/>
      <c r="R452" s="409"/>
      <c r="S452" s="410"/>
      <c r="T452" s="411"/>
      <c r="U452" s="292"/>
    </row>
    <row r="453" spans="2:21" ht="14.1" customHeight="1">
      <c r="B453" s="292"/>
      <c r="C453" s="368">
        <v>440</v>
      </c>
      <c r="D453" s="719"/>
      <c r="E453" s="720"/>
      <c r="F453" s="720"/>
      <c r="G453" s="720"/>
      <c r="H453" s="720"/>
      <c r="I453" s="720"/>
      <c r="J453" s="721"/>
      <c r="K453" s="292"/>
      <c r="L453" s="403"/>
      <c r="M453" s="404"/>
      <c r="N453" s="405"/>
      <c r="O453" s="406"/>
      <c r="P453" s="407"/>
      <c r="Q453" s="408"/>
      <c r="R453" s="409"/>
      <c r="S453" s="410"/>
      <c r="T453" s="411"/>
      <c r="U453" s="292"/>
    </row>
    <row r="454" spans="2:21" ht="14.1" customHeight="1">
      <c r="B454" s="292"/>
      <c r="C454" s="368">
        <v>441</v>
      </c>
      <c r="D454" s="719"/>
      <c r="E454" s="720"/>
      <c r="F454" s="720"/>
      <c r="G454" s="720"/>
      <c r="H454" s="720"/>
      <c r="I454" s="720"/>
      <c r="J454" s="721"/>
      <c r="K454" s="292"/>
      <c r="L454" s="403"/>
      <c r="M454" s="404"/>
      <c r="N454" s="405"/>
      <c r="O454" s="406"/>
      <c r="P454" s="407"/>
      <c r="Q454" s="408"/>
      <c r="R454" s="409"/>
      <c r="S454" s="410"/>
      <c r="T454" s="411"/>
      <c r="U454" s="292"/>
    </row>
    <row r="455" spans="2:21" ht="14.1" customHeight="1">
      <c r="B455" s="292"/>
      <c r="C455" s="368">
        <v>442</v>
      </c>
      <c r="D455" s="719"/>
      <c r="E455" s="720"/>
      <c r="F455" s="720"/>
      <c r="G455" s="720"/>
      <c r="H455" s="720"/>
      <c r="I455" s="720"/>
      <c r="J455" s="721"/>
      <c r="K455" s="292"/>
      <c r="L455" s="403"/>
      <c r="M455" s="404"/>
      <c r="N455" s="405"/>
      <c r="O455" s="406"/>
      <c r="P455" s="407"/>
      <c r="Q455" s="408"/>
      <c r="R455" s="409"/>
      <c r="S455" s="410"/>
      <c r="T455" s="411"/>
      <c r="U455" s="292"/>
    </row>
    <row r="456" spans="2:21" ht="14.1" customHeight="1">
      <c r="B456" s="292"/>
      <c r="C456" s="368">
        <v>443</v>
      </c>
      <c r="D456" s="719"/>
      <c r="E456" s="720"/>
      <c r="F456" s="720"/>
      <c r="G456" s="720"/>
      <c r="H456" s="720"/>
      <c r="I456" s="720"/>
      <c r="J456" s="721"/>
      <c r="K456" s="292"/>
      <c r="L456" s="403"/>
      <c r="M456" s="404"/>
      <c r="N456" s="405"/>
      <c r="O456" s="406"/>
      <c r="P456" s="407"/>
      <c r="Q456" s="408"/>
      <c r="R456" s="409"/>
      <c r="S456" s="410"/>
      <c r="T456" s="411"/>
      <c r="U456" s="292"/>
    </row>
    <row r="457" spans="2:21" ht="14.1" customHeight="1">
      <c r="B457" s="292"/>
      <c r="C457" s="368">
        <v>444</v>
      </c>
      <c r="D457" s="719"/>
      <c r="E457" s="720"/>
      <c r="F457" s="720"/>
      <c r="G457" s="720"/>
      <c r="H457" s="720"/>
      <c r="I457" s="720"/>
      <c r="J457" s="721"/>
      <c r="K457" s="292"/>
      <c r="L457" s="403"/>
      <c r="M457" s="404"/>
      <c r="N457" s="405"/>
      <c r="O457" s="406"/>
      <c r="P457" s="407"/>
      <c r="Q457" s="408"/>
      <c r="R457" s="409"/>
      <c r="S457" s="410"/>
      <c r="T457" s="411"/>
      <c r="U457" s="292"/>
    </row>
    <row r="458" spans="2:21" ht="14.1" customHeight="1">
      <c r="B458" s="292"/>
      <c r="C458" s="368">
        <v>445</v>
      </c>
      <c r="D458" s="719"/>
      <c r="E458" s="720"/>
      <c r="F458" s="720"/>
      <c r="G458" s="720"/>
      <c r="H458" s="720"/>
      <c r="I458" s="720"/>
      <c r="J458" s="721"/>
      <c r="K458" s="292"/>
      <c r="L458" s="403"/>
      <c r="M458" s="404"/>
      <c r="N458" s="405"/>
      <c r="O458" s="406"/>
      <c r="P458" s="407"/>
      <c r="Q458" s="408"/>
      <c r="R458" s="409"/>
      <c r="S458" s="410"/>
      <c r="T458" s="411"/>
      <c r="U458" s="292"/>
    </row>
    <row r="459" spans="2:21" ht="14.1" customHeight="1">
      <c r="B459" s="292"/>
      <c r="C459" s="368">
        <v>446</v>
      </c>
      <c r="D459" s="719"/>
      <c r="E459" s="720"/>
      <c r="F459" s="720"/>
      <c r="G459" s="720"/>
      <c r="H459" s="720"/>
      <c r="I459" s="720"/>
      <c r="J459" s="721"/>
      <c r="K459" s="292"/>
      <c r="L459" s="403"/>
      <c r="M459" s="404"/>
      <c r="N459" s="405"/>
      <c r="O459" s="406"/>
      <c r="P459" s="407"/>
      <c r="Q459" s="408"/>
      <c r="R459" s="409"/>
      <c r="S459" s="410"/>
      <c r="T459" s="411"/>
      <c r="U459" s="292"/>
    </row>
    <row r="460" spans="2:21" ht="14.1" customHeight="1">
      <c r="B460" s="292"/>
      <c r="C460" s="368">
        <v>447</v>
      </c>
      <c r="D460" s="719"/>
      <c r="E460" s="720"/>
      <c r="F460" s="720"/>
      <c r="G460" s="720"/>
      <c r="H460" s="720"/>
      <c r="I460" s="720"/>
      <c r="J460" s="721"/>
      <c r="K460" s="292"/>
      <c r="L460" s="403"/>
      <c r="M460" s="404"/>
      <c r="N460" s="405"/>
      <c r="O460" s="406"/>
      <c r="P460" s="407"/>
      <c r="Q460" s="408"/>
      <c r="R460" s="409"/>
      <c r="S460" s="410"/>
      <c r="T460" s="411"/>
      <c r="U460" s="292"/>
    </row>
    <row r="461" spans="2:21" ht="14.1" customHeight="1">
      <c r="B461" s="292"/>
      <c r="C461" s="368">
        <v>448</v>
      </c>
      <c r="D461" s="719"/>
      <c r="E461" s="720"/>
      <c r="F461" s="720"/>
      <c r="G461" s="720"/>
      <c r="H461" s="720"/>
      <c r="I461" s="720"/>
      <c r="J461" s="721"/>
      <c r="K461" s="292"/>
      <c r="L461" s="403"/>
      <c r="M461" s="404"/>
      <c r="N461" s="405"/>
      <c r="O461" s="406"/>
      <c r="P461" s="407"/>
      <c r="Q461" s="408"/>
      <c r="R461" s="409"/>
      <c r="S461" s="410"/>
      <c r="T461" s="411"/>
      <c r="U461" s="292"/>
    </row>
    <row r="462" spans="2:21" ht="14.1" customHeight="1">
      <c r="B462" s="292"/>
      <c r="C462" s="368">
        <v>449</v>
      </c>
      <c r="D462" s="719"/>
      <c r="E462" s="720"/>
      <c r="F462" s="720"/>
      <c r="G462" s="720"/>
      <c r="H462" s="720"/>
      <c r="I462" s="720"/>
      <c r="J462" s="721"/>
      <c r="K462" s="292"/>
      <c r="L462" s="403"/>
      <c r="M462" s="404"/>
      <c r="N462" s="405"/>
      <c r="O462" s="406"/>
      <c r="P462" s="407"/>
      <c r="Q462" s="408"/>
      <c r="R462" s="409"/>
      <c r="S462" s="410"/>
      <c r="T462" s="411"/>
      <c r="U462" s="292"/>
    </row>
    <row r="463" spans="2:21" ht="14.1" customHeight="1">
      <c r="B463" s="292"/>
      <c r="C463" s="368">
        <v>450</v>
      </c>
      <c r="D463" s="719"/>
      <c r="E463" s="720"/>
      <c r="F463" s="720"/>
      <c r="G463" s="720"/>
      <c r="H463" s="720"/>
      <c r="I463" s="720"/>
      <c r="J463" s="721"/>
      <c r="K463" s="292"/>
      <c r="L463" s="403"/>
      <c r="M463" s="404"/>
      <c r="N463" s="405"/>
      <c r="O463" s="406"/>
      <c r="P463" s="407"/>
      <c r="Q463" s="408"/>
      <c r="R463" s="409"/>
      <c r="S463" s="410"/>
      <c r="T463" s="411"/>
      <c r="U463" s="292"/>
    </row>
    <row r="464" spans="2:21" ht="14.1" customHeight="1">
      <c r="B464" s="292"/>
      <c r="C464" s="368">
        <v>451</v>
      </c>
      <c r="D464" s="719"/>
      <c r="E464" s="720"/>
      <c r="F464" s="720"/>
      <c r="G464" s="720"/>
      <c r="H464" s="720"/>
      <c r="I464" s="720"/>
      <c r="J464" s="721"/>
      <c r="K464" s="292"/>
      <c r="L464" s="403"/>
      <c r="M464" s="404"/>
      <c r="N464" s="405"/>
      <c r="O464" s="406"/>
      <c r="P464" s="407"/>
      <c r="Q464" s="408"/>
      <c r="R464" s="409"/>
      <c r="S464" s="410"/>
      <c r="T464" s="411"/>
      <c r="U464" s="292"/>
    </row>
    <row r="465" spans="2:21" ht="14.1" customHeight="1">
      <c r="B465" s="292"/>
      <c r="C465" s="368">
        <v>452</v>
      </c>
      <c r="D465" s="719"/>
      <c r="E465" s="720"/>
      <c r="F465" s="720"/>
      <c r="G465" s="720"/>
      <c r="H465" s="720"/>
      <c r="I465" s="720"/>
      <c r="J465" s="721"/>
      <c r="K465" s="292"/>
      <c r="L465" s="403"/>
      <c r="M465" s="404"/>
      <c r="N465" s="405"/>
      <c r="O465" s="406"/>
      <c r="P465" s="407"/>
      <c r="Q465" s="408"/>
      <c r="R465" s="409"/>
      <c r="S465" s="410"/>
      <c r="T465" s="411"/>
      <c r="U465" s="292"/>
    </row>
    <row r="466" spans="2:21" ht="14.1" customHeight="1">
      <c r="B466" s="292"/>
      <c r="C466" s="368">
        <v>453</v>
      </c>
      <c r="D466" s="719"/>
      <c r="E466" s="720"/>
      <c r="F466" s="720"/>
      <c r="G466" s="720"/>
      <c r="H466" s="720"/>
      <c r="I466" s="720"/>
      <c r="J466" s="721"/>
      <c r="K466" s="292"/>
      <c r="L466" s="403"/>
      <c r="M466" s="404"/>
      <c r="N466" s="405"/>
      <c r="O466" s="406"/>
      <c r="P466" s="407"/>
      <c r="Q466" s="408"/>
      <c r="R466" s="409"/>
      <c r="S466" s="410"/>
      <c r="T466" s="411"/>
      <c r="U466" s="292"/>
    </row>
    <row r="467" spans="2:21" ht="14.1" customHeight="1">
      <c r="B467" s="292"/>
      <c r="C467" s="368">
        <v>454</v>
      </c>
      <c r="D467" s="719"/>
      <c r="E467" s="720"/>
      <c r="F467" s="720"/>
      <c r="G467" s="720"/>
      <c r="H467" s="720"/>
      <c r="I467" s="720"/>
      <c r="J467" s="721"/>
      <c r="K467" s="292"/>
      <c r="L467" s="403"/>
      <c r="M467" s="404"/>
      <c r="N467" s="405"/>
      <c r="O467" s="406"/>
      <c r="P467" s="407"/>
      <c r="Q467" s="408"/>
      <c r="R467" s="409"/>
      <c r="S467" s="410"/>
      <c r="T467" s="411"/>
      <c r="U467" s="292"/>
    </row>
    <row r="468" spans="2:21" ht="14.1" customHeight="1">
      <c r="B468" s="292"/>
      <c r="C468" s="368">
        <v>455</v>
      </c>
      <c r="D468" s="719"/>
      <c r="E468" s="720"/>
      <c r="F468" s="720"/>
      <c r="G468" s="720"/>
      <c r="H468" s="720"/>
      <c r="I468" s="720"/>
      <c r="J468" s="721"/>
      <c r="K468" s="292"/>
      <c r="L468" s="403"/>
      <c r="M468" s="404"/>
      <c r="N468" s="405"/>
      <c r="O468" s="406"/>
      <c r="P468" s="407"/>
      <c r="Q468" s="408"/>
      <c r="R468" s="409"/>
      <c r="S468" s="410"/>
      <c r="T468" s="411"/>
      <c r="U468" s="292"/>
    </row>
    <row r="469" spans="2:21" ht="14.1" customHeight="1">
      <c r="B469" s="292"/>
      <c r="C469" s="368">
        <v>456</v>
      </c>
      <c r="D469" s="719"/>
      <c r="E469" s="720"/>
      <c r="F469" s="720"/>
      <c r="G469" s="720"/>
      <c r="H469" s="720"/>
      <c r="I469" s="720"/>
      <c r="J469" s="721"/>
      <c r="K469" s="292"/>
      <c r="L469" s="403"/>
      <c r="M469" s="404"/>
      <c r="N469" s="405"/>
      <c r="O469" s="406"/>
      <c r="P469" s="407"/>
      <c r="Q469" s="408"/>
      <c r="R469" s="409"/>
      <c r="S469" s="410"/>
      <c r="T469" s="411"/>
      <c r="U469" s="292"/>
    </row>
    <row r="470" spans="2:21" ht="14.1" customHeight="1">
      <c r="B470" s="292"/>
      <c r="C470" s="368">
        <v>457</v>
      </c>
      <c r="D470" s="719"/>
      <c r="E470" s="720"/>
      <c r="F470" s="720"/>
      <c r="G470" s="720"/>
      <c r="H470" s="720"/>
      <c r="I470" s="720"/>
      <c r="J470" s="721"/>
      <c r="K470" s="292"/>
      <c r="L470" s="403"/>
      <c r="M470" s="404"/>
      <c r="N470" s="405"/>
      <c r="O470" s="406"/>
      <c r="P470" s="407"/>
      <c r="Q470" s="408"/>
      <c r="R470" s="409"/>
      <c r="S470" s="410"/>
      <c r="T470" s="411"/>
      <c r="U470" s="292"/>
    </row>
    <row r="471" spans="2:21" ht="14.1" customHeight="1">
      <c r="B471" s="292"/>
      <c r="C471" s="368">
        <v>458</v>
      </c>
      <c r="D471" s="719"/>
      <c r="E471" s="720"/>
      <c r="F471" s="720"/>
      <c r="G471" s="720"/>
      <c r="H471" s="720"/>
      <c r="I471" s="720"/>
      <c r="J471" s="721"/>
      <c r="K471" s="292"/>
      <c r="L471" s="403"/>
      <c r="M471" s="404"/>
      <c r="N471" s="405"/>
      <c r="O471" s="406"/>
      <c r="P471" s="407"/>
      <c r="Q471" s="408"/>
      <c r="R471" s="409"/>
      <c r="S471" s="410"/>
      <c r="T471" s="411"/>
      <c r="U471" s="292"/>
    </row>
    <row r="472" spans="2:21" ht="14.1" customHeight="1">
      <c r="B472" s="292"/>
      <c r="C472" s="368">
        <v>459</v>
      </c>
      <c r="D472" s="719"/>
      <c r="E472" s="720"/>
      <c r="F472" s="720"/>
      <c r="G472" s="720"/>
      <c r="H472" s="720"/>
      <c r="I472" s="720"/>
      <c r="J472" s="721"/>
      <c r="K472" s="292"/>
      <c r="L472" s="403"/>
      <c r="M472" s="404"/>
      <c r="N472" s="405"/>
      <c r="O472" s="406"/>
      <c r="P472" s="407"/>
      <c r="Q472" s="408"/>
      <c r="R472" s="409"/>
      <c r="S472" s="410"/>
      <c r="T472" s="411"/>
      <c r="U472" s="292"/>
    </row>
    <row r="473" spans="2:21" ht="14.1" customHeight="1">
      <c r="B473" s="292"/>
      <c r="C473" s="368">
        <v>460</v>
      </c>
      <c r="D473" s="719"/>
      <c r="E473" s="720"/>
      <c r="F473" s="720"/>
      <c r="G473" s="720"/>
      <c r="H473" s="720"/>
      <c r="I473" s="720"/>
      <c r="J473" s="721"/>
      <c r="K473" s="292"/>
      <c r="L473" s="403"/>
      <c r="M473" s="404"/>
      <c r="N473" s="405"/>
      <c r="O473" s="406"/>
      <c r="P473" s="407"/>
      <c r="Q473" s="408"/>
      <c r="R473" s="409"/>
      <c r="S473" s="410"/>
      <c r="T473" s="411"/>
      <c r="U473" s="292"/>
    </row>
    <row r="474" spans="2:21" ht="14.1" customHeight="1">
      <c r="B474" s="292"/>
      <c r="C474" s="368">
        <v>461</v>
      </c>
      <c r="D474" s="719"/>
      <c r="E474" s="720"/>
      <c r="F474" s="720"/>
      <c r="G474" s="720"/>
      <c r="H474" s="720"/>
      <c r="I474" s="720"/>
      <c r="J474" s="721"/>
      <c r="K474" s="292"/>
      <c r="L474" s="403"/>
      <c r="M474" s="404"/>
      <c r="N474" s="405"/>
      <c r="O474" s="406"/>
      <c r="P474" s="407"/>
      <c r="Q474" s="408"/>
      <c r="R474" s="409"/>
      <c r="S474" s="410"/>
      <c r="T474" s="411"/>
      <c r="U474" s="292"/>
    </row>
    <row r="475" spans="2:21" ht="14.1" customHeight="1">
      <c r="B475" s="292"/>
      <c r="C475" s="368">
        <v>462</v>
      </c>
      <c r="D475" s="719"/>
      <c r="E475" s="720"/>
      <c r="F475" s="720"/>
      <c r="G475" s="720"/>
      <c r="H475" s="720"/>
      <c r="I475" s="720"/>
      <c r="J475" s="721"/>
      <c r="K475" s="292"/>
      <c r="L475" s="403"/>
      <c r="M475" s="404"/>
      <c r="N475" s="405"/>
      <c r="O475" s="406"/>
      <c r="P475" s="407"/>
      <c r="Q475" s="408"/>
      <c r="R475" s="409"/>
      <c r="S475" s="410"/>
      <c r="T475" s="411"/>
      <c r="U475" s="292"/>
    </row>
    <row r="476" spans="2:21" ht="14.1" customHeight="1">
      <c r="B476" s="292"/>
      <c r="C476" s="368">
        <v>463</v>
      </c>
      <c r="D476" s="719"/>
      <c r="E476" s="720"/>
      <c r="F476" s="720"/>
      <c r="G476" s="720"/>
      <c r="H476" s="720"/>
      <c r="I476" s="720"/>
      <c r="J476" s="721"/>
      <c r="K476" s="292"/>
      <c r="L476" s="403"/>
      <c r="M476" s="404"/>
      <c r="N476" s="405"/>
      <c r="O476" s="406"/>
      <c r="P476" s="407"/>
      <c r="Q476" s="408"/>
      <c r="R476" s="409"/>
      <c r="S476" s="410"/>
      <c r="T476" s="411"/>
      <c r="U476" s="292"/>
    </row>
    <row r="477" spans="2:21" ht="14.1" customHeight="1">
      <c r="B477" s="292"/>
      <c r="C477" s="368">
        <v>464</v>
      </c>
      <c r="D477" s="719"/>
      <c r="E477" s="720"/>
      <c r="F477" s="720"/>
      <c r="G477" s="720"/>
      <c r="H477" s="720"/>
      <c r="I477" s="720"/>
      <c r="J477" s="721"/>
      <c r="K477" s="292"/>
      <c r="L477" s="403"/>
      <c r="M477" s="404"/>
      <c r="N477" s="405"/>
      <c r="O477" s="406"/>
      <c r="P477" s="407"/>
      <c r="Q477" s="408"/>
      <c r="R477" s="409"/>
      <c r="S477" s="410"/>
      <c r="T477" s="411"/>
      <c r="U477" s="292"/>
    </row>
    <row r="478" spans="2:21" ht="14.1" customHeight="1">
      <c r="B478" s="292"/>
      <c r="C478" s="368">
        <v>465</v>
      </c>
      <c r="D478" s="719"/>
      <c r="E478" s="720"/>
      <c r="F478" s="720"/>
      <c r="G478" s="720"/>
      <c r="H478" s="720"/>
      <c r="I478" s="720"/>
      <c r="J478" s="721"/>
      <c r="K478" s="292"/>
      <c r="L478" s="403"/>
      <c r="M478" s="404"/>
      <c r="N478" s="405"/>
      <c r="O478" s="406"/>
      <c r="P478" s="407"/>
      <c r="Q478" s="408"/>
      <c r="R478" s="409"/>
      <c r="S478" s="410"/>
      <c r="T478" s="411"/>
      <c r="U478" s="292"/>
    </row>
    <row r="479" spans="2:21" ht="14.1" customHeight="1">
      <c r="B479" s="292"/>
      <c r="C479" s="368">
        <v>466</v>
      </c>
      <c r="D479" s="719"/>
      <c r="E479" s="720"/>
      <c r="F479" s="720"/>
      <c r="G479" s="720"/>
      <c r="H479" s="720"/>
      <c r="I479" s="720"/>
      <c r="J479" s="721"/>
      <c r="K479" s="292"/>
      <c r="L479" s="403"/>
      <c r="M479" s="404"/>
      <c r="N479" s="405"/>
      <c r="O479" s="406"/>
      <c r="P479" s="407"/>
      <c r="Q479" s="408"/>
      <c r="R479" s="409"/>
      <c r="S479" s="410"/>
      <c r="T479" s="411"/>
      <c r="U479" s="292"/>
    </row>
    <row r="480" spans="2:21" ht="14.1" customHeight="1">
      <c r="B480" s="292"/>
      <c r="C480" s="368">
        <v>467</v>
      </c>
      <c r="D480" s="719"/>
      <c r="E480" s="720"/>
      <c r="F480" s="720"/>
      <c r="G480" s="720"/>
      <c r="H480" s="720"/>
      <c r="I480" s="720"/>
      <c r="J480" s="721"/>
      <c r="K480" s="292"/>
      <c r="L480" s="403"/>
      <c r="M480" s="404"/>
      <c r="N480" s="405"/>
      <c r="O480" s="406"/>
      <c r="P480" s="407"/>
      <c r="Q480" s="408"/>
      <c r="R480" s="409"/>
      <c r="S480" s="410"/>
      <c r="T480" s="411"/>
      <c r="U480" s="292"/>
    </row>
    <row r="481" spans="2:21" ht="14.1" customHeight="1">
      <c r="B481" s="292"/>
      <c r="C481" s="368">
        <v>468</v>
      </c>
      <c r="D481" s="719"/>
      <c r="E481" s="720"/>
      <c r="F481" s="720"/>
      <c r="G481" s="720"/>
      <c r="H481" s="720"/>
      <c r="I481" s="720"/>
      <c r="J481" s="721"/>
      <c r="K481" s="292"/>
      <c r="L481" s="403"/>
      <c r="M481" s="404"/>
      <c r="N481" s="405"/>
      <c r="O481" s="406"/>
      <c r="P481" s="407"/>
      <c r="Q481" s="408"/>
      <c r="R481" s="409"/>
      <c r="S481" s="410"/>
      <c r="T481" s="411"/>
      <c r="U481" s="292"/>
    </row>
    <row r="482" spans="2:21" ht="14.1" customHeight="1">
      <c r="B482" s="292"/>
      <c r="C482" s="368">
        <v>469</v>
      </c>
      <c r="D482" s="719"/>
      <c r="E482" s="720"/>
      <c r="F482" s="720"/>
      <c r="G482" s="720"/>
      <c r="H482" s="720"/>
      <c r="I482" s="720"/>
      <c r="J482" s="721"/>
      <c r="K482" s="292"/>
      <c r="L482" s="403"/>
      <c r="M482" s="404"/>
      <c r="N482" s="405"/>
      <c r="O482" s="406"/>
      <c r="P482" s="407"/>
      <c r="Q482" s="408"/>
      <c r="R482" s="409"/>
      <c r="S482" s="410"/>
      <c r="T482" s="411"/>
      <c r="U482" s="292"/>
    </row>
    <row r="483" spans="2:21" ht="14.1" customHeight="1">
      <c r="B483" s="292"/>
      <c r="C483" s="368">
        <v>470</v>
      </c>
      <c r="D483" s="719"/>
      <c r="E483" s="720"/>
      <c r="F483" s="720"/>
      <c r="G483" s="720"/>
      <c r="H483" s="720"/>
      <c r="I483" s="720"/>
      <c r="J483" s="721"/>
      <c r="K483" s="292"/>
      <c r="L483" s="403"/>
      <c r="M483" s="404"/>
      <c r="N483" s="405"/>
      <c r="O483" s="406"/>
      <c r="P483" s="407"/>
      <c r="Q483" s="408"/>
      <c r="R483" s="409"/>
      <c r="S483" s="410"/>
      <c r="T483" s="411"/>
      <c r="U483" s="292"/>
    </row>
    <row r="484" spans="2:21" ht="14.1" customHeight="1">
      <c r="B484" s="292"/>
      <c r="C484" s="368">
        <v>471</v>
      </c>
      <c r="D484" s="719"/>
      <c r="E484" s="720"/>
      <c r="F484" s="720"/>
      <c r="G484" s="720"/>
      <c r="H484" s="720"/>
      <c r="I484" s="720"/>
      <c r="J484" s="721"/>
      <c r="K484" s="292"/>
      <c r="L484" s="403"/>
      <c r="M484" s="404"/>
      <c r="N484" s="405"/>
      <c r="O484" s="406"/>
      <c r="P484" s="407"/>
      <c r="Q484" s="408"/>
      <c r="R484" s="409"/>
      <c r="S484" s="410"/>
      <c r="T484" s="411"/>
      <c r="U484" s="292"/>
    </row>
    <row r="485" spans="2:21" ht="14.1" customHeight="1">
      <c r="B485" s="292"/>
      <c r="C485" s="368">
        <v>472</v>
      </c>
      <c r="D485" s="719"/>
      <c r="E485" s="720"/>
      <c r="F485" s="720"/>
      <c r="G485" s="720"/>
      <c r="H485" s="720"/>
      <c r="I485" s="720"/>
      <c r="J485" s="721"/>
      <c r="K485" s="292"/>
      <c r="L485" s="403"/>
      <c r="M485" s="404"/>
      <c r="N485" s="405"/>
      <c r="O485" s="406"/>
      <c r="P485" s="407"/>
      <c r="Q485" s="408"/>
      <c r="R485" s="409"/>
      <c r="S485" s="410"/>
      <c r="T485" s="411"/>
      <c r="U485" s="292"/>
    </row>
    <row r="486" spans="2:21" ht="14.1" customHeight="1">
      <c r="B486" s="292"/>
      <c r="C486" s="368">
        <v>473</v>
      </c>
      <c r="D486" s="719"/>
      <c r="E486" s="720"/>
      <c r="F486" s="720"/>
      <c r="G486" s="720"/>
      <c r="H486" s="720"/>
      <c r="I486" s="720"/>
      <c r="J486" s="721"/>
      <c r="K486" s="292"/>
      <c r="L486" s="403"/>
      <c r="M486" s="404"/>
      <c r="N486" s="405"/>
      <c r="O486" s="406"/>
      <c r="P486" s="407"/>
      <c r="Q486" s="408"/>
      <c r="R486" s="409"/>
      <c r="S486" s="410"/>
      <c r="T486" s="411"/>
      <c r="U486" s="292"/>
    </row>
    <row r="487" spans="2:21" ht="14.1" customHeight="1">
      <c r="B487" s="292"/>
      <c r="C487" s="368">
        <v>474</v>
      </c>
      <c r="D487" s="719"/>
      <c r="E487" s="720"/>
      <c r="F487" s="720"/>
      <c r="G487" s="720"/>
      <c r="H487" s="720"/>
      <c r="I487" s="720"/>
      <c r="J487" s="721"/>
      <c r="K487" s="292"/>
      <c r="L487" s="403"/>
      <c r="M487" s="404"/>
      <c r="N487" s="405"/>
      <c r="O487" s="406"/>
      <c r="P487" s="407"/>
      <c r="Q487" s="408"/>
      <c r="R487" s="409"/>
      <c r="S487" s="410"/>
      <c r="T487" s="411"/>
      <c r="U487" s="292"/>
    </row>
    <row r="488" spans="2:21" ht="14.1" customHeight="1">
      <c r="B488" s="292"/>
      <c r="C488" s="368">
        <v>475</v>
      </c>
      <c r="D488" s="719"/>
      <c r="E488" s="720"/>
      <c r="F488" s="720"/>
      <c r="G488" s="720"/>
      <c r="H488" s="720"/>
      <c r="I488" s="720"/>
      <c r="J488" s="721"/>
      <c r="K488" s="292"/>
      <c r="L488" s="403"/>
      <c r="M488" s="404"/>
      <c r="N488" s="405"/>
      <c r="O488" s="406"/>
      <c r="P488" s="407"/>
      <c r="Q488" s="408"/>
      <c r="R488" s="409"/>
      <c r="S488" s="410"/>
      <c r="T488" s="411"/>
      <c r="U488" s="292"/>
    </row>
    <row r="489" spans="2:21" ht="14.1" customHeight="1">
      <c r="B489" s="292"/>
      <c r="C489" s="368">
        <v>476</v>
      </c>
      <c r="D489" s="719"/>
      <c r="E489" s="720"/>
      <c r="F489" s="720"/>
      <c r="G489" s="720"/>
      <c r="H489" s="720"/>
      <c r="I489" s="720"/>
      <c r="J489" s="721"/>
      <c r="K489" s="292"/>
      <c r="L489" s="403"/>
      <c r="M489" s="404"/>
      <c r="N489" s="405"/>
      <c r="O489" s="406"/>
      <c r="P489" s="407"/>
      <c r="Q489" s="408"/>
      <c r="R489" s="409"/>
      <c r="S489" s="410"/>
      <c r="T489" s="411"/>
      <c r="U489" s="292"/>
    </row>
    <row r="490" spans="2:21" ht="14.1" customHeight="1">
      <c r="B490" s="292"/>
      <c r="C490" s="368">
        <v>477</v>
      </c>
      <c r="D490" s="719"/>
      <c r="E490" s="720"/>
      <c r="F490" s="720"/>
      <c r="G490" s="720"/>
      <c r="H490" s="720"/>
      <c r="I490" s="720"/>
      <c r="J490" s="721"/>
      <c r="K490" s="292"/>
      <c r="L490" s="403"/>
      <c r="M490" s="404"/>
      <c r="N490" s="405"/>
      <c r="O490" s="406"/>
      <c r="P490" s="407"/>
      <c r="Q490" s="408"/>
      <c r="R490" s="409"/>
      <c r="S490" s="410"/>
      <c r="T490" s="411"/>
      <c r="U490" s="292"/>
    </row>
    <row r="491" spans="2:21" ht="14.1" customHeight="1">
      <c r="B491" s="292"/>
      <c r="C491" s="368">
        <v>478</v>
      </c>
      <c r="D491" s="719"/>
      <c r="E491" s="720"/>
      <c r="F491" s="720"/>
      <c r="G491" s="720"/>
      <c r="H491" s="720"/>
      <c r="I491" s="720"/>
      <c r="J491" s="721"/>
      <c r="K491" s="292"/>
      <c r="L491" s="403"/>
      <c r="M491" s="404"/>
      <c r="N491" s="405"/>
      <c r="O491" s="406"/>
      <c r="P491" s="407"/>
      <c r="Q491" s="408"/>
      <c r="R491" s="409"/>
      <c r="S491" s="410"/>
      <c r="T491" s="411"/>
      <c r="U491" s="292"/>
    </row>
    <row r="492" spans="2:21" ht="14.1" customHeight="1">
      <c r="B492" s="292"/>
      <c r="C492" s="368">
        <v>479</v>
      </c>
      <c r="D492" s="719"/>
      <c r="E492" s="720"/>
      <c r="F492" s="720"/>
      <c r="G492" s="720"/>
      <c r="H492" s="720"/>
      <c r="I492" s="720"/>
      <c r="J492" s="721"/>
      <c r="K492" s="292"/>
      <c r="L492" s="403"/>
      <c r="M492" s="404"/>
      <c r="N492" s="405"/>
      <c r="O492" s="406"/>
      <c r="P492" s="407"/>
      <c r="Q492" s="408"/>
      <c r="R492" s="409"/>
      <c r="S492" s="410"/>
      <c r="T492" s="411"/>
      <c r="U492" s="292"/>
    </row>
    <row r="493" spans="2:21" ht="14.1" customHeight="1">
      <c r="B493" s="292"/>
      <c r="C493" s="368">
        <v>480</v>
      </c>
      <c r="D493" s="719"/>
      <c r="E493" s="720"/>
      <c r="F493" s="720"/>
      <c r="G493" s="720"/>
      <c r="H493" s="720"/>
      <c r="I493" s="720"/>
      <c r="J493" s="721"/>
      <c r="K493" s="292"/>
      <c r="L493" s="403"/>
      <c r="M493" s="404"/>
      <c r="N493" s="405"/>
      <c r="O493" s="406"/>
      <c r="P493" s="407"/>
      <c r="Q493" s="408"/>
      <c r="R493" s="409"/>
      <c r="S493" s="410"/>
      <c r="T493" s="411"/>
      <c r="U493" s="292"/>
    </row>
    <row r="494" spans="2:21" ht="14.1" customHeight="1">
      <c r="B494" s="292"/>
      <c r="C494" s="368">
        <v>481</v>
      </c>
      <c r="D494" s="719"/>
      <c r="E494" s="720"/>
      <c r="F494" s="720"/>
      <c r="G494" s="720"/>
      <c r="H494" s="720"/>
      <c r="I494" s="720"/>
      <c r="J494" s="721"/>
      <c r="K494" s="292"/>
      <c r="L494" s="403"/>
      <c r="M494" s="404"/>
      <c r="N494" s="405"/>
      <c r="O494" s="406"/>
      <c r="P494" s="407"/>
      <c r="Q494" s="408"/>
      <c r="R494" s="409"/>
      <c r="S494" s="410"/>
      <c r="T494" s="411"/>
      <c r="U494" s="292"/>
    </row>
    <row r="495" spans="2:21" ht="14.1" customHeight="1">
      <c r="B495" s="292"/>
      <c r="C495" s="368">
        <v>482</v>
      </c>
      <c r="D495" s="719"/>
      <c r="E495" s="720"/>
      <c r="F495" s="720"/>
      <c r="G495" s="720"/>
      <c r="H495" s="720"/>
      <c r="I495" s="720"/>
      <c r="J495" s="721"/>
      <c r="K495" s="292"/>
      <c r="L495" s="403"/>
      <c r="M495" s="404"/>
      <c r="N495" s="405"/>
      <c r="O495" s="406"/>
      <c r="P495" s="407"/>
      <c r="Q495" s="408"/>
      <c r="R495" s="409"/>
      <c r="S495" s="410"/>
      <c r="T495" s="411"/>
      <c r="U495" s="292"/>
    </row>
    <row r="496" spans="2:21" ht="14.1" customHeight="1">
      <c r="B496" s="292"/>
      <c r="C496" s="368">
        <v>483</v>
      </c>
      <c r="D496" s="719"/>
      <c r="E496" s="720"/>
      <c r="F496" s="720"/>
      <c r="G496" s="720"/>
      <c r="H496" s="720"/>
      <c r="I496" s="720"/>
      <c r="J496" s="721"/>
      <c r="K496" s="292"/>
      <c r="L496" s="403"/>
      <c r="M496" s="404"/>
      <c r="N496" s="405"/>
      <c r="O496" s="406"/>
      <c r="P496" s="407"/>
      <c r="Q496" s="408"/>
      <c r="R496" s="409"/>
      <c r="S496" s="410"/>
      <c r="T496" s="411"/>
      <c r="U496" s="292"/>
    </row>
    <row r="497" spans="2:21" ht="14.1" customHeight="1">
      <c r="B497" s="292"/>
      <c r="C497" s="368">
        <v>484</v>
      </c>
      <c r="D497" s="719"/>
      <c r="E497" s="720"/>
      <c r="F497" s="720"/>
      <c r="G497" s="720"/>
      <c r="H497" s="720"/>
      <c r="I497" s="720"/>
      <c r="J497" s="721"/>
      <c r="K497" s="292"/>
      <c r="L497" s="403"/>
      <c r="M497" s="404"/>
      <c r="N497" s="405"/>
      <c r="O497" s="406"/>
      <c r="P497" s="407"/>
      <c r="Q497" s="408"/>
      <c r="R497" s="409"/>
      <c r="S497" s="410"/>
      <c r="T497" s="411"/>
      <c r="U497" s="292"/>
    </row>
    <row r="498" spans="2:21" ht="14.1" customHeight="1">
      <c r="B498" s="292"/>
      <c r="C498" s="368">
        <v>485</v>
      </c>
      <c r="D498" s="719"/>
      <c r="E498" s="720"/>
      <c r="F498" s="720"/>
      <c r="G498" s="720"/>
      <c r="H498" s="720"/>
      <c r="I498" s="720"/>
      <c r="J498" s="721"/>
      <c r="K498" s="292"/>
      <c r="L498" s="403"/>
      <c r="M498" s="404"/>
      <c r="N498" s="405"/>
      <c r="O498" s="406"/>
      <c r="P498" s="407"/>
      <c r="Q498" s="408"/>
      <c r="R498" s="409"/>
      <c r="S498" s="410"/>
      <c r="T498" s="411"/>
      <c r="U498" s="292"/>
    </row>
    <row r="499" spans="2:21" ht="14.1" customHeight="1">
      <c r="B499" s="292"/>
      <c r="C499" s="368">
        <v>486</v>
      </c>
      <c r="D499" s="719"/>
      <c r="E499" s="720"/>
      <c r="F499" s="720"/>
      <c r="G499" s="720"/>
      <c r="H499" s="720"/>
      <c r="I499" s="720"/>
      <c r="J499" s="721"/>
      <c r="K499" s="292"/>
      <c r="L499" s="403"/>
      <c r="M499" s="404"/>
      <c r="N499" s="405"/>
      <c r="O499" s="406"/>
      <c r="P499" s="407"/>
      <c r="Q499" s="408"/>
      <c r="R499" s="409"/>
      <c r="S499" s="410"/>
      <c r="T499" s="411"/>
      <c r="U499" s="292"/>
    </row>
    <row r="500" spans="2:21" ht="14.1" customHeight="1">
      <c r="B500" s="292"/>
      <c r="C500" s="368">
        <v>487</v>
      </c>
      <c r="D500" s="719"/>
      <c r="E500" s="720"/>
      <c r="F500" s="720"/>
      <c r="G500" s="720"/>
      <c r="H500" s="720"/>
      <c r="I500" s="720"/>
      <c r="J500" s="721"/>
      <c r="K500" s="292"/>
      <c r="L500" s="403"/>
      <c r="M500" s="404"/>
      <c r="N500" s="405"/>
      <c r="O500" s="406"/>
      <c r="P500" s="407"/>
      <c r="Q500" s="408"/>
      <c r="R500" s="409"/>
      <c r="S500" s="410"/>
      <c r="T500" s="411"/>
      <c r="U500" s="292"/>
    </row>
    <row r="501" spans="2:21" ht="14.1" customHeight="1">
      <c r="B501" s="292"/>
      <c r="C501" s="368">
        <v>488</v>
      </c>
      <c r="D501" s="719"/>
      <c r="E501" s="720"/>
      <c r="F501" s="720"/>
      <c r="G501" s="720"/>
      <c r="H501" s="720"/>
      <c r="I501" s="720"/>
      <c r="J501" s="721"/>
      <c r="K501" s="292"/>
      <c r="L501" s="403"/>
      <c r="M501" s="404"/>
      <c r="N501" s="405"/>
      <c r="O501" s="406"/>
      <c r="P501" s="407"/>
      <c r="Q501" s="408"/>
      <c r="R501" s="409"/>
      <c r="S501" s="410"/>
      <c r="T501" s="411"/>
      <c r="U501" s="292"/>
    </row>
    <row r="502" spans="2:21" ht="14.1" customHeight="1">
      <c r="B502" s="292"/>
      <c r="C502" s="368">
        <v>489</v>
      </c>
      <c r="D502" s="719"/>
      <c r="E502" s="720"/>
      <c r="F502" s="720"/>
      <c r="G502" s="720"/>
      <c r="H502" s="720"/>
      <c r="I502" s="720"/>
      <c r="J502" s="721"/>
      <c r="K502" s="292"/>
      <c r="L502" s="403"/>
      <c r="M502" s="404"/>
      <c r="N502" s="405"/>
      <c r="O502" s="406"/>
      <c r="P502" s="407"/>
      <c r="Q502" s="408"/>
      <c r="R502" s="409"/>
      <c r="S502" s="410"/>
      <c r="T502" s="411"/>
      <c r="U502" s="292"/>
    </row>
    <row r="503" spans="2:21" ht="14.1" customHeight="1">
      <c r="B503" s="292"/>
      <c r="C503" s="368">
        <v>490</v>
      </c>
      <c r="D503" s="719"/>
      <c r="E503" s="720"/>
      <c r="F503" s="720"/>
      <c r="G503" s="720"/>
      <c r="H503" s="720"/>
      <c r="I503" s="720"/>
      <c r="J503" s="721"/>
      <c r="K503" s="292"/>
      <c r="L503" s="403"/>
      <c r="M503" s="404"/>
      <c r="N503" s="405"/>
      <c r="O503" s="406"/>
      <c r="P503" s="407"/>
      <c r="Q503" s="408"/>
      <c r="R503" s="409"/>
      <c r="S503" s="410"/>
      <c r="T503" s="411"/>
      <c r="U503" s="292"/>
    </row>
    <row r="504" spans="2:21" ht="14.1" customHeight="1">
      <c r="B504" s="292"/>
      <c r="C504" s="368">
        <v>491</v>
      </c>
      <c r="D504" s="719"/>
      <c r="E504" s="720"/>
      <c r="F504" s="720"/>
      <c r="G504" s="720"/>
      <c r="H504" s="720"/>
      <c r="I504" s="720"/>
      <c r="J504" s="721"/>
      <c r="K504" s="292"/>
      <c r="L504" s="403"/>
      <c r="M504" s="404"/>
      <c r="N504" s="405"/>
      <c r="O504" s="406"/>
      <c r="P504" s="407"/>
      <c r="Q504" s="408"/>
      <c r="R504" s="409"/>
      <c r="S504" s="410"/>
      <c r="T504" s="411"/>
      <c r="U504" s="292"/>
    </row>
    <row r="505" spans="2:21" ht="14.1" customHeight="1">
      <c r="B505" s="292"/>
      <c r="C505" s="368">
        <v>492</v>
      </c>
      <c r="D505" s="719"/>
      <c r="E505" s="720"/>
      <c r="F505" s="720"/>
      <c r="G505" s="720"/>
      <c r="H505" s="720"/>
      <c r="I505" s="720"/>
      <c r="J505" s="721"/>
      <c r="K505" s="292"/>
      <c r="L505" s="403"/>
      <c r="M505" s="404"/>
      <c r="N505" s="405"/>
      <c r="O505" s="406"/>
      <c r="P505" s="407"/>
      <c r="Q505" s="408"/>
      <c r="R505" s="409"/>
      <c r="S505" s="410"/>
      <c r="T505" s="411"/>
      <c r="U505" s="292"/>
    </row>
    <row r="506" spans="2:21" ht="14.1" customHeight="1">
      <c r="B506" s="292"/>
      <c r="C506" s="368">
        <v>493</v>
      </c>
      <c r="D506" s="719"/>
      <c r="E506" s="720"/>
      <c r="F506" s="720"/>
      <c r="G506" s="720"/>
      <c r="H506" s="720"/>
      <c r="I506" s="720"/>
      <c r="J506" s="721"/>
      <c r="K506" s="292"/>
      <c r="L506" s="403"/>
      <c r="M506" s="404"/>
      <c r="N506" s="405"/>
      <c r="O506" s="406"/>
      <c r="P506" s="407"/>
      <c r="Q506" s="408"/>
      <c r="R506" s="409"/>
      <c r="S506" s="410"/>
      <c r="T506" s="411"/>
      <c r="U506" s="292"/>
    </row>
    <row r="507" spans="2:21" ht="14.1" customHeight="1">
      <c r="B507" s="292"/>
      <c r="C507" s="368">
        <v>494</v>
      </c>
      <c r="D507" s="719"/>
      <c r="E507" s="720"/>
      <c r="F507" s="720"/>
      <c r="G507" s="720"/>
      <c r="H507" s="720"/>
      <c r="I507" s="720"/>
      <c r="J507" s="721"/>
      <c r="K507" s="292"/>
      <c r="L507" s="403"/>
      <c r="M507" s="404"/>
      <c r="N507" s="405"/>
      <c r="O507" s="406"/>
      <c r="P507" s="407"/>
      <c r="Q507" s="408"/>
      <c r="R507" s="409"/>
      <c r="S507" s="410"/>
      <c r="T507" s="411"/>
      <c r="U507" s="292"/>
    </row>
    <row r="508" spans="2:21" ht="14.1" customHeight="1">
      <c r="B508" s="292"/>
      <c r="C508" s="368">
        <v>495</v>
      </c>
      <c r="D508" s="719"/>
      <c r="E508" s="720"/>
      <c r="F508" s="720"/>
      <c r="G508" s="720"/>
      <c r="H508" s="720"/>
      <c r="I508" s="720"/>
      <c r="J508" s="721"/>
      <c r="K508" s="292"/>
      <c r="L508" s="403"/>
      <c r="M508" s="404"/>
      <c r="N508" s="405"/>
      <c r="O508" s="406"/>
      <c r="P508" s="407"/>
      <c r="Q508" s="408"/>
      <c r="R508" s="409"/>
      <c r="S508" s="410"/>
      <c r="T508" s="411"/>
      <c r="U508" s="292"/>
    </row>
    <row r="509" spans="2:21" ht="14.1" customHeight="1">
      <c r="B509" s="292"/>
      <c r="C509" s="368">
        <v>496</v>
      </c>
      <c r="D509" s="719"/>
      <c r="E509" s="720"/>
      <c r="F509" s="720"/>
      <c r="G509" s="720"/>
      <c r="H509" s="720"/>
      <c r="I509" s="720"/>
      <c r="J509" s="721"/>
      <c r="K509" s="292"/>
      <c r="L509" s="403"/>
      <c r="M509" s="404"/>
      <c r="N509" s="405"/>
      <c r="O509" s="406"/>
      <c r="P509" s="407"/>
      <c r="Q509" s="408"/>
      <c r="R509" s="409"/>
      <c r="S509" s="410"/>
      <c r="T509" s="411"/>
      <c r="U509" s="292"/>
    </row>
    <row r="510" spans="2:21" ht="14.1" customHeight="1">
      <c r="B510" s="292"/>
      <c r="C510" s="368">
        <v>497</v>
      </c>
      <c r="D510" s="719"/>
      <c r="E510" s="720"/>
      <c r="F510" s="720"/>
      <c r="G510" s="720"/>
      <c r="H510" s="720"/>
      <c r="I510" s="720"/>
      <c r="J510" s="721"/>
      <c r="K510" s="292"/>
      <c r="L510" s="403"/>
      <c r="M510" s="404"/>
      <c r="N510" s="405"/>
      <c r="O510" s="406"/>
      <c r="P510" s="407"/>
      <c r="Q510" s="408"/>
      <c r="R510" s="409"/>
      <c r="S510" s="410"/>
      <c r="T510" s="411"/>
      <c r="U510" s="292"/>
    </row>
    <row r="511" spans="2:21" ht="14.1" customHeight="1">
      <c r="B511" s="292"/>
      <c r="C511" s="368">
        <v>498</v>
      </c>
      <c r="D511" s="719"/>
      <c r="E511" s="720"/>
      <c r="F511" s="720"/>
      <c r="G511" s="720"/>
      <c r="H511" s="720"/>
      <c r="I511" s="720"/>
      <c r="J511" s="721"/>
      <c r="K511" s="292"/>
      <c r="L511" s="403"/>
      <c r="M511" s="404"/>
      <c r="N511" s="405"/>
      <c r="O511" s="406"/>
      <c r="P511" s="407"/>
      <c r="Q511" s="408"/>
      <c r="R511" s="409"/>
      <c r="S511" s="410"/>
      <c r="T511" s="411"/>
      <c r="U511" s="292"/>
    </row>
    <row r="512" spans="2:21" ht="14.1" customHeight="1">
      <c r="B512" s="292"/>
      <c r="C512" s="368">
        <v>499</v>
      </c>
      <c r="D512" s="719"/>
      <c r="E512" s="720"/>
      <c r="F512" s="720"/>
      <c r="G512" s="720"/>
      <c r="H512" s="720"/>
      <c r="I512" s="720"/>
      <c r="J512" s="721"/>
      <c r="K512" s="292"/>
      <c r="L512" s="403"/>
      <c r="M512" s="404"/>
      <c r="N512" s="405"/>
      <c r="O512" s="406"/>
      <c r="P512" s="407"/>
      <c r="Q512" s="408"/>
      <c r="R512" s="409"/>
      <c r="S512" s="410"/>
      <c r="T512" s="411"/>
      <c r="U512" s="292"/>
    </row>
    <row r="513" spans="2:21" ht="14.1" customHeight="1" thickBot="1">
      <c r="B513" s="292"/>
      <c r="C513" s="412">
        <v>500</v>
      </c>
      <c r="D513" s="753"/>
      <c r="E513" s="754"/>
      <c r="F513" s="754"/>
      <c r="G513" s="754"/>
      <c r="H513" s="754"/>
      <c r="I513" s="754"/>
      <c r="J513" s="755"/>
      <c r="K513" s="292"/>
      <c r="L513" s="413"/>
      <c r="M513" s="414"/>
      <c r="N513" s="415"/>
      <c r="O513" s="416"/>
      <c r="P513" s="417"/>
      <c r="Q513" s="418"/>
      <c r="R513" s="419"/>
      <c r="S513" s="420"/>
      <c r="T513" s="421"/>
      <c r="U513" s="292"/>
    </row>
    <row r="514" spans="2:21" ht="14.1" customHeight="1">
      <c r="B514" s="292"/>
      <c r="C514" s="292"/>
      <c r="D514" s="292"/>
      <c r="E514" s="292"/>
      <c r="F514" s="292"/>
      <c r="G514" s="292"/>
      <c r="H514" s="292"/>
      <c r="I514" s="292"/>
      <c r="J514" s="292"/>
      <c r="K514" s="292"/>
      <c r="L514" s="292"/>
      <c r="M514" s="292"/>
      <c r="N514" s="292"/>
      <c r="O514" s="292"/>
      <c r="P514" s="292"/>
      <c r="Q514" s="292"/>
      <c r="R514" s="292"/>
      <c r="S514" s="292"/>
      <c r="T514" s="292"/>
      <c r="U514" s="292"/>
    </row>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sheetData>
  <sheetProtection selectLockedCells="1" selectUnlockedCells="1"/>
  <mergeCells count="1139">
    <mergeCell ref="D512:J512"/>
    <mergeCell ref="D513:J513"/>
    <mergeCell ref="D506:J506"/>
    <mergeCell ref="D507:J507"/>
    <mergeCell ref="D508:J508"/>
    <mergeCell ref="D509:J509"/>
    <mergeCell ref="D510:J510"/>
    <mergeCell ref="D511:J511"/>
    <mergeCell ref="D500:J500"/>
    <mergeCell ref="D501:J501"/>
    <mergeCell ref="D502:J502"/>
    <mergeCell ref="D503:J503"/>
    <mergeCell ref="D504:J504"/>
    <mergeCell ref="D505:J505"/>
    <mergeCell ref="D494:J494"/>
    <mergeCell ref="D495:J495"/>
    <mergeCell ref="D496:J496"/>
    <mergeCell ref="D497:J497"/>
    <mergeCell ref="D498:J498"/>
    <mergeCell ref="D499:J499"/>
    <mergeCell ref="D488:J488"/>
    <mergeCell ref="D489:J489"/>
    <mergeCell ref="D490:J490"/>
    <mergeCell ref="D491:J491"/>
    <mergeCell ref="D492:J492"/>
    <mergeCell ref="D493:J493"/>
    <mergeCell ref="D482:J482"/>
    <mergeCell ref="D483:J483"/>
    <mergeCell ref="D484:J484"/>
    <mergeCell ref="D485:J485"/>
    <mergeCell ref="D486:J486"/>
    <mergeCell ref="D487:J487"/>
    <mergeCell ref="D476:J476"/>
    <mergeCell ref="D477:J477"/>
    <mergeCell ref="D478:J478"/>
    <mergeCell ref="D479:J479"/>
    <mergeCell ref="D480:J480"/>
    <mergeCell ref="D481:J481"/>
    <mergeCell ref="D470:J470"/>
    <mergeCell ref="D471:J471"/>
    <mergeCell ref="D472:J472"/>
    <mergeCell ref="D473:J473"/>
    <mergeCell ref="D474:J474"/>
    <mergeCell ref="D475:J475"/>
    <mergeCell ref="D464:J464"/>
    <mergeCell ref="D465:J465"/>
    <mergeCell ref="D466:J466"/>
    <mergeCell ref="D467:J467"/>
    <mergeCell ref="D468:J468"/>
    <mergeCell ref="D469:J469"/>
    <mergeCell ref="D458:J458"/>
    <mergeCell ref="D459:J459"/>
    <mergeCell ref="D460:J460"/>
    <mergeCell ref="D461:J461"/>
    <mergeCell ref="D462:J462"/>
    <mergeCell ref="D463:J463"/>
    <mergeCell ref="D452:J452"/>
    <mergeCell ref="D453:J453"/>
    <mergeCell ref="D454:J454"/>
    <mergeCell ref="D455:J455"/>
    <mergeCell ref="D456:J456"/>
    <mergeCell ref="D457:J457"/>
    <mergeCell ref="D446:J446"/>
    <mergeCell ref="D447:J447"/>
    <mergeCell ref="D448:J448"/>
    <mergeCell ref="D449:J449"/>
    <mergeCell ref="D450:J450"/>
    <mergeCell ref="D451:J451"/>
    <mergeCell ref="D440:J440"/>
    <mergeCell ref="D441:J441"/>
    <mergeCell ref="D442:J442"/>
    <mergeCell ref="D443:J443"/>
    <mergeCell ref="D444:J444"/>
    <mergeCell ref="D445:J445"/>
    <mergeCell ref="D434:J434"/>
    <mergeCell ref="D435:J435"/>
    <mergeCell ref="D436:J436"/>
    <mergeCell ref="D437:J437"/>
    <mergeCell ref="D438:J438"/>
    <mergeCell ref="D439:J439"/>
    <mergeCell ref="D428:J428"/>
    <mergeCell ref="D429:J429"/>
    <mergeCell ref="D430:J430"/>
    <mergeCell ref="D431:J431"/>
    <mergeCell ref="D432:J432"/>
    <mergeCell ref="D433:J433"/>
    <mergeCell ref="D422:J422"/>
    <mergeCell ref="D423:J423"/>
    <mergeCell ref="D424:J424"/>
    <mergeCell ref="D425:J425"/>
    <mergeCell ref="D426:J426"/>
    <mergeCell ref="D427:J427"/>
    <mergeCell ref="D416:J416"/>
    <mergeCell ref="D417:J417"/>
    <mergeCell ref="D418:J418"/>
    <mergeCell ref="D419:J419"/>
    <mergeCell ref="D420:J420"/>
    <mergeCell ref="D421:J421"/>
    <mergeCell ref="D410:J410"/>
    <mergeCell ref="D411:J411"/>
    <mergeCell ref="D412:J412"/>
    <mergeCell ref="D413:J413"/>
    <mergeCell ref="D414:J414"/>
    <mergeCell ref="D415:J415"/>
    <mergeCell ref="D404:J404"/>
    <mergeCell ref="D405:J405"/>
    <mergeCell ref="D406:J406"/>
    <mergeCell ref="D407:J407"/>
    <mergeCell ref="D408:J408"/>
    <mergeCell ref="D409:J409"/>
    <mergeCell ref="D398:J398"/>
    <mergeCell ref="D399:J399"/>
    <mergeCell ref="D400:J400"/>
    <mergeCell ref="D401:J401"/>
    <mergeCell ref="D402:J402"/>
    <mergeCell ref="D403:J403"/>
    <mergeCell ref="D392:J392"/>
    <mergeCell ref="D393:J393"/>
    <mergeCell ref="D394:J394"/>
    <mergeCell ref="D395:J395"/>
    <mergeCell ref="D396:J396"/>
    <mergeCell ref="D397:J397"/>
    <mergeCell ref="D386:J386"/>
    <mergeCell ref="D387:J387"/>
    <mergeCell ref="D388:J388"/>
    <mergeCell ref="D389:J389"/>
    <mergeCell ref="D390:J390"/>
    <mergeCell ref="D391:J391"/>
    <mergeCell ref="D380:J380"/>
    <mergeCell ref="D381:J381"/>
    <mergeCell ref="D382:J382"/>
    <mergeCell ref="D383:J383"/>
    <mergeCell ref="D384:J384"/>
    <mergeCell ref="D385:J385"/>
    <mergeCell ref="D374:J374"/>
    <mergeCell ref="D375:J375"/>
    <mergeCell ref="D376:J376"/>
    <mergeCell ref="D377:J377"/>
    <mergeCell ref="D378:J378"/>
    <mergeCell ref="D379:J379"/>
    <mergeCell ref="D368:J368"/>
    <mergeCell ref="D369:J369"/>
    <mergeCell ref="D370:J370"/>
    <mergeCell ref="D371:J371"/>
    <mergeCell ref="D372:J372"/>
    <mergeCell ref="D373:J373"/>
    <mergeCell ref="D362:J362"/>
    <mergeCell ref="D363:J363"/>
    <mergeCell ref="D364:J364"/>
    <mergeCell ref="D365:J365"/>
    <mergeCell ref="D366:J366"/>
    <mergeCell ref="D367:J367"/>
    <mergeCell ref="D356:J356"/>
    <mergeCell ref="D357:J357"/>
    <mergeCell ref="D358:J358"/>
    <mergeCell ref="D359:J359"/>
    <mergeCell ref="D360:J360"/>
    <mergeCell ref="D361:J361"/>
    <mergeCell ref="D350:J350"/>
    <mergeCell ref="D351:J351"/>
    <mergeCell ref="D352:J352"/>
    <mergeCell ref="D353:J353"/>
    <mergeCell ref="D354:J354"/>
    <mergeCell ref="D355:J355"/>
    <mergeCell ref="D344:J344"/>
    <mergeCell ref="D345:J345"/>
    <mergeCell ref="D346:J346"/>
    <mergeCell ref="D347:J347"/>
    <mergeCell ref="D348:J348"/>
    <mergeCell ref="D349:J349"/>
    <mergeCell ref="D338:J338"/>
    <mergeCell ref="D339:J339"/>
    <mergeCell ref="D340:J340"/>
    <mergeCell ref="D341:J341"/>
    <mergeCell ref="D342:J342"/>
    <mergeCell ref="D343:J343"/>
    <mergeCell ref="D332:J332"/>
    <mergeCell ref="D333:J333"/>
    <mergeCell ref="D334:J334"/>
    <mergeCell ref="D335:J335"/>
    <mergeCell ref="D336:J336"/>
    <mergeCell ref="D337:J337"/>
    <mergeCell ref="D326:J326"/>
    <mergeCell ref="D327:J327"/>
    <mergeCell ref="D328:J328"/>
    <mergeCell ref="D329:J329"/>
    <mergeCell ref="D330:J330"/>
    <mergeCell ref="D331:J331"/>
    <mergeCell ref="D320:J320"/>
    <mergeCell ref="D321:J321"/>
    <mergeCell ref="D322:J322"/>
    <mergeCell ref="D323:J323"/>
    <mergeCell ref="D324:J324"/>
    <mergeCell ref="D325:J325"/>
    <mergeCell ref="D314:J314"/>
    <mergeCell ref="D315:J315"/>
    <mergeCell ref="D316:J316"/>
    <mergeCell ref="D317:J317"/>
    <mergeCell ref="D318:J318"/>
    <mergeCell ref="D319:J319"/>
    <mergeCell ref="D308:J308"/>
    <mergeCell ref="D309:J309"/>
    <mergeCell ref="D310:J310"/>
    <mergeCell ref="D311:J311"/>
    <mergeCell ref="D312:J312"/>
    <mergeCell ref="D313:J313"/>
    <mergeCell ref="D302:J302"/>
    <mergeCell ref="D303:J303"/>
    <mergeCell ref="D304:J304"/>
    <mergeCell ref="D305:J305"/>
    <mergeCell ref="D306:J306"/>
    <mergeCell ref="D307:J307"/>
    <mergeCell ref="D296:J296"/>
    <mergeCell ref="D297:J297"/>
    <mergeCell ref="D298:J298"/>
    <mergeCell ref="D299:J299"/>
    <mergeCell ref="D300:J300"/>
    <mergeCell ref="D301:J301"/>
    <mergeCell ref="D290:J290"/>
    <mergeCell ref="D291:J291"/>
    <mergeCell ref="D292:J292"/>
    <mergeCell ref="D293:J293"/>
    <mergeCell ref="D294:J294"/>
    <mergeCell ref="D295:J295"/>
    <mergeCell ref="D284:J284"/>
    <mergeCell ref="D285:J285"/>
    <mergeCell ref="D286:J286"/>
    <mergeCell ref="D287:J287"/>
    <mergeCell ref="D288:J288"/>
    <mergeCell ref="D289:J289"/>
    <mergeCell ref="D278:J278"/>
    <mergeCell ref="D279:J279"/>
    <mergeCell ref="D280:J280"/>
    <mergeCell ref="D281:J281"/>
    <mergeCell ref="D282:J282"/>
    <mergeCell ref="D283:J283"/>
    <mergeCell ref="D272:J272"/>
    <mergeCell ref="D273:J273"/>
    <mergeCell ref="D274:J274"/>
    <mergeCell ref="D275:J275"/>
    <mergeCell ref="D276:J276"/>
    <mergeCell ref="D277:J277"/>
    <mergeCell ref="D266:J266"/>
    <mergeCell ref="D267:J267"/>
    <mergeCell ref="D268:J268"/>
    <mergeCell ref="D269:J269"/>
    <mergeCell ref="D270:J270"/>
    <mergeCell ref="D271:J271"/>
    <mergeCell ref="D260:J260"/>
    <mergeCell ref="D261:J261"/>
    <mergeCell ref="D262:J262"/>
    <mergeCell ref="D263:J263"/>
    <mergeCell ref="D264:J264"/>
    <mergeCell ref="D265:J265"/>
    <mergeCell ref="D254:J254"/>
    <mergeCell ref="D255:J255"/>
    <mergeCell ref="D256:J256"/>
    <mergeCell ref="D257:J257"/>
    <mergeCell ref="D258:J258"/>
    <mergeCell ref="D259:J259"/>
    <mergeCell ref="D248:J248"/>
    <mergeCell ref="D249:J249"/>
    <mergeCell ref="D250:J250"/>
    <mergeCell ref="D251:J251"/>
    <mergeCell ref="D252:J252"/>
    <mergeCell ref="D253:J253"/>
    <mergeCell ref="D242:J242"/>
    <mergeCell ref="D243:J243"/>
    <mergeCell ref="D244:J244"/>
    <mergeCell ref="D245:J245"/>
    <mergeCell ref="D246:J246"/>
    <mergeCell ref="D247:J247"/>
    <mergeCell ref="D236:J236"/>
    <mergeCell ref="D237:J237"/>
    <mergeCell ref="D238:J238"/>
    <mergeCell ref="D239:J239"/>
    <mergeCell ref="D240:J240"/>
    <mergeCell ref="D241:J241"/>
    <mergeCell ref="D230:J230"/>
    <mergeCell ref="D231:J231"/>
    <mergeCell ref="D232:J232"/>
    <mergeCell ref="D233:J233"/>
    <mergeCell ref="D234:J234"/>
    <mergeCell ref="D235:J235"/>
    <mergeCell ref="D224:J224"/>
    <mergeCell ref="D225:J225"/>
    <mergeCell ref="D226:J226"/>
    <mergeCell ref="D227:J227"/>
    <mergeCell ref="D228:J228"/>
    <mergeCell ref="D229:J229"/>
    <mergeCell ref="D218:J218"/>
    <mergeCell ref="D219:J219"/>
    <mergeCell ref="D220:J220"/>
    <mergeCell ref="D221:J221"/>
    <mergeCell ref="D222:J222"/>
    <mergeCell ref="D223:J223"/>
    <mergeCell ref="D212:J212"/>
    <mergeCell ref="D213:J213"/>
    <mergeCell ref="D214:J214"/>
    <mergeCell ref="D215:J215"/>
    <mergeCell ref="D216:J216"/>
    <mergeCell ref="D217:J217"/>
    <mergeCell ref="D206:J206"/>
    <mergeCell ref="D207:J207"/>
    <mergeCell ref="D208:J208"/>
    <mergeCell ref="D209:J209"/>
    <mergeCell ref="D210:J210"/>
    <mergeCell ref="D211:J211"/>
    <mergeCell ref="D200:J200"/>
    <mergeCell ref="D201:J201"/>
    <mergeCell ref="D202:J202"/>
    <mergeCell ref="D203:J203"/>
    <mergeCell ref="D204:J204"/>
    <mergeCell ref="D205:J205"/>
    <mergeCell ref="D194:J194"/>
    <mergeCell ref="D195:J195"/>
    <mergeCell ref="D196:J196"/>
    <mergeCell ref="D197:J197"/>
    <mergeCell ref="D198:J198"/>
    <mergeCell ref="D199:J199"/>
    <mergeCell ref="D188:J188"/>
    <mergeCell ref="D189:J189"/>
    <mergeCell ref="D190:J190"/>
    <mergeCell ref="D191:J191"/>
    <mergeCell ref="D192:J192"/>
    <mergeCell ref="D193:J193"/>
    <mergeCell ref="D182:J182"/>
    <mergeCell ref="D183:J183"/>
    <mergeCell ref="D184:J184"/>
    <mergeCell ref="D185:J185"/>
    <mergeCell ref="D186:J186"/>
    <mergeCell ref="D187:J187"/>
    <mergeCell ref="D176:J176"/>
    <mergeCell ref="D177:J177"/>
    <mergeCell ref="D178:J178"/>
    <mergeCell ref="D179:J179"/>
    <mergeCell ref="D180:J180"/>
    <mergeCell ref="D181:J181"/>
    <mergeCell ref="D170:J170"/>
    <mergeCell ref="D171:J171"/>
    <mergeCell ref="D172:J172"/>
    <mergeCell ref="D173:J173"/>
    <mergeCell ref="D174:J174"/>
    <mergeCell ref="D175:J175"/>
    <mergeCell ref="D164:J164"/>
    <mergeCell ref="D165:J165"/>
    <mergeCell ref="D166:J166"/>
    <mergeCell ref="D167:J167"/>
    <mergeCell ref="D168:J168"/>
    <mergeCell ref="D169:J169"/>
    <mergeCell ref="D158:J158"/>
    <mergeCell ref="D159:J159"/>
    <mergeCell ref="D160:J160"/>
    <mergeCell ref="D161:J161"/>
    <mergeCell ref="D162:J162"/>
    <mergeCell ref="D163:J163"/>
    <mergeCell ref="D152:J152"/>
    <mergeCell ref="D153:J153"/>
    <mergeCell ref="D154:J154"/>
    <mergeCell ref="D155:J155"/>
    <mergeCell ref="D156:J156"/>
    <mergeCell ref="D157:J157"/>
    <mergeCell ref="D146:J146"/>
    <mergeCell ref="D147:J147"/>
    <mergeCell ref="D148:J148"/>
    <mergeCell ref="D149:J149"/>
    <mergeCell ref="D150:J150"/>
    <mergeCell ref="D151:J151"/>
    <mergeCell ref="D140:J140"/>
    <mergeCell ref="D141:J141"/>
    <mergeCell ref="D142:J142"/>
    <mergeCell ref="D143:J143"/>
    <mergeCell ref="D144:J144"/>
    <mergeCell ref="D145:J145"/>
    <mergeCell ref="D134:J134"/>
    <mergeCell ref="D135:J135"/>
    <mergeCell ref="D136:J136"/>
    <mergeCell ref="D137:J137"/>
    <mergeCell ref="D138:J138"/>
    <mergeCell ref="D139:J139"/>
    <mergeCell ref="D128:J128"/>
    <mergeCell ref="D129:J129"/>
    <mergeCell ref="D130:J130"/>
    <mergeCell ref="D131:J131"/>
    <mergeCell ref="D132:J132"/>
    <mergeCell ref="D133:J133"/>
    <mergeCell ref="D122:J122"/>
    <mergeCell ref="D123:J123"/>
    <mergeCell ref="D124:J124"/>
    <mergeCell ref="D125:J125"/>
    <mergeCell ref="D126:J126"/>
    <mergeCell ref="D127:J127"/>
    <mergeCell ref="D116:J116"/>
    <mergeCell ref="D117:J117"/>
    <mergeCell ref="D118:J118"/>
    <mergeCell ref="D119:J119"/>
    <mergeCell ref="D120:J120"/>
    <mergeCell ref="D121:J121"/>
    <mergeCell ref="D110:J110"/>
    <mergeCell ref="D111:J111"/>
    <mergeCell ref="D112:J112"/>
    <mergeCell ref="D113:J113"/>
    <mergeCell ref="D114:J114"/>
    <mergeCell ref="D115:J115"/>
    <mergeCell ref="D104:J104"/>
    <mergeCell ref="D105:J105"/>
    <mergeCell ref="D106:J106"/>
    <mergeCell ref="D107:J107"/>
    <mergeCell ref="D108:J108"/>
    <mergeCell ref="D109:J109"/>
    <mergeCell ref="D98:J98"/>
    <mergeCell ref="D99:J99"/>
    <mergeCell ref="D100:J100"/>
    <mergeCell ref="D101:J101"/>
    <mergeCell ref="D102:J102"/>
    <mergeCell ref="D103:J103"/>
    <mergeCell ref="D92:J92"/>
    <mergeCell ref="D93:J93"/>
    <mergeCell ref="D94:J94"/>
    <mergeCell ref="D95:J95"/>
    <mergeCell ref="D96:J96"/>
    <mergeCell ref="D97:J97"/>
    <mergeCell ref="D86:J86"/>
    <mergeCell ref="D87:J87"/>
    <mergeCell ref="D88:J88"/>
    <mergeCell ref="D89:J89"/>
    <mergeCell ref="D90:J90"/>
    <mergeCell ref="D91:J91"/>
    <mergeCell ref="D80:J80"/>
    <mergeCell ref="D81:J81"/>
    <mergeCell ref="D82:J82"/>
    <mergeCell ref="D83:J83"/>
    <mergeCell ref="D84:J84"/>
    <mergeCell ref="D85:J85"/>
    <mergeCell ref="D74:J74"/>
    <mergeCell ref="D75:J75"/>
    <mergeCell ref="D76:J76"/>
    <mergeCell ref="D77:J77"/>
    <mergeCell ref="D78:J78"/>
    <mergeCell ref="D79:J79"/>
    <mergeCell ref="D68:J68"/>
    <mergeCell ref="D69:J69"/>
    <mergeCell ref="D70:J70"/>
    <mergeCell ref="D71:J71"/>
    <mergeCell ref="D72:J72"/>
    <mergeCell ref="D73:J73"/>
    <mergeCell ref="D62:J62"/>
    <mergeCell ref="D63:J63"/>
    <mergeCell ref="D64:J64"/>
    <mergeCell ref="D65:J65"/>
    <mergeCell ref="D66:J66"/>
    <mergeCell ref="D67:J67"/>
    <mergeCell ref="D56:J56"/>
    <mergeCell ref="D57:J57"/>
    <mergeCell ref="D58:J58"/>
    <mergeCell ref="D59:J59"/>
    <mergeCell ref="D60:J60"/>
    <mergeCell ref="D61:J61"/>
    <mergeCell ref="HL50:HL55"/>
    <mergeCell ref="D51:J51"/>
    <mergeCell ref="D52:J52"/>
    <mergeCell ref="D53:J53"/>
    <mergeCell ref="D54:J54"/>
    <mergeCell ref="D55:J55"/>
    <mergeCell ref="HF50:HF55"/>
    <mergeCell ref="HG50:HG55"/>
    <mergeCell ref="HH50:HH55"/>
    <mergeCell ref="HI50:HI55"/>
    <mergeCell ref="HJ50:HJ55"/>
    <mergeCell ref="HK50:HK55"/>
    <mergeCell ref="GZ50:GZ55"/>
    <mergeCell ref="HA50:HA55"/>
    <mergeCell ref="HB50:HB55"/>
    <mergeCell ref="HC50:HC55"/>
    <mergeCell ref="HD50:HD55"/>
    <mergeCell ref="HE50:HE55"/>
    <mergeCell ref="GT50:GT55"/>
    <mergeCell ref="GU50:GU55"/>
    <mergeCell ref="GV50:GV55"/>
    <mergeCell ref="GW50:GW55"/>
    <mergeCell ref="GX50:GX55"/>
    <mergeCell ref="GY50:GY55"/>
    <mergeCell ref="GN50:GN55"/>
    <mergeCell ref="GO50:GO55"/>
    <mergeCell ref="GP50:GP55"/>
    <mergeCell ref="GQ50:GQ55"/>
    <mergeCell ref="GR50:GR55"/>
    <mergeCell ref="GS50:GS55"/>
    <mergeCell ref="GH50:GH55"/>
    <mergeCell ref="GI50:GI55"/>
    <mergeCell ref="GJ50:GJ55"/>
    <mergeCell ref="GK50:GK55"/>
    <mergeCell ref="GL50:GL55"/>
    <mergeCell ref="GM50:GM55"/>
    <mergeCell ref="GB50:GB55"/>
    <mergeCell ref="GC50:GC55"/>
    <mergeCell ref="GD50:GD55"/>
    <mergeCell ref="GE50:GE55"/>
    <mergeCell ref="GF50:GF55"/>
    <mergeCell ref="GG50:GG55"/>
    <mergeCell ref="FV50:FV55"/>
    <mergeCell ref="FW50:FW55"/>
    <mergeCell ref="FX50:FX55"/>
    <mergeCell ref="FY50:FY55"/>
    <mergeCell ref="FZ50:FZ55"/>
    <mergeCell ref="GA50:GA55"/>
    <mergeCell ref="FP50:FP55"/>
    <mergeCell ref="FQ50:FQ55"/>
    <mergeCell ref="FR50:FR55"/>
    <mergeCell ref="FS50:FS55"/>
    <mergeCell ref="FT50:FT55"/>
    <mergeCell ref="FU50:FU55"/>
    <mergeCell ref="FJ50:FJ55"/>
    <mergeCell ref="FK50:FK55"/>
    <mergeCell ref="FL50:FL55"/>
    <mergeCell ref="FM50:FM55"/>
    <mergeCell ref="FN50:FN55"/>
    <mergeCell ref="FO50:FO55"/>
    <mergeCell ref="FD50:FD55"/>
    <mergeCell ref="FE50:FE55"/>
    <mergeCell ref="FF50:FF55"/>
    <mergeCell ref="FG50:FG55"/>
    <mergeCell ref="FH50:FH55"/>
    <mergeCell ref="FI50:FI55"/>
    <mergeCell ref="EX50:EX55"/>
    <mergeCell ref="EY50:EY55"/>
    <mergeCell ref="EZ50:EZ55"/>
    <mergeCell ref="FA50:FA55"/>
    <mergeCell ref="FB50:FB55"/>
    <mergeCell ref="FC50:FC55"/>
    <mergeCell ref="ER50:ER55"/>
    <mergeCell ref="ES50:ES55"/>
    <mergeCell ref="ET50:ET55"/>
    <mergeCell ref="EU50:EU55"/>
    <mergeCell ref="EV50:EV55"/>
    <mergeCell ref="EW50:EW55"/>
    <mergeCell ref="EL50:EL55"/>
    <mergeCell ref="EM50:EM55"/>
    <mergeCell ref="EN50:EN55"/>
    <mergeCell ref="EO50:EO55"/>
    <mergeCell ref="EP50:EP55"/>
    <mergeCell ref="EQ50:EQ55"/>
    <mergeCell ref="EF50:EF55"/>
    <mergeCell ref="EG50:EG55"/>
    <mergeCell ref="EH50:EH55"/>
    <mergeCell ref="EI50:EI55"/>
    <mergeCell ref="EJ50:EJ55"/>
    <mergeCell ref="EK50:EK55"/>
    <mergeCell ref="DZ50:DZ55"/>
    <mergeCell ref="EA50:EA55"/>
    <mergeCell ref="EB50:EB55"/>
    <mergeCell ref="EC50:EC55"/>
    <mergeCell ref="ED50:ED55"/>
    <mergeCell ref="EE50:EE55"/>
    <mergeCell ref="DT50:DT55"/>
    <mergeCell ref="DU50:DU55"/>
    <mergeCell ref="DV50:DV55"/>
    <mergeCell ref="DW50:DW55"/>
    <mergeCell ref="DX50:DX55"/>
    <mergeCell ref="DY50:DY55"/>
    <mergeCell ref="DN50:DN55"/>
    <mergeCell ref="DO50:DO55"/>
    <mergeCell ref="DP50:DP55"/>
    <mergeCell ref="DQ50:DQ55"/>
    <mergeCell ref="DR50:DR55"/>
    <mergeCell ref="DS50:DS55"/>
    <mergeCell ref="DH50:DH55"/>
    <mergeCell ref="DI50:DI55"/>
    <mergeCell ref="DJ50:DJ55"/>
    <mergeCell ref="DK50:DK55"/>
    <mergeCell ref="DL50:DL55"/>
    <mergeCell ref="DM50:DM55"/>
    <mergeCell ref="DB50:DB55"/>
    <mergeCell ref="DC50:DC55"/>
    <mergeCell ref="DD50:DD55"/>
    <mergeCell ref="DE50:DE55"/>
    <mergeCell ref="DF50:DF55"/>
    <mergeCell ref="DG50:DG55"/>
    <mergeCell ref="CV50:CV55"/>
    <mergeCell ref="CW50:CW55"/>
    <mergeCell ref="CX50:CX55"/>
    <mergeCell ref="CY50:CY55"/>
    <mergeCell ref="CZ50:CZ55"/>
    <mergeCell ref="DA50:DA55"/>
    <mergeCell ref="CP50:CP55"/>
    <mergeCell ref="CQ50:CQ55"/>
    <mergeCell ref="CR50:CR55"/>
    <mergeCell ref="CS50:CS55"/>
    <mergeCell ref="CT50:CT55"/>
    <mergeCell ref="CU50:CU55"/>
    <mergeCell ref="CJ50:CJ55"/>
    <mergeCell ref="CK50:CK55"/>
    <mergeCell ref="CL50:CL55"/>
    <mergeCell ref="CM50:CM55"/>
    <mergeCell ref="CN50:CN55"/>
    <mergeCell ref="CO50:CO55"/>
    <mergeCell ref="CD50:CD55"/>
    <mergeCell ref="CE50:CE55"/>
    <mergeCell ref="CF50:CF55"/>
    <mergeCell ref="CG50:CG55"/>
    <mergeCell ref="CH50:CH55"/>
    <mergeCell ref="CI50:CI55"/>
    <mergeCell ref="BX50:BX55"/>
    <mergeCell ref="BY50:BY55"/>
    <mergeCell ref="BZ50:BZ55"/>
    <mergeCell ref="CA50:CA55"/>
    <mergeCell ref="CB50:CB55"/>
    <mergeCell ref="CC50:CC55"/>
    <mergeCell ref="BR50:BR55"/>
    <mergeCell ref="BS50:BS55"/>
    <mergeCell ref="BT50:BT55"/>
    <mergeCell ref="BU50:BU55"/>
    <mergeCell ref="BV50:BV55"/>
    <mergeCell ref="BW50:BW55"/>
    <mergeCell ref="BL50:BL55"/>
    <mergeCell ref="BM50:BM55"/>
    <mergeCell ref="BN50:BN55"/>
    <mergeCell ref="BO50:BO55"/>
    <mergeCell ref="BP50:BP55"/>
    <mergeCell ref="BQ50:BQ55"/>
    <mergeCell ref="BF50:BF55"/>
    <mergeCell ref="BG50:BG55"/>
    <mergeCell ref="BH50:BH55"/>
    <mergeCell ref="BI50:BI55"/>
    <mergeCell ref="BJ50:BJ55"/>
    <mergeCell ref="BK50:BK55"/>
    <mergeCell ref="AZ50:AZ55"/>
    <mergeCell ref="BA50:BA55"/>
    <mergeCell ref="BB50:BB55"/>
    <mergeCell ref="BC50:BC55"/>
    <mergeCell ref="BD50:BD55"/>
    <mergeCell ref="BE50:BE55"/>
    <mergeCell ref="AT50:AT55"/>
    <mergeCell ref="AU50:AU55"/>
    <mergeCell ref="AV50:AV55"/>
    <mergeCell ref="AW50:AW55"/>
    <mergeCell ref="AX50:AX55"/>
    <mergeCell ref="AY50:AY55"/>
    <mergeCell ref="AN50:AN55"/>
    <mergeCell ref="AO50:AO55"/>
    <mergeCell ref="AP50:AP55"/>
    <mergeCell ref="AQ50:AQ55"/>
    <mergeCell ref="AR50:AR55"/>
    <mergeCell ref="AS50:AS55"/>
    <mergeCell ref="AH50:AH55"/>
    <mergeCell ref="AI50:AI55"/>
    <mergeCell ref="AJ50:AJ55"/>
    <mergeCell ref="AK50:AK55"/>
    <mergeCell ref="AL50:AL55"/>
    <mergeCell ref="AM50:AM55"/>
    <mergeCell ref="AB50:AB55"/>
    <mergeCell ref="AC50:AC55"/>
    <mergeCell ref="AD50:AD55"/>
    <mergeCell ref="AE50:AE55"/>
    <mergeCell ref="AF50:AF55"/>
    <mergeCell ref="AG50:AG55"/>
    <mergeCell ref="V50:V55"/>
    <mergeCell ref="W50:W55"/>
    <mergeCell ref="X50:X55"/>
    <mergeCell ref="Y50:Y55"/>
    <mergeCell ref="Z50:Z55"/>
    <mergeCell ref="AA50:AA55"/>
    <mergeCell ref="D46:J46"/>
    <mergeCell ref="D47:J47"/>
    <mergeCell ref="D48:J48"/>
    <mergeCell ref="D49:J49"/>
    <mergeCell ref="D50:J50"/>
    <mergeCell ref="U50:U55"/>
    <mergeCell ref="HG41:HG46"/>
    <mergeCell ref="HH41:HH46"/>
    <mergeCell ref="HI41:HI46"/>
    <mergeCell ref="HJ41:HJ46"/>
    <mergeCell ref="HK41:HK46"/>
    <mergeCell ref="HL41:HL46"/>
    <mergeCell ref="HA41:HA46"/>
    <mergeCell ref="HB41:HB46"/>
    <mergeCell ref="HC41:HC46"/>
    <mergeCell ref="HD41:HD46"/>
    <mergeCell ref="HE41:HE46"/>
    <mergeCell ref="HF41:HF46"/>
    <mergeCell ref="GU41:GU46"/>
    <mergeCell ref="GV41:GV46"/>
    <mergeCell ref="GW41:GW46"/>
    <mergeCell ref="GX41:GX46"/>
    <mergeCell ref="GY41:GY46"/>
    <mergeCell ref="GZ41:GZ46"/>
    <mergeCell ref="GO41:GO46"/>
    <mergeCell ref="GP41:GP46"/>
    <mergeCell ref="GQ41:GQ46"/>
    <mergeCell ref="GR41:GR46"/>
    <mergeCell ref="GS41:GS46"/>
    <mergeCell ref="GT41:GT46"/>
    <mergeCell ref="GI41:GI46"/>
    <mergeCell ref="GJ41:GJ46"/>
    <mergeCell ref="GK41:GK46"/>
    <mergeCell ref="GL41:GL46"/>
    <mergeCell ref="GM41:GM46"/>
    <mergeCell ref="GN41:GN46"/>
    <mergeCell ref="GC41:GC46"/>
    <mergeCell ref="GD41:GD46"/>
    <mergeCell ref="GE41:GE46"/>
    <mergeCell ref="GF41:GF46"/>
    <mergeCell ref="GG41:GG46"/>
    <mergeCell ref="GH41:GH46"/>
    <mergeCell ref="FW41:FW46"/>
    <mergeCell ref="FX41:FX46"/>
    <mergeCell ref="FY41:FY46"/>
    <mergeCell ref="FZ41:FZ46"/>
    <mergeCell ref="GA41:GA46"/>
    <mergeCell ref="GB41:GB46"/>
    <mergeCell ref="FQ41:FQ46"/>
    <mergeCell ref="FR41:FR46"/>
    <mergeCell ref="FS41:FS46"/>
    <mergeCell ref="FT41:FT46"/>
    <mergeCell ref="FU41:FU46"/>
    <mergeCell ref="FV41:FV46"/>
    <mergeCell ref="FK41:FK46"/>
    <mergeCell ref="FL41:FL46"/>
    <mergeCell ref="FM41:FM46"/>
    <mergeCell ref="FN41:FN46"/>
    <mergeCell ref="FO41:FO46"/>
    <mergeCell ref="FP41:FP46"/>
    <mergeCell ref="FE41:FE46"/>
    <mergeCell ref="FF41:FF46"/>
    <mergeCell ref="FG41:FG46"/>
    <mergeCell ref="FH41:FH46"/>
    <mergeCell ref="FI41:FI46"/>
    <mergeCell ref="FJ41:FJ46"/>
    <mergeCell ref="EY41:EY46"/>
    <mergeCell ref="EZ41:EZ46"/>
    <mergeCell ref="FA41:FA46"/>
    <mergeCell ref="FB41:FB46"/>
    <mergeCell ref="FC41:FC46"/>
    <mergeCell ref="FD41:FD46"/>
    <mergeCell ref="ES41:ES46"/>
    <mergeCell ref="ET41:ET46"/>
    <mergeCell ref="EU41:EU46"/>
    <mergeCell ref="EV41:EV46"/>
    <mergeCell ref="EW41:EW46"/>
    <mergeCell ref="EX41:EX46"/>
    <mergeCell ref="EM41:EM46"/>
    <mergeCell ref="EN41:EN46"/>
    <mergeCell ref="EO41:EO46"/>
    <mergeCell ref="EP41:EP46"/>
    <mergeCell ref="EQ41:EQ46"/>
    <mergeCell ref="ER41:ER46"/>
    <mergeCell ref="EG41:EG46"/>
    <mergeCell ref="EH41:EH46"/>
    <mergeCell ref="EI41:EI46"/>
    <mergeCell ref="EJ41:EJ46"/>
    <mergeCell ref="EK41:EK46"/>
    <mergeCell ref="EL41:EL46"/>
    <mergeCell ref="EA41:EA46"/>
    <mergeCell ref="EB41:EB46"/>
    <mergeCell ref="EC41:EC46"/>
    <mergeCell ref="ED41:ED46"/>
    <mergeCell ref="EE41:EE46"/>
    <mergeCell ref="EF41:EF46"/>
    <mergeCell ref="DU41:DU46"/>
    <mergeCell ref="DV41:DV46"/>
    <mergeCell ref="DW41:DW46"/>
    <mergeCell ref="DX41:DX46"/>
    <mergeCell ref="DY41:DY46"/>
    <mergeCell ref="DZ41:DZ46"/>
    <mergeCell ref="DO41:DO46"/>
    <mergeCell ref="DP41:DP46"/>
    <mergeCell ref="DQ41:DQ46"/>
    <mergeCell ref="DR41:DR46"/>
    <mergeCell ref="DS41:DS46"/>
    <mergeCell ref="DT41:DT46"/>
    <mergeCell ref="DI41:DI46"/>
    <mergeCell ref="DJ41:DJ46"/>
    <mergeCell ref="DK41:DK46"/>
    <mergeCell ref="DL41:DL46"/>
    <mergeCell ref="DM41:DM46"/>
    <mergeCell ref="DN41:DN46"/>
    <mergeCell ref="DC41:DC46"/>
    <mergeCell ref="DD41:DD46"/>
    <mergeCell ref="DE41:DE46"/>
    <mergeCell ref="DF41:DF46"/>
    <mergeCell ref="DG41:DG46"/>
    <mergeCell ref="DH41:DH46"/>
    <mergeCell ref="CW41:CW46"/>
    <mergeCell ref="CX41:CX46"/>
    <mergeCell ref="CY41:CY46"/>
    <mergeCell ref="CZ41:CZ46"/>
    <mergeCell ref="DA41:DA46"/>
    <mergeCell ref="DB41:DB46"/>
    <mergeCell ref="CQ41:CQ46"/>
    <mergeCell ref="CR41:CR46"/>
    <mergeCell ref="CS41:CS46"/>
    <mergeCell ref="CT41:CT46"/>
    <mergeCell ref="CU41:CU46"/>
    <mergeCell ref="CV41:CV46"/>
    <mergeCell ref="CK41:CK46"/>
    <mergeCell ref="CL41:CL46"/>
    <mergeCell ref="CM41:CM46"/>
    <mergeCell ref="CN41:CN46"/>
    <mergeCell ref="CO41:CO46"/>
    <mergeCell ref="CP41:CP46"/>
    <mergeCell ref="CE41:CE46"/>
    <mergeCell ref="CF41:CF46"/>
    <mergeCell ref="CG41:CG46"/>
    <mergeCell ref="CH41:CH46"/>
    <mergeCell ref="CI41:CI46"/>
    <mergeCell ref="CJ41:CJ46"/>
    <mergeCell ref="BY41:BY46"/>
    <mergeCell ref="BZ41:BZ46"/>
    <mergeCell ref="CA41:CA46"/>
    <mergeCell ref="CB41:CB46"/>
    <mergeCell ref="CC41:CC46"/>
    <mergeCell ref="CD41:CD46"/>
    <mergeCell ref="BS41:BS46"/>
    <mergeCell ref="BT41:BT46"/>
    <mergeCell ref="BU41:BU46"/>
    <mergeCell ref="BV41:BV46"/>
    <mergeCell ref="BW41:BW46"/>
    <mergeCell ref="BX41:BX46"/>
    <mergeCell ref="BM41:BM46"/>
    <mergeCell ref="BN41:BN46"/>
    <mergeCell ref="BO41:BO46"/>
    <mergeCell ref="BP41:BP46"/>
    <mergeCell ref="BQ41:BQ46"/>
    <mergeCell ref="BR41:BR46"/>
    <mergeCell ref="BG41:BG46"/>
    <mergeCell ref="BH41:BH46"/>
    <mergeCell ref="BI41:BI46"/>
    <mergeCell ref="BJ41:BJ46"/>
    <mergeCell ref="BK41:BK46"/>
    <mergeCell ref="BL41:BL46"/>
    <mergeCell ref="BA41:BA46"/>
    <mergeCell ref="BB41:BB46"/>
    <mergeCell ref="BC41:BC46"/>
    <mergeCell ref="BD41:BD46"/>
    <mergeCell ref="BE41:BE46"/>
    <mergeCell ref="BF41:BF46"/>
    <mergeCell ref="AU41:AU46"/>
    <mergeCell ref="AV41:AV46"/>
    <mergeCell ref="AW41:AW46"/>
    <mergeCell ref="AX41:AX46"/>
    <mergeCell ref="AY41:AY46"/>
    <mergeCell ref="AZ41:AZ46"/>
    <mergeCell ref="AO41:AO46"/>
    <mergeCell ref="AP41:AP46"/>
    <mergeCell ref="AQ41:AQ46"/>
    <mergeCell ref="AR41:AR46"/>
    <mergeCell ref="AS41:AS46"/>
    <mergeCell ref="AT41:AT46"/>
    <mergeCell ref="AI41:AI46"/>
    <mergeCell ref="AJ41:AJ46"/>
    <mergeCell ref="AK41:AK46"/>
    <mergeCell ref="AL41:AL46"/>
    <mergeCell ref="AM41:AM46"/>
    <mergeCell ref="AN41:AN46"/>
    <mergeCell ref="AC41:AC46"/>
    <mergeCell ref="AD41:AD46"/>
    <mergeCell ref="AE41:AE46"/>
    <mergeCell ref="AF41:AF46"/>
    <mergeCell ref="AG41:AG46"/>
    <mergeCell ref="AH41:AH46"/>
    <mergeCell ref="W41:W46"/>
    <mergeCell ref="X41:X46"/>
    <mergeCell ref="Y41:Y46"/>
    <mergeCell ref="Z41:Z46"/>
    <mergeCell ref="AA41:AA46"/>
    <mergeCell ref="AB41:AB46"/>
    <mergeCell ref="D38:J38"/>
    <mergeCell ref="D39:J39"/>
    <mergeCell ref="D40:J40"/>
    <mergeCell ref="D41:J41"/>
    <mergeCell ref="U41:U46"/>
    <mergeCell ref="V41:V46"/>
    <mergeCell ref="D42:J42"/>
    <mergeCell ref="D43:J43"/>
    <mergeCell ref="D44:J44"/>
    <mergeCell ref="D45:J45"/>
    <mergeCell ref="HI32:HI37"/>
    <mergeCell ref="HJ32:HJ37"/>
    <mergeCell ref="HK32:HK37"/>
    <mergeCell ref="HL32:HL37"/>
    <mergeCell ref="D33:J33"/>
    <mergeCell ref="D34:J34"/>
    <mergeCell ref="D35:J35"/>
    <mergeCell ref="D36:J36"/>
    <mergeCell ref="D37:J37"/>
    <mergeCell ref="HC32:HC37"/>
    <mergeCell ref="HD32:HD37"/>
    <mergeCell ref="HE32:HE37"/>
    <mergeCell ref="HF32:HF37"/>
    <mergeCell ref="HG32:HG37"/>
    <mergeCell ref="HH32:HH37"/>
    <mergeCell ref="GW32:GW37"/>
    <mergeCell ref="GX32:GX37"/>
    <mergeCell ref="GY32:GY37"/>
    <mergeCell ref="GZ32:GZ37"/>
    <mergeCell ref="HA32:HA37"/>
    <mergeCell ref="HB32:HB37"/>
    <mergeCell ref="GQ32:GQ37"/>
    <mergeCell ref="GR32:GR37"/>
    <mergeCell ref="GS32:GS37"/>
    <mergeCell ref="GT32:GT37"/>
    <mergeCell ref="GU32:GU37"/>
    <mergeCell ref="GV32:GV37"/>
    <mergeCell ref="GK32:GK37"/>
    <mergeCell ref="GL32:GL37"/>
    <mergeCell ref="GM32:GM37"/>
    <mergeCell ref="GN32:GN37"/>
    <mergeCell ref="GO32:GO37"/>
    <mergeCell ref="GP32:GP37"/>
    <mergeCell ref="GE32:GE37"/>
    <mergeCell ref="GF32:GF37"/>
    <mergeCell ref="GG32:GG37"/>
    <mergeCell ref="GH32:GH37"/>
    <mergeCell ref="GI32:GI37"/>
    <mergeCell ref="GJ32:GJ37"/>
    <mergeCell ref="FY32:FY37"/>
    <mergeCell ref="FZ32:FZ37"/>
    <mergeCell ref="GA32:GA37"/>
    <mergeCell ref="GB32:GB37"/>
    <mergeCell ref="GC32:GC37"/>
    <mergeCell ref="GD32:GD37"/>
    <mergeCell ref="FS32:FS37"/>
    <mergeCell ref="FT32:FT37"/>
    <mergeCell ref="FU32:FU37"/>
    <mergeCell ref="FV32:FV37"/>
    <mergeCell ref="FW32:FW37"/>
    <mergeCell ref="FX32:FX37"/>
    <mergeCell ref="FM32:FM37"/>
    <mergeCell ref="FN32:FN37"/>
    <mergeCell ref="FO32:FO37"/>
    <mergeCell ref="FP32:FP37"/>
    <mergeCell ref="FQ32:FQ37"/>
    <mergeCell ref="FR32:FR37"/>
    <mergeCell ref="FG32:FG37"/>
    <mergeCell ref="FH32:FH37"/>
    <mergeCell ref="FI32:FI37"/>
    <mergeCell ref="FJ32:FJ37"/>
    <mergeCell ref="FK32:FK37"/>
    <mergeCell ref="FL32:FL37"/>
    <mergeCell ref="FA32:FA37"/>
    <mergeCell ref="FB32:FB37"/>
    <mergeCell ref="FC32:FC37"/>
    <mergeCell ref="FD32:FD37"/>
    <mergeCell ref="FE32:FE37"/>
    <mergeCell ref="FF32:FF37"/>
    <mergeCell ref="EU32:EU37"/>
    <mergeCell ref="EV32:EV37"/>
    <mergeCell ref="EW32:EW37"/>
    <mergeCell ref="EX32:EX37"/>
    <mergeCell ref="EY32:EY37"/>
    <mergeCell ref="EZ32:EZ37"/>
    <mergeCell ref="EO32:EO37"/>
    <mergeCell ref="EP32:EP37"/>
    <mergeCell ref="EQ32:EQ37"/>
    <mergeCell ref="ER32:ER37"/>
    <mergeCell ref="ES32:ES37"/>
    <mergeCell ref="ET32:ET37"/>
    <mergeCell ref="EI32:EI37"/>
    <mergeCell ref="EJ32:EJ37"/>
    <mergeCell ref="EK32:EK37"/>
    <mergeCell ref="EL32:EL37"/>
    <mergeCell ref="EM32:EM37"/>
    <mergeCell ref="EN32:EN37"/>
    <mergeCell ref="EC32:EC37"/>
    <mergeCell ref="ED32:ED37"/>
    <mergeCell ref="EE32:EE37"/>
    <mergeCell ref="EF32:EF37"/>
    <mergeCell ref="EG32:EG37"/>
    <mergeCell ref="EH32:EH37"/>
    <mergeCell ref="DW32:DW37"/>
    <mergeCell ref="DX32:DX37"/>
    <mergeCell ref="DY32:DY37"/>
    <mergeCell ref="DZ32:DZ37"/>
    <mergeCell ref="EA32:EA37"/>
    <mergeCell ref="EB32:EB37"/>
    <mergeCell ref="DQ32:DQ37"/>
    <mergeCell ref="DR32:DR37"/>
    <mergeCell ref="DS32:DS37"/>
    <mergeCell ref="DT32:DT37"/>
    <mergeCell ref="DU32:DU37"/>
    <mergeCell ref="DV32:DV37"/>
    <mergeCell ref="DK32:DK37"/>
    <mergeCell ref="DL32:DL37"/>
    <mergeCell ref="DM32:DM37"/>
    <mergeCell ref="DN32:DN37"/>
    <mergeCell ref="DO32:DO37"/>
    <mergeCell ref="DP32:DP37"/>
    <mergeCell ref="DE32:DE37"/>
    <mergeCell ref="DF32:DF37"/>
    <mergeCell ref="DG32:DG37"/>
    <mergeCell ref="DH32:DH37"/>
    <mergeCell ref="DI32:DI37"/>
    <mergeCell ref="DJ32:DJ37"/>
    <mergeCell ref="CY32:CY37"/>
    <mergeCell ref="CZ32:CZ37"/>
    <mergeCell ref="DA32:DA37"/>
    <mergeCell ref="DB32:DB37"/>
    <mergeCell ref="DC32:DC37"/>
    <mergeCell ref="DD32:DD37"/>
    <mergeCell ref="CS32:CS37"/>
    <mergeCell ref="CT32:CT37"/>
    <mergeCell ref="CU32:CU37"/>
    <mergeCell ref="CV32:CV37"/>
    <mergeCell ref="CW32:CW37"/>
    <mergeCell ref="CX32:CX37"/>
    <mergeCell ref="CM32:CM37"/>
    <mergeCell ref="CN32:CN37"/>
    <mergeCell ref="CO32:CO37"/>
    <mergeCell ref="CP32:CP37"/>
    <mergeCell ref="CQ32:CQ37"/>
    <mergeCell ref="CR32:CR37"/>
    <mergeCell ref="CG32:CG37"/>
    <mergeCell ref="CH32:CH37"/>
    <mergeCell ref="CI32:CI37"/>
    <mergeCell ref="CJ32:CJ37"/>
    <mergeCell ref="CK32:CK37"/>
    <mergeCell ref="CL32:CL37"/>
    <mergeCell ref="CA32:CA37"/>
    <mergeCell ref="CB32:CB37"/>
    <mergeCell ref="CC32:CC37"/>
    <mergeCell ref="CD32:CD37"/>
    <mergeCell ref="CE32:CE37"/>
    <mergeCell ref="CF32:CF37"/>
    <mergeCell ref="BU32:BU37"/>
    <mergeCell ref="BV32:BV37"/>
    <mergeCell ref="BW32:BW37"/>
    <mergeCell ref="BX32:BX37"/>
    <mergeCell ref="BY32:BY37"/>
    <mergeCell ref="BZ32:BZ37"/>
    <mergeCell ref="BO32:BO37"/>
    <mergeCell ref="BP32:BP37"/>
    <mergeCell ref="BQ32:BQ37"/>
    <mergeCell ref="BR32:BR37"/>
    <mergeCell ref="BS32:BS37"/>
    <mergeCell ref="BT32:BT37"/>
    <mergeCell ref="BI32:BI37"/>
    <mergeCell ref="BJ32:BJ37"/>
    <mergeCell ref="BK32:BK37"/>
    <mergeCell ref="BL32:BL37"/>
    <mergeCell ref="BM32:BM37"/>
    <mergeCell ref="BN32:BN37"/>
    <mergeCell ref="BC32:BC37"/>
    <mergeCell ref="BD32:BD37"/>
    <mergeCell ref="BE32:BE37"/>
    <mergeCell ref="BF32:BF37"/>
    <mergeCell ref="BG32:BG37"/>
    <mergeCell ref="BH32:BH37"/>
    <mergeCell ref="AW32:AW37"/>
    <mergeCell ref="AX32:AX37"/>
    <mergeCell ref="AY32:AY37"/>
    <mergeCell ref="AZ32:AZ37"/>
    <mergeCell ref="BA32:BA37"/>
    <mergeCell ref="BB32:BB37"/>
    <mergeCell ref="AQ32:AQ37"/>
    <mergeCell ref="AR32:AR37"/>
    <mergeCell ref="AS32:AS37"/>
    <mergeCell ref="AT32:AT37"/>
    <mergeCell ref="AU32:AU37"/>
    <mergeCell ref="AV32:AV37"/>
    <mergeCell ref="AK32:AK37"/>
    <mergeCell ref="AL32:AL37"/>
    <mergeCell ref="AM32:AM37"/>
    <mergeCell ref="AN32:AN37"/>
    <mergeCell ref="AO32:AO37"/>
    <mergeCell ref="AP32:AP37"/>
    <mergeCell ref="AE32:AE37"/>
    <mergeCell ref="AF32:AF37"/>
    <mergeCell ref="AG32:AG37"/>
    <mergeCell ref="AH32:AH37"/>
    <mergeCell ref="AI32:AI37"/>
    <mergeCell ref="AJ32:AJ37"/>
    <mergeCell ref="Y32:Y37"/>
    <mergeCell ref="Z32:Z37"/>
    <mergeCell ref="AA32:AA37"/>
    <mergeCell ref="AB32:AB37"/>
    <mergeCell ref="AC32:AC37"/>
    <mergeCell ref="AD32:AD37"/>
    <mergeCell ref="D31:J31"/>
    <mergeCell ref="D32:J32"/>
    <mergeCell ref="U32:U37"/>
    <mergeCell ref="V32:V37"/>
    <mergeCell ref="W32:W37"/>
    <mergeCell ref="X32:X37"/>
    <mergeCell ref="D25:J25"/>
    <mergeCell ref="D26:J26"/>
    <mergeCell ref="D27:J27"/>
    <mergeCell ref="D28:J28"/>
    <mergeCell ref="D29:J29"/>
    <mergeCell ref="D30:J30"/>
    <mergeCell ref="D19:J19"/>
    <mergeCell ref="D20:J20"/>
    <mergeCell ref="D21:J21"/>
    <mergeCell ref="D22:J22"/>
    <mergeCell ref="D23:J23"/>
    <mergeCell ref="D24:J24"/>
    <mergeCell ref="D13:J13"/>
    <mergeCell ref="D14:J14"/>
    <mergeCell ref="D15:J15"/>
    <mergeCell ref="D16:J16"/>
    <mergeCell ref="D17:J17"/>
    <mergeCell ref="D18:J18"/>
    <mergeCell ref="D11:F11"/>
    <mergeCell ref="I11:J11"/>
    <mergeCell ref="K11:L11"/>
    <mergeCell ref="M11:N11"/>
    <mergeCell ref="O11:P11"/>
    <mergeCell ref="Q11:T11"/>
    <mergeCell ref="O9:O10"/>
    <mergeCell ref="R9:R10"/>
    <mergeCell ref="S9:T10"/>
    <mergeCell ref="D10:F10"/>
    <mergeCell ref="I10:J10"/>
    <mergeCell ref="K10:L10"/>
    <mergeCell ref="M10:N10"/>
    <mergeCell ref="I6:I7"/>
    <mergeCell ref="K6:K7"/>
    <mergeCell ref="M6:M7"/>
    <mergeCell ref="G8:H8"/>
    <mergeCell ref="I8:J9"/>
    <mergeCell ref="K8:L8"/>
    <mergeCell ref="M8:N8"/>
    <mergeCell ref="G9:H9"/>
    <mergeCell ref="K9:L9"/>
    <mergeCell ref="M9:N9"/>
    <mergeCell ref="C4:D4"/>
    <mergeCell ref="E4:F4"/>
    <mergeCell ref="G4:H4"/>
    <mergeCell ref="I4:I5"/>
    <mergeCell ref="K4:K5"/>
    <mergeCell ref="M4:M5"/>
    <mergeCell ref="C2:D2"/>
    <mergeCell ref="E2:F2"/>
    <mergeCell ref="G2:H2"/>
    <mergeCell ref="I2:I3"/>
    <mergeCell ref="K2:K3"/>
    <mergeCell ref="M2:M3"/>
    <mergeCell ref="C3:D3"/>
    <mergeCell ref="E3:F3"/>
    <mergeCell ref="G3:H3"/>
  </mergeCells>
  <phoneticPr fontId="54"/>
  <conditionalFormatting sqref="D14:D513">
    <cfRule type="expression" dxfId="5" priority="1">
      <formula>MOD(ROW(),2)=0</formula>
    </cfRule>
  </conditionalFormatting>
  <conditionalFormatting sqref="L14:L513">
    <cfRule type="expression" dxfId="4" priority="6">
      <formula>MOD(ROW(),2)=0</formula>
    </cfRule>
  </conditionalFormatting>
  <conditionalFormatting sqref="M14:N513">
    <cfRule type="expression" dxfId="3" priority="5">
      <formula>MOD(ROW(),2)=0</formula>
    </cfRule>
  </conditionalFormatting>
  <conditionalFormatting sqref="O14:P513">
    <cfRule type="expression" dxfId="2" priority="4">
      <formula>MOD(ROW(),2)=0</formula>
    </cfRule>
  </conditionalFormatting>
  <conditionalFormatting sqref="Q14:R513">
    <cfRule type="expression" dxfId="1" priority="3">
      <formula>MOD(ROW(),2)=0</formula>
    </cfRule>
  </conditionalFormatting>
  <conditionalFormatting sqref="S14:T513">
    <cfRule type="expression" dxfId="0" priority="2">
      <formula>MOD(ROW(),2)=0</formula>
    </cfRule>
  </conditionalFormatting>
  <dataValidations count="4">
    <dataValidation type="list" allowBlank="1" showInputMessage="1" showErrorMessage="1" sqref="K10:L11" xr:uid="{ACAA436F-B4B8-46DD-98FB-F01758C5190E}">
      <formula1>"-,制御異常,過負荷,聴覚異常,視覚異常,身体異常,能力異常,言語異常,記憶異常,精神異常,忘我"</formula1>
    </dataValidation>
    <dataValidation operator="equal" allowBlank="1" showErrorMessage="1" sqref="G10:G11" xr:uid="{D73D0B56-CA22-413E-B01F-320AFF554286}">
      <formula1>0</formula1>
    </dataValidation>
    <dataValidation type="list" operator="equal" allowBlank="1" showErrorMessage="1" sqref="G6 K8:L9" xr:uid="{2C2A3FD4-695D-49F1-84FD-5A15717B0030}">
      <formula1>"-,混乱,制止,継続,操作,目標操作,複製,火炎放射器,ワイヤートラップ,スタンガン"</formula1>
    </dataValidation>
    <dataValidation operator="equal" showErrorMessage="1" sqref="R9:S9 Q3:Q8 Q11:T11 O9 P9:Q10 T3:T8" xr:uid="{A8E2E819-7C91-4662-A4EE-6DE4573E7166}">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579C3-BAED-4292-AB02-3888D453820A}">
  <dimension ref="A1:I20"/>
  <sheetViews>
    <sheetView workbookViewId="0">
      <selection activeCell="B5" sqref="B5"/>
    </sheetView>
  </sheetViews>
  <sheetFormatPr defaultColWidth="8.7109375" defaultRowHeight="12"/>
  <cols>
    <col min="1" max="1" width="8.7109375" style="283" bestFit="1" customWidth="1"/>
    <col min="2" max="2" width="60.140625" style="283" bestFit="1" customWidth="1"/>
    <col min="3" max="3" width="3.5703125" style="283" bestFit="1" customWidth="1"/>
    <col min="4" max="4" width="50" style="283" bestFit="1" customWidth="1"/>
    <col min="5" max="5" width="3.5703125" style="283" bestFit="1" customWidth="1"/>
    <col min="6" max="6" width="50" style="283" bestFit="1" customWidth="1"/>
    <col min="7" max="7" width="3.5703125" style="283" bestFit="1" customWidth="1"/>
    <col min="8" max="8" width="50" style="283" bestFit="1" customWidth="1"/>
    <col min="9" max="9" width="16.7109375" style="283" bestFit="1" customWidth="1"/>
    <col min="10" max="16384" width="8.7109375" style="283"/>
  </cols>
  <sheetData>
    <row r="1" spans="1:9" ht="12.75" thickBot="1">
      <c r="A1" s="282"/>
      <c r="B1" s="282"/>
      <c r="C1" s="282"/>
      <c r="D1" s="282"/>
      <c r="E1" s="282"/>
      <c r="F1" s="282"/>
      <c r="G1" s="282"/>
      <c r="H1" s="282"/>
      <c r="I1" s="282"/>
    </row>
    <row r="2" spans="1:9" ht="26.1" customHeight="1" thickBot="1">
      <c r="A2" s="282"/>
      <c r="B2" s="284" t="str">
        <f>キャラシート!B3</f>
        <v>笹木近衛</v>
      </c>
      <c r="C2" s="282"/>
      <c r="D2" s="284">
        <f>クリーチャー!D2</f>
        <v>0</v>
      </c>
      <c r="E2" s="282"/>
      <c r="F2" s="284" t="e">
        <f>[2]クリーチャー_2!D2</f>
        <v>#REF!</v>
      </c>
      <c r="G2" s="282"/>
      <c r="H2" s="284">
        <f>クリーチャー_3!D2</f>
        <v>0</v>
      </c>
      <c r="I2" s="282"/>
    </row>
    <row r="3" spans="1:9" ht="144" customHeight="1" thickBot="1">
      <c r="A3" s="282"/>
      <c r="B3" s="285" t="str">
        <f>"【"&amp;進行表_拡張!A18&amp;"】
"&amp;進行表_拡張!D23&amp;"："&amp;進行表_拡張!E23&amp;" / "&amp;進行表_拡張!D24&amp;"："&amp;進行表_拡張!E24&amp;" / "&amp;進行表_拡張!D25&amp;"："&amp;進行表_拡張!E25&amp;"
"&amp;進行表_拡張!A26&amp;"："&amp;進行表_拡張!B26&amp;" / "&amp;進行表_拡張!A27&amp;"："&amp;進行表_拡張!B27&amp;" / "&amp;進行表_拡張!A21&amp;"："&amp;進行表_拡張!B21&amp;"
"&amp;進行表_拡張!A23&amp;"："&amp;進行表_拡張!B23&amp;" / "&amp;進行表_拡張!A24&amp;"："&amp;進行表_拡張!B24&amp;" / "&amp;進行表_拡張!A25&amp;"："&amp;進行表_拡張!B25&amp;"
"&amp;進行表_拡張!D27&amp;"："&amp;進行表_拡張!E27&amp;" / "&amp;進行表_拡張!D26&amp;"："&amp;進行表_拡張!E26&amp;"
"&amp;進行表_拡張!G17&amp;"："&amp;進行表_拡張!G18&amp;" / "&amp;進行表_拡張!G21&amp;"："&amp;進行表_拡張!G22&amp;" / "&amp;進行表_拡張!G19&amp;"："&amp;進行表_拡張!G20&amp;"
"&amp;LEFT(進行表_拡張!A29,1)&amp;進行表_拡張!C29&amp;" / "&amp;LEFT(進行表_拡張!A30,1)&amp;進行表_拡張!B30&amp;" / "&amp;LEFT(進行表_拡張!A31,1)&amp;進行表_拡張!C31&amp;" / "&amp;LEFT(進行表_拡張!A32,1)&amp;進行表_拡張!C32&amp;" / "&amp;LEFT(進行表_拡張!A33,1)&amp;進行表_拡張!C33&amp;" / "&amp;LEFT(進行表_拡張!A34,1)&amp;進行表_拡張!C34&amp;" / "&amp;LEFT(進行表_拡張!D29,1)&amp;進行表_拡張!F29&amp;" / "&amp;LEFT(進行表_拡張!D30,1)&amp;進行表_拡張!F30&amp;" / "&amp;LEFT(進行表_拡張!D31,1)&amp;進行表_拡張!F31&amp;" / "&amp;LEFT(進行表_拡張!D32,1)&amp;進行表_拡張!F32&amp;" / "&amp;LEFT(進行表_拡張!D33,1)&amp;進行表_拡張!F33&amp;" / "&amp;LEFT(進行表_拡張!D34,1)&amp;進行表_拡張!F34&amp;"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"&amp;"HP"&amp;進行表_拡張!A20&amp;" / "&amp;"PP"&amp;進行表_拡張!C20&amp;" / "&amp;"暴走率"&amp;進行表_拡張!F20&amp;"%"</f>
        <v>【笹木近衛】
格闘：1D6+0 / 武器：1D6+0 / 能力：5D6+0
防御：1 / 抵抗：5 / 行動値：5
ＳＳ：12+1D6 / 命中：15+1D6 / 回避：9+1D6
スペック：3 / 精度：12
活性タイプ：反応型 / カルマ：寵愛【アイドル】 / ＳＰＥ：悪運
力3 / 威2 / 観8 / 察3 / 知11 / 技11 / 隠7 / 俊2 / 話12 / 読7 / 閃3 / 幸1
筋4 / 耐2 / 知12 / 精10 / 器14 / 敏3 / 運2
HP10 / PP22 / 暴走率18%</v>
      </c>
      <c r="C3" s="282"/>
      <c r="D3" s="285"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スペック：3 / 精度：12
習得技能：ここだけは手入力でお願いします
クリーチャー判定値：12</v>
      </c>
      <c r="E3" s="282"/>
      <c r="F3" s="285"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スペック：3 / 精度：12
習得技能：ここだけは手入力でお願いします
クリーチャー判定値：12</v>
      </c>
      <c r="G3" s="282"/>
      <c r="H3" s="285"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スペック：3 / 精度：12
習得技能：ここだけは手入力でお願いします
クリーチャー判定値：12</v>
      </c>
      <c r="I3" s="282"/>
    </row>
    <row r="4" spans="1:9" ht="12.75" thickBot="1">
      <c r="A4" s="282"/>
      <c r="B4" s="286"/>
      <c r="C4" s="286"/>
      <c r="D4" s="286"/>
      <c r="E4" s="282"/>
      <c r="F4" s="282"/>
      <c r="G4" s="282"/>
      <c r="H4" s="282"/>
      <c r="I4" s="282"/>
    </row>
    <row r="5" spans="1:9" ht="114.95" customHeight="1" thickBot="1">
      <c r="A5" s="282"/>
      <c r="B5" s="285"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 xml:space="preserve">【応用技】
〔丸投げ〕 SP1 / PP1 / 5D6
〔針山〕 SP2 / PP4 / 5D6 全体
〔浸潤〕 SP2 / PP4 / 5D6　貫通
〔泥雨〕 SP2 / PP1 / 回避-4
〔泥塗〕 SP1 / PP1 / 防御＋6
  /  / 
  /  / 
  /  / </v>
      </c>
      <c r="C5" s="286"/>
      <c r="D5" s="285"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282"/>
      <c r="F5" s="285"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282"/>
      <c r="H5" s="285"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282"/>
    </row>
    <row r="6" spans="1:9" ht="12.75" thickBot="1">
      <c r="A6" s="282"/>
      <c r="B6" s="286"/>
      <c r="C6" s="286"/>
      <c r="D6" s="286"/>
      <c r="E6" s="282"/>
      <c r="F6" s="282"/>
      <c r="G6" s="282"/>
      <c r="H6" s="282"/>
      <c r="I6" s="282"/>
    </row>
    <row r="7" spans="1:9" ht="162.94999999999999" customHeight="1" thickBot="1">
      <c r="A7" s="282"/>
      <c r="B7" s="285"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
〔12〕－</v>
      </c>
      <c r="C7" s="286"/>
      <c r="D7" s="756" t="s">
        <v>1015</v>
      </c>
      <c r="E7" s="756"/>
      <c r="F7" s="756"/>
      <c r="G7" s="282"/>
      <c r="H7" s="282"/>
      <c r="I7" s="282"/>
    </row>
    <row r="8" spans="1:9" ht="18" thickBot="1">
      <c r="A8" s="282"/>
      <c r="B8" s="286"/>
      <c r="C8" s="286"/>
      <c r="D8" s="287"/>
      <c r="E8" s="287"/>
      <c r="F8" s="287"/>
      <c r="G8" s="282"/>
      <c r="H8" s="282"/>
      <c r="I8" s="282"/>
    </row>
    <row r="9" spans="1:9" ht="162.94999999999999" customHeight="1" thickBot="1">
      <c r="A9" s="282"/>
      <c r="B9" s="285"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〔1〕マグタフＥＸ
〔2〕マグタフＥＸ
〔3〕マグタフＥＸ
〔4〕煙幕 
〔5〕煙幕 
〔6〕－
〔7〕－
〔8〕－
〔9〕－
〔10〕－
〔アタッチメント1〕※アタッチメント欄
〔アタッチメント2〕※アタッチメント欄</v>
      </c>
      <c r="C9" s="286"/>
      <c r="D9" s="285" t="str">
        <f>"【探索用チャットパレット】"&amp;"
"&amp;"cf"&amp;進行表_拡張!C29&amp;""&amp;"+1D6 力技"&amp;"
"&amp;"cf"&amp;進行表_拡張!C30&amp;""&amp;"+1D6 威圧"&amp;"
"&amp;"cf"&amp;進行表_拡張!C31&amp;""&amp;"+1D6 観察眼"&amp;"
"&amp;"cf"&amp;進行表_拡張!C32&amp;""&amp;"+1D6 察知"&amp;"
"&amp;"cf"&amp;進行表_拡張!C33&amp;""&amp;"+1D6 知識"&amp;"
"&amp;"cf"&amp;進行表_拡張!C34&amp;""&amp;"+1D6 技術"&amp;"
"&amp;"cf"&amp;進行表_拡張!F29&amp;""&amp;"+1D6 隠密"&amp;"
"&amp;"cf"&amp;進行表_拡張!F30&amp;""&amp;"+1D6 俊敏"&amp;"
"&amp;"cf"&amp;進行表_拡張!F31&amp;""&amp;"+1D6 話術"&amp;"
"&amp;"cf"&amp;進行表_拡張!F32&amp;""&amp;"+1D6 読心"&amp;"
"&amp;"cf"&amp;進行表_拡張!F33&amp;""&amp;"+1D6 閃き"&amp;"
"&amp;"cf"&amp;進行表_拡張!F34&amp;""&amp;"+1D6 幸運"</f>
        <v>【探索用チャットパレット】
cf3+1D6 力技
cf2+1D6 威圧
cf8+1D6 観察眼
cf3+1D6 察知
cf11+1D6 知識
cf11+1D6 技術
cf7+1D6 隠密
cf2+1D6 俊敏
cf12+1D6 話術
cf7+1D6 読心
cf3+1D6 閃き
cf1+1D6 幸運</v>
      </c>
      <c r="E9" s="287"/>
      <c r="F9" s="287"/>
      <c r="G9" s="282"/>
      <c r="H9" s="282"/>
      <c r="I9" s="282"/>
    </row>
    <row r="10" spans="1:9" ht="12.75" thickBot="1">
      <c r="A10" s="282"/>
      <c r="B10" s="286"/>
      <c r="C10" s="286"/>
      <c r="D10" s="286"/>
      <c r="E10" s="282"/>
      <c r="F10" s="282"/>
      <c r="G10" s="282"/>
      <c r="H10" s="282"/>
      <c r="I10" s="282"/>
    </row>
    <row r="11" spans="1:9" ht="144.94999999999999" customHeight="1" thickBot="1">
      <c r="A11" s="282"/>
      <c r="B11" s="288"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  / 
  /  / 
  /  / 
  /  / 
  /  / 
  /  / 
  /  / 
  /  / </v>
      </c>
      <c r="C11" s="286"/>
      <c r="D11" s="285" t="str">
        <f>"【戦闘用チャットパレット】"&amp;"
"&amp;"cf"&amp;進行表_拡張!B23&amp;""&amp;"  SS"&amp;"
"&amp;"cf"&amp;進行表_拡張!B24&amp;""&amp;"  命中"&amp;"
"&amp;"cf"&amp;進行表_拡張!B25&amp;""&amp;"  回避"&amp;"
"&amp;進行表_拡張!E23&amp;" 格闘"&amp;"
"&amp;進行表_拡張!E24&amp;" 武器"&amp;"
"&amp;進行表_拡張!E25&amp;" 能力"</f>
        <v>【戦闘用チャットパレット】
cf12+1D6  SS
cf15+1D6  命中
cf9+1D6  回避
1D6+0 格闘
1D6+0 武器
5D6+0 能力</v>
      </c>
      <c r="E11" s="282"/>
      <c r="F11" s="282"/>
      <c r="G11" s="282"/>
      <c r="H11" s="282"/>
      <c r="I11" s="282"/>
    </row>
    <row r="12" spans="1:9">
      <c r="A12" s="282"/>
      <c r="B12" s="286"/>
      <c r="C12" s="286"/>
      <c r="D12" s="286"/>
      <c r="E12" s="282"/>
      <c r="F12" s="282"/>
      <c r="G12" s="282"/>
      <c r="H12" s="282"/>
      <c r="I12" s="282"/>
    </row>
    <row r="13" spans="1:9">
      <c r="B13" s="289"/>
      <c r="C13" s="289"/>
      <c r="D13" s="289"/>
    </row>
    <row r="14" spans="1:9">
      <c r="B14" s="289"/>
      <c r="C14" s="289"/>
      <c r="D14" s="289"/>
    </row>
    <row r="20" spans="7:7" ht="12" customHeight="1">
      <c r="G20" s="290"/>
    </row>
  </sheetData>
  <sheetProtection selectLockedCells="1" selectUnlockedCells="1"/>
  <mergeCells count="1">
    <mergeCell ref="D7:F7"/>
  </mergeCells>
  <phoneticPr fontId="54"/>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Oneten Currten</cp:lastModifiedBy>
  <cp:revision/>
  <dcterms:created xsi:type="dcterms:W3CDTF">2024-01-18T12:54:35Z</dcterms:created>
  <dcterms:modified xsi:type="dcterms:W3CDTF">2024-05-18T16:45:41Z</dcterms:modified>
  <cp:category/>
  <cp:contentStatus/>
</cp:coreProperties>
</file>