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P\Documents\Excel Documents\Project\Raw Data\"/>
    </mc:Choice>
  </mc:AlternateContent>
  <xr:revisionPtr revIDLastSave="0" documentId="13_ncr:1_{F9990394-AEA3-44A1-9E9C-ECAA06DC089A}" xr6:coauthVersionLast="47" xr6:coauthVersionMax="47" xr10:uidLastSave="{00000000-0000-0000-0000-000000000000}"/>
  <bookViews>
    <workbookView xWindow="-108" yWindow="-108" windowWidth="23256" windowHeight="12456" activeTab="4" xr2:uid="{3E317656-2538-485D-B9BA-59464579F09D}"/>
  </bookViews>
  <sheets>
    <sheet name="Study Raw Data" sheetId="4" r:id="rId1"/>
    <sheet name="Working Data" sheetId="5" r:id="rId2"/>
    <sheet name="Pivot Table" sheetId="9" r:id="rId3"/>
    <sheet name="Dashbord" sheetId="10" r:id="rId4"/>
    <sheet name="Sheet3" sheetId="7" r:id="rId5"/>
  </sheets>
  <definedNames>
    <definedName name="_xlnm._FilterDatabase" localSheetId="1" hidden="1">'Working Data'!$A$1:$L$51</definedName>
    <definedName name="Slicer_Diabetes_Type">#N/A</definedName>
    <definedName name="Slicer_Medication">#N/A</definedName>
    <definedName name="Slicer_Sex">#N/A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7" l="1"/>
  <c r="C19" i="7"/>
  <c r="D19" i="7"/>
  <c r="E19" i="7"/>
  <c r="B20" i="7"/>
  <c r="C20" i="7"/>
  <c r="D20" i="7"/>
  <c r="E20" i="7"/>
  <c r="B21" i="7"/>
  <c r="C21" i="7"/>
  <c r="D21" i="7"/>
  <c r="E21" i="7"/>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alcChain>
</file>

<file path=xl/sharedStrings.xml><?xml version="1.0" encoding="utf-8"?>
<sst xmlns="http://schemas.openxmlformats.org/spreadsheetml/2006/main" count="615" uniqueCount="49">
  <si>
    <t xml:space="preserve">Subject Id </t>
  </si>
  <si>
    <t xml:space="preserve">Diabetes Type </t>
  </si>
  <si>
    <t>Age</t>
  </si>
  <si>
    <t>Sex</t>
  </si>
  <si>
    <t>F</t>
  </si>
  <si>
    <t>M</t>
  </si>
  <si>
    <t>Retinopathy</t>
  </si>
  <si>
    <t>Nephropathy</t>
  </si>
  <si>
    <t>Medication</t>
  </si>
  <si>
    <t>Y</t>
  </si>
  <si>
    <t>N</t>
  </si>
  <si>
    <t>Age Group</t>
  </si>
  <si>
    <t>Type 1</t>
  </si>
  <si>
    <t>Type 2</t>
  </si>
  <si>
    <t>Yes</t>
  </si>
  <si>
    <t xml:space="preserve">Yes </t>
  </si>
  <si>
    <t>No</t>
  </si>
  <si>
    <t xml:space="preserve">No </t>
  </si>
  <si>
    <t>Male</t>
  </si>
  <si>
    <t>Female</t>
  </si>
  <si>
    <t>HbA1C Group</t>
  </si>
  <si>
    <t>Fasting Glucose(mg/dL) level</t>
  </si>
  <si>
    <t>Postprandial (mg/dL)</t>
  </si>
  <si>
    <t>HbA1C Levels(%)</t>
  </si>
  <si>
    <t>Fasting Glucose(mg/dL)</t>
  </si>
  <si>
    <t>Row Labels</t>
  </si>
  <si>
    <t>Middle Age</t>
  </si>
  <si>
    <t>Old</t>
  </si>
  <si>
    <t>Young</t>
  </si>
  <si>
    <t>Grand Total</t>
  </si>
  <si>
    <t>Count of Retinopathy</t>
  </si>
  <si>
    <t>Data Cleaning and preparation</t>
  </si>
  <si>
    <t>Duplicate Ids</t>
  </si>
  <si>
    <t>Replace M and F</t>
  </si>
  <si>
    <t>Replace N and Y</t>
  </si>
  <si>
    <t>High Diabetes</t>
  </si>
  <si>
    <t>Diabetes</t>
  </si>
  <si>
    <t>Prediabetes</t>
  </si>
  <si>
    <t>Age grouping by using IF formula</t>
  </si>
  <si>
    <t>HbA1C grouping</t>
  </si>
  <si>
    <t>Trim,Clean in Ratinopathy and Nephropathy column</t>
  </si>
  <si>
    <t>Retinopathy(Yes)</t>
  </si>
  <si>
    <t>Nephropathy(Yes)</t>
  </si>
  <si>
    <t>Nephropathy(No)</t>
  </si>
  <si>
    <t>Retinopathy(No)</t>
  </si>
  <si>
    <t>Column Labels</t>
  </si>
  <si>
    <t>Count of Nephropathy</t>
  </si>
  <si>
    <t>Count of HbA1C Group</t>
  </si>
  <si>
    <t xml:space="preserve">Pivot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</si>
</sst>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rgb="FF202124"/>
      <name val="Arial"/>
      <family val="2"/>
    </font>
    <font>
      <b/>
      <sz val="11"/>
      <color theme="1"/>
      <name val="Calibri"/>
      <family val="2"/>
      <scheme val="minor"/>
    </font>
    <font>
      <b/>
      <sz val="10"/>
      <color rgb="FF202124"/>
      <name val="Arial"/>
      <family val="2"/>
    </font>
    <font>
      <sz val="11"/>
      <color theme="0"/>
      <name val="Calibri"/>
      <family val="2"/>
      <scheme val="minor"/>
    </font>
    <font>
      <sz val="10"/>
      <color theme="0"/>
      <name val="Calibri"/>
      <family val="2"/>
      <scheme val="minor"/>
    </font>
    <font>
      <sz val="26"/>
      <color theme="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2" borderId="1" xfId="0" applyFont="1" applyFill="1" applyBorder="1"/>
    <xf numFmtId="0" fontId="3" fillId="2"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4" fillId="3" borderId="0" xfId="0" applyFont="1" applyFill="1"/>
    <xf numFmtId="0" fontId="5" fillId="4" borderId="0" xfId="0" applyFont="1" applyFill="1"/>
    <xf numFmtId="0" fontId="6" fillId="4" borderId="0" xfId="0" applyFont="1"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CC66"/>
      <color rgb="FF33CC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Table'!$A$6:$A$9</c:f>
              <c:strCache>
                <c:ptCount val="3"/>
                <c:pt idx="0">
                  <c:v>Middle Age</c:v>
                </c:pt>
                <c:pt idx="1">
                  <c:v>Old</c:v>
                </c:pt>
                <c:pt idx="2">
                  <c:v>Young</c:v>
                </c:pt>
              </c:strCache>
            </c:strRef>
          </c:cat>
          <c:val>
            <c:numRef>
              <c:f>'Pivot Table'!$B$6:$B$9</c:f>
              <c:numCache>
                <c:formatCode>General</c:formatCode>
                <c:ptCount val="3"/>
                <c:pt idx="0">
                  <c:v>10</c:v>
                </c:pt>
                <c:pt idx="1">
                  <c:v>10</c:v>
                </c:pt>
                <c:pt idx="2">
                  <c:v>11</c:v>
                </c:pt>
              </c:numCache>
            </c:numRef>
          </c:val>
          <c:extLst>
            <c:ext xmlns:c16="http://schemas.microsoft.com/office/drawing/2014/chart" uri="{C3380CC4-5D6E-409C-BE32-E72D297353CC}">
              <c16:uniqueId val="{00000000-D502-4CE3-A818-B164AB700B4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Table'!$A$6:$A$9</c:f>
              <c:strCache>
                <c:ptCount val="3"/>
                <c:pt idx="0">
                  <c:v>Middle Age</c:v>
                </c:pt>
                <c:pt idx="1">
                  <c:v>Old</c:v>
                </c:pt>
                <c:pt idx="2">
                  <c:v>Young</c:v>
                </c:pt>
              </c:strCache>
            </c:strRef>
          </c:cat>
          <c:val>
            <c:numRef>
              <c:f>'Pivot Table'!$C$6:$C$9</c:f>
              <c:numCache>
                <c:formatCode>General</c:formatCode>
                <c:ptCount val="3"/>
                <c:pt idx="0">
                  <c:v>4</c:v>
                </c:pt>
                <c:pt idx="1">
                  <c:v>14</c:v>
                </c:pt>
                <c:pt idx="2">
                  <c:v>1</c:v>
                </c:pt>
              </c:numCache>
            </c:numRef>
          </c:val>
          <c:extLst>
            <c:ext xmlns:c16="http://schemas.microsoft.com/office/drawing/2014/chart" uri="{C3380CC4-5D6E-409C-BE32-E72D297353CC}">
              <c16:uniqueId val="{00000007-D502-4CE3-A818-B164AB700B49}"/>
            </c:ext>
          </c:extLst>
        </c:ser>
        <c:dLbls>
          <c:showLegendKey val="0"/>
          <c:showVal val="0"/>
          <c:showCatName val="0"/>
          <c:showSerName val="0"/>
          <c:showPercent val="0"/>
          <c:showBubbleSize val="0"/>
        </c:dLbls>
        <c:gapWidth val="219"/>
        <c:axId val="1057648016"/>
        <c:axId val="1057656336"/>
      </c:barChart>
      <c:catAx>
        <c:axId val="105764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56336"/>
        <c:crosses val="autoZero"/>
        <c:auto val="1"/>
        <c:lblAlgn val="ctr"/>
        <c:lblOffset val="100"/>
        <c:noMultiLvlLbl val="0"/>
      </c:catAx>
      <c:valAx>
        <c:axId val="105765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4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Table'!$A$23:$A$26</c:f>
              <c:strCache>
                <c:ptCount val="3"/>
                <c:pt idx="0">
                  <c:v>Middle Age</c:v>
                </c:pt>
                <c:pt idx="1">
                  <c:v>Old</c:v>
                </c:pt>
                <c:pt idx="2">
                  <c:v>Young</c:v>
                </c:pt>
              </c:strCache>
            </c:strRef>
          </c:cat>
          <c:val>
            <c:numRef>
              <c:f>'Pivot Table'!$B$23:$B$26</c:f>
              <c:numCache>
                <c:formatCode>General</c:formatCode>
                <c:ptCount val="3"/>
                <c:pt idx="0">
                  <c:v>8</c:v>
                </c:pt>
                <c:pt idx="1">
                  <c:v>3</c:v>
                </c:pt>
                <c:pt idx="2">
                  <c:v>10</c:v>
                </c:pt>
              </c:numCache>
            </c:numRef>
          </c:val>
          <c:extLst>
            <c:ext xmlns:c16="http://schemas.microsoft.com/office/drawing/2014/chart" uri="{C3380CC4-5D6E-409C-BE32-E72D297353CC}">
              <c16:uniqueId val="{00000000-666D-4A85-9B8B-3608C5E7597D}"/>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Table'!$A$23:$A$26</c:f>
              <c:strCache>
                <c:ptCount val="3"/>
                <c:pt idx="0">
                  <c:v>Middle Age</c:v>
                </c:pt>
                <c:pt idx="1">
                  <c:v>Old</c:v>
                </c:pt>
                <c:pt idx="2">
                  <c:v>Young</c:v>
                </c:pt>
              </c:strCache>
            </c:strRef>
          </c:cat>
          <c:val>
            <c:numRef>
              <c:f>'Pivot Table'!$C$23:$C$26</c:f>
              <c:numCache>
                <c:formatCode>General</c:formatCode>
                <c:ptCount val="3"/>
                <c:pt idx="0">
                  <c:v>6</c:v>
                </c:pt>
                <c:pt idx="1">
                  <c:v>21</c:v>
                </c:pt>
                <c:pt idx="2">
                  <c:v>2</c:v>
                </c:pt>
              </c:numCache>
            </c:numRef>
          </c:val>
          <c:extLst>
            <c:ext xmlns:c16="http://schemas.microsoft.com/office/drawing/2014/chart" uri="{C3380CC4-5D6E-409C-BE32-E72D297353CC}">
              <c16:uniqueId val="{00000001-666D-4A85-9B8B-3608C5E7597D}"/>
            </c:ext>
          </c:extLst>
        </c:ser>
        <c:dLbls>
          <c:showLegendKey val="0"/>
          <c:showVal val="0"/>
          <c:showCatName val="0"/>
          <c:showSerName val="0"/>
          <c:showPercent val="0"/>
          <c:showBubbleSize val="0"/>
        </c:dLbls>
        <c:gapWidth val="150"/>
        <c:axId val="912088032"/>
        <c:axId val="912102592"/>
      </c:barChart>
      <c:catAx>
        <c:axId val="912088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02592"/>
        <c:crosses val="autoZero"/>
        <c:auto val="1"/>
        <c:lblAlgn val="ctr"/>
        <c:lblOffset val="100"/>
        <c:noMultiLvlLbl val="0"/>
      </c:catAx>
      <c:valAx>
        <c:axId val="91210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8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Diabetes</c:v>
                </c:pt>
              </c:strCache>
            </c:strRef>
          </c:tx>
          <c:spPr>
            <a:solidFill>
              <a:schemeClr val="accent1"/>
            </a:solidFill>
            <a:ln>
              <a:noFill/>
            </a:ln>
            <a:effectLst/>
          </c:spPr>
          <c:invertIfNegative val="0"/>
          <c:cat>
            <c:strRef>
              <c:f>'Pivot Table'!$A$38:$A$41</c:f>
              <c:strCache>
                <c:ptCount val="3"/>
                <c:pt idx="0">
                  <c:v>Middle Age</c:v>
                </c:pt>
                <c:pt idx="1">
                  <c:v>Old</c:v>
                </c:pt>
                <c:pt idx="2">
                  <c:v>Young</c:v>
                </c:pt>
              </c:strCache>
            </c:strRef>
          </c:cat>
          <c:val>
            <c:numRef>
              <c:f>'Pivot Table'!$B$38:$B$41</c:f>
              <c:numCache>
                <c:formatCode>General</c:formatCode>
                <c:ptCount val="3"/>
                <c:pt idx="0">
                  <c:v>2</c:v>
                </c:pt>
                <c:pt idx="1">
                  <c:v>7</c:v>
                </c:pt>
                <c:pt idx="2">
                  <c:v>3</c:v>
                </c:pt>
              </c:numCache>
            </c:numRef>
          </c:val>
          <c:extLst>
            <c:ext xmlns:c16="http://schemas.microsoft.com/office/drawing/2014/chart" uri="{C3380CC4-5D6E-409C-BE32-E72D297353CC}">
              <c16:uniqueId val="{00000000-6165-4230-93D2-46B769AF8BEC}"/>
            </c:ext>
          </c:extLst>
        </c:ser>
        <c:ser>
          <c:idx val="1"/>
          <c:order val="1"/>
          <c:tx>
            <c:strRef>
              <c:f>'Pivot Table'!$C$36:$C$37</c:f>
              <c:strCache>
                <c:ptCount val="1"/>
                <c:pt idx="0">
                  <c:v>High Diabetes</c:v>
                </c:pt>
              </c:strCache>
            </c:strRef>
          </c:tx>
          <c:spPr>
            <a:solidFill>
              <a:schemeClr val="accent2"/>
            </a:solidFill>
            <a:ln>
              <a:noFill/>
            </a:ln>
            <a:effectLst/>
          </c:spPr>
          <c:invertIfNegative val="0"/>
          <c:cat>
            <c:strRef>
              <c:f>'Pivot Table'!$A$38:$A$41</c:f>
              <c:strCache>
                <c:ptCount val="3"/>
                <c:pt idx="0">
                  <c:v>Middle Age</c:v>
                </c:pt>
                <c:pt idx="1">
                  <c:v>Old</c:v>
                </c:pt>
                <c:pt idx="2">
                  <c:v>Young</c:v>
                </c:pt>
              </c:strCache>
            </c:strRef>
          </c:cat>
          <c:val>
            <c:numRef>
              <c:f>'Pivot Table'!$C$38:$C$41</c:f>
              <c:numCache>
                <c:formatCode>General</c:formatCode>
                <c:ptCount val="3"/>
                <c:pt idx="0">
                  <c:v>12</c:v>
                </c:pt>
                <c:pt idx="1">
                  <c:v>16</c:v>
                </c:pt>
                <c:pt idx="2">
                  <c:v>8</c:v>
                </c:pt>
              </c:numCache>
            </c:numRef>
          </c:val>
          <c:extLst>
            <c:ext xmlns:c16="http://schemas.microsoft.com/office/drawing/2014/chart" uri="{C3380CC4-5D6E-409C-BE32-E72D297353CC}">
              <c16:uniqueId val="{00000001-6165-4230-93D2-46B769AF8BEC}"/>
            </c:ext>
          </c:extLst>
        </c:ser>
        <c:ser>
          <c:idx val="2"/>
          <c:order val="2"/>
          <c:tx>
            <c:strRef>
              <c:f>'Pivot Table'!$D$36:$D$37</c:f>
              <c:strCache>
                <c:ptCount val="1"/>
                <c:pt idx="0">
                  <c:v>Prediabetes</c:v>
                </c:pt>
              </c:strCache>
            </c:strRef>
          </c:tx>
          <c:spPr>
            <a:solidFill>
              <a:schemeClr val="accent3"/>
            </a:solidFill>
            <a:ln>
              <a:noFill/>
            </a:ln>
            <a:effectLst/>
          </c:spPr>
          <c:invertIfNegative val="0"/>
          <c:cat>
            <c:strRef>
              <c:f>'Pivot Table'!$A$38:$A$41</c:f>
              <c:strCache>
                <c:ptCount val="3"/>
                <c:pt idx="0">
                  <c:v>Middle Age</c:v>
                </c:pt>
                <c:pt idx="1">
                  <c:v>Old</c:v>
                </c:pt>
                <c:pt idx="2">
                  <c:v>Young</c:v>
                </c:pt>
              </c:strCache>
            </c:strRef>
          </c:cat>
          <c:val>
            <c:numRef>
              <c:f>'Pivot Table'!$D$38:$D$41</c:f>
              <c:numCache>
                <c:formatCode>General</c:formatCode>
                <c:ptCount val="3"/>
                <c:pt idx="1">
                  <c:v>1</c:v>
                </c:pt>
                <c:pt idx="2">
                  <c:v>1</c:v>
                </c:pt>
              </c:numCache>
            </c:numRef>
          </c:val>
          <c:extLst>
            <c:ext xmlns:c16="http://schemas.microsoft.com/office/drawing/2014/chart" uri="{C3380CC4-5D6E-409C-BE32-E72D297353CC}">
              <c16:uniqueId val="{00000002-6165-4230-93D2-46B769AF8BEC}"/>
            </c:ext>
          </c:extLst>
        </c:ser>
        <c:dLbls>
          <c:showLegendKey val="0"/>
          <c:showVal val="0"/>
          <c:showCatName val="0"/>
          <c:showSerName val="0"/>
          <c:showPercent val="0"/>
          <c:showBubbleSize val="0"/>
        </c:dLbls>
        <c:gapWidth val="182"/>
        <c:axId val="911807104"/>
        <c:axId val="911806688"/>
      </c:barChart>
      <c:catAx>
        <c:axId val="91180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06688"/>
        <c:crosses val="autoZero"/>
        <c:auto val="1"/>
        <c:lblAlgn val="ctr"/>
        <c:lblOffset val="100"/>
        <c:noMultiLvlLbl val="0"/>
      </c:catAx>
      <c:valAx>
        <c:axId val="91180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Retinopathy</a:t>
            </a:r>
          </a:p>
        </c:rich>
      </c:tx>
      <c:layout>
        <c:manualLayout>
          <c:xMode val="edge"/>
          <c:yMode val="edge"/>
          <c:x val="0.3691465072889985"/>
          <c:y val="0.13809249453574401"/>
        </c:manualLayout>
      </c:layout>
      <c:overlay val="0"/>
      <c:spPr>
        <a:solidFill>
          <a:srgbClr val="FFCC6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10912943111028"/>
          <c:y val="0.23100770940217841"/>
          <c:w val="0.52464187458495404"/>
          <c:h val="0.44853448197024154"/>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Table'!$A$6:$A$9</c:f>
              <c:strCache>
                <c:ptCount val="3"/>
                <c:pt idx="0">
                  <c:v>Middle Age</c:v>
                </c:pt>
                <c:pt idx="1">
                  <c:v>Old</c:v>
                </c:pt>
                <c:pt idx="2">
                  <c:v>Young</c:v>
                </c:pt>
              </c:strCache>
            </c:strRef>
          </c:cat>
          <c:val>
            <c:numRef>
              <c:f>'Pivot Table'!$B$6:$B$9</c:f>
              <c:numCache>
                <c:formatCode>General</c:formatCode>
                <c:ptCount val="3"/>
                <c:pt idx="0">
                  <c:v>10</c:v>
                </c:pt>
                <c:pt idx="1">
                  <c:v>10</c:v>
                </c:pt>
                <c:pt idx="2">
                  <c:v>11</c:v>
                </c:pt>
              </c:numCache>
            </c:numRef>
          </c:val>
          <c:extLst>
            <c:ext xmlns:c16="http://schemas.microsoft.com/office/drawing/2014/chart" uri="{C3380CC4-5D6E-409C-BE32-E72D297353CC}">
              <c16:uniqueId val="{00000000-6418-4687-8B82-0AED3052A1D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Table'!$A$6:$A$9</c:f>
              <c:strCache>
                <c:ptCount val="3"/>
                <c:pt idx="0">
                  <c:v>Middle Age</c:v>
                </c:pt>
                <c:pt idx="1">
                  <c:v>Old</c:v>
                </c:pt>
                <c:pt idx="2">
                  <c:v>Young</c:v>
                </c:pt>
              </c:strCache>
            </c:strRef>
          </c:cat>
          <c:val>
            <c:numRef>
              <c:f>'Pivot Table'!$C$6:$C$9</c:f>
              <c:numCache>
                <c:formatCode>General</c:formatCode>
                <c:ptCount val="3"/>
                <c:pt idx="0">
                  <c:v>4</c:v>
                </c:pt>
                <c:pt idx="1">
                  <c:v>14</c:v>
                </c:pt>
                <c:pt idx="2">
                  <c:v>1</c:v>
                </c:pt>
              </c:numCache>
            </c:numRef>
          </c:val>
          <c:extLst>
            <c:ext xmlns:c16="http://schemas.microsoft.com/office/drawing/2014/chart" uri="{C3380CC4-5D6E-409C-BE32-E72D297353CC}">
              <c16:uniqueId val="{00000007-6418-4687-8B82-0AED3052A1D8}"/>
            </c:ext>
          </c:extLst>
        </c:ser>
        <c:dLbls>
          <c:dLblPos val="outEnd"/>
          <c:showLegendKey val="0"/>
          <c:showVal val="0"/>
          <c:showCatName val="0"/>
          <c:showSerName val="0"/>
          <c:showPercent val="0"/>
          <c:showBubbleSize val="0"/>
        </c:dLbls>
        <c:gapWidth val="219"/>
        <c:axId val="1057648016"/>
        <c:axId val="1057656336"/>
      </c:barChart>
      <c:catAx>
        <c:axId val="105764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p>
            </c:rich>
          </c:tx>
          <c:layout>
            <c:manualLayout>
              <c:xMode val="edge"/>
              <c:yMode val="edge"/>
              <c:x val="0.36626347911330359"/>
              <c:y val="0.8142591932106048"/>
            </c:manualLayout>
          </c:layout>
          <c:overlay val="0"/>
          <c:spPr>
            <a:solidFill>
              <a:srgbClr val="FFCCFF"/>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56336"/>
        <c:crosses val="autoZero"/>
        <c:auto val="1"/>
        <c:lblAlgn val="ctr"/>
        <c:lblOffset val="100"/>
        <c:noMultiLvlLbl val="0"/>
      </c:catAx>
      <c:valAx>
        <c:axId val="1057656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 of Retino</a:t>
                </a:r>
              </a:p>
            </c:rich>
          </c:tx>
          <c:layout>
            <c:manualLayout>
              <c:xMode val="edge"/>
              <c:yMode val="edge"/>
              <c:x val="2.4096385542168676E-2"/>
              <c:y val="0.24856740468417057"/>
            </c:manualLayout>
          </c:layout>
          <c:overlay val="0"/>
          <c:spPr>
            <a:solidFill>
              <a:srgbClr val="FFCCFF"/>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4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Nephropathy</a:t>
            </a:r>
          </a:p>
        </c:rich>
      </c:tx>
      <c:layout>
        <c:manualLayout>
          <c:xMode val="edge"/>
          <c:yMode val="edge"/>
          <c:x val="0.31703392239698003"/>
          <c:y val="0.13809249453574401"/>
        </c:manualLayout>
      </c:layout>
      <c:overlay val="0"/>
      <c:spPr>
        <a:solidFill>
          <a:srgbClr val="FFCC6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44069365384743"/>
          <c:y val="0.24262211126048269"/>
          <c:w val="0.47135107796663955"/>
          <c:h val="0.38474215113354732"/>
        </c:manualLayout>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Table'!$A$23:$A$26</c:f>
              <c:strCache>
                <c:ptCount val="3"/>
                <c:pt idx="0">
                  <c:v>Middle Age</c:v>
                </c:pt>
                <c:pt idx="1">
                  <c:v>Old</c:v>
                </c:pt>
                <c:pt idx="2">
                  <c:v>Young</c:v>
                </c:pt>
              </c:strCache>
            </c:strRef>
          </c:cat>
          <c:val>
            <c:numRef>
              <c:f>'Pivot Table'!$B$23:$B$26</c:f>
              <c:numCache>
                <c:formatCode>General</c:formatCode>
                <c:ptCount val="3"/>
                <c:pt idx="0">
                  <c:v>8</c:v>
                </c:pt>
                <c:pt idx="1">
                  <c:v>3</c:v>
                </c:pt>
                <c:pt idx="2">
                  <c:v>10</c:v>
                </c:pt>
              </c:numCache>
            </c:numRef>
          </c:val>
          <c:extLst>
            <c:ext xmlns:c16="http://schemas.microsoft.com/office/drawing/2014/chart" uri="{C3380CC4-5D6E-409C-BE32-E72D297353CC}">
              <c16:uniqueId val="{00000000-1577-46B8-8483-88FD2C7ED63C}"/>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Table'!$A$23:$A$26</c:f>
              <c:strCache>
                <c:ptCount val="3"/>
                <c:pt idx="0">
                  <c:v>Middle Age</c:v>
                </c:pt>
                <c:pt idx="1">
                  <c:v>Old</c:v>
                </c:pt>
                <c:pt idx="2">
                  <c:v>Young</c:v>
                </c:pt>
              </c:strCache>
            </c:strRef>
          </c:cat>
          <c:val>
            <c:numRef>
              <c:f>'Pivot Table'!$C$23:$C$26</c:f>
              <c:numCache>
                <c:formatCode>General</c:formatCode>
                <c:ptCount val="3"/>
                <c:pt idx="0">
                  <c:v>6</c:v>
                </c:pt>
                <c:pt idx="1">
                  <c:v>21</c:v>
                </c:pt>
                <c:pt idx="2">
                  <c:v>2</c:v>
                </c:pt>
              </c:numCache>
            </c:numRef>
          </c:val>
          <c:extLst>
            <c:ext xmlns:c16="http://schemas.microsoft.com/office/drawing/2014/chart" uri="{C3380CC4-5D6E-409C-BE32-E72D297353CC}">
              <c16:uniqueId val="{00000001-1577-46B8-8483-88FD2C7ED63C}"/>
            </c:ext>
          </c:extLst>
        </c:ser>
        <c:dLbls>
          <c:showLegendKey val="0"/>
          <c:showVal val="0"/>
          <c:showCatName val="0"/>
          <c:showSerName val="0"/>
          <c:showPercent val="0"/>
          <c:showBubbleSize val="0"/>
        </c:dLbls>
        <c:gapWidth val="150"/>
        <c:axId val="912088032"/>
        <c:axId val="912102592"/>
      </c:barChart>
      <c:catAx>
        <c:axId val="91208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p>
            </c:rich>
          </c:tx>
          <c:layout>
            <c:manualLayout>
              <c:xMode val="edge"/>
              <c:yMode val="edge"/>
              <c:x val="0.38446518177671118"/>
              <c:y val="0.77360878670653976"/>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02592"/>
        <c:crosses val="autoZero"/>
        <c:auto val="1"/>
        <c:lblAlgn val="ctr"/>
        <c:lblOffset val="100"/>
        <c:noMultiLvlLbl val="0"/>
      </c:catAx>
      <c:valAx>
        <c:axId val="91210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 of Nephro</a:t>
                </a:r>
              </a:p>
            </c:rich>
          </c:tx>
          <c:layout>
            <c:manualLayout>
              <c:xMode val="edge"/>
              <c:yMode val="edge"/>
              <c:x val="3.3585222502099076E-2"/>
              <c:y val="0.23210376142006642"/>
            </c:manualLayout>
          </c:layout>
          <c:overlay val="0"/>
          <c:spPr>
            <a:solidFill>
              <a:schemeClr val="accent2">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8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HbA1C</a:t>
            </a:r>
          </a:p>
        </c:rich>
      </c:tx>
      <c:layout>
        <c:manualLayout>
          <c:xMode val="edge"/>
          <c:yMode val="edge"/>
          <c:x val="0.41962909441233143"/>
          <c:y val="0.1267174599126526"/>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Diabetes</c:v>
                </c:pt>
              </c:strCache>
            </c:strRef>
          </c:tx>
          <c:spPr>
            <a:solidFill>
              <a:schemeClr val="accent1"/>
            </a:solidFill>
            <a:ln>
              <a:noFill/>
            </a:ln>
            <a:effectLst/>
          </c:spPr>
          <c:invertIfNegative val="0"/>
          <c:cat>
            <c:strRef>
              <c:f>'Pivot Table'!$A$38:$A$41</c:f>
              <c:strCache>
                <c:ptCount val="3"/>
                <c:pt idx="0">
                  <c:v>Middle Age</c:v>
                </c:pt>
                <c:pt idx="1">
                  <c:v>Old</c:v>
                </c:pt>
                <c:pt idx="2">
                  <c:v>Young</c:v>
                </c:pt>
              </c:strCache>
            </c:strRef>
          </c:cat>
          <c:val>
            <c:numRef>
              <c:f>'Pivot Table'!$B$38:$B$41</c:f>
              <c:numCache>
                <c:formatCode>General</c:formatCode>
                <c:ptCount val="3"/>
                <c:pt idx="0">
                  <c:v>2</c:v>
                </c:pt>
                <c:pt idx="1">
                  <c:v>7</c:v>
                </c:pt>
                <c:pt idx="2">
                  <c:v>3</c:v>
                </c:pt>
              </c:numCache>
            </c:numRef>
          </c:val>
          <c:extLst>
            <c:ext xmlns:c16="http://schemas.microsoft.com/office/drawing/2014/chart" uri="{C3380CC4-5D6E-409C-BE32-E72D297353CC}">
              <c16:uniqueId val="{00000000-FDCE-481F-A6C5-E7EBD0774D30}"/>
            </c:ext>
          </c:extLst>
        </c:ser>
        <c:ser>
          <c:idx val="1"/>
          <c:order val="1"/>
          <c:tx>
            <c:strRef>
              <c:f>'Pivot Table'!$C$36:$C$37</c:f>
              <c:strCache>
                <c:ptCount val="1"/>
                <c:pt idx="0">
                  <c:v>High Diabetes</c:v>
                </c:pt>
              </c:strCache>
            </c:strRef>
          </c:tx>
          <c:spPr>
            <a:solidFill>
              <a:schemeClr val="accent2"/>
            </a:solidFill>
            <a:ln>
              <a:noFill/>
            </a:ln>
            <a:effectLst/>
          </c:spPr>
          <c:invertIfNegative val="0"/>
          <c:cat>
            <c:strRef>
              <c:f>'Pivot Table'!$A$38:$A$41</c:f>
              <c:strCache>
                <c:ptCount val="3"/>
                <c:pt idx="0">
                  <c:v>Middle Age</c:v>
                </c:pt>
                <c:pt idx="1">
                  <c:v>Old</c:v>
                </c:pt>
                <c:pt idx="2">
                  <c:v>Young</c:v>
                </c:pt>
              </c:strCache>
            </c:strRef>
          </c:cat>
          <c:val>
            <c:numRef>
              <c:f>'Pivot Table'!$C$38:$C$41</c:f>
              <c:numCache>
                <c:formatCode>General</c:formatCode>
                <c:ptCount val="3"/>
                <c:pt idx="0">
                  <c:v>12</c:v>
                </c:pt>
                <c:pt idx="1">
                  <c:v>16</c:v>
                </c:pt>
                <c:pt idx="2">
                  <c:v>8</c:v>
                </c:pt>
              </c:numCache>
            </c:numRef>
          </c:val>
          <c:extLst>
            <c:ext xmlns:c16="http://schemas.microsoft.com/office/drawing/2014/chart" uri="{C3380CC4-5D6E-409C-BE32-E72D297353CC}">
              <c16:uniqueId val="{00000001-FDCE-481F-A6C5-E7EBD0774D30}"/>
            </c:ext>
          </c:extLst>
        </c:ser>
        <c:ser>
          <c:idx val="2"/>
          <c:order val="2"/>
          <c:tx>
            <c:strRef>
              <c:f>'Pivot Table'!$D$36:$D$37</c:f>
              <c:strCache>
                <c:ptCount val="1"/>
                <c:pt idx="0">
                  <c:v>Prediabetes</c:v>
                </c:pt>
              </c:strCache>
            </c:strRef>
          </c:tx>
          <c:spPr>
            <a:solidFill>
              <a:schemeClr val="accent3"/>
            </a:solidFill>
            <a:ln>
              <a:noFill/>
            </a:ln>
            <a:effectLst/>
          </c:spPr>
          <c:invertIfNegative val="0"/>
          <c:cat>
            <c:strRef>
              <c:f>'Pivot Table'!$A$38:$A$41</c:f>
              <c:strCache>
                <c:ptCount val="3"/>
                <c:pt idx="0">
                  <c:v>Middle Age</c:v>
                </c:pt>
                <c:pt idx="1">
                  <c:v>Old</c:v>
                </c:pt>
                <c:pt idx="2">
                  <c:v>Young</c:v>
                </c:pt>
              </c:strCache>
            </c:strRef>
          </c:cat>
          <c:val>
            <c:numRef>
              <c:f>'Pivot Table'!$D$38:$D$41</c:f>
              <c:numCache>
                <c:formatCode>General</c:formatCode>
                <c:ptCount val="3"/>
                <c:pt idx="1">
                  <c:v>1</c:v>
                </c:pt>
                <c:pt idx="2">
                  <c:v>1</c:v>
                </c:pt>
              </c:numCache>
            </c:numRef>
          </c:val>
          <c:extLst>
            <c:ext xmlns:c16="http://schemas.microsoft.com/office/drawing/2014/chart" uri="{C3380CC4-5D6E-409C-BE32-E72D297353CC}">
              <c16:uniqueId val="{00000002-FDCE-481F-A6C5-E7EBD0774D30}"/>
            </c:ext>
          </c:extLst>
        </c:ser>
        <c:dLbls>
          <c:showLegendKey val="0"/>
          <c:showVal val="0"/>
          <c:showCatName val="0"/>
          <c:showSerName val="0"/>
          <c:showPercent val="0"/>
          <c:showBubbleSize val="0"/>
        </c:dLbls>
        <c:gapWidth val="182"/>
        <c:axId val="911807104"/>
        <c:axId val="911806688"/>
      </c:barChart>
      <c:catAx>
        <c:axId val="91180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06688"/>
        <c:crosses val="autoZero"/>
        <c:auto val="1"/>
        <c:lblAlgn val="ctr"/>
        <c:lblOffset val="100"/>
        <c:noMultiLvlLbl val="0"/>
      </c:catAx>
      <c:valAx>
        <c:axId val="91180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8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213360</xdr:colOff>
      <xdr:row>1</xdr:row>
      <xdr:rowOff>38100</xdr:rowOff>
    </xdr:from>
    <xdr:to>
      <xdr:col>9</xdr:col>
      <xdr:colOff>754380</xdr:colOff>
      <xdr:row>16</xdr:row>
      <xdr:rowOff>38100</xdr:rowOff>
    </xdr:to>
    <xdr:graphicFrame macro="">
      <xdr:nvGraphicFramePr>
        <xdr:cNvPr id="2" name="Chart 1">
          <a:extLst>
            <a:ext uri="{FF2B5EF4-FFF2-40B4-BE49-F238E27FC236}">
              <a16:creationId xmlns:a16="http://schemas.microsoft.com/office/drawing/2014/main" id="{D1735FC3-FE91-42F0-1923-E4BA58517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16</xdr:row>
      <xdr:rowOff>144780</xdr:rowOff>
    </xdr:from>
    <xdr:to>
      <xdr:col>9</xdr:col>
      <xdr:colOff>746760</xdr:colOff>
      <xdr:row>31</xdr:row>
      <xdr:rowOff>144780</xdr:rowOff>
    </xdr:to>
    <xdr:graphicFrame macro="">
      <xdr:nvGraphicFramePr>
        <xdr:cNvPr id="3" name="Chart 2">
          <a:extLst>
            <a:ext uri="{FF2B5EF4-FFF2-40B4-BE49-F238E27FC236}">
              <a16:creationId xmlns:a16="http://schemas.microsoft.com/office/drawing/2014/main" id="{25E3C38D-C496-35E7-DCCC-D2992E3AC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33</xdr:row>
      <xdr:rowOff>45720</xdr:rowOff>
    </xdr:from>
    <xdr:to>
      <xdr:col>9</xdr:col>
      <xdr:colOff>800100</xdr:colOff>
      <xdr:row>48</xdr:row>
      <xdr:rowOff>45720</xdr:rowOff>
    </xdr:to>
    <xdr:graphicFrame macro="">
      <xdr:nvGraphicFramePr>
        <xdr:cNvPr id="4" name="Chart 3">
          <a:extLst>
            <a:ext uri="{FF2B5EF4-FFF2-40B4-BE49-F238E27FC236}">
              <a16:creationId xmlns:a16="http://schemas.microsoft.com/office/drawing/2014/main" id="{CC264397-BD92-E702-03D7-8C33385A3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3</xdr:row>
      <xdr:rowOff>7620</xdr:rowOff>
    </xdr:from>
    <xdr:to>
      <xdr:col>8</xdr:col>
      <xdr:colOff>441960</xdr:colOff>
      <xdr:row>15</xdr:row>
      <xdr:rowOff>22860</xdr:rowOff>
    </xdr:to>
    <xdr:graphicFrame macro="">
      <xdr:nvGraphicFramePr>
        <xdr:cNvPr id="2" name="Chart 1">
          <a:extLst>
            <a:ext uri="{FF2B5EF4-FFF2-40B4-BE49-F238E27FC236}">
              <a16:creationId xmlns:a16="http://schemas.microsoft.com/office/drawing/2014/main" id="{59AC9D08-9940-448F-B4F5-8E0805C5A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502920</xdr:colOff>
      <xdr:row>3</xdr:row>
      <xdr:rowOff>0</xdr:rowOff>
    </xdr:from>
    <xdr:to>
      <xdr:col>13</xdr:col>
      <xdr:colOff>579120</xdr:colOff>
      <xdr:row>15</xdr:row>
      <xdr:rowOff>22860</xdr:rowOff>
    </xdr:to>
    <xdr:graphicFrame macro="">
      <xdr:nvGraphicFramePr>
        <xdr:cNvPr id="3" name="Chart 2">
          <a:extLst>
            <a:ext uri="{FF2B5EF4-FFF2-40B4-BE49-F238E27FC236}">
              <a16:creationId xmlns:a16="http://schemas.microsoft.com/office/drawing/2014/main" id="{452A7C3D-8268-44EC-AB69-1031C4493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15</xdr:row>
      <xdr:rowOff>15240</xdr:rowOff>
    </xdr:from>
    <xdr:to>
      <xdr:col>13</xdr:col>
      <xdr:colOff>411480</xdr:colOff>
      <xdr:row>25</xdr:row>
      <xdr:rowOff>30480</xdr:rowOff>
    </xdr:to>
    <xdr:graphicFrame macro="">
      <xdr:nvGraphicFramePr>
        <xdr:cNvPr id="4" name="Chart 3">
          <a:extLst>
            <a:ext uri="{FF2B5EF4-FFF2-40B4-BE49-F238E27FC236}">
              <a16:creationId xmlns:a16="http://schemas.microsoft.com/office/drawing/2014/main" id="{44133466-5934-4260-8F22-EC63BFA57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4</xdr:row>
      <xdr:rowOff>38101</xdr:rowOff>
    </xdr:from>
    <xdr:to>
      <xdr:col>3</xdr:col>
      <xdr:colOff>91440</xdr:colOff>
      <xdr:row>10</xdr:row>
      <xdr:rowOff>7621</xdr:rowOff>
    </xdr:to>
    <mc:AlternateContent xmlns:mc="http://schemas.openxmlformats.org/markup-compatibility/2006">
      <mc:Choice xmlns:a14="http://schemas.microsoft.com/office/drawing/2010/main" Requires="a14">
        <xdr:graphicFrame macro="">
          <xdr:nvGraphicFramePr>
            <xdr:cNvPr id="5" name="Sex">
              <a:extLst>
                <a:ext uri="{FF2B5EF4-FFF2-40B4-BE49-F238E27FC236}">
                  <a16:creationId xmlns:a16="http://schemas.microsoft.com/office/drawing/2014/main" id="{451A0330-2C55-F8E2-7CA9-9D74B0D5DD0D}"/>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60960" y="1013461"/>
              <a:ext cx="185928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16</xdr:row>
      <xdr:rowOff>38100</xdr:rowOff>
    </xdr:from>
    <xdr:to>
      <xdr:col>3</xdr:col>
      <xdr:colOff>205740</xdr:colOff>
      <xdr:row>21</xdr:row>
      <xdr:rowOff>144779</xdr:rowOff>
    </xdr:to>
    <mc:AlternateContent xmlns:mc="http://schemas.openxmlformats.org/markup-compatibility/2006">
      <mc:Choice xmlns:a14="http://schemas.microsoft.com/office/drawing/2010/main" Requires="a14">
        <xdr:graphicFrame macro="">
          <xdr:nvGraphicFramePr>
            <xdr:cNvPr id="6" name="Diabetes Type ">
              <a:extLst>
                <a:ext uri="{FF2B5EF4-FFF2-40B4-BE49-F238E27FC236}">
                  <a16:creationId xmlns:a16="http://schemas.microsoft.com/office/drawing/2014/main" id="{0306C800-1134-9BCF-D63C-D28DE5C4F904}"/>
                </a:ext>
              </a:extLst>
            </xdr:cNvPr>
            <xdr:cNvGraphicFramePr/>
          </xdr:nvGraphicFramePr>
          <xdr:xfrm>
            <a:off x="0" y="0"/>
            <a:ext cx="0" cy="0"/>
          </xdr:xfrm>
          <a:graphic>
            <a:graphicData uri="http://schemas.microsoft.com/office/drawing/2010/slicer">
              <sle:slicer xmlns:sle="http://schemas.microsoft.com/office/drawing/2010/slicer" name="Diabetes Type "/>
            </a:graphicData>
          </a:graphic>
        </xdr:graphicFrame>
      </mc:Choice>
      <mc:Fallback>
        <xdr:sp macro="" textlink="">
          <xdr:nvSpPr>
            <xdr:cNvPr id="0" name=""/>
            <xdr:cNvSpPr>
              <a:spLocks noTextEdit="1"/>
            </xdr:cNvSpPr>
          </xdr:nvSpPr>
          <xdr:spPr>
            <a:xfrm>
              <a:off x="60960" y="3208020"/>
              <a:ext cx="197358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22861</xdr:rowOff>
    </xdr:from>
    <xdr:to>
      <xdr:col>3</xdr:col>
      <xdr:colOff>91440</xdr:colOff>
      <xdr:row>16</xdr:row>
      <xdr:rowOff>22861</xdr:rowOff>
    </xdr:to>
    <mc:AlternateContent xmlns:mc="http://schemas.openxmlformats.org/markup-compatibility/2006">
      <mc:Choice xmlns:a14="http://schemas.microsoft.com/office/drawing/2010/main" Requires="a14">
        <xdr:graphicFrame macro="">
          <xdr:nvGraphicFramePr>
            <xdr:cNvPr id="7" name="Medication">
              <a:extLst>
                <a:ext uri="{FF2B5EF4-FFF2-40B4-BE49-F238E27FC236}">
                  <a16:creationId xmlns:a16="http://schemas.microsoft.com/office/drawing/2014/main" id="{B78713A1-03E2-ACAD-3ABB-E2E819C4110D}"/>
                </a:ext>
              </a:extLst>
            </xdr:cNvPr>
            <xdr:cNvGraphicFramePr/>
          </xdr:nvGraphicFramePr>
          <xdr:xfrm>
            <a:off x="0" y="0"/>
            <a:ext cx="0" cy="0"/>
          </xdr:xfrm>
          <a:graphic>
            <a:graphicData uri="http://schemas.microsoft.com/office/drawing/2010/slicer">
              <sle:slicer xmlns:sle="http://schemas.microsoft.com/office/drawing/2010/slicer" name="Medication"/>
            </a:graphicData>
          </a:graphic>
        </xdr:graphicFrame>
      </mc:Choice>
      <mc:Fallback>
        <xdr:sp macro="" textlink="">
          <xdr:nvSpPr>
            <xdr:cNvPr id="0" name=""/>
            <xdr:cNvSpPr>
              <a:spLocks noTextEdit="1"/>
            </xdr:cNvSpPr>
          </xdr:nvSpPr>
          <xdr:spPr>
            <a:xfrm>
              <a:off x="76200" y="2095501"/>
              <a:ext cx="184404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86.703887384261" createdVersion="8" refreshedVersion="8" minRefreshableVersion="3" recordCount="50" xr:uid="{A2EA12E8-CEDE-49F2-B37A-7EDAED3F4D4F}">
  <cacheSource type="worksheet">
    <worksheetSource ref="A1:L51" sheet="Working Data"/>
  </cacheSource>
  <cacheFields count="12">
    <cacheField name="Subject Id " numFmtId="0">
      <sharedItems containsSemiMixedTypes="0" containsString="0" containsNumber="1" containsInteger="1" minValue="1017" maxValue="2987"/>
    </cacheField>
    <cacheField name="Age" numFmtId="0">
      <sharedItems containsSemiMixedTypes="0" containsString="0" containsNumber="1" containsInteger="1" minValue="18" maxValue="80"/>
    </cacheField>
    <cacheField name="Age Group" numFmtId="0">
      <sharedItems count="3">
        <s v="Young"/>
        <s v="Middle Age"/>
        <s v="Old"/>
      </sharedItems>
    </cacheField>
    <cacheField name="Sex" numFmtId="0">
      <sharedItems count="2">
        <s v="Male"/>
        <s v="Female"/>
      </sharedItems>
    </cacheField>
    <cacheField name="Diabetes Type " numFmtId="0">
      <sharedItems count="2">
        <s v="Type 1"/>
        <s v="Type 2"/>
      </sharedItems>
    </cacheField>
    <cacheField name="Medication" numFmtId="0">
      <sharedItems count="2">
        <s v="No"/>
        <s v="Yes"/>
      </sharedItems>
    </cacheField>
    <cacheField name="Fasting Glucose(mg/dL)" numFmtId="0">
      <sharedItems containsSemiMixedTypes="0" containsString="0" containsNumber="1" containsInteger="1" minValue="80" maxValue="152"/>
    </cacheField>
    <cacheField name="Postprandial (mg/dL)" numFmtId="0">
      <sharedItems containsSemiMixedTypes="0" containsString="0" containsNumber="1" containsInteger="1" minValue="165" maxValue="294"/>
    </cacheField>
    <cacheField name="HbA1C Levels(%)" numFmtId="0">
      <sharedItems containsSemiMixedTypes="0" containsString="0" containsNumber="1" minValue="6.3" maxValue="9.1"/>
    </cacheField>
    <cacheField name="HbA1C Group" numFmtId="0">
      <sharedItems count="3">
        <s v="High Diabetes"/>
        <s v="Diabetes"/>
        <s v="Prediabetes"/>
      </sharedItems>
    </cacheField>
    <cacheField name="Retinopathy" numFmtId="0">
      <sharedItems count="2">
        <s v="No"/>
        <s v="Yes"/>
      </sharedItems>
    </cacheField>
    <cacheField name="Nephropathy" numFmtId="0">
      <sharedItems count="2">
        <s v="No"/>
        <s v="Yes"/>
      </sharedItems>
    </cacheField>
  </cacheFields>
  <extLst>
    <ext xmlns:x14="http://schemas.microsoft.com/office/spreadsheetml/2009/9/main" uri="{725AE2AE-9491-48be-B2B4-4EB974FC3084}">
      <x14:pivotCacheDefinition pivotCacheId="810233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275"/>
    <n v="22"/>
    <x v="0"/>
    <x v="0"/>
    <x v="0"/>
    <x v="0"/>
    <n v="98"/>
    <n v="266"/>
    <n v="8.3000000000000007"/>
    <x v="0"/>
    <x v="0"/>
    <x v="0"/>
  </r>
  <r>
    <n v="1761"/>
    <n v="25"/>
    <x v="0"/>
    <x v="0"/>
    <x v="0"/>
    <x v="0"/>
    <n v="117"/>
    <n v="219"/>
    <n v="8.4"/>
    <x v="0"/>
    <x v="0"/>
    <x v="1"/>
  </r>
  <r>
    <n v="2052"/>
    <n v="47"/>
    <x v="1"/>
    <x v="1"/>
    <x v="0"/>
    <x v="1"/>
    <n v="137"/>
    <n v="240"/>
    <n v="8.1999999999999993"/>
    <x v="0"/>
    <x v="1"/>
    <x v="1"/>
  </r>
  <r>
    <n v="1307"/>
    <n v="50"/>
    <x v="1"/>
    <x v="0"/>
    <x v="0"/>
    <x v="1"/>
    <n v="110"/>
    <n v="219"/>
    <n v="8.1"/>
    <x v="0"/>
    <x v="0"/>
    <x v="1"/>
  </r>
  <r>
    <n v="1328"/>
    <n v="73"/>
    <x v="2"/>
    <x v="1"/>
    <x v="1"/>
    <x v="1"/>
    <n v="105"/>
    <n v="247"/>
    <n v="8.4"/>
    <x v="0"/>
    <x v="0"/>
    <x v="1"/>
  </r>
  <r>
    <n v="2749"/>
    <n v="65"/>
    <x v="2"/>
    <x v="1"/>
    <x v="1"/>
    <x v="1"/>
    <n v="109"/>
    <n v="265"/>
    <n v="8"/>
    <x v="0"/>
    <x v="1"/>
    <x v="1"/>
  </r>
  <r>
    <n v="1441"/>
    <n v="80"/>
    <x v="2"/>
    <x v="1"/>
    <x v="1"/>
    <x v="1"/>
    <n v="115"/>
    <n v="172"/>
    <n v="7.8"/>
    <x v="1"/>
    <x v="0"/>
    <x v="1"/>
  </r>
  <r>
    <n v="1025"/>
    <n v="79"/>
    <x v="2"/>
    <x v="0"/>
    <x v="1"/>
    <x v="1"/>
    <n v="122"/>
    <n v="284"/>
    <n v="9"/>
    <x v="0"/>
    <x v="1"/>
    <x v="1"/>
  </r>
  <r>
    <n v="1932"/>
    <n v="43"/>
    <x v="1"/>
    <x v="1"/>
    <x v="0"/>
    <x v="1"/>
    <n v="123"/>
    <n v="269"/>
    <n v="8.1"/>
    <x v="0"/>
    <x v="1"/>
    <x v="1"/>
  </r>
  <r>
    <n v="1873"/>
    <n v="76"/>
    <x v="2"/>
    <x v="0"/>
    <x v="1"/>
    <x v="1"/>
    <n v="138"/>
    <n v="201"/>
    <n v="8.1"/>
    <x v="0"/>
    <x v="1"/>
    <x v="1"/>
  </r>
  <r>
    <n v="1961"/>
    <n v="75"/>
    <x v="2"/>
    <x v="0"/>
    <x v="1"/>
    <x v="1"/>
    <n v="140"/>
    <n v="288"/>
    <n v="8.1"/>
    <x v="0"/>
    <x v="1"/>
    <x v="1"/>
  </r>
  <r>
    <n v="1772"/>
    <n v="22"/>
    <x v="0"/>
    <x v="0"/>
    <x v="0"/>
    <x v="1"/>
    <n v="152"/>
    <n v="292"/>
    <n v="8"/>
    <x v="0"/>
    <x v="0"/>
    <x v="0"/>
  </r>
  <r>
    <n v="2422"/>
    <n v="25"/>
    <x v="0"/>
    <x v="1"/>
    <x v="0"/>
    <x v="1"/>
    <n v="117"/>
    <n v="169"/>
    <n v="6.4"/>
    <x v="2"/>
    <x v="0"/>
    <x v="0"/>
  </r>
  <r>
    <n v="1727"/>
    <n v="27"/>
    <x v="0"/>
    <x v="0"/>
    <x v="0"/>
    <x v="1"/>
    <n v="95"/>
    <n v="221"/>
    <n v="8"/>
    <x v="0"/>
    <x v="1"/>
    <x v="1"/>
  </r>
  <r>
    <n v="2644"/>
    <n v="63"/>
    <x v="2"/>
    <x v="1"/>
    <x v="1"/>
    <x v="1"/>
    <n v="100"/>
    <n v="167"/>
    <n v="7.2"/>
    <x v="1"/>
    <x v="1"/>
    <x v="1"/>
  </r>
  <r>
    <n v="2210"/>
    <n v="64"/>
    <x v="2"/>
    <x v="0"/>
    <x v="1"/>
    <x v="1"/>
    <n v="118"/>
    <n v="264"/>
    <n v="9.1"/>
    <x v="0"/>
    <x v="1"/>
    <x v="1"/>
  </r>
  <r>
    <n v="1465"/>
    <n v="73"/>
    <x v="2"/>
    <x v="0"/>
    <x v="1"/>
    <x v="1"/>
    <n v="125"/>
    <n v="184"/>
    <n v="7.6"/>
    <x v="1"/>
    <x v="0"/>
    <x v="0"/>
  </r>
  <r>
    <n v="1473"/>
    <n v="18"/>
    <x v="0"/>
    <x v="0"/>
    <x v="0"/>
    <x v="0"/>
    <n v="128"/>
    <n v="185"/>
    <n v="7.8"/>
    <x v="1"/>
    <x v="0"/>
    <x v="0"/>
  </r>
  <r>
    <n v="2582"/>
    <n v="68"/>
    <x v="2"/>
    <x v="0"/>
    <x v="1"/>
    <x v="1"/>
    <n v="132"/>
    <n v="190"/>
    <n v="6.3"/>
    <x v="2"/>
    <x v="0"/>
    <x v="1"/>
  </r>
  <r>
    <n v="1142"/>
    <n v="21"/>
    <x v="0"/>
    <x v="1"/>
    <x v="0"/>
    <x v="0"/>
    <n v="124"/>
    <n v="242"/>
    <n v="8.1"/>
    <x v="0"/>
    <x v="0"/>
    <x v="0"/>
  </r>
  <r>
    <n v="2934"/>
    <n v="33"/>
    <x v="1"/>
    <x v="0"/>
    <x v="0"/>
    <x v="1"/>
    <n v="120"/>
    <n v="211"/>
    <n v="8"/>
    <x v="0"/>
    <x v="0"/>
    <x v="0"/>
  </r>
  <r>
    <n v="1017"/>
    <n v="54"/>
    <x v="2"/>
    <x v="0"/>
    <x v="1"/>
    <x v="1"/>
    <n v="113"/>
    <n v="197"/>
    <n v="7.3"/>
    <x v="1"/>
    <x v="1"/>
    <x v="1"/>
  </r>
  <r>
    <n v="1246"/>
    <n v="70"/>
    <x v="2"/>
    <x v="1"/>
    <x v="1"/>
    <x v="1"/>
    <n v="108"/>
    <n v="221"/>
    <n v="8.1999999999999993"/>
    <x v="0"/>
    <x v="1"/>
    <x v="1"/>
  </r>
  <r>
    <n v="2611"/>
    <n v="40"/>
    <x v="1"/>
    <x v="0"/>
    <x v="0"/>
    <x v="1"/>
    <n v="102"/>
    <n v="284"/>
    <n v="8.1999999999999993"/>
    <x v="0"/>
    <x v="0"/>
    <x v="1"/>
  </r>
  <r>
    <n v="2059"/>
    <n v="25"/>
    <x v="0"/>
    <x v="0"/>
    <x v="0"/>
    <x v="1"/>
    <n v="80"/>
    <n v="222"/>
    <n v="8"/>
    <x v="0"/>
    <x v="0"/>
    <x v="0"/>
  </r>
  <r>
    <n v="1247"/>
    <n v="41"/>
    <x v="1"/>
    <x v="1"/>
    <x v="0"/>
    <x v="1"/>
    <n v="119"/>
    <n v="224"/>
    <n v="8.1"/>
    <x v="0"/>
    <x v="1"/>
    <x v="1"/>
  </r>
  <r>
    <n v="2283"/>
    <n v="26"/>
    <x v="0"/>
    <x v="0"/>
    <x v="0"/>
    <x v="1"/>
    <n v="91"/>
    <n v="257"/>
    <n v="8.1999999999999993"/>
    <x v="0"/>
    <x v="0"/>
    <x v="0"/>
  </r>
  <r>
    <n v="2235"/>
    <n v="58"/>
    <x v="2"/>
    <x v="0"/>
    <x v="0"/>
    <x v="1"/>
    <n v="104"/>
    <n v="201"/>
    <n v="8.3000000000000007"/>
    <x v="0"/>
    <x v="1"/>
    <x v="1"/>
  </r>
  <r>
    <n v="2968"/>
    <n v="51"/>
    <x v="2"/>
    <x v="1"/>
    <x v="1"/>
    <x v="1"/>
    <n v="148"/>
    <n v="289"/>
    <n v="8.4"/>
    <x v="0"/>
    <x v="0"/>
    <x v="1"/>
  </r>
  <r>
    <n v="2987"/>
    <n v="23"/>
    <x v="0"/>
    <x v="0"/>
    <x v="0"/>
    <x v="0"/>
    <n v="126"/>
    <n v="186"/>
    <n v="7.8"/>
    <x v="1"/>
    <x v="0"/>
    <x v="0"/>
  </r>
  <r>
    <n v="1625"/>
    <n v="52"/>
    <x v="2"/>
    <x v="0"/>
    <x v="1"/>
    <x v="1"/>
    <n v="107"/>
    <n v="248"/>
    <n v="8"/>
    <x v="0"/>
    <x v="1"/>
    <x v="1"/>
  </r>
  <r>
    <n v="2143"/>
    <n v="23"/>
    <x v="0"/>
    <x v="1"/>
    <x v="0"/>
    <x v="0"/>
    <n v="105"/>
    <n v="233"/>
    <n v="8.1999999999999993"/>
    <x v="0"/>
    <x v="0"/>
    <x v="0"/>
  </r>
  <r>
    <n v="1046"/>
    <n v="51"/>
    <x v="2"/>
    <x v="0"/>
    <x v="1"/>
    <x v="1"/>
    <n v="126"/>
    <n v="202"/>
    <n v="8.3000000000000007"/>
    <x v="0"/>
    <x v="0"/>
    <x v="1"/>
  </r>
  <r>
    <n v="2262"/>
    <n v="36"/>
    <x v="1"/>
    <x v="0"/>
    <x v="0"/>
    <x v="1"/>
    <n v="129"/>
    <n v="263"/>
    <n v="8.1"/>
    <x v="0"/>
    <x v="0"/>
    <x v="0"/>
  </r>
  <r>
    <n v="2223"/>
    <n v="33"/>
    <x v="1"/>
    <x v="0"/>
    <x v="0"/>
    <x v="1"/>
    <n v="137"/>
    <n v="289"/>
    <n v="8"/>
    <x v="0"/>
    <x v="0"/>
    <x v="0"/>
  </r>
  <r>
    <n v="2116"/>
    <n v="23"/>
    <x v="0"/>
    <x v="1"/>
    <x v="0"/>
    <x v="0"/>
    <n v="108"/>
    <n v="198"/>
    <n v="7.7"/>
    <x v="1"/>
    <x v="0"/>
    <x v="0"/>
  </r>
  <r>
    <n v="1520"/>
    <n v="39"/>
    <x v="1"/>
    <x v="0"/>
    <x v="0"/>
    <x v="1"/>
    <n v="147"/>
    <n v="165"/>
    <n v="7.3"/>
    <x v="1"/>
    <x v="0"/>
    <x v="0"/>
  </r>
  <r>
    <n v="2186"/>
    <n v="65"/>
    <x v="2"/>
    <x v="1"/>
    <x v="1"/>
    <x v="1"/>
    <n v="139"/>
    <n v="183"/>
    <n v="7.5"/>
    <x v="1"/>
    <x v="1"/>
    <x v="1"/>
  </r>
  <r>
    <n v="1253"/>
    <n v="49"/>
    <x v="1"/>
    <x v="1"/>
    <x v="1"/>
    <x v="1"/>
    <n v="111"/>
    <n v="259"/>
    <n v="8"/>
    <x v="0"/>
    <x v="0"/>
    <x v="0"/>
  </r>
  <r>
    <n v="1595"/>
    <n v="47"/>
    <x v="1"/>
    <x v="1"/>
    <x v="1"/>
    <x v="1"/>
    <n v="121"/>
    <n v="171"/>
    <n v="7.4"/>
    <x v="1"/>
    <x v="0"/>
    <x v="0"/>
  </r>
  <r>
    <n v="2766"/>
    <n v="53"/>
    <x v="2"/>
    <x v="0"/>
    <x v="0"/>
    <x v="1"/>
    <n v="123"/>
    <n v="193"/>
    <n v="7.5"/>
    <x v="1"/>
    <x v="1"/>
    <x v="1"/>
  </r>
  <r>
    <n v="1227"/>
    <n v="51"/>
    <x v="2"/>
    <x v="0"/>
    <x v="1"/>
    <x v="1"/>
    <n v="146"/>
    <n v="273"/>
    <n v="8"/>
    <x v="0"/>
    <x v="0"/>
    <x v="1"/>
  </r>
  <r>
    <n v="2862"/>
    <n v="47"/>
    <x v="1"/>
    <x v="0"/>
    <x v="0"/>
    <x v="1"/>
    <n v="123"/>
    <n v="260"/>
    <n v="8"/>
    <x v="0"/>
    <x v="1"/>
    <x v="1"/>
  </r>
  <r>
    <n v="2326"/>
    <n v="62"/>
    <x v="2"/>
    <x v="1"/>
    <x v="1"/>
    <x v="1"/>
    <n v="135"/>
    <n v="217"/>
    <n v="8.1999999999999993"/>
    <x v="0"/>
    <x v="1"/>
    <x v="1"/>
  </r>
  <r>
    <n v="1557"/>
    <n v="56"/>
    <x v="2"/>
    <x v="1"/>
    <x v="1"/>
    <x v="1"/>
    <n v="96"/>
    <n v="280"/>
    <n v="8.6"/>
    <x v="0"/>
    <x v="0"/>
    <x v="0"/>
  </r>
  <r>
    <n v="1488"/>
    <n v="64"/>
    <x v="2"/>
    <x v="0"/>
    <x v="1"/>
    <x v="1"/>
    <n v="112"/>
    <n v="177"/>
    <n v="7.5"/>
    <x v="1"/>
    <x v="0"/>
    <x v="0"/>
  </r>
  <r>
    <n v="2304"/>
    <n v="33"/>
    <x v="1"/>
    <x v="0"/>
    <x v="0"/>
    <x v="1"/>
    <n v="143"/>
    <n v="267"/>
    <n v="8"/>
    <x v="0"/>
    <x v="0"/>
    <x v="0"/>
  </r>
  <r>
    <n v="2372"/>
    <n v="53"/>
    <x v="2"/>
    <x v="0"/>
    <x v="1"/>
    <x v="1"/>
    <n v="151"/>
    <n v="231"/>
    <n v="8.3000000000000007"/>
    <x v="0"/>
    <x v="0"/>
    <x v="1"/>
  </r>
  <r>
    <n v="1437"/>
    <n v="49"/>
    <x v="1"/>
    <x v="0"/>
    <x v="1"/>
    <x v="1"/>
    <n v="127"/>
    <n v="294"/>
    <n v="8"/>
    <x v="0"/>
    <x v="0"/>
    <x v="0"/>
  </r>
  <r>
    <n v="1961"/>
    <n v="75"/>
    <x v="2"/>
    <x v="0"/>
    <x v="1"/>
    <x v="1"/>
    <n v="140"/>
    <n v="288"/>
    <n v="8.1999999999999993"/>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1DECA-9675-4060-9352-99A8434A091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9" firstHeaderRow="1" firstDataRow="2" firstDataCol="1"/>
  <pivotFields count="12">
    <pivotField showAll="0"/>
    <pivotField showAll="0"/>
    <pivotField axis="axisRow" showAll="0">
      <items count="4">
        <item x="1"/>
        <item x="2"/>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axis="axisCol" dataField="1" showAll="0">
      <items count="3">
        <item x="0"/>
        <item x="1"/>
        <item t="default"/>
      </items>
    </pivotField>
    <pivotField showAll="0">
      <items count="3">
        <item x="0"/>
        <item x="1"/>
        <item t="default"/>
      </items>
    </pivotField>
  </pivotFields>
  <rowFields count="1">
    <field x="2"/>
  </rowFields>
  <rowItems count="4">
    <i>
      <x/>
    </i>
    <i>
      <x v="1"/>
    </i>
    <i>
      <x v="2"/>
    </i>
    <i t="grand">
      <x/>
    </i>
  </rowItems>
  <colFields count="1">
    <field x="10"/>
  </colFields>
  <colItems count="3">
    <i>
      <x/>
    </i>
    <i>
      <x v="1"/>
    </i>
    <i t="grand">
      <x/>
    </i>
  </colItems>
  <dataFields count="1">
    <dataField name="Count of Retinopathy" fld="1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AC8A7F-0E14-47CB-8ABB-EF2F1472664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E41" firstHeaderRow="1" firstDataRow="2" firstDataCol="1"/>
  <pivotFields count="12">
    <pivotField showAll="0"/>
    <pivotField showAll="0"/>
    <pivotField axis="axisRow" showAll="0">
      <items count="4">
        <item x="1"/>
        <item x="2"/>
        <item x="0"/>
        <item t="default"/>
      </items>
    </pivotField>
    <pivotField showAll="0">
      <items count="3">
        <item x="1"/>
        <item x="0"/>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s>
  <rowFields count="1">
    <field x="2"/>
  </rowFields>
  <rowItems count="4">
    <i>
      <x/>
    </i>
    <i>
      <x v="1"/>
    </i>
    <i>
      <x v="2"/>
    </i>
    <i t="grand">
      <x/>
    </i>
  </rowItems>
  <colFields count="1">
    <field x="9"/>
  </colFields>
  <colItems count="4">
    <i>
      <x/>
    </i>
    <i>
      <x v="1"/>
    </i>
    <i>
      <x v="2"/>
    </i>
    <i t="grand">
      <x/>
    </i>
  </colItems>
  <dataFields count="1">
    <dataField name="Count of HbA1C Group" fld="9" subtotal="count" baseField="0" baseItem="0"/>
  </dataFields>
  <chartFormats count="9">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0"/>
          </reference>
        </references>
      </pivotArea>
    </chartFormat>
    <chartFormat chart="1" format="4" series="1">
      <pivotArea type="data" outline="0" fieldPosition="0">
        <references count="2">
          <reference field="4294967294" count="1" selected="0">
            <x v="0"/>
          </reference>
          <reference field="9" count="1" selected="0">
            <x v="1"/>
          </reference>
        </references>
      </pivotArea>
    </chartFormat>
    <chartFormat chart="1" format="5" series="1">
      <pivotArea type="data" outline="0" fieldPosition="0">
        <references count="2">
          <reference field="4294967294" count="1" selected="0">
            <x v="0"/>
          </reference>
          <reference field="9" count="1" selected="0">
            <x v="2"/>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E4B516-7ADE-4055-8EE2-F30869E2128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2">
    <pivotField showAll="0"/>
    <pivotField showAll="0"/>
    <pivotField axis="axisRow" showAll="0">
      <items count="4">
        <item x="1"/>
        <item x="2"/>
        <item x="0"/>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4">
    <i>
      <x/>
    </i>
    <i>
      <x v="1"/>
    </i>
    <i>
      <x v="2"/>
    </i>
    <i t="grand">
      <x/>
    </i>
  </rowItems>
  <colFields count="1">
    <field x="11"/>
  </colFields>
  <colItems count="3">
    <i>
      <x/>
    </i>
    <i>
      <x v="1"/>
    </i>
    <i t="grand">
      <x/>
    </i>
  </colItems>
  <dataFields count="1">
    <dataField name="Count of Nephropathy"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C67414F9-6E6B-44EF-A297-C59B5A04FB9F}" sourceName="Sex">
  <pivotTables>
    <pivotTable tabId="9" name="PivotTable2"/>
    <pivotTable tabId="9" name="PivotTable3"/>
    <pivotTable tabId="9" name="PivotTable4"/>
  </pivotTables>
  <data>
    <tabular pivotCacheId="81023300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betes_Type" xr10:uid="{A43D59D1-94D0-4302-89DA-B7F50F48864D}" sourceName="Diabetes Type ">
  <pivotTables>
    <pivotTable tabId="9" name="PivotTable2"/>
  </pivotTables>
  <data>
    <tabular pivotCacheId="81023300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tion" xr10:uid="{18A2F935-2F06-44EC-A54B-9713C16D5305}" sourceName="Medication">
  <pivotTables>
    <pivotTable tabId="9" name="PivotTable2"/>
  </pivotTables>
  <data>
    <tabular pivotCacheId="81023300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C3204211-C16A-4177-92E5-D64F65207BD1}" cache="Slicer_Sex" caption="Sex" style="SlicerStyleLight4" rowHeight="234950"/>
  <slicer name="Diabetes Type " xr10:uid="{30A1DE96-927D-4AD4-AF83-E866C43B1CA2}" cache="Slicer_Diabetes_Type" caption="Diabetes Type " style="SlicerStyleLight2" rowHeight="234950"/>
  <slicer name="Medication" xr10:uid="{85904C29-54B2-41EB-9A8C-7B80967CE6B5}" cache="Slicer_Medication" caption="Medicat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91E5-59F0-4F0B-BCD7-A1C793703C7E}">
  <dimension ref="A1:J60"/>
  <sheetViews>
    <sheetView zoomScaleNormal="100" workbookViewId="0">
      <selection activeCell="Q9" sqref="Q9"/>
    </sheetView>
  </sheetViews>
  <sheetFormatPr defaultRowHeight="14.4" x14ac:dyDescent="0.3"/>
  <cols>
    <col min="4" max="4" width="14.109375" customWidth="1"/>
  </cols>
  <sheetData>
    <row r="1" spans="1:10" x14ac:dyDescent="0.3">
      <c r="A1" t="s">
        <v>0</v>
      </c>
      <c r="B1" t="s">
        <v>2</v>
      </c>
      <c r="C1" t="s">
        <v>3</v>
      </c>
      <c r="D1" t="s">
        <v>1</v>
      </c>
      <c r="E1" t="s">
        <v>8</v>
      </c>
      <c r="F1" t="s">
        <v>21</v>
      </c>
      <c r="G1" s="1" t="s">
        <v>22</v>
      </c>
      <c r="H1" t="s">
        <v>23</v>
      </c>
      <c r="I1" t="s">
        <v>6</v>
      </c>
      <c r="J1" t="s">
        <v>7</v>
      </c>
    </row>
    <row r="2" spans="1:10" x14ac:dyDescent="0.3">
      <c r="A2">
        <v>1275</v>
      </c>
      <c r="B2">
        <v>22</v>
      </c>
      <c r="C2" t="s">
        <v>5</v>
      </c>
      <c r="D2" t="s">
        <v>12</v>
      </c>
      <c r="E2" t="s">
        <v>10</v>
      </c>
      <c r="F2">
        <v>98</v>
      </c>
      <c r="G2">
        <v>266</v>
      </c>
      <c r="H2">
        <v>8.3000000000000007</v>
      </c>
      <c r="I2" t="s">
        <v>17</v>
      </c>
      <c r="J2" t="s">
        <v>16</v>
      </c>
    </row>
    <row r="3" spans="1:10" x14ac:dyDescent="0.3">
      <c r="A3">
        <v>1761</v>
      </c>
      <c r="B3">
        <v>25</v>
      </c>
      <c r="C3" t="s">
        <v>5</v>
      </c>
      <c r="D3" t="s">
        <v>12</v>
      </c>
      <c r="E3" t="s">
        <v>10</v>
      </c>
      <c r="F3">
        <v>117</v>
      </c>
      <c r="G3">
        <v>219</v>
      </c>
      <c r="H3">
        <v>8.4</v>
      </c>
      <c r="I3" t="s">
        <v>16</v>
      </c>
      <c r="J3" t="s">
        <v>15</v>
      </c>
    </row>
    <row r="4" spans="1:10" x14ac:dyDescent="0.3">
      <c r="A4">
        <v>2052</v>
      </c>
      <c r="B4">
        <v>47</v>
      </c>
      <c r="C4" t="s">
        <v>4</v>
      </c>
      <c r="D4" t="s">
        <v>12</v>
      </c>
      <c r="E4" t="s">
        <v>9</v>
      </c>
      <c r="F4">
        <v>137</v>
      </c>
      <c r="G4">
        <v>240</v>
      </c>
      <c r="H4">
        <v>8.1999999999999993</v>
      </c>
      <c r="I4" t="s">
        <v>14</v>
      </c>
      <c r="J4" t="s">
        <v>15</v>
      </c>
    </row>
    <row r="5" spans="1:10" x14ac:dyDescent="0.3">
      <c r="A5">
        <v>1307</v>
      </c>
      <c r="B5">
        <v>50</v>
      </c>
      <c r="C5" t="s">
        <v>5</v>
      </c>
      <c r="D5" t="s">
        <v>12</v>
      </c>
      <c r="E5" t="s">
        <v>9</v>
      </c>
      <c r="F5">
        <v>110</v>
      </c>
      <c r="G5">
        <v>219</v>
      </c>
      <c r="H5">
        <v>8.1</v>
      </c>
      <c r="I5" t="s">
        <v>14</v>
      </c>
      <c r="J5" t="s">
        <v>15</v>
      </c>
    </row>
    <row r="6" spans="1:10" x14ac:dyDescent="0.3">
      <c r="A6">
        <v>1328</v>
      </c>
      <c r="B6">
        <v>73</v>
      </c>
      <c r="C6" t="s">
        <v>4</v>
      </c>
      <c r="D6" t="s">
        <v>13</v>
      </c>
      <c r="E6" t="s">
        <v>9</v>
      </c>
      <c r="F6">
        <v>105</v>
      </c>
      <c r="G6">
        <v>247</v>
      </c>
      <c r="H6">
        <v>8.4</v>
      </c>
      <c r="I6" t="s">
        <v>16</v>
      </c>
      <c r="J6" t="s">
        <v>15</v>
      </c>
    </row>
    <row r="7" spans="1:10" x14ac:dyDescent="0.3">
      <c r="A7">
        <v>2749</v>
      </c>
      <c r="B7">
        <v>65</v>
      </c>
      <c r="C7" t="s">
        <v>4</v>
      </c>
      <c r="D7" t="s">
        <v>13</v>
      </c>
      <c r="E7" t="s">
        <v>9</v>
      </c>
      <c r="F7">
        <v>109</v>
      </c>
      <c r="G7">
        <v>265</v>
      </c>
      <c r="H7">
        <v>8</v>
      </c>
      <c r="I7" t="s">
        <v>14</v>
      </c>
      <c r="J7" t="s">
        <v>15</v>
      </c>
    </row>
    <row r="8" spans="1:10" x14ac:dyDescent="0.3">
      <c r="A8">
        <v>1441</v>
      </c>
      <c r="B8">
        <v>80</v>
      </c>
      <c r="C8" t="s">
        <v>4</v>
      </c>
      <c r="D8" t="s">
        <v>13</v>
      </c>
      <c r="E8" t="s">
        <v>9</v>
      </c>
      <c r="F8">
        <v>115</v>
      </c>
      <c r="G8">
        <v>172</v>
      </c>
      <c r="H8">
        <v>7.8</v>
      </c>
      <c r="I8" t="s">
        <v>16</v>
      </c>
      <c r="J8" t="s">
        <v>15</v>
      </c>
    </row>
    <row r="9" spans="1:10" x14ac:dyDescent="0.3">
      <c r="A9">
        <v>1025</v>
      </c>
      <c r="B9">
        <v>79</v>
      </c>
      <c r="C9" t="s">
        <v>5</v>
      </c>
      <c r="D9" t="s">
        <v>13</v>
      </c>
      <c r="E9" t="s">
        <v>9</v>
      </c>
      <c r="F9">
        <v>122</v>
      </c>
      <c r="G9">
        <v>284</v>
      </c>
      <c r="H9">
        <v>8.5</v>
      </c>
      <c r="I9" t="s">
        <v>14</v>
      </c>
      <c r="J9" t="s">
        <v>15</v>
      </c>
    </row>
    <row r="10" spans="1:10" x14ac:dyDescent="0.3">
      <c r="A10">
        <v>1932</v>
      </c>
      <c r="B10">
        <v>43</v>
      </c>
      <c r="C10" t="s">
        <v>4</v>
      </c>
      <c r="D10" t="s">
        <v>12</v>
      </c>
      <c r="E10" t="s">
        <v>9</v>
      </c>
      <c r="F10">
        <v>123</v>
      </c>
      <c r="G10">
        <v>269</v>
      </c>
      <c r="H10">
        <v>8.1</v>
      </c>
      <c r="I10" t="s">
        <v>14</v>
      </c>
      <c r="J10" t="s">
        <v>15</v>
      </c>
    </row>
    <row r="11" spans="1:10" x14ac:dyDescent="0.3">
      <c r="A11">
        <v>1873</v>
      </c>
      <c r="B11">
        <v>76</v>
      </c>
      <c r="C11" t="s">
        <v>5</v>
      </c>
      <c r="D11" t="s">
        <v>13</v>
      </c>
      <c r="E11" t="s">
        <v>9</v>
      </c>
      <c r="F11">
        <v>138</v>
      </c>
      <c r="G11">
        <v>201</v>
      </c>
      <c r="H11">
        <v>8.1</v>
      </c>
      <c r="I11" t="s">
        <v>14</v>
      </c>
      <c r="J11" t="s">
        <v>15</v>
      </c>
    </row>
    <row r="12" spans="1:10" x14ac:dyDescent="0.3">
      <c r="A12">
        <v>1961</v>
      </c>
      <c r="B12">
        <v>75</v>
      </c>
      <c r="C12" t="s">
        <v>5</v>
      </c>
      <c r="D12" t="s">
        <v>13</v>
      </c>
      <c r="E12" t="s">
        <v>9</v>
      </c>
      <c r="F12">
        <v>140</v>
      </c>
      <c r="G12">
        <v>288</v>
      </c>
      <c r="H12">
        <v>8.1999999999999993</v>
      </c>
      <c r="I12" t="s">
        <v>14</v>
      </c>
      <c r="J12" t="s">
        <v>15</v>
      </c>
    </row>
    <row r="13" spans="1:10" x14ac:dyDescent="0.3">
      <c r="A13">
        <v>1772</v>
      </c>
      <c r="B13">
        <v>22</v>
      </c>
      <c r="C13" t="s">
        <v>5</v>
      </c>
      <c r="D13" t="s">
        <v>12</v>
      </c>
      <c r="E13" t="s">
        <v>9</v>
      </c>
      <c r="F13">
        <v>152</v>
      </c>
      <c r="G13">
        <v>292</v>
      </c>
      <c r="H13">
        <v>8</v>
      </c>
      <c r="I13" t="s">
        <v>16</v>
      </c>
      <c r="J13" t="s">
        <v>16</v>
      </c>
    </row>
    <row r="14" spans="1:10" x14ac:dyDescent="0.3">
      <c r="A14">
        <v>2422</v>
      </c>
      <c r="B14">
        <v>25</v>
      </c>
      <c r="C14" t="s">
        <v>4</v>
      </c>
      <c r="D14" t="s">
        <v>12</v>
      </c>
      <c r="E14" t="s">
        <v>9</v>
      </c>
      <c r="F14">
        <v>117</v>
      </c>
      <c r="G14">
        <v>169</v>
      </c>
      <c r="H14">
        <v>6.4</v>
      </c>
      <c r="I14" t="s">
        <v>16</v>
      </c>
      <c r="J14" t="s">
        <v>16</v>
      </c>
    </row>
    <row r="15" spans="1:10" x14ac:dyDescent="0.3">
      <c r="A15">
        <v>1727</v>
      </c>
      <c r="B15">
        <v>27</v>
      </c>
      <c r="C15" t="s">
        <v>5</v>
      </c>
      <c r="D15" t="s">
        <v>12</v>
      </c>
      <c r="E15" t="s">
        <v>9</v>
      </c>
      <c r="F15">
        <v>95</v>
      </c>
      <c r="G15">
        <v>221</v>
      </c>
      <c r="H15">
        <v>8</v>
      </c>
      <c r="I15" t="s">
        <v>14</v>
      </c>
      <c r="J15" t="s">
        <v>15</v>
      </c>
    </row>
    <row r="16" spans="1:10" x14ac:dyDescent="0.3">
      <c r="A16">
        <v>2644</v>
      </c>
      <c r="B16">
        <v>63</v>
      </c>
      <c r="C16" t="s">
        <v>4</v>
      </c>
      <c r="D16" t="s">
        <v>13</v>
      </c>
      <c r="E16" t="s">
        <v>9</v>
      </c>
      <c r="F16">
        <v>100</v>
      </c>
      <c r="G16">
        <v>167</v>
      </c>
      <c r="H16">
        <v>7.2</v>
      </c>
      <c r="I16" t="s">
        <v>14</v>
      </c>
      <c r="J16" t="s">
        <v>15</v>
      </c>
    </row>
    <row r="17" spans="1:10" x14ac:dyDescent="0.3">
      <c r="A17">
        <v>2210</v>
      </c>
      <c r="B17">
        <v>64</v>
      </c>
      <c r="C17" t="s">
        <v>5</v>
      </c>
      <c r="D17" t="s">
        <v>13</v>
      </c>
      <c r="E17" t="s">
        <v>9</v>
      </c>
      <c r="F17">
        <v>118</v>
      </c>
      <c r="G17">
        <v>264</v>
      </c>
      <c r="H17">
        <v>8.3000000000000007</v>
      </c>
      <c r="I17" t="s">
        <v>14</v>
      </c>
      <c r="J17" t="s">
        <v>15</v>
      </c>
    </row>
    <row r="18" spans="1:10" x14ac:dyDescent="0.3">
      <c r="A18">
        <v>1465</v>
      </c>
      <c r="B18">
        <v>73</v>
      </c>
      <c r="C18" t="s">
        <v>5</v>
      </c>
      <c r="D18" t="s">
        <v>13</v>
      </c>
      <c r="E18" t="s">
        <v>9</v>
      </c>
      <c r="F18">
        <v>125</v>
      </c>
      <c r="G18">
        <v>184</v>
      </c>
      <c r="H18">
        <v>7.6</v>
      </c>
      <c r="I18" t="s">
        <v>16</v>
      </c>
      <c r="J18" t="s">
        <v>16</v>
      </c>
    </row>
    <row r="19" spans="1:10" x14ac:dyDescent="0.3">
      <c r="A19">
        <v>1473</v>
      </c>
      <c r="B19">
        <v>18</v>
      </c>
      <c r="C19" t="s">
        <v>5</v>
      </c>
      <c r="D19" t="s">
        <v>12</v>
      </c>
      <c r="E19" t="s">
        <v>10</v>
      </c>
      <c r="F19">
        <v>128</v>
      </c>
      <c r="G19">
        <v>185</v>
      </c>
      <c r="H19">
        <v>7.8</v>
      </c>
      <c r="I19" t="s">
        <v>16</v>
      </c>
      <c r="J19" t="s">
        <v>16</v>
      </c>
    </row>
    <row r="20" spans="1:10" x14ac:dyDescent="0.3">
      <c r="A20">
        <v>2582</v>
      </c>
      <c r="B20">
        <v>68</v>
      </c>
      <c r="C20" t="s">
        <v>5</v>
      </c>
      <c r="D20" t="s">
        <v>13</v>
      </c>
      <c r="E20" t="s">
        <v>9</v>
      </c>
      <c r="F20">
        <v>132</v>
      </c>
      <c r="G20">
        <v>190</v>
      </c>
      <c r="H20">
        <v>6.3</v>
      </c>
      <c r="I20" t="s">
        <v>16</v>
      </c>
      <c r="J20" t="s">
        <v>15</v>
      </c>
    </row>
    <row r="21" spans="1:10" x14ac:dyDescent="0.3">
      <c r="A21">
        <v>1142</v>
      </c>
      <c r="B21">
        <v>21</v>
      </c>
      <c r="C21" t="s">
        <v>4</v>
      </c>
      <c r="D21" t="s">
        <v>12</v>
      </c>
      <c r="E21" t="s">
        <v>10</v>
      </c>
      <c r="F21">
        <v>124</v>
      </c>
      <c r="G21">
        <v>242</v>
      </c>
      <c r="H21">
        <v>8.1</v>
      </c>
      <c r="I21" t="s">
        <v>16</v>
      </c>
      <c r="J21" t="s">
        <v>16</v>
      </c>
    </row>
    <row r="22" spans="1:10" x14ac:dyDescent="0.3">
      <c r="A22">
        <v>2934</v>
      </c>
      <c r="B22">
        <v>33</v>
      </c>
      <c r="C22" t="s">
        <v>5</v>
      </c>
      <c r="D22" t="s">
        <v>12</v>
      </c>
      <c r="E22" t="s">
        <v>9</v>
      </c>
      <c r="F22">
        <v>120</v>
      </c>
      <c r="G22">
        <v>211</v>
      </c>
      <c r="H22">
        <v>8</v>
      </c>
      <c r="I22" t="s">
        <v>16</v>
      </c>
      <c r="J22" t="s">
        <v>16</v>
      </c>
    </row>
    <row r="23" spans="1:10" x14ac:dyDescent="0.3">
      <c r="A23">
        <v>1017</v>
      </c>
      <c r="B23">
        <v>54</v>
      </c>
      <c r="C23" t="s">
        <v>5</v>
      </c>
      <c r="D23" t="s">
        <v>13</v>
      </c>
      <c r="E23" t="s">
        <v>9</v>
      </c>
      <c r="F23">
        <v>113</v>
      </c>
      <c r="G23">
        <v>197</v>
      </c>
      <c r="H23">
        <v>7.3</v>
      </c>
      <c r="I23" t="s">
        <v>14</v>
      </c>
      <c r="J23" t="s">
        <v>15</v>
      </c>
    </row>
    <row r="24" spans="1:10" x14ac:dyDescent="0.3">
      <c r="A24">
        <v>1246</v>
      </c>
      <c r="B24">
        <v>70</v>
      </c>
      <c r="C24" t="s">
        <v>4</v>
      </c>
      <c r="D24" t="s">
        <v>13</v>
      </c>
      <c r="E24" t="s">
        <v>9</v>
      </c>
      <c r="F24">
        <v>108</v>
      </c>
      <c r="G24">
        <v>221</v>
      </c>
      <c r="H24">
        <v>8.1999999999999993</v>
      </c>
      <c r="I24" t="s">
        <v>14</v>
      </c>
      <c r="J24" t="s">
        <v>15</v>
      </c>
    </row>
    <row r="25" spans="1:10" x14ac:dyDescent="0.3">
      <c r="A25">
        <v>2611</v>
      </c>
      <c r="B25">
        <v>40</v>
      </c>
      <c r="C25" t="s">
        <v>5</v>
      </c>
      <c r="D25" t="s">
        <v>12</v>
      </c>
      <c r="E25" t="s">
        <v>9</v>
      </c>
      <c r="F25">
        <v>102</v>
      </c>
      <c r="G25">
        <v>284</v>
      </c>
      <c r="H25">
        <v>8.1999999999999993</v>
      </c>
      <c r="I25" t="s">
        <v>16</v>
      </c>
      <c r="J25" t="s">
        <v>15</v>
      </c>
    </row>
    <row r="26" spans="1:10" x14ac:dyDescent="0.3">
      <c r="A26">
        <v>2059</v>
      </c>
      <c r="B26">
        <v>25</v>
      </c>
      <c r="C26" t="s">
        <v>5</v>
      </c>
      <c r="D26" t="s">
        <v>12</v>
      </c>
      <c r="E26" t="s">
        <v>9</v>
      </c>
      <c r="F26">
        <v>80</v>
      </c>
      <c r="G26">
        <v>222</v>
      </c>
      <c r="H26">
        <v>8</v>
      </c>
      <c r="I26" t="s">
        <v>16</v>
      </c>
      <c r="J26" t="s">
        <v>16</v>
      </c>
    </row>
    <row r="27" spans="1:10" x14ac:dyDescent="0.3">
      <c r="A27">
        <v>1247</v>
      </c>
      <c r="B27">
        <v>41</v>
      </c>
      <c r="C27" t="s">
        <v>4</v>
      </c>
      <c r="D27" t="s">
        <v>12</v>
      </c>
      <c r="E27" t="s">
        <v>9</v>
      </c>
      <c r="F27">
        <v>119</v>
      </c>
      <c r="G27">
        <v>224</v>
      </c>
      <c r="H27">
        <v>8.1</v>
      </c>
      <c r="I27" t="s">
        <v>14</v>
      </c>
      <c r="J27" t="s">
        <v>15</v>
      </c>
    </row>
    <row r="28" spans="1:10" x14ac:dyDescent="0.3">
      <c r="A28">
        <v>2283</v>
      </c>
      <c r="B28">
        <v>26</v>
      </c>
      <c r="C28" t="s">
        <v>5</v>
      </c>
      <c r="D28" t="s">
        <v>12</v>
      </c>
      <c r="E28" t="s">
        <v>9</v>
      </c>
      <c r="F28">
        <v>91</v>
      </c>
      <c r="G28">
        <v>257</v>
      </c>
      <c r="H28">
        <v>8.1999999999999993</v>
      </c>
      <c r="I28" t="s">
        <v>16</v>
      </c>
      <c r="J28" t="s">
        <v>16</v>
      </c>
    </row>
    <row r="29" spans="1:10" x14ac:dyDescent="0.3">
      <c r="A29">
        <v>2235</v>
      </c>
      <c r="B29">
        <v>58</v>
      </c>
      <c r="C29" t="s">
        <v>5</v>
      </c>
      <c r="D29" t="s">
        <v>12</v>
      </c>
      <c r="E29" t="s">
        <v>9</v>
      </c>
      <c r="F29">
        <v>104</v>
      </c>
      <c r="G29">
        <v>201</v>
      </c>
      <c r="H29">
        <v>8.3000000000000007</v>
      </c>
      <c r="I29" t="s">
        <v>14</v>
      </c>
      <c r="J29" t="s">
        <v>14</v>
      </c>
    </row>
    <row r="30" spans="1:10" x14ac:dyDescent="0.3">
      <c r="A30">
        <v>2968</v>
      </c>
      <c r="B30">
        <v>51</v>
      </c>
      <c r="C30" t="s">
        <v>4</v>
      </c>
      <c r="D30" t="s">
        <v>13</v>
      </c>
      <c r="E30" t="s">
        <v>9</v>
      </c>
      <c r="F30">
        <v>148</v>
      </c>
      <c r="G30">
        <v>289</v>
      </c>
      <c r="H30">
        <v>8.4</v>
      </c>
      <c r="I30" t="s">
        <v>16</v>
      </c>
      <c r="J30" t="s">
        <v>14</v>
      </c>
    </row>
    <row r="31" spans="1:10" x14ac:dyDescent="0.3">
      <c r="A31">
        <v>2987</v>
      </c>
      <c r="B31">
        <v>23</v>
      </c>
      <c r="C31" t="s">
        <v>5</v>
      </c>
      <c r="D31" t="s">
        <v>12</v>
      </c>
      <c r="E31" t="s">
        <v>10</v>
      </c>
      <c r="F31">
        <v>126</v>
      </c>
      <c r="G31">
        <v>186</v>
      </c>
      <c r="H31">
        <v>7.8</v>
      </c>
      <c r="I31" t="s">
        <v>16</v>
      </c>
      <c r="J31" t="s">
        <v>16</v>
      </c>
    </row>
    <row r="32" spans="1:10" x14ac:dyDescent="0.3">
      <c r="A32">
        <v>1625</v>
      </c>
      <c r="B32">
        <v>52</v>
      </c>
      <c r="C32" t="s">
        <v>5</v>
      </c>
      <c r="D32" t="s">
        <v>13</v>
      </c>
      <c r="E32" t="s">
        <v>9</v>
      </c>
      <c r="F32">
        <v>107</v>
      </c>
      <c r="G32">
        <v>248</v>
      </c>
      <c r="H32">
        <v>8</v>
      </c>
      <c r="I32" t="s">
        <v>14</v>
      </c>
      <c r="J32" t="s">
        <v>14</v>
      </c>
    </row>
    <row r="33" spans="1:10" x14ac:dyDescent="0.3">
      <c r="A33">
        <v>2143</v>
      </c>
      <c r="B33">
        <v>23</v>
      </c>
      <c r="C33" t="s">
        <v>4</v>
      </c>
      <c r="D33" t="s">
        <v>12</v>
      </c>
      <c r="E33" t="s">
        <v>10</v>
      </c>
      <c r="F33">
        <v>105</v>
      </c>
      <c r="G33">
        <v>233</v>
      </c>
      <c r="H33">
        <v>8.1999999999999993</v>
      </c>
      <c r="I33" t="s">
        <v>16</v>
      </c>
      <c r="J33" t="s">
        <v>16</v>
      </c>
    </row>
    <row r="34" spans="1:10" x14ac:dyDescent="0.3">
      <c r="A34">
        <v>1046</v>
      </c>
      <c r="B34">
        <v>51</v>
      </c>
      <c r="C34" t="s">
        <v>5</v>
      </c>
      <c r="D34" t="s">
        <v>13</v>
      </c>
      <c r="E34" t="s">
        <v>9</v>
      </c>
      <c r="F34">
        <v>126</v>
      </c>
      <c r="G34">
        <v>202</v>
      </c>
      <c r="H34">
        <v>8.3000000000000007</v>
      </c>
      <c r="I34" t="s">
        <v>16</v>
      </c>
      <c r="J34" t="s">
        <v>14</v>
      </c>
    </row>
    <row r="35" spans="1:10" x14ac:dyDescent="0.3">
      <c r="A35">
        <v>2262</v>
      </c>
      <c r="B35">
        <v>36</v>
      </c>
      <c r="C35" t="s">
        <v>5</v>
      </c>
      <c r="D35" t="s">
        <v>12</v>
      </c>
      <c r="E35" t="s">
        <v>9</v>
      </c>
      <c r="F35">
        <v>129</v>
      </c>
      <c r="G35">
        <v>263</v>
      </c>
      <c r="H35">
        <v>8.1</v>
      </c>
      <c r="I35" t="s">
        <v>16</v>
      </c>
      <c r="J35" t="s">
        <v>16</v>
      </c>
    </row>
    <row r="36" spans="1:10" x14ac:dyDescent="0.3">
      <c r="A36">
        <v>2223</v>
      </c>
      <c r="B36">
        <v>33</v>
      </c>
      <c r="C36" t="s">
        <v>5</v>
      </c>
      <c r="D36" t="s">
        <v>12</v>
      </c>
      <c r="E36" t="s">
        <v>9</v>
      </c>
      <c r="F36">
        <v>137</v>
      </c>
      <c r="G36">
        <v>289</v>
      </c>
      <c r="H36">
        <v>8</v>
      </c>
      <c r="I36" t="s">
        <v>16</v>
      </c>
      <c r="J36" t="s">
        <v>16</v>
      </c>
    </row>
    <row r="37" spans="1:10" x14ac:dyDescent="0.3">
      <c r="A37">
        <v>2116</v>
      </c>
      <c r="B37">
        <v>23</v>
      </c>
      <c r="C37" t="s">
        <v>4</v>
      </c>
      <c r="D37" t="s">
        <v>12</v>
      </c>
      <c r="E37" t="s">
        <v>10</v>
      </c>
      <c r="F37">
        <v>108</v>
      </c>
      <c r="G37">
        <v>198</v>
      </c>
      <c r="H37">
        <v>7.7</v>
      </c>
      <c r="I37" t="s">
        <v>16</v>
      </c>
      <c r="J37" t="s">
        <v>16</v>
      </c>
    </row>
    <row r="38" spans="1:10" x14ac:dyDescent="0.3">
      <c r="A38">
        <v>1520</v>
      </c>
      <c r="B38">
        <v>39</v>
      </c>
      <c r="C38" t="s">
        <v>5</v>
      </c>
      <c r="D38" t="s">
        <v>12</v>
      </c>
      <c r="E38" t="s">
        <v>9</v>
      </c>
      <c r="F38">
        <v>147</v>
      </c>
      <c r="G38">
        <v>165</v>
      </c>
      <c r="H38">
        <v>7.3</v>
      </c>
      <c r="I38" t="s">
        <v>16</v>
      </c>
      <c r="J38" t="s">
        <v>16</v>
      </c>
    </row>
    <row r="39" spans="1:10" x14ac:dyDescent="0.3">
      <c r="A39">
        <v>2186</v>
      </c>
      <c r="B39">
        <v>65</v>
      </c>
      <c r="C39" t="s">
        <v>4</v>
      </c>
      <c r="D39" t="s">
        <v>13</v>
      </c>
      <c r="E39" t="s">
        <v>9</v>
      </c>
      <c r="F39">
        <v>139</v>
      </c>
      <c r="G39">
        <v>183</v>
      </c>
      <c r="H39">
        <v>7.5</v>
      </c>
      <c r="I39" t="s">
        <v>14</v>
      </c>
      <c r="J39" t="s">
        <v>14</v>
      </c>
    </row>
    <row r="40" spans="1:10" x14ac:dyDescent="0.3">
      <c r="A40">
        <v>1253</v>
      </c>
      <c r="B40">
        <v>49</v>
      </c>
      <c r="C40" t="s">
        <v>4</v>
      </c>
      <c r="D40" t="s">
        <v>13</v>
      </c>
      <c r="E40" t="s">
        <v>9</v>
      </c>
      <c r="F40">
        <v>111</v>
      </c>
      <c r="G40">
        <v>259</v>
      </c>
      <c r="H40">
        <v>8</v>
      </c>
      <c r="I40" t="s">
        <v>16</v>
      </c>
      <c r="J40" t="s">
        <v>16</v>
      </c>
    </row>
    <row r="41" spans="1:10" x14ac:dyDescent="0.3">
      <c r="A41">
        <v>1595</v>
      </c>
      <c r="B41">
        <v>47</v>
      </c>
      <c r="C41" t="s">
        <v>4</v>
      </c>
      <c r="D41" t="s">
        <v>13</v>
      </c>
      <c r="E41" t="s">
        <v>9</v>
      </c>
      <c r="F41">
        <v>121</v>
      </c>
      <c r="G41">
        <v>171</v>
      </c>
      <c r="H41">
        <v>7.4</v>
      </c>
      <c r="I41" t="s">
        <v>16</v>
      </c>
      <c r="J41" t="s">
        <v>16</v>
      </c>
    </row>
    <row r="42" spans="1:10" x14ac:dyDescent="0.3">
      <c r="A42">
        <v>2766</v>
      </c>
      <c r="B42">
        <v>53</v>
      </c>
      <c r="C42" t="s">
        <v>5</v>
      </c>
      <c r="D42" t="s">
        <v>12</v>
      </c>
      <c r="E42" t="s">
        <v>9</v>
      </c>
      <c r="F42">
        <v>123</v>
      </c>
      <c r="G42">
        <v>193</v>
      </c>
      <c r="H42">
        <v>7.5</v>
      </c>
      <c r="I42" t="s">
        <v>14</v>
      </c>
      <c r="J42" t="s">
        <v>14</v>
      </c>
    </row>
    <row r="43" spans="1:10" x14ac:dyDescent="0.3">
      <c r="A43">
        <v>1227</v>
      </c>
      <c r="B43">
        <v>51</v>
      </c>
      <c r="C43" t="s">
        <v>5</v>
      </c>
      <c r="D43" t="s">
        <v>13</v>
      </c>
      <c r="E43" t="s">
        <v>9</v>
      </c>
      <c r="F43">
        <v>146</v>
      </c>
      <c r="G43">
        <v>273</v>
      </c>
      <c r="H43">
        <v>8</v>
      </c>
      <c r="I43" t="s">
        <v>16</v>
      </c>
      <c r="J43" t="s">
        <v>14</v>
      </c>
    </row>
    <row r="44" spans="1:10" x14ac:dyDescent="0.3">
      <c r="A44">
        <v>2862</v>
      </c>
      <c r="B44">
        <v>47</v>
      </c>
      <c r="C44" t="s">
        <v>5</v>
      </c>
      <c r="D44" t="s">
        <v>12</v>
      </c>
      <c r="E44" t="s">
        <v>9</v>
      </c>
      <c r="F44">
        <v>123</v>
      </c>
      <c r="G44">
        <v>260</v>
      </c>
      <c r="H44">
        <v>8</v>
      </c>
      <c r="I44" t="s">
        <v>14</v>
      </c>
      <c r="J44" t="s">
        <v>14</v>
      </c>
    </row>
    <row r="45" spans="1:10" x14ac:dyDescent="0.3">
      <c r="A45">
        <v>2326</v>
      </c>
      <c r="B45">
        <v>62</v>
      </c>
      <c r="C45" t="s">
        <v>4</v>
      </c>
      <c r="D45" t="s">
        <v>13</v>
      </c>
      <c r="E45" t="s">
        <v>9</v>
      </c>
      <c r="F45">
        <v>135</v>
      </c>
      <c r="G45">
        <v>217</v>
      </c>
      <c r="H45">
        <v>8.1999999999999993</v>
      </c>
      <c r="I45" t="s">
        <v>14</v>
      </c>
      <c r="J45" t="s">
        <v>14</v>
      </c>
    </row>
    <row r="46" spans="1:10" x14ac:dyDescent="0.3">
      <c r="A46">
        <v>1557</v>
      </c>
      <c r="B46">
        <v>56</v>
      </c>
      <c r="C46" t="s">
        <v>4</v>
      </c>
      <c r="D46" t="s">
        <v>13</v>
      </c>
      <c r="E46" t="s">
        <v>9</v>
      </c>
      <c r="F46">
        <v>96</v>
      </c>
      <c r="G46">
        <v>280</v>
      </c>
      <c r="H46">
        <v>8.6</v>
      </c>
      <c r="I46" t="s">
        <v>16</v>
      </c>
      <c r="J46" t="s">
        <v>16</v>
      </c>
    </row>
    <row r="47" spans="1:10" x14ac:dyDescent="0.3">
      <c r="A47">
        <v>1488</v>
      </c>
      <c r="B47">
        <v>64</v>
      </c>
      <c r="C47" t="s">
        <v>5</v>
      </c>
      <c r="D47" t="s">
        <v>13</v>
      </c>
      <c r="E47" t="s">
        <v>9</v>
      </c>
      <c r="F47">
        <v>112</v>
      </c>
      <c r="G47">
        <v>177</v>
      </c>
      <c r="H47">
        <v>7.5</v>
      </c>
      <c r="I47" t="s">
        <v>16</v>
      </c>
      <c r="J47" t="s">
        <v>16</v>
      </c>
    </row>
    <row r="48" spans="1:10" x14ac:dyDescent="0.3">
      <c r="A48">
        <v>2304</v>
      </c>
      <c r="B48">
        <v>33</v>
      </c>
      <c r="C48" t="s">
        <v>5</v>
      </c>
      <c r="D48" t="s">
        <v>12</v>
      </c>
      <c r="E48" t="s">
        <v>9</v>
      </c>
      <c r="F48">
        <v>143</v>
      </c>
      <c r="G48">
        <v>267</v>
      </c>
      <c r="H48">
        <v>8</v>
      </c>
      <c r="I48" t="s">
        <v>16</v>
      </c>
      <c r="J48" t="s">
        <v>16</v>
      </c>
    </row>
    <row r="49" spans="1:10" x14ac:dyDescent="0.3">
      <c r="A49">
        <v>2372</v>
      </c>
      <c r="B49">
        <v>53</v>
      </c>
      <c r="C49" t="s">
        <v>5</v>
      </c>
      <c r="D49" t="s">
        <v>13</v>
      </c>
      <c r="E49" t="s">
        <v>9</v>
      </c>
      <c r="F49">
        <v>151</v>
      </c>
      <c r="G49">
        <v>231</v>
      </c>
      <c r="H49">
        <v>8.3000000000000007</v>
      </c>
      <c r="I49" t="s">
        <v>16</v>
      </c>
      <c r="J49" t="s">
        <v>14</v>
      </c>
    </row>
    <row r="50" spans="1:10" x14ac:dyDescent="0.3">
      <c r="A50">
        <v>1437</v>
      </c>
      <c r="B50">
        <v>49</v>
      </c>
      <c r="C50" t="s">
        <v>5</v>
      </c>
      <c r="D50" t="s">
        <v>13</v>
      </c>
      <c r="E50" t="s">
        <v>9</v>
      </c>
      <c r="F50">
        <v>127</v>
      </c>
      <c r="G50">
        <v>294</v>
      </c>
      <c r="H50">
        <v>8</v>
      </c>
      <c r="I50" t="s">
        <v>16</v>
      </c>
      <c r="J50" t="s">
        <v>16</v>
      </c>
    </row>
    <row r="51" spans="1:10" x14ac:dyDescent="0.3">
      <c r="A51">
        <v>1307</v>
      </c>
      <c r="B51">
        <v>50</v>
      </c>
      <c r="C51" t="s">
        <v>5</v>
      </c>
      <c r="D51" t="s">
        <v>12</v>
      </c>
      <c r="E51" t="s">
        <v>9</v>
      </c>
      <c r="F51">
        <v>110</v>
      </c>
      <c r="G51">
        <v>219</v>
      </c>
      <c r="H51">
        <v>8.1</v>
      </c>
      <c r="I51" t="s">
        <v>14</v>
      </c>
      <c r="J51" t="s">
        <v>15</v>
      </c>
    </row>
    <row r="52" spans="1:10" x14ac:dyDescent="0.3">
      <c r="A52">
        <v>1441</v>
      </c>
      <c r="B52">
        <v>80</v>
      </c>
      <c r="C52" t="s">
        <v>4</v>
      </c>
      <c r="D52" t="s">
        <v>13</v>
      </c>
      <c r="E52" t="s">
        <v>9</v>
      </c>
      <c r="F52">
        <v>115</v>
      </c>
      <c r="G52">
        <v>172</v>
      </c>
      <c r="H52">
        <v>7.8</v>
      </c>
      <c r="I52" t="s">
        <v>16</v>
      </c>
      <c r="J52" t="s">
        <v>15</v>
      </c>
    </row>
    <row r="53" spans="1:10" x14ac:dyDescent="0.3">
      <c r="A53">
        <v>1961</v>
      </c>
      <c r="B53">
        <v>75</v>
      </c>
      <c r="C53" t="s">
        <v>5</v>
      </c>
      <c r="D53" t="s">
        <v>13</v>
      </c>
      <c r="E53" t="s">
        <v>9</v>
      </c>
      <c r="F53">
        <v>140</v>
      </c>
      <c r="G53">
        <v>288</v>
      </c>
      <c r="H53">
        <v>8.1999999999999993</v>
      </c>
      <c r="I53" t="s">
        <v>14</v>
      </c>
      <c r="J53" t="s">
        <v>15</v>
      </c>
    </row>
    <row r="54" spans="1:10" x14ac:dyDescent="0.3">
      <c r="A54">
        <v>1473</v>
      </c>
      <c r="B54">
        <v>18</v>
      </c>
      <c r="C54" t="s">
        <v>5</v>
      </c>
      <c r="D54" t="s">
        <v>12</v>
      </c>
      <c r="E54" t="s">
        <v>10</v>
      </c>
      <c r="F54">
        <v>128</v>
      </c>
      <c r="G54">
        <v>185</v>
      </c>
      <c r="H54">
        <v>7.8</v>
      </c>
      <c r="I54" t="s">
        <v>16</v>
      </c>
      <c r="J54" t="s">
        <v>16</v>
      </c>
    </row>
    <row r="55" spans="1:10" x14ac:dyDescent="0.3">
      <c r="A55">
        <v>2283</v>
      </c>
      <c r="B55">
        <v>26</v>
      </c>
      <c r="C55" t="s">
        <v>5</v>
      </c>
      <c r="D55" t="s">
        <v>12</v>
      </c>
      <c r="E55" t="s">
        <v>9</v>
      </c>
      <c r="F55">
        <v>91</v>
      </c>
      <c r="G55">
        <v>257</v>
      </c>
      <c r="H55">
        <v>8.1999999999999993</v>
      </c>
      <c r="I55" t="s">
        <v>16</v>
      </c>
      <c r="J55" t="s">
        <v>16</v>
      </c>
    </row>
    <row r="56" spans="1:10" x14ac:dyDescent="0.3">
      <c r="A56">
        <v>2143</v>
      </c>
      <c r="B56">
        <v>23</v>
      </c>
      <c r="C56" t="s">
        <v>4</v>
      </c>
      <c r="D56" t="s">
        <v>12</v>
      </c>
      <c r="E56" t="s">
        <v>10</v>
      </c>
      <c r="F56">
        <v>105</v>
      </c>
      <c r="G56">
        <v>233</v>
      </c>
      <c r="H56">
        <v>8.1999999999999993</v>
      </c>
      <c r="I56" t="s">
        <v>16</v>
      </c>
      <c r="J56" t="s">
        <v>16</v>
      </c>
    </row>
    <row r="57" spans="1:10" x14ac:dyDescent="0.3">
      <c r="A57">
        <v>2262</v>
      </c>
      <c r="B57">
        <v>36</v>
      </c>
      <c r="C57" t="s">
        <v>5</v>
      </c>
      <c r="D57" t="s">
        <v>12</v>
      </c>
      <c r="E57" t="s">
        <v>9</v>
      </c>
      <c r="F57">
        <v>129</v>
      </c>
      <c r="G57">
        <v>263</v>
      </c>
      <c r="H57">
        <v>8.1</v>
      </c>
      <c r="I57" t="s">
        <v>16</v>
      </c>
      <c r="J57" t="s">
        <v>16</v>
      </c>
    </row>
    <row r="58" spans="1:10" x14ac:dyDescent="0.3">
      <c r="A58">
        <v>2223</v>
      </c>
      <c r="B58">
        <v>33</v>
      </c>
      <c r="C58" t="s">
        <v>5</v>
      </c>
      <c r="D58" t="s">
        <v>12</v>
      </c>
      <c r="E58" t="s">
        <v>9</v>
      </c>
      <c r="F58">
        <v>137</v>
      </c>
      <c r="G58">
        <v>289</v>
      </c>
      <c r="H58">
        <v>8</v>
      </c>
      <c r="I58" t="s">
        <v>16</v>
      </c>
      <c r="J58" t="s">
        <v>16</v>
      </c>
    </row>
    <row r="59" spans="1:10" x14ac:dyDescent="0.3">
      <c r="A59">
        <v>2116</v>
      </c>
      <c r="B59">
        <v>23</v>
      </c>
      <c r="C59" t="s">
        <v>4</v>
      </c>
      <c r="D59" t="s">
        <v>12</v>
      </c>
      <c r="E59" t="s">
        <v>10</v>
      </c>
      <c r="F59">
        <v>108</v>
      </c>
      <c r="G59">
        <v>198</v>
      </c>
      <c r="H59">
        <v>7.7</v>
      </c>
      <c r="I59" t="s">
        <v>16</v>
      </c>
      <c r="J59" t="s">
        <v>16</v>
      </c>
    </row>
    <row r="60" spans="1:10" x14ac:dyDescent="0.3">
      <c r="A60">
        <v>1520</v>
      </c>
      <c r="B60">
        <v>39</v>
      </c>
      <c r="C60" t="s">
        <v>5</v>
      </c>
      <c r="D60" t="s">
        <v>12</v>
      </c>
      <c r="E60" t="s">
        <v>9</v>
      </c>
      <c r="F60">
        <v>147</v>
      </c>
      <c r="G60">
        <v>165</v>
      </c>
      <c r="H60">
        <v>7.3</v>
      </c>
      <c r="I60" t="s">
        <v>16</v>
      </c>
      <c r="J6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BF042-777D-4788-97FC-8705E5E2F49B}">
  <dimension ref="A1:M51"/>
  <sheetViews>
    <sheetView zoomScaleNormal="100" workbookViewId="0">
      <selection activeCell="M11" sqref="M11"/>
    </sheetView>
  </sheetViews>
  <sheetFormatPr defaultColWidth="13.77734375" defaultRowHeight="14.4" x14ac:dyDescent="0.3"/>
  <cols>
    <col min="7" max="7" width="22.44140625" customWidth="1"/>
    <col min="8" max="8" width="22.6640625" customWidth="1"/>
    <col min="9" max="9" width="17.21875" customWidth="1"/>
    <col min="10" max="10" width="18" customWidth="1"/>
  </cols>
  <sheetData>
    <row r="1" spans="1:13" x14ac:dyDescent="0.3">
      <c r="A1" s="5" t="s">
        <v>0</v>
      </c>
      <c r="B1" s="5" t="s">
        <v>2</v>
      </c>
      <c r="C1" s="5" t="s">
        <v>11</v>
      </c>
      <c r="D1" s="5" t="s">
        <v>3</v>
      </c>
      <c r="E1" s="5" t="s">
        <v>1</v>
      </c>
      <c r="F1" s="5" t="s">
        <v>8</v>
      </c>
      <c r="G1" s="5" t="s">
        <v>24</v>
      </c>
      <c r="H1" s="6" t="s">
        <v>22</v>
      </c>
      <c r="I1" s="5" t="s">
        <v>23</v>
      </c>
      <c r="J1" s="5" t="s">
        <v>20</v>
      </c>
      <c r="K1" s="5" t="s">
        <v>6</v>
      </c>
      <c r="L1" s="5" t="s">
        <v>7</v>
      </c>
      <c r="M1" s="2"/>
    </row>
    <row r="2" spans="1:13" x14ac:dyDescent="0.3">
      <c r="A2" s="3">
        <v>1275</v>
      </c>
      <c r="B2" s="3">
        <v>22</v>
      </c>
      <c r="C2" s="3" t="str">
        <f t="shared" ref="C2:C33" si="0">IF(B2&gt;50,"Old",IF(B2&gt;30,"Middle Age",IF(B2&lt;=30,"Young","Invalid")))</f>
        <v>Young</v>
      </c>
      <c r="D2" s="3" t="s">
        <v>18</v>
      </c>
      <c r="E2" s="3" t="s">
        <v>12</v>
      </c>
      <c r="F2" s="3" t="s">
        <v>16</v>
      </c>
      <c r="G2" s="3">
        <v>98</v>
      </c>
      <c r="H2" s="3">
        <v>266</v>
      </c>
      <c r="I2" s="3">
        <v>8.3000000000000007</v>
      </c>
      <c r="J2" s="3" t="str">
        <f t="shared" ref="J2:J33" si="1">IF(I2&gt;=8,"High Diabetes",IF(I2&gt;=6.5,"Diabetes",IF(I2&gt;5.9,"Prediabetes"," ")))</f>
        <v>High Diabetes</v>
      </c>
      <c r="K2" s="3" t="s">
        <v>16</v>
      </c>
      <c r="L2" s="3" t="s">
        <v>16</v>
      </c>
      <c r="M2" s="10"/>
    </row>
    <row r="3" spans="1:13" x14ac:dyDescent="0.3">
      <c r="A3" s="3">
        <v>1761</v>
      </c>
      <c r="B3" s="3">
        <v>25</v>
      </c>
      <c r="C3" s="3" t="str">
        <f t="shared" si="0"/>
        <v>Young</v>
      </c>
      <c r="D3" s="3" t="s">
        <v>18</v>
      </c>
      <c r="E3" s="3" t="s">
        <v>12</v>
      </c>
      <c r="F3" s="3" t="s">
        <v>16</v>
      </c>
      <c r="G3" s="3">
        <v>117</v>
      </c>
      <c r="H3" s="3">
        <v>219</v>
      </c>
      <c r="I3" s="3">
        <v>8.4</v>
      </c>
      <c r="J3" s="3" t="str">
        <f t="shared" si="1"/>
        <v>High Diabetes</v>
      </c>
      <c r="K3" s="3" t="s">
        <v>16</v>
      </c>
      <c r="L3" s="3" t="s">
        <v>14</v>
      </c>
      <c r="M3" s="10"/>
    </row>
    <row r="4" spans="1:13" x14ac:dyDescent="0.3">
      <c r="A4" s="3">
        <v>2052</v>
      </c>
      <c r="B4" s="3">
        <v>47</v>
      </c>
      <c r="C4" s="3" t="str">
        <f t="shared" si="0"/>
        <v>Middle Age</v>
      </c>
      <c r="D4" s="3" t="s">
        <v>19</v>
      </c>
      <c r="E4" s="3" t="s">
        <v>12</v>
      </c>
      <c r="F4" s="3" t="s">
        <v>14</v>
      </c>
      <c r="G4" s="3">
        <v>137</v>
      </c>
      <c r="H4" s="3">
        <v>240</v>
      </c>
      <c r="I4" s="3">
        <v>8.1999999999999993</v>
      </c>
      <c r="J4" s="3" t="str">
        <f t="shared" si="1"/>
        <v>High Diabetes</v>
      </c>
      <c r="K4" s="3" t="s">
        <v>14</v>
      </c>
      <c r="L4" s="3" t="s">
        <v>14</v>
      </c>
      <c r="M4" s="10"/>
    </row>
    <row r="5" spans="1:13" x14ac:dyDescent="0.3">
      <c r="A5" s="3">
        <v>1307</v>
      </c>
      <c r="B5" s="3">
        <v>50</v>
      </c>
      <c r="C5" s="3" t="str">
        <f t="shared" si="0"/>
        <v>Middle Age</v>
      </c>
      <c r="D5" s="3" t="s">
        <v>18</v>
      </c>
      <c r="E5" s="3" t="s">
        <v>12</v>
      </c>
      <c r="F5" s="3" t="s">
        <v>14</v>
      </c>
      <c r="G5" s="3">
        <v>110</v>
      </c>
      <c r="H5" s="3">
        <v>219</v>
      </c>
      <c r="I5" s="3">
        <v>8.1</v>
      </c>
      <c r="J5" s="3" t="str">
        <f t="shared" si="1"/>
        <v>High Diabetes</v>
      </c>
      <c r="K5" s="3" t="s">
        <v>16</v>
      </c>
      <c r="L5" s="3" t="s">
        <v>14</v>
      </c>
      <c r="M5" s="10"/>
    </row>
    <row r="6" spans="1:13" x14ac:dyDescent="0.3">
      <c r="A6" s="3">
        <v>1328</v>
      </c>
      <c r="B6" s="3">
        <v>73</v>
      </c>
      <c r="C6" s="3" t="str">
        <f t="shared" si="0"/>
        <v>Old</v>
      </c>
      <c r="D6" s="3" t="s">
        <v>19</v>
      </c>
      <c r="E6" s="3" t="s">
        <v>13</v>
      </c>
      <c r="F6" s="3" t="s">
        <v>14</v>
      </c>
      <c r="G6" s="3">
        <v>105</v>
      </c>
      <c r="H6" s="3">
        <v>247</v>
      </c>
      <c r="I6" s="3">
        <v>8.4</v>
      </c>
      <c r="J6" s="3" t="str">
        <f t="shared" si="1"/>
        <v>High Diabetes</v>
      </c>
      <c r="K6" s="3" t="s">
        <v>16</v>
      </c>
      <c r="L6" s="3" t="s">
        <v>14</v>
      </c>
      <c r="M6" s="10"/>
    </row>
    <row r="7" spans="1:13" x14ac:dyDescent="0.3">
      <c r="A7" s="3">
        <v>2749</v>
      </c>
      <c r="B7" s="3">
        <v>65</v>
      </c>
      <c r="C7" s="3" t="str">
        <f t="shared" si="0"/>
        <v>Old</v>
      </c>
      <c r="D7" s="3" t="s">
        <v>19</v>
      </c>
      <c r="E7" s="3" t="s">
        <v>13</v>
      </c>
      <c r="F7" s="3" t="s">
        <v>14</v>
      </c>
      <c r="G7" s="3">
        <v>109</v>
      </c>
      <c r="H7" s="3">
        <v>265</v>
      </c>
      <c r="I7" s="3">
        <v>8</v>
      </c>
      <c r="J7" s="3" t="str">
        <f t="shared" si="1"/>
        <v>High Diabetes</v>
      </c>
      <c r="K7" s="3" t="s">
        <v>14</v>
      </c>
      <c r="L7" s="3" t="s">
        <v>14</v>
      </c>
      <c r="M7" s="10"/>
    </row>
    <row r="8" spans="1:13" x14ac:dyDescent="0.3">
      <c r="A8" s="3">
        <v>1441</v>
      </c>
      <c r="B8" s="3">
        <v>80</v>
      </c>
      <c r="C8" s="3" t="str">
        <f t="shared" si="0"/>
        <v>Old</v>
      </c>
      <c r="D8" s="3" t="s">
        <v>19</v>
      </c>
      <c r="E8" s="3" t="s">
        <v>13</v>
      </c>
      <c r="F8" s="3" t="s">
        <v>14</v>
      </c>
      <c r="G8" s="3">
        <v>115</v>
      </c>
      <c r="H8" s="3">
        <v>172</v>
      </c>
      <c r="I8" s="3">
        <v>7.8</v>
      </c>
      <c r="J8" s="3" t="str">
        <f t="shared" si="1"/>
        <v>Diabetes</v>
      </c>
      <c r="K8" s="3" t="s">
        <v>16</v>
      </c>
      <c r="L8" s="3" t="s">
        <v>14</v>
      </c>
      <c r="M8" s="10"/>
    </row>
    <row r="9" spans="1:13" x14ac:dyDescent="0.3">
      <c r="A9" s="3">
        <v>1025</v>
      </c>
      <c r="B9" s="3">
        <v>79</v>
      </c>
      <c r="C9" s="3" t="str">
        <f t="shared" si="0"/>
        <v>Old</v>
      </c>
      <c r="D9" s="3" t="s">
        <v>18</v>
      </c>
      <c r="E9" s="3" t="s">
        <v>13</v>
      </c>
      <c r="F9" s="3" t="s">
        <v>14</v>
      </c>
      <c r="G9" s="3">
        <v>122</v>
      </c>
      <c r="H9" s="3">
        <v>284</v>
      </c>
      <c r="I9" s="3">
        <v>9</v>
      </c>
      <c r="J9" s="3" t="str">
        <f t="shared" si="1"/>
        <v>High Diabetes</v>
      </c>
      <c r="K9" s="3" t="s">
        <v>14</v>
      </c>
      <c r="L9" s="3" t="s">
        <v>14</v>
      </c>
      <c r="M9" s="10"/>
    </row>
    <row r="10" spans="1:13" x14ac:dyDescent="0.3">
      <c r="A10" s="3">
        <v>1932</v>
      </c>
      <c r="B10" s="3">
        <v>43</v>
      </c>
      <c r="C10" s="3" t="str">
        <f t="shared" si="0"/>
        <v>Middle Age</v>
      </c>
      <c r="D10" s="3" t="s">
        <v>19</v>
      </c>
      <c r="E10" s="3" t="s">
        <v>12</v>
      </c>
      <c r="F10" s="3" t="s">
        <v>14</v>
      </c>
      <c r="G10" s="3">
        <v>123</v>
      </c>
      <c r="H10" s="3">
        <v>269</v>
      </c>
      <c r="I10" s="3">
        <v>8.1</v>
      </c>
      <c r="J10" s="3" t="str">
        <f t="shared" si="1"/>
        <v>High Diabetes</v>
      </c>
      <c r="K10" s="3" t="s">
        <v>14</v>
      </c>
      <c r="L10" s="3" t="s">
        <v>14</v>
      </c>
      <c r="M10" s="10"/>
    </row>
    <row r="11" spans="1:13" x14ac:dyDescent="0.3">
      <c r="A11" s="3">
        <v>1873</v>
      </c>
      <c r="B11" s="3">
        <v>76</v>
      </c>
      <c r="C11" s="3" t="str">
        <f t="shared" si="0"/>
        <v>Old</v>
      </c>
      <c r="D11" s="3" t="s">
        <v>18</v>
      </c>
      <c r="E11" s="3" t="s">
        <v>13</v>
      </c>
      <c r="F11" s="3" t="s">
        <v>14</v>
      </c>
      <c r="G11" s="3">
        <v>138</v>
      </c>
      <c r="H11" s="3">
        <v>201</v>
      </c>
      <c r="I11" s="3">
        <v>8.1</v>
      </c>
      <c r="J11" s="3" t="str">
        <f t="shared" si="1"/>
        <v>High Diabetes</v>
      </c>
      <c r="K11" s="3" t="s">
        <v>14</v>
      </c>
      <c r="L11" s="3" t="s">
        <v>14</v>
      </c>
      <c r="M11" s="10"/>
    </row>
    <row r="12" spans="1:13" x14ac:dyDescent="0.3">
      <c r="A12" s="3">
        <v>1961</v>
      </c>
      <c r="B12" s="3">
        <v>75</v>
      </c>
      <c r="C12" s="3" t="str">
        <f t="shared" si="0"/>
        <v>Old</v>
      </c>
      <c r="D12" s="3" t="s">
        <v>18</v>
      </c>
      <c r="E12" s="3" t="s">
        <v>13</v>
      </c>
      <c r="F12" s="3" t="s">
        <v>14</v>
      </c>
      <c r="G12" s="3">
        <v>140</v>
      </c>
      <c r="H12" s="3">
        <v>288</v>
      </c>
      <c r="I12" s="3">
        <v>8.1</v>
      </c>
      <c r="J12" s="3" t="str">
        <f t="shared" si="1"/>
        <v>High Diabetes</v>
      </c>
      <c r="K12" s="3" t="s">
        <v>14</v>
      </c>
      <c r="L12" s="3" t="s">
        <v>14</v>
      </c>
      <c r="M12" s="10"/>
    </row>
    <row r="13" spans="1:13" x14ac:dyDescent="0.3">
      <c r="A13" s="3">
        <v>1772</v>
      </c>
      <c r="B13" s="3">
        <v>22</v>
      </c>
      <c r="C13" s="3" t="str">
        <f t="shared" si="0"/>
        <v>Young</v>
      </c>
      <c r="D13" s="3" t="s">
        <v>18</v>
      </c>
      <c r="E13" s="3" t="s">
        <v>12</v>
      </c>
      <c r="F13" s="3" t="s">
        <v>14</v>
      </c>
      <c r="G13" s="3">
        <v>152</v>
      </c>
      <c r="H13" s="3">
        <v>292</v>
      </c>
      <c r="I13" s="3">
        <v>8</v>
      </c>
      <c r="J13" s="3" t="str">
        <f t="shared" si="1"/>
        <v>High Diabetes</v>
      </c>
      <c r="K13" s="3" t="s">
        <v>16</v>
      </c>
      <c r="L13" s="3" t="s">
        <v>16</v>
      </c>
      <c r="M13" s="10"/>
    </row>
    <row r="14" spans="1:13" x14ac:dyDescent="0.3">
      <c r="A14" s="3">
        <v>2422</v>
      </c>
      <c r="B14" s="3">
        <v>25</v>
      </c>
      <c r="C14" s="3" t="str">
        <f t="shared" si="0"/>
        <v>Young</v>
      </c>
      <c r="D14" s="3" t="s">
        <v>19</v>
      </c>
      <c r="E14" s="3" t="s">
        <v>12</v>
      </c>
      <c r="F14" s="3" t="s">
        <v>14</v>
      </c>
      <c r="G14" s="3">
        <v>117</v>
      </c>
      <c r="H14" s="3">
        <v>169</v>
      </c>
      <c r="I14" s="3">
        <v>6.4</v>
      </c>
      <c r="J14" s="3" t="str">
        <f t="shared" si="1"/>
        <v>Prediabetes</v>
      </c>
      <c r="K14" s="3" t="s">
        <v>16</v>
      </c>
      <c r="L14" s="3" t="s">
        <v>16</v>
      </c>
      <c r="M14" s="10"/>
    </row>
    <row r="15" spans="1:13" x14ac:dyDescent="0.3">
      <c r="A15" s="3">
        <v>1727</v>
      </c>
      <c r="B15" s="3">
        <v>27</v>
      </c>
      <c r="C15" s="3" t="str">
        <f t="shared" si="0"/>
        <v>Young</v>
      </c>
      <c r="D15" s="3" t="s">
        <v>18</v>
      </c>
      <c r="E15" s="3" t="s">
        <v>12</v>
      </c>
      <c r="F15" s="3" t="s">
        <v>14</v>
      </c>
      <c r="G15" s="3">
        <v>95</v>
      </c>
      <c r="H15" s="3">
        <v>221</v>
      </c>
      <c r="I15" s="3">
        <v>8</v>
      </c>
      <c r="J15" s="3" t="str">
        <f t="shared" si="1"/>
        <v>High Diabetes</v>
      </c>
      <c r="K15" s="3" t="s">
        <v>14</v>
      </c>
      <c r="L15" s="3" t="s">
        <v>14</v>
      </c>
      <c r="M15" s="10"/>
    </row>
    <row r="16" spans="1:13" x14ac:dyDescent="0.3">
      <c r="A16" s="3">
        <v>2644</v>
      </c>
      <c r="B16" s="3">
        <v>63</v>
      </c>
      <c r="C16" s="3" t="str">
        <f t="shared" si="0"/>
        <v>Old</v>
      </c>
      <c r="D16" s="3" t="s">
        <v>19</v>
      </c>
      <c r="E16" s="3" t="s">
        <v>13</v>
      </c>
      <c r="F16" s="3" t="s">
        <v>14</v>
      </c>
      <c r="G16" s="3">
        <v>100</v>
      </c>
      <c r="H16" s="3">
        <v>167</v>
      </c>
      <c r="I16" s="3">
        <v>7.2</v>
      </c>
      <c r="J16" s="3" t="str">
        <f t="shared" si="1"/>
        <v>Diabetes</v>
      </c>
      <c r="K16" s="3" t="s">
        <v>14</v>
      </c>
      <c r="L16" s="3" t="s">
        <v>14</v>
      </c>
      <c r="M16" s="10"/>
    </row>
    <row r="17" spans="1:13" x14ac:dyDescent="0.3">
      <c r="A17" s="3">
        <v>2210</v>
      </c>
      <c r="B17" s="3">
        <v>64</v>
      </c>
      <c r="C17" s="3" t="str">
        <f t="shared" si="0"/>
        <v>Old</v>
      </c>
      <c r="D17" s="3" t="s">
        <v>18</v>
      </c>
      <c r="E17" s="3" t="s">
        <v>13</v>
      </c>
      <c r="F17" s="3" t="s">
        <v>14</v>
      </c>
      <c r="G17" s="3">
        <v>118</v>
      </c>
      <c r="H17" s="3">
        <v>264</v>
      </c>
      <c r="I17" s="3">
        <v>9.1</v>
      </c>
      <c r="J17" s="3" t="str">
        <f t="shared" si="1"/>
        <v>High Diabetes</v>
      </c>
      <c r="K17" s="3" t="s">
        <v>14</v>
      </c>
      <c r="L17" s="3" t="s">
        <v>14</v>
      </c>
      <c r="M17" s="10"/>
    </row>
    <row r="18" spans="1:13" x14ac:dyDescent="0.3">
      <c r="A18" s="3">
        <v>1465</v>
      </c>
      <c r="B18" s="3">
        <v>73</v>
      </c>
      <c r="C18" s="3" t="str">
        <f t="shared" si="0"/>
        <v>Old</v>
      </c>
      <c r="D18" s="3" t="s">
        <v>18</v>
      </c>
      <c r="E18" s="3" t="s">
        <v>13</v>
      </c>
      <c r="F18" s="3" t="s">
        <v>14</v>
      </c>
      <c r="G18" s="3">
        <v>125</v>
      </c>
      <c r="H18" s="3">
        <v>184</v>
      </c>
      <c r="I18" s="3">
        <v>7.6</v>
      </c>
      <c r="J18" s="3" t="str">
        <f t="shared" si="1"/>
        <v>Diabetes</v>
      </c>
      <c r="K18" s="3" t="s">
        <v>16</v>
      </c>
      <c r="L18" s="3" t="s">
        <v>16</v>
      </c>
      <c r="M18" s="10"/>
    </row>
    <row r="19" spans="1:13" x14ac:dyDescent="0.3">
      <c r="A19" s="3">
        <v>1473</v>
      </c>
      <c r="B19" s="3">
        <v>18</v>
      </c>
      <c r="C19" s="3" t="str">
        <f t="shared" si="0"/>
        <v>Young</v>
      </c>
      <c r="D19" s="3" t="s">
        <v>18</v>
      </c>
      <c r="E19" s="3" t="s">
        <v>12</v>
      </c>
      <c r="F19" s="3" t="s">
        <v>16</v>
      </c>
      <c r="G19" s="3">
        <v>128</v>
      </c>
      <c r="H19" s="3">
        <v>185</v>
      </c>
      <c r="I19" s="3">
        <v>7.8</v>
      </c>
      <c r="J19" s="3" t="str">
        <f t="shared" si="1"/>
        <v>Diabetes</v>
      </c>
      <c r="K19" s="3" t="s">
        <v>16</v>
      </c>
      <c r="L19" s="3" t="s">
        <v>16</v>
      </c>
      <c r="M19" s="10"/>
    </row>
    <row r="20" spans="1:13" x14ac:dyDescent="0.3">
      <c r="A20" s="3">
        <v>2582</v>
      </c>
      <c r="B20" s="3">
        <v>68</v>
      </c>
      <c r="C20" s="3" t="str">
        <f t="shared" si="0"/>
        <v>Old</v>
      </c>
      <c r="D20" s="3" t="s">
        <v>18</v>
      </c>
      <c r="E20" s="3" t="s">
        <v>13</v>
      </c>
      <c r="F20" s="3" t="s">
        <v>14</v>
      </c>
      <c r="G20" s="3">
        <v>132</v>
      </c>
      <c r="H20" s="3">
        <v>190</v>
      </c>
      <c r="I20" s="3">
        <v>6.3</v>
      </c>
      <c r="J20" s="3" t="str">
        <f t="shared" si="1"/>
        <v>Prediabetes</v>
      </c>
      <c r="K20" s="3" t="s">
        <v>16</v>
      </c>
      <c r="L20" s="3" t="s">
        <v>14</v>
      </c>
      <c r="M20" s="10"/>
    </row>
    <row r="21" spans="1:13" x14ac:dyDescent="0.3">
      <c r="A21" s="3">
        <v>1142</v>
      </c>
      <c r="B21" s="3">
        <v>21</v>
      </c>
      <c r="C21" s="3" t="str">
        <f t="shared" si="0"/>
        <v>Young</v>
      </c>
      <c r="D21" s="3" t="s">
        <v>19</v>
      </c>
      <c r="E21" s="3" t="s">
        <v>12</v>
      </c>
      <c r="F21" s="3" t="s">
        <v>16</v>
      </c>
      <c r="G21" s="3">
        <v>124</v>
      </c>
      <c r="H21" s="3">
        <v>242</v>
      </c>
      <c r="I21" s="3">
        <v>8.1</v>
      </c>
      <c r="J21" s="3" t="str">
        <f t="shared" si="1"/>
        <v>High Diabetes</v>
      </c>
      <c r="K21" s="3" t="s">
        <v>16</v>
      </c>
      <c r="L21" s="3" t="s">
        <v>16</v>
      </c>
      <c r="M21" s="10"/>
    </row>
    <row r="22" spans="1:13" x14ac:dyDescent="0.3">
      <c r="A22" s="3">
        <v>2934</v>
      </c>
      <c r="B22" s="3">
        <v>33</v>
      </c>
      <c r="C22" s="3" t="str">
        <f t="shared" si="0"/>
        <v>Middle Age</v>
      </c>
      <c r="D22" s="3" t="s">
        <v>18</v>
      </c>
      <c r="E22" s="3" t="s">
        <v>12</v>
      </c>
      <c r="F22" s="3" t="s">
        <v>14</v>
      </c>
      <c r="G22" s="3">
        <v>120</v>
      </c>
      <c r="H22" s="3">
        <v>211</v>
      </c>
      <c r="I22" s="3">
        <v>8</v>
      </c>
      <c r="J22" s="3" t="str">
        <f t="shared" si="1"/>
        <v>High Diabetes</v>
      </c>
      <c r="K22" s="3" t="s">
        <v>16</v>
      </c>
      <c r="L22" s="3" t="s">
        <v>16</v>
      </c>
      <c r="M22" s="10"/>
    </row>
    <row r="23" spans="1:13" x14ac:dyDescent="0.3">
      <c r="A23" s="3">
        <v>1017</v>
      </c>
      <c r="B23" s="3">
        <v>54</v>
      </c>
      <c r="C23" s="3" t="str">
        <f t="shared" si="0"/>
        <v>Old</v>
      </c>
      <c r="D23" s="3" t="s">
        <v>18</v>
      </c>
      <c r="E23" s="3" t="s">
        <v>13</v>
      </c>
      <c r="F23" s="3" t="s">
        <v>14</v>
      </c>
      <c r="G23" s="3">
        <v>113</v>
      </c>
      <c r="H23" s="3">
        <v>197</v>
      </c>
      <c r="I23" s="3">
        <v>7.3</v>
      </c>
      <c r="J23" s="3" t="str">
        <f t="shared" si="1"/>
        <v>Diabetes</v>
      </c>
      <c r="K23" s="3" t="s">
        <v>14</v>
      </c>
      <c r="L23" s="3" t="s">
        <v>14</v>
      </c>
      <c r="M23" s="10"/>
    </row>
    <row r="24" spans="1:13" x14ac:dyDescent="0.3">
      <c r="A24" s="3">
        <v>1246</v>
      </c>
      <c r="B24" s="3">
        <v>70</v>
      </c>
      <c r="C24" s="3" t="str">
        <f t="shared" si="0"/>
        <v>Old</v>
      </c>
      <c r="D24" s="3" t="s">
        <v>19</v>
      </c>
      <c r="E24" s="3" t="s">
        <v>13</v>
      </c>
      <c r="F24" s="3" t="s">
        <v>14</v>
      </c>
      <c r="G24" s="3">
        <v>108</v>
      </c>
      <c r="H24" s="3">
        <v>221</v>
      </c>
      <c r="I24" s="3">
        <v>8.1999999999999993</v>
      </c>
      <c r="J24" s="3" t="str">
        <f t="shared" si="1"/>
        <v>High Diabetes</v>
      </c>
      <c r="K24" s="3" t="s">
        <v>14</v>
      </c>
      <c r="L24" s="3" t="s">
        <v>14</v>
      </c>
      <c r="M24" s="10"/>
    </row>
    <row r="25" spans="1:13" x14ac:dyDescent="0.3">
      <c r="A25" s="3">
        <v>2611</v>
      </c>
      <c r="B25" s="3">
        <v>40</v>
      </c>
      <c r="C25" s="3" t="str">
        <f t="shared" si="0"/>
        <v>Middle Age</v>
      </c>
      <c r="D25" s="3" t="s">
        <v>18</v>
      </c>
      <c r="E25" s="3" t="s">
        <v>12</v>
      </c>
      <c r="F25" s="3" t="s">
        <v>14</v>
      </c>
      <c r="G25" s="3">
        <v>102</v>
      </c>
      <c r="H25" s="3">
        <v>284</v>
      </c>
      <c r="I25" s="3">
        <v>8.1999999999999993</v>
      </c>
      <c r="J25" s="3" t="str">
        <f t="shared" si="1"/>
        <v>High Diabetes</v>
      </c>
      <c r="K25" s="3" t="s">
        <v>16</v>
      </c>
      <c r="L25" s="3" t="s">
        <v>14</v>
      </c>
      <c r="M25" s="10"/>
    </row>
    <row r="26" spans="1:13" x14ac:dyDescent="0.3">
      <c r="A26" s="3">
        <v>2059</v>
      </c>
      <c r="B26" s="3">
        <v>25</v>
      </c>
      <c r="C26" s="3" t="str">
        <f t="shared" si="0"/>
        <v>Young</v>
      </c>
      <c r="D26" s="3" t="s">
        <v>18</v>
      </c>
      <c r="E26" s="3" t="s">
        <v>12</v>
      </c>
      <c r="F26" s="3" t="s">
        <v>14</v>
      </c>
      <c r="G26" s="3">
        <v>80</v>
      </c>
      <c r="H26" s="3">
        <v>222</v>
      </c>
      <c r="I26" s="3">
        <v>8</v>
      </c>
      <c r="J26" s="3" t="str">
        <f t="shared" si="1"/>
        <v>High Diabetes</v>
      </c>
      <c r="K26" s="3" t="s">
        <v>16</v>
      </c>
      <c r="L26" s="3" t="s">
        <v>16</v>
      </c>
      <c r="M26" s="10"/>
    </row>
    <row r="27" spans="1:13" x14ac:dyDescent="0.3">
      <c r="A27" s="3">
        <v>1247</v>
      </c>
      <c r="B27" s="3">
        <v>41</v>
      </c>
      <c r="C27" s="3" t="str">
        <f t="shared" si="0"/>
        <v>Middle Age</v>
      </c>
      <c r="D27" s="3" t="s">
        <v>19</v>
      </c>
      <c r="E27" s="3" t="s">
        <v>12</v>
      </c>
      <c r="F27" s="3" t="s">
        <v>14</v>
      </c>
      <c r="G27" s="3">
        <v>119</v>
      </c>
      <c r="H27" s="3">
        <v>224</v>
      </c>
      <c r="I27" s="3">
        <v>8.1</v>
      </c>
      <c r="J27" s="3" t="str">
        <f t="shared" si="1"/>
        <v>High Diabetes</v>
      </c>
      <c r="K27" s="3" t="s">
        <v>14</v>
      </c>
      <c r="L27" s="3" t="s">
        <v>14</v>
      </c>
      <c r="M27" s="10"/>
    </row>
    <row r="28" spans="1:13" x14ac:dyDescent="0.3">
      <c r="A28" s="3">
        <v>2283</v>
      </c>
      <c r="B28" s="3">
        <v>26</v>
      </c>
      <c r="C28" s="3" t="str">
        <f t="shared" si="0"/>
        <v>Young</v>
      </c>
      <c r="D28" s="3" t="s">
        <v>18</v>
      </c>
      <c r="E28" s="3" t="s">
        <v>12</v>
      </c>
      <c r="F28" s="3" t="s">
        <v>14</v>
      </c>
      <c r="G28" s="3">
        <v>91</v>
      </c>
      <c r="H28" s="3">
        <v>257</v>
      </c>
      <c r="I28" s="3">
        <v>8.1999999999999993</v>
      </c>
      <c r="J28" s="3" t="str">
        <f t="shared" si="1"/>
        <v>High Diabetes</v>
      </c>
      <c r="K28" s="3" t="s">
        <v>16</v>
      </c>
      <c r="L28" s="3" t="s">
        <v>16</v>
      </c>
      <c r="M28" s="10"/>
    </row>
    <row r="29" spans="1:13" x14ac:dyDescent="0.3">
      <c r="A29" s="3">
        <v>2235</v>
      </c>
      <c r="B29" s="3">
        <v>58</v>
      </c>
      <c r="C29" s="3" t="str">
        <f t="shared" si="0"/>
        <v>Old</v>
      </c>
      <c r="D29" s="3" t="s">
        <v>18</v>
      </c>
      <c r="E29" s="3" t="s">
        <v>12</v>
      </c>
      <c r="F29" s="3" t="s">
        <v>14</v>
      </c>
      <c r="G29" s="3">
        <v>104</v>
      </c>
      <c r="H29" s="3">
        <v>201</v>
      </c>
      <c r="I29" s="3">
        <v>8.3000000000000007</v>
      </c>
      <c r="J29" s="3" t="str">
        <f t="shared" si="1"/>
        <v>High Diabetes</v>
      </c>
      <c r="K29" s="3" t="s">
        <v>14</v>
      </c>
      <c r="L29" s="3" t="s">
        <v>14</v>
      </c>
      <c r="M29" s="10"/>
    </row>
    <row r="30" spans="1:13" x14ac:dyDescent="0.3">
      <c r="A30" s="3">
        <v>2968</v>
      </c>
      <c r="B30" s="3">
        <v>51</v>
      </c>
      <c r="C30" s="3" t="str">
        <f t="shared" si="0"/>
        <v>Old</v>
      </c>
      <c r="D30" s="3" t="s">
        <v>19</v>
      </c>
      <c r="E30" s="3" t="s">
        <v>13</v>
      </c>
      <c r="F30" s="3" t="s">
        <v>14</v>
      </c>
      <c r="G30" s="3">
        <v>148</v>
      </c>
      <c r="H30" s="3">
        <v>289</v>
      </c>
      <c r="I30" s="3">
        <v>8.4</v>
      </c>
      <c r="J30" s="3" t="str">
        <f t="shared" si="1"/>
        <v>High Diabetes</v>
      </c>
      <c r="K30" s="3" t="s">
        <v>16</v>
      </c>
      <c r="L30" s="3" t="s">
        <v>14</v>
      </c>
      <c r="M30" s="10"/>
    </row>
    <row r="31" spans="1:13" x14ac:dyDescent="0.3">
      <c r="A31" s="3">
        <v>2987</v>
      </c>
      <c r="B31" s="3">
        <v>23</v>
      </c>
      <c r="C31" s="3" t="str">
        <f t="shared" si="0"/>
        <v>Young</v>
      </c>
      <c r="D31" s="3" t="s">
        <v>18</v>
      </c>
      <c r="E31" s="3" t="s">
        <v>12</v>
      </c>
      <c r="F31" s="3" t="s">
        <v>16</v>
      </c>
      <c r="G31" s="3">
        <v>126</v>
      </c>
      <c r="H31" s="3">
        <v>186</v>
      </c>
      <c r="I31" s="3">
        <v>7.8</v>
      </c>
      <c r="J31" s="3" t="str">
        <f t="shared" si="1"/>
        <v>Diabetes</v>
      </c>
      <c r="K31" s="3" t="s">
        <v>16</v>
      </c>
      <c r="L31" s="3" t="s">
        <v>16</v>
      </c>
      <c r="M31" s="10"/>
    </row>
    <row r="32" spans="1:13" x14ac:dyDescent="0.3">
      <c r="A32" s="3">
        <v>1625</v>
      </c>
      <c r="B32" s="3">
        <v>52</v>
      </c>
      <c r="C32" s="3" t="str">
        <f t="shared" si="0"/>
        <v>Old</v>
      </c>
      <c r="D32" s="3" t="s">
        <v>18</v>
      </c>
      <c r="E32" s="3" t="s">
        <v>13</v>
      </c>
      <c r="F32" s="3" t="s">
        <v>14</v>
      </c>
      <c r="G32" s="3">
        <v>107</v>
      </c>
      <c r="H32" s="3">
        <v>248</v>
      </c>
      <c r="I32" s="3">
        <v>8</v>
      </c>
      <c r="J32" s="3" t="str">
        <f t="shared" si="1"/>
        <v>High Diabetes</v>
      </c>
      <c r="K32" s="3" t="s">
        <v>14</v>
      </c>
      <c r="L32" s="3" t="s">
        <v>14</v>
      </c>
      <c r="M32" s="10"/>
    </row>
    <row r="33" spans="1:13" x14ac:dyDescent="0.3">
      <c r="A33" s="3">
        <v>2143</v>
      </c>
      <c r="B33" s="3">
        <v>23</v>
      </c>
      <c r="C33" s="3" t="str">
        <f t="shared" si="0"/>
        <v>Young</v>
      </c>
      <c r="D33" s="3" t="s">
        <v>19</v>
      </c>
      <c r="E33" s="3" t="s">
        <v>12</v>
      </c>
      <c r="F33" s="3" t="s">
        <v>16</v>
      </c>
      <c r="G33" s="3">
        <v>105</v>
      </c>
      <c r="H33" s="3">
        <v>233</v>
      </c>
      <c r="I33" s="3">
        <v>8.1999999999999993</v>
      </c>
      <c r="J33" s="3" t="str">
        <f t="shared" si="1"/>
        <v>High Diabetes</v>
      </c>
      <c r="K33" s="3" t="s">
        <v>16</v>
      </c>
      <c r="L33" s="3" t="s">
        <v>16</v>
      </c>
      <c r="M33" s="10"/>
    </row>
    <row r="34" spans="1:13" x14ac:dyDescent="0.3">
      <c r="A34" s="3">
        <v>1046</v>
      </c>
      <c r="B34" s="3">
        <v>51</v>
      </c>
      <c r="C34" s="3" t="str">
        <f t="shared" ref="C34:C51" si="2">IF(B34&gt;50,"Old",IF(B34&gt;30,"Middle Age",IF(B34&lt;=30,"Young","Invalid")))</f>
        <v>Old</v>
      </c>
      <c r="D34" s="3" t="s">
        <v>18</v>
      </c>
      <c r="E34" s="3" t="s">
        <v>13</v>
      </c>
      <c r="F34" s="3" t="s">
        <v>14</v>
      </c>
      <c r="G34" s="3">
        <v>126</v>
      </c>
      <c r="H34" s="3">
        <v>202</v>
      </c>
      <c r="I34" s="3">
        <v>8.3000000000000007</v>
      </c>
      <c r="J34" s="3" t="str">
        <f t="shared" ref="J34:J51" si="3">IF(I34&gt;=8,"High Diabetes",IF(I34&gt;=6.5,"Diabetes",IF(I34&gt;5.9,"Prediabetes"," ")))</f>
        <v>High Diabetes</v>
      </c>
      <c r="K34" s="3" t="s">
        <v>16</v>
      </c>
      <c r="L34" s="3" t="s">
        <v>14</v>
      </c>
      <c r="M34" s="10"/>
    </row>
    <row r="35" spans="1:13" x14ac:dyDescent="0.3">
      <c r="A35" s="3">
        <v>2262</v>
      </c>
      <c r="B35" s="3">
        <v>36</v>
      </c>
      <c r="C35" s="3" t="str">
        <f t="shared" si="2"/>
        <v>Middle Age</v>
      </c>
      <c r="D35" s="3" t="s">
        <v>18</v>
      </c>
      <c r="E35" s="3" t="s">
        <v>12</v>
      </c>
      <c r="F35" s="3" t="s">
        <v>14</v>
      </c>
      <c r="G35" s="3">
        <v>129</v>
      </c>
      <c r="H35" s="3">
        <v>263</v>
      </c>
      <c r="I35" s="3">
        <v>8.1</v>
      </c>
      <c r="J35" s="3" t="str">
        <f t="shared" si="3"/>
        <v>High Diabetes</v>
      </c>
      <c r="K35" s="3" t="s">
        <v>16</v>
      </c>
      <c r="L35" s="3" t="s">
        <v>16</v>
      </c>
      <c r="M35" s="10"/>
    </row>
    <row r="36" spans="1:13" x14ac:dyDescent="0.3">
      <c r="A36" s="3">
        <v>2223</v>
      </c>
      <c r="B36" s="3">
        <v>33</v>
      </c>
      <c r="C36" s="3" t="str">
        <f t="shared" si="2"/>
        <v>Middle Age</v>
      </c>
      <c r="D36" s="3" t="s">
        <v>18</v>
      </c>
      <c r="E36" s="3" t="s">
        <v>12</v>
      </c>
      <c r="F36" s="3" t="s">
        <v>14</v>
      </c>
      <c r="G36" s="3">
        <v>137</v>
      </c>
      <c r="H36" s="3">
        <v>289</v>
      </c>
      <c r="I36" s="3">
        <v>8</v>
      </c>
      <c r="J36" s="3" t="str">
        <f t="shared" si="3"/>
        <v>High Diabetes</v>
      </c>
      <c r="K36" s="3" t="s">
        <v>16</v>
      </c>
      <c r="L36" s="3" t="s">
        <v>16</v>
      </c>
      <c r="M36" s="10"/>
    </row>
    <row r="37" spans="1:13" x14ac:dyDescent="0.3">
      <c r="A37" s="3">
        <v>2116</v>
      </c>
      <c r="B37" s="3">
        <v>23</v>
      </c>
      <c r="C37" s="3" t="str">
        <f t="shared" si="2"/>
        <v>Young</v>
      </c>
      <c r="D37" s="3" t="s">
        <v>19</v>
      </c>
      <c r="E37" s="3" t="s">
        <v>12</v>
      </c>
      <c r="F37" s="3" t="s">
        <v>16</v>
      </c>
      <c r="G37" s="3">
        <v>108</v>
      </c>
      <c r="H37" s="3">
        <v>198</v>
      </c>
      <c r="I37" s="3">
        <v>7.7</v>
      </c>
      <c r="J37" s="3" t="str">
        <f t="shared" si="3"/>
        <v>Diabetes</v>
      </c>
      <c r="K37" s="3" t="s">
        <v>16</v>
      </c>
      <c r="L37" s="3" t="s">
        <v>16</v>
      </c>
      <c r="M37" s="10"/>
    </row>
    <row r="38" spans="1:13" x14ac:dyDescent="0.3">
      <c r="A38" s="3">
        <v>1520</v>
      </c>
      <c r="B38" s="3">
        <v>39</v>
      </c>
      <c r="C38" s="3" t="str">
        <f t="shared" si="2"/>
        <v>Middle Age</v>
      </c>
      <c r="D38" s="3" t="s">
        <v>18</v>
      </c>
      <c r="E38" s="3" t="s">
        <v>12</v>
      </c>
      <c r="F38" s="3" t="s">
        <v>14</v>
      </c>
      <c r="G38" s="3">
        <v>147</v>
      </c>
      <c r="H38" s="3">
        <v>165</v>
      </c>
      <c r="I38" s="3">
        <v>7.3</v>
      </c>
      <c r="J38" s="3" t="str">
        <f t="shared" si="3"/>
        <v>Diabetes</v>
      </c>
      <c r="K38" s="3" t="s">
        <v>16</v>
      </c>
      <c r="L38" s="3" t="s">
        <v>16</v>
      </c>
      <c r="M38" s="10"/>
    </row>
    <row r="39" spans="1:13" x14ac:dyDescent="0.3">
      <c r="A39" s="3">
        <v>2186</v>
      </c>
      <c r="B39" s="3">
        <v>65</v>
      </c>
      <c r="C39" s="3" t="str">
        <f t="shared" si="2"/>
        <v>Old</v>
      </c>
      <c r="D39" s="3" t="s">
        <v>19</v>
      </c>
      <c r="E39" s="3" t="s">
        <v>13</v>
      </c>
      <c r="F39" s="3" t="s">
        <v>14</v>
      </c>
      <c r="G39" s="3">
        <v>139</v>
      </c>
      <c r="H39" s="3">
        <v>183</v>
      </c>
      <c r="I39" s="3">
        <v>7.5</v>
      </c>
      <c r="J39" s="3" t="str">
        <f t="shared" si="3"/>
        <v>Diabetes</v>
      </c>
      <c r="K39" s="3" t="s">
        <v>14</v>
      </c>
      <c r="L39" s="3" t="s">
        <v>14</v>
      </c>
      <c r="M39" s="10"/>
    </row>
    <row r="40" spans="1:13" x14ac:dyDescent="0.3">
      <c r="A40" s="3">
        <v>1253</v>
      </c>
      <c r="B40" s="3">
        <v>49</v>
      </c>
      <c r="C40" s="3" t="str">
        <f t="shared" si="2"/>
        <v>Middle Age</v>
      </c>
      <c r="D40" s="3" t="s">
        <v>19</v>
      </c>
      <c r="E40" s="3" t="s">
        <v>13</v>
      </c>
      <c r="F40" s="3" t="s">
        <v>14</v>
      </c>
      <c r="G40" s="3">
        <v>111</v>
      </c>
      <c r="H40" s="3">
        <v>259</v>
      </c>
      <c r="I40" s="3">
        <v>8</v>
      </c>
      <c r="J40" s="3" t="str">
        <f t="shared" si="3"/>
        <v>High Diabetes</v>
      </c>
      <c r="K40" s="3" t="s">
        <v>16</v>
      </c>
      <c r="L40" s="3" t="s">
        <v>16</v>
      </c>
      <c r="M40" s="10"/>
    </row>
    <row r="41" spans="1:13" x14ac:dyDescent="0.3">
      <c r="A41" s="3">
        <v>1595</v>
      </c>
      <c r="B41" s="3">
        <v>47</v>
      </c>
      <c r="C41" s="3" t="str">
        <f t="shared" si="2"/>
        <v>Middle Age</v>
      </c>
      <c r="D41" s="3" t="s">
        <v>19</v>
      </c>
      <c r="E41" s="3" t="s">
        <v>13</v>
      </c>
      <c r="F41" s="3" t="s">
        <v>14</v>
      </c>
      <c r="G41" s="3">
        <v>121</v>
      </c>
      <c r="H41" s="3">
        <v>171</v>
      </c>
      <c r="I41" s="3">
        <v>7.4</v>
      </c>
      <c r="J41" s="3" t="str">
        <f t="shared" si="3"/>
        <v>Diabetes</v>
      </c>
      <c r="K41" s="3" t="s">
        <v>16</v>
      </c>
      <c r="L41" s="3" t="s">
        <v>16</v>
      </c>
      <c r="M41" s="10"/>
    </row>
    <row r="42" spans="1:13" x14ac:dyDescent="0.3">
      <c r="A42" s="3">
        <v>2766</v>
      </c>
      <c r="B42" s="3">
        <v>53</v>
      </c>
      <c r="C42" s="3" t="str">
        <f t="shared" si="2"/>
        <v>Old</v>
      </c>
      <c r="D42" s="3" t="s">
        <v>18</v>
      </c>
      <c r="E42" s="3" t="s">
        <v>12</v>
      </c>
      <c r="F42" s="3" t="s">
        <v>14</v>
      </c>
      <c r="G42" s="3">
        <v>123</v>
      </c>
      <c r="H42" s="3">
        <v>193</v>
      </c>
      <c r="I42" s="3">
        <v>7.5</v>
      </c>
      <c r="J42" s="3" t="str">
        <f t="shared" si="3"/>
        <v>Diabetes</v>
      </c>
      <c r="K42" s="3" t="s">
        <v>14</v>
      </c>
      <c r="L42" s="3" t="s">
        <v>14</v>
      </c>
      <c r="M42" s="10"/>
    </row>
    <row r="43" spans="1:13" x14ac:dyDescent="0.3">
      <c r="A43" s="3">
        <v>1227</v>
      </c>
      <c r="B43" s="3">
        <v>51</v>
      </c>
      <c r="C43" s="3" t="str">
        <f t="shared" si="2"/>
        <v>Old</v>
      </c>
      <c r="D43" s="3" t="s">
        <v>18</v>
      </c>
      <c r="E43" s="3" t="s">
        <v>13</v>
      </c>
      <c r="F43" s="3" t="s">
        <v>14</v>
      </c>
      <c r="G43" s="3">
        <v>146</v>
      </c>
      <c r="H43" s="3">
        <v>273</v>
      </c>
      <c r="I43" s="3">
        <v>8</v>
      </c>
      <c r="J43" s="3" t="str">
        <f t="shared" si="3"/>
        <v>High Diabetes</v>
      </c>
      <c r="K43" s="3" t="s">
        <v>16</v>
      </c>
      <c r="L43" s="3" t="s">
        <v>14</v>
      </c>
      <c r="M43" s="10"/>
    </row>
    <row r="44" spans="1:13" x14ac:dyDescent="0.3">
      <c r="A44" s="3">
        <v>2862</v>
      </c>
      <c r="B44" s="3">
        <v>47</v>
      </c>
      <c r="C44" s="3" t="str">
        <f t="shared" si="2"/>
        <v>Middle Age</v>
      </c>
      <c r="D44" s="3" t="s">
        <v>18</v>
      </c>
      <c r="E44" s="3" t="s">
        <v>12</v>
      </c>
      <c r="F44" s="3" t="s">
        <v>14</v>
      </c>
      <c r="G44" s="3">
        <v>123</v>
      </c>
      <c r="H44" s="3">
        <v>260</v>
      </c>
      <c r="I44" s="3">
        <v>8</v>
      </c>
      <c r="J44" s="3" t="str">
        <f t="shared" si="3"/>
        <v>High Diabetes</v>
      </c>
      <c r="K44" s="3" t="s">
        <v>14</v>
      </c>
      <c r="L44" s="3" t="s">
        <v>14</v>
      </c>
      <c r="M44" s="10"/>
    </row>
    <row r="45" spans="1:13" x14ac:dyDescent="0.3">
      <c r="A45" s="3">
        <v>2326</v>
      </c>
      <c r="B45" s="3">
        <v>62</v>
      </c>
      <c r="C45" s="3" t="str">
        <f t="shared" si="2"/>
        <v>Old</v>
      </c>
      <c r="D45" s="3" t="s">
        <v>19</v>
      </c>
      <c r="E45" s="3" t="s">
        <v>13</v>
      </c>
      <c r="F45" s="3" t="s">
        <v>14</v>
      </c>
      <c r="G45" s="3">
        <v>135</v>
      </c>
      <c r="H45" s="3">
        <v>217</v>
      </c>
      <c r="I45" s="3">
        <v>8.1999999999999993</v>
      </c>
      <c r="J45" s="3" t="str">
        <f t="shared" si="3"/>
        <v>High Diabetes</v>
      </c>
      <c r="K45" s="3" t="s">
        <v>14</v>
      </c>
      <c r="L45" s="3" t="s">
        <v>14</v>
      </c>
      <c r="M45" s="10"/>
    </row>
    <row r="46" spans="1:13" x14ac:dyDescent="0.3">
      <c r="A46" s="3">
        <v>1557</v>
      </c>
      <c r="B46" s="3">
        <v>56</v>
      </c>
      <c r="C46" s="3" t="str">
        <f t="shared" si="2"/>
        <v>Old</v>
      </c>
      <c r="D46" s="3" t="s">
        <v>19</v>
      </c>
      <c r="E46" s="3" t="s">
        <v>13</v>
      </c>
      <c r="F46" s="3" t="s">
        <v>14</v>
      </c>
      <c r="G46" s="3">
        <v>96</v>
      </c>
      <c r="H46" s="3">
        <v>280</v>
      </c>
      <c r="I46" s="3">
        <v>8.6</v>
      </c>
      <c r="J46" s="3" t="str">
        <f t="shared" si="3"/>
        <v>High Diabetes</v>
      </c>
      <c r="K46" s="3" t="s">
        <v>16</v>
      </c>
      <c r="L46" s="3" t="s">
        <v>16</v>
      </c>
      <c r="M46" s="10"/>
    </row>
    <row r="47" spans="1:13" x14ac:dyDescent="0.3">
      <c r="A47" s="3">
        <v>1488</v>
      </c>
      <c r="B47" s="3">
        <v>64</v>
      </c>
      <c r="C47" s="3" t="str">
        <f t="shared" si="2"/>
        <v>Old</v>
      </c>
      <c r="D47" s="3" t="s">
        <v>18</v>
      </c>
      <c r="E47" s="3" t="s">
        <v>13</v>
      </c>
      <c r="F47" s="3" t="s">
        <v>14</v>
      </c>
      <c r="G47" s="3">
        <v>112</v>
      </c>
      <c r="H47" s="3">
        <v>177</v>
      </c>
      <c r="I47" s="3">
        <v>7.5</v>
      </c>
      <c r="J47" s="3" t="str">
        <f t="shared" si="3"/>
        <v>Diabetes</v>
      </c>
      <c r="K47" s="3" t="s">
        <v>16</v>
      </c>
      <c r="L47" s="3" t="s">
        <v>16</v>
      </c>
      <c r="M47" s="10"/>
    </row>
    <row r="48" spans="1:13" x14ac:dyDescent="0.3">
      <c r="A48" s="3">
        <v>2304</v>
      </c>
      <c r="B48" s="3">
        <v>33</v>
      </c>
      <c r="C48" s="3" t="str">
        <f t="shared" si="2"/>
        <v>Middle Age</v>
      </c>
      <c r="D48" s="3" t="s">
        <v>18</v>
      </c>
      <c r="E48" s="3" t="s">
        <v>12</v>
      </c>
      <c r="F48" s="3" t="s">
        <v>14</v>
      </c>
      <c r="G48" s="3">
        <v>143</v>
      </c>
      <c r="H48" s="3">
        <v>267</v>
      </c>
      <c r="I48" s="3">
        <v>8</v>
      </c>
      <c r="J48" s="3" t="str">
        <f t="shared" si="3"/>
        <v>High Diabetes</v>
      </c>
      <c r="K48" s="3" t="s">
        <v>16</v>
      </c>
      <c r="L48" s="3" t="s">
        <v>16</v>
      </c>
      <c r="M48" s="10"/>
    </row>
    <row r="49" spans="1:13" x14ac:dyDescent="0.3">
      <c r="A49" s="3">
        <v>2372</v>
      </c>
      <c r="B49" s="3">
        <v>53</v>
      </c>
      <c r="C49" s="3" t="str">
        <f t="shared" si="2"/>
        <v>Old</v>
      </c>
      <c r="D49" s="3" t="s">
        <v>18</v>
      </c>
      <c r="E49" s="3" t="s">
        <v>13</v>
      </c>
      <c r="F49" s="3" t="s">
        <v>14</v>
      </c>
      <c r="G49" s="3">
        <v>151</v>
      </c>
      <c r="H49" s="3">
        <v>231</v>
      </c>
      <c r="I49" s="3">
        <v>8.3000000000000007</v>
      </c>
      <c r="J49" s="3" t="str">
        <f t="shared" si="3"/>
        <v>High Diabetes</v>
      </c>
      <c r="K49" s="3" t="s">
        <v>16</v>
      </c>
      <c r="L49" s="3" t="s">
        <v>14</v>
      </c>
      <c r="M49" s="10"/>
    </row>
    <row r="50" spans="1:13" x14ac:dyDescent="0.3">
      <c r="A50" s="3">
        <v>1437</v>
      </c>
      <c r="B50" s="3">
        <v>49</v>
      </c>
      <c r="C50" s="3" t="str">
        <f t="shared" si="2"/>
        <v>Middle Age</v>
      </c>
      <c r="D50" s="3" t="s">
        <v>18</v>
      </c>
      <c r="E50" s="3" t="s">
        <v>13</v>
      </c>
      <c r="F50" s="3" t="s">
        <v>14</v>
      </c>
      <c r="G50" s="3">
        <v>127</v>
      </c>
      <c r="H50" s="3">
        <v>294</v>
      </c>
      <c r="I50" s="3">
        <v>8</v>
      </c>
      <c r="J50" s="3" t="str">
        <f t="shared" si="3"/>
        <v>High Diabetes</v>
      </c>
      <c r="K50" s="3" t="s">
        <v>16</v>
      </c>
      <c r="L50" s="3" t="s">
        <v>16</v>
      </c>
      <c r="M50" s="10"/>
    </row>
    <row r="51" spans="1:13" x14ac:dyDescent="0.3">
      <c r="A51" s="3">
        <v>1961</v>
      </c>
      <c r="B51" s="3">
        <v>75</v>
      </c>
      <c r="C51" s="3" t="str">
        <f t="shared" si="2"/>
        <v>Old</v>
      </c>
      <c r="D51" s="3" t="s">
        <v>18</v>
      </c>
      <c r="E51" s="3" t="s">
        <v>13</v>
      </c>
      <c r="F51" s="3" t="s">
        <v>14</v>
      </c>
      <c r="G51" s="3">
        <v>140</v>
      </c>
      <c r="H51" s="3">
        <v>288</v>
      </c>
      <c r="I51" s="3">
        <v>8.1999999999999993</v>
      </c>
      <c r="J51" s="3" t="str">
        <f t="shared" si="3"/>
        <v>High Diabetes</v>
      </c>
      <c r="K51" s="3" t="s">
        <v>14</v>
      </c>
      <c r="L51" s="3" t="s">
        <v>14</v>
      </c>
      <c r="M51" s="10"/>
    </row>
  </sheetData>
  <autoFilter ref="A1:L51" xr:uid="{C29BF042-777D-4788-97FC-8705E5E2F49B}"/>
  <conditionalFormatting sqref="N2:N51">
    <cfRule type="containsText" dxfId="0" priority="1" operator="containsText" text="FALSE">
      <formula>NOT(ISERROR(SEARCH("FALSE",N2)))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2EC79-4229-44DB-AE5C-ABF544E77200}">
  <dimension ref="A4:E41"/>
  <sheetViews>
    <sheetView topLeftCell="A28" workbookViewId="0">
      <selection activeCell="E36" sqref="E36"/>
    </sheetView>
  </sheetViews>
  <sheetFormatPr defaultRowHeight="14.4" x14ac:dyDescent="0.3"/>
  <cols>
    <col min="1" max="1" width="20.33203125" bestFit="1" customWidth="1"/>
    <col min="2" max="2" width="15.5546875" bestFit="1" customWidth="1"/>
    <col min="3" max="3" width="12.44140625" bestFit="1" customWidth="1"/>
    <col min="4" max="4" width="10.88671875" bestFit="1" customWidth="1"/>
    <col min="5" max="5" width="10.77734375" bestFit="1" customWidth="1"/>
    <col min="6" max="6" width="8.44140625" bestFit="1" customWidth="1"/>
    <col min="7" max="7" width="10.77734375" bestFit="1" customWidth="1"/>
    <col min="8" max="8" width="19.33203125" bestFit="1" customWidth="1"/>
    <col min="9" max="9" width="20.21875" bestFit="1" customWidth="1"/>
    <col min="10" max="10" width="22.6640625" bestFit="1" customWidth="1"/>
    <col min="11" max="11" width="23.5546875" bestFit="1" customWidth="1"/>
    <col min="12" max="12" width="24.109375" bestFit="1" customWidth="1"/>
    <col min="13" max="13" width="25" bestFit="1" customWidth="1"/>
  </cols>
  <sheetData>
    <row r="4" spans="1:4" x14ac:dyDescent="0.3">
      <c r="A4" s="7" t="s">
        <v>30</v>
      </c>
      <c r="B4" s="7" t="s">
        <v>45</v>
      </c>
    </row>
    <row r="5" spans="1:4" x14ac:dyDescent="0.3">
      <c r="A5" s="7" t="s">
        <v>25</v>
      </c>
      <c r="B5" t="s">
        <v>16</v>
      </c>
      <c r="C5" t="s">
        <v>14</v>
      </c>
      <c r="D5" t="s">
        <v>29</v>
      </c>
    </row>
    <row r="6" spans="1:4" x14ac:dyDescent="0.3">
      <c r="A6" s="8" t="s">
        <v>26</v>
      </c>
      <c r="B6" s="9">
        <v>10</v>
      </c>
      <c r="C6" s="9">
        <v>4</v>
      </c>
      <c r="D6" s="9">
        <v>14</v>
      </c>
    </row>
    <row r="7" spans="1:4" x14ac:dyDescent="0.3">
      <c r="A7" s="8" t="s">
        <v>27</v>
      </c>
      <c r="B7" s="9">
        <v>10</v>
      </c>
      <c r="C7" s="9">
        <v>14</v>
      </c>
      <c r="D7" s="9">
        <v>24</v>
      </c>
    </row>
    <row r="8" spans="1:4" x14ac:dyDescent="0.3">
      <c r="A8" s="8" t="s">
        <v>28</v>
      </c>
      <c r="B8" s="9">
        <v>11</v>
      </c>
      <c r="C8" s="9">
        <v>1</v>
      </c>
      <c r="D8" s="9">
        <v>12</v>
      </c>
    </row>
    <row r="9" spans="1:4" x14ac:dyDescent="0.3">
      <c r="A9" s="8" t="s">
        <v>29</v>
      </c>
      <c r="B9" s="9">
        <v>31</v>
      </c>
      <c r="C9" s="9">
        <v>19</v>
      </c>
      <c r="D9" s="9">
        <v>50</v>
      </c>
    </row>
    <row r="21" spans="1:4" x14ac:dyDescent="0.3">
      <c r="A21" s="7" t="s">
        <v>46</v>
      </c>
      <c r="B21" s="7" t="s">
        <v>45</v>
      </c>
    </row>
    <row r="22" spans="1:4" x14ac:dyDescent="0.3">
      <c r="A22" s="7" t="s">
        <v>25</v>
      </c>
      <c r="B22" t="s">
        <v>16</v>
      </c>
      <c r="C22" t="s">
        <v>14</v>
      </c>
      <c r="D22" t="s">
        <v>29</v>
      </c>
    </row>
    <row r="23" spans="1:4" x14ac:dyDescent="0.3">
      <c r="A23" s="8" t="s">
        <v>26</v>
      </c>
      <c r="B23" s="9">
        <v>8</v>
      </c>
      <c r="C23" s="9">
        <v>6</v>
      </c>
      <c r="D23" s="9">
        <v>14</v>
      </c>
    </row>
    <row r="24" spans="1:4" x14ac:dyDescent="0.3">
      <c r="A24" s="8" t="s">
        <v>27</v>
      </c>
      <c r="B24" s="9">
        <v>3</v>
      </c>
      <c r="C24" s="9">
        <v>21</v>
      </c>
      <c r="D24" s="9">
        <v>24</v>
      </c>
    </row>
    <row r="25" spans="1:4" x14ac:dyDescent="0.3">
      <c r="A25" s="8" t="s">
        <v>28</v>
      </c>
      <c r="B25" s="9">
        <v>10</v>
      </c>
      <c r="C25" s="9">
        <v>2</v>
      </c>
      <c r="D25" s="9">
        <v>12</v>
      </c>
    </row>
    <row r="26" spans="1:4" x14ac:dyDescent="0.3">
      <c r="A26" s="8" t="s">
        <v>29</v>
      </c>
      <c r="B26" s="9">
        <v>21</v>
      </c>
      <c r="C26" s="9">
        <v>29</v>
      </c>
      <c r="D26" s="9">
        <v>50</v>
      </c>
    </row>
    <row r="36" spans="1:5" x14ac:dyDescent="0.3">
      <c r="A36" s="7" t="s">
        <v>47</v>
      </c>
      <c r="B36" s="7" t="s">
        <v>45</v>
      </c>
    </row>
    <row r="37" spans="1:5" x14ac:dyDescent="0.3">
      <c r="A37" s="7" t="s">
        <v>25</v>
      </c>
      <c r="B37" t="s">
        <v>36</v>
      </c>
      <c r="C37" t="s">
        <v>35</v>
      </c>
      <c r="D37" t="s">
        <v>37</v>
      </c>
      <c r="E37" t="s">
        <v>29</v>
      </c>
    </row>
    <row r="38" spans="1:5" x14ac:dyDescent="0.3">
      <c r="A38" s="8" t="s">
        <v>26</v>
      </c>
      <c r="B38" s="9">
        <v>2</v>
      </c>
      <c r="C38" s="9">
        <v>12</v>
      </c>
      <c r="D38" s="9"/>
      <c r="E38" s="9">
        <v>14</v>
      </c>
    </row>
    <row r="39" spans="1:5" x14ac:dyDescent="0.3">
      <c r="A39" s="8" t="s">
        <v>27</v>
      </c>
      <c r="B39" s="9">
        <v>7</v>
      </c>
      <c r="C39" s="9">
        <v>16</v>
      </c>
      <c r="D39" s="9">
        <v>1</v>
      </c>
      <c r="E39" s="9">
        <v>24</v>
      </c>
    </row>
    <row r="40" spans="1:5" x14ac:dyDescent="0.3">
      <c r="A40" s="8" t="s">
        <v>28</v>
      </c>
      <c r="B40" s="9">
        <v>3</v>
      </c>
      <c r="C40" s="9">
        <v>8</v>
      </c>
      <c r="D40" s="9">
        <v>1</v>
      </c>
      <c r="E40" s="9">
        <v>12</v>
      </c>
    </row>
    <row r="41" spans="1:5" x14ac:dyDescent="0.3">
      <c r="A41" s="8" t="s">
        <v>29</v>
      </c>
      <c r="B41" s="9">
        <v>12</v>
      </c>
      <c r="C41" s="9">
        <v>36</v>
      </c>
      <c r="D41" s="9">
        <v>2</v>
      </c>
      <c r="E41" s="9">
        <v>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7CF9-E646-451B-8646-4E7DF55E6506}">
  <dimension ref="A1:P4"/>
  <sheetViews>
    <sheetView showGridLines="0" workbookViewId="0">
      <selection activeCell="Q20" sqref="Q20"/>
    </sheetView>
  </sheetViews>
  <sheetFormatPr defaultRowHeight="14.4" x14ac:dyDescent="0.3"/>
  <sheetData>
    <row r="1" spans="1:16" x14ac:dyDescent="0.3">
      <c r="A1" s="12"/>
      <c r="B1" s="12"/>
      <c r="C1" s="12"/>
      <c r="D1" s="12"/>
      <c r="E1" s="13" t="s">
        <v>36</v>
      </c>
      <c r="F1" s="13"/>
      <c r="G1" s="13"/>
      <c r="H1" s="13"/>
      <c r="I1" s="13"/>
      <c r="J1" s="12"/>
      <c r="K1" s="12"/>
      <c r="L1" s="12"/>
      <c r="M1" s="12"/>
      <c r="N1" s="12"/>
      <c r="O1" s="11"/>
      <c r="P1" s="11"/>
    </row>
    <row r="2" spans="1:16" ht="33.6" customHeight="1" x14ac:dyDescent="0.3">
      <c r="A2" s="12"/>
      <c r="B2" s="12"/>
      <c r="C2" s="12"/>
      <c r="D2" s="12"/>
      <c r="E2" s="13"/>
      <c r="F2" s="13"/>
      <c r="G2" s="13"/>
      <c r="H2" s="13"/>
      <c r="I2" s="13"/>
      <c r="J2" s="12"/>
      <c r="K2" s="12"/>
      <c r="L2" s="12"/>
      <c r="M2" s="12"/>
      <c r="N2" s="12"/>
      <c r="O2" s="11"/>
      <c r="P2" s="11"/>
    </row>
    <row r="3" spans="1:16" x14ac:dyDescent="0.3">
      <c r="A3" s="12"/>
      <c r="B3" s="12"/>
      <c r="C3" s="12"/>
      <c r="D3" s="12"/>
      <c r="E3" s="12"/>
      <c r="F3" s="12"/>
      <c r="G3" s="12"/>
      <c r="H3" s="12"/>
      <c r="I3" s="12"/>
      <c r="J3" s="12"/>
      <c r="K3" s="12"/>
      <c r="L3" s="12"/>
      <c r="M3" s="12"/>
      <c r="N3" s="12"/>
      <c r="O3" s="11"/>
      <c r="P3" s="11"/>
    </row>
    <row r="4" spans="1:16" x14ac:dyDescent="0.3">
      <c r="A4" s="11"/>
      <c r="B4" s="11"/>
      <c r="C4" s="11"/>
      <c r="D4" s="11"/>
      <c r="E4" s="11"/>
      <c r="F4" s="11"/>
      <c r="G4" s="11"/>
      <c r="H4" s="11"/>
      <c r="I4" s="11"/>
      <c r="J4" s="11"/>
      <c r="K4" s="11"/>
      <c r="L4" s="11"/>
      <c r="M4" s="11"/>
      <c r="N4" s="11"/>
      <c r="O4" s="11"/>
      <c r="P4" s="11"/>
    </row>
  </sheetData>
  <mergeCells count="1">
    <mergeCell ref="E1:I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DB684-E7DC-497B-9165-FA6069E728CF}">
  <dimension ref="A1:E21"/>
  <sheetViews>
    <sheetView tabSelected="1" workbookViewId="0">
      <selection activeCell="J12" sqref="J12"/>
    </sheetView>
  </sheetViews>
  <sheetFormatPr defaultRowHeight="14.4" x14ac:dyDescent="0.3"/>
  <cols>
    <col min="1" max="1" width="14.44140625" customWidth="1"/>
  </cols>
  <sheetData>
    <row r="1" spans="1:1" x14ac:dyDescent="0.3">
      <c r="A1" t="s">
        <v>31</v>
      </c>
    </row>
    <row r="2" spans="1:1" x14ac:dyDescent="0.3">
      <c r="A2" t="s">
        <v>32</v>
      </c>
    </row>
    <row r="3" spans="1:1" x14ac:dyDescent="0.3">
      <c r="A3" t="s">
        <v>33</v>
      </c>
    </row>
    <row r="4" spans="1:1" x14ac:dyDescent="0.3">
      <c r="A4" t="s">
        <v>34</v>
      </c>
    </row>
    <row r="5" spans="1:1" x14ac:dyDescent="0.3">
      <c r="A5" t="s">
        <v>38</v>
      </c>
    </row>
    <row r="6" spans="1:1" x14ac:dyDescent="0.3">
      <c r="A6" t="s">
        <v>39</v>
      </c>
    </row>
    <row r="7" spans="1:1" x14ac:dyDescent="0.3">
      <c r="A7" t="s">
        <v>40</v>
      </c>
    </row>
    <row r="8" spans="1:1" x14ac:dyDescent="0.3">
      <c r="A8" t="s">
        <v>48</v>
      </c>
    </row>
    <row r="18" spans="1:5" x14ac:dyDescent="0.3">
      <c r="A18" s="4" t="s">
        <v>11</v>
      </c>
      <c r="B18" s="4" t="s">
        <v>41</v>
      </c>
      <c r="C18" s="4" t="s">
        <v>44</v>
      </c>
      <c r="D18" s="4" t="s">
        <v>42</v>
      </c>
      <c r="E18" s="4" t="s">
        <v>43</v>
      </c>
    </row>
    <row r="19" spans="1:5" x14ac:dyDescent="0.3">
      <c r="A19" s="3" t="s">
        <v>28</v>
      </c>
      <c r="B19" s="3">
        <f>COUNTIFS('Working Data'!K2:K51,"Yes",'Working Data'!C2:C51,A19)</f>
        <v>1</v>
      </c>
      <c r="C19" s="3">
        <f>COUNTIFS('Working Data'!K2:K51,"No",'Working Data'!C2:C51,"Young")</f>
        <v>11</v>
      </c>
      <c r="D19" s="3">
        <f>COUNTIFS('Working Data'!L2:L51,"Yes",'Working Data'!C2:C51,"Young")</f>
        <v>2</v>
      </c>
      <c r="E19" s="3">
        <f>COUNTIFS('Working Data'!L2:L51,"No",'Working Data'!C2:C51,"Young")</f>
        <v>10</v>
      </c>
    </row>
    <row r="20" spans="1:5" x14ac:dyDescent="0.3">
      <c r="A20" s="3" t="s">
        <v>26</v>
      </c>
      <c r="B20" s="3">
        <f>COUNTIFS('Working Data'!K3:K52,"Yes",'Working Data'!C3:C52,"Middle Age")</f>
        <v>4</v>
      </c>
      <c r="C20" s="3">
        <f>COUNTIFS('Working Data'!K3:K52,"No",'Working Data'!C3:C52,"Middle Age")</f>
        <v>10</v>
      </c>
      <c r="D20" s="3">
        <f>COUNTIFS('Working Data'!L3:L52,"Yes",'Working Data'!C3:C52,"Middle Age")</f>
        <v>6</v>
      </c>
      <c r="E20" s="3">
        <f>COUNTIFS('Working Data'!L3:L52,"No",'Working Data'!C3:C52,"Middle Age")</f>
        <v>8</v>
      </c>
    </row>
    <row r="21" spans="1:5" x14ac:dyDescent="0.3">
      <c r="A21" s="3" t="s">
        <v>27</v>
      </c>
      <c r="B21" s="3">
        <f>COUNTIFS('Working Data'!K4:K53,"Yes",'Working Data'!C4:C53,"Old")</f>
        <v>14</v>
      </c>
      <c r="C21" s="3">
        <f>COUNTIFS('Working Data'!K4:K53,"No",'Working Data'!C4:C53,"Old")</f>
        <v>10</v>
      </c>
      <c r="D21" s="3">
        <f>COUNTIFS('Working Data'!L4:L53,"Yes",'Working Data'!C4:C53,"Old")</f>
        <v>21</v>
      </c>
      <c r="E21" s="3">
        <f>COUNTIFS('Working Data'!L4:L53,"No",'Working Data'!C4:C53,"old")</f>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 Raw Data</vt:lpstr>
      <vt:lpstr>Working Data</vt:lpstr>
      <vt:lpstr>Pivot Table</vt:lpstr>
      <vt:lpstr>Dashbord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2022-11-15T17:57:17Z</dcterms:created>
  <dcterms:modified xsi:type="dcterms:W3CDTF">2022-11-23T07:15:34Z</dcterms:modified>
</cp:coreProperties>
</file>