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berRigg\Documents\"/>
    </mc:Choice>
  </mc:AlternateContent>
  <bookViews>
    <workbookView xWindow="0" yWindow="0" windowWidth="18060" windowHeight="12300" activeTab="2"/>
  </bookViews>
  <sheets>
    <sheet name="General Observations" sheetId="1" r:id="rId1"/>
    <sheet name="Amber GDP" sheetId="2" r:id="rId2"/>
    <sheet name="Ellen GDP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2" i="3" l="1"/>
  <c r="E71" i="3"/>
  <c r="E72" i="3"/>
  <c r="E73" i="3"/>
  <c r="F73" i="3"/>
  <c r="F72" i="3"/>
  <c r="G73" i="3"/>
  <c r="H73" i="3"/>
  <c r="E74" i="3"/>
  <c r="F74" i="3"/>
  <c r="G74" i="3"/>
  <c r="H74" i="3"/>
  <c r="E75" i="3"/>
  <c r="F75" i="3"/>
  <c r="G75" i="3"/>
  <c r="H75" i="3"/>
  <c r="H76" i="3"/>
  <c r="M75" i="3"/>
  <c r="I75" i="3"/>
  <c r="M74" i="3"/>
  <c r="I74" i="3"/>
  <c r="M73" i="3"/>
  <c r="I73" i="3"/>
  <c r="M72" i="3"/>
  <c r="I72" i="3"/>
  <c r="H35" i="3"/>
  <c r="E34" i="3"/>
  <c r="E35" i="3"/>
  <c r="E36" i="3"/>
  <c r="F36" i="3"/>
  <c r="F35" i="3"/>
  <c r="G36" i="3"/>
  <c r="H36" i="3"/>
  <c r="E37" i="3"/>
  <c r="F37" i="3"/>
  <c r="G37" i="3"/>
  <c r="H37" i="3"/>
  <c r="E38" i="3"/>
  <c r="F38" i="3"/>
  <c r="G38" i="3"/>
  <c r="H38" i="3"/>
  <c r="H39" i="3"/>
  <c r="J38" i="3"/>
  <c r="I38" i="3"/>
  <c r="J37" i="3"/>
  <c r="I37" i="3"/>
  <c r="J36" i="3"/>
  <c r="I36" i="3"/>
  <c r="J35" i="3"/>
  <c r="I35" i="3"/>
  <c r="F34" i="3"/>
  <c r="G35" i="3"/>
  <c r="J34" i="3"/>
  <c r="I34" i="3"/>
  <c r="G34" i="3"/>
  <c r="D25" i="2"/>
  <c r="F25" i="2"/>
  <c r="E25" i="2"/>
  <c r="D24" i="2"/>
  <c r="F24" i="2"/>
  <c r="E24" i="2"/>
  <c r="D23" i="2"/>
  <c r="F23" i="2"/>
  <c r="E23" i="2"/>
  <c r="D22" i="2"/>
  <c r="F22" i="2"/>
  <c r="E22" i="2"/>
  <c r="D21" i="2"/>
  <c r="F21" i="2"/>
  <c r="E21" i="2"/>
</calcChain>
</file>

<file path=xl/comments1.xml><?xml version="1.0" encoding="utf-8"?>
<comments xmlns="http://schemas.openxmlformats.org/spreadsheetml/2006/main">
  <authors>
    <author>Ellen O'Neill</author>
  </authors>
  <commentList>
    <comment ref="H71" authorId="0" shapeId="0">
      <text>
        <r>
          <rPr>
            <b/>
            <sz val="9"/>
            <color indexed="81"/>
            <rFont val="Tahoma"/>
            <family val="2"/>
          </rPr>
          <t>Ellen O'Neill:</t>
        </r>
        <r>
          <rPr>
            <sz val="9"/>
            <color indexed="81"/>
            <rFont val="Tahoma"/>
            <family val="2"/>
          </rPr>
          <t xml:space="preserve">
Expect a boom in first quarter. Then apply predictive modelling.</t>
        </r>
      </text>
    </comment>
  </commentList>
</comments>
</file>

<file path=xl/sharedStrings.xml><?xml version="1.0" encoding="utf-8"?>
<sst xmlns="http://schemas.openxmlformats.org/spreadsheetml/2006/main" count="78" uniqueCount="47">
  <si>
    <t>Date</t>
  </si>
  <si>
    <t>GDP</t>
  </si>
  <si>
    <t>Forecast(GDP)</t>
  </si>
  <si>
    <t>Lower Confidence Bound(GDP)</t>
  </si>
  <si>
    <t>Upper Confidence Bound(GDP)</t>
  </si>
  <si>
    <t>Model</t>
  </si>
  <si>
    <t>Equation</t>
  </si>
  <si>
    <t>Tesla X 75D</t>
  </si>
  <si>
    <t>Tesla X P100D</t>
  </si>
  <si>
    <t xml:space="preserve">y = 0.00000006996578157462x2 - 0.04436387807905510000x + 5,125.87803119847000000000
</t>
  </si>
  <si>
    <t>BMW</t>
  </si>
  <si>
    <t xml:space="preserve">y = -0.000002887039285739190x2 + 2.958595143648500000000x - 754,279.581280185000000000000
</t>
  </si>
  <si>
    <t>y = 0.00000534748618854819x2 - 5.15133739455078000000x + 1,240,509.05562289000000000000</t>
  </si>
  <si>
    <t>Month</t>
  </si>
  <si>
    <t>Quarter</t>
  </si>
  <si>
    <t>Growth (%)</t>
  </si>
  <si>
    <t>Tesla Model X 75D</t>
  </si>
  <si>
    <t>Percentage Increase</t>
  </si>
  <si>
    <t>I-PACE</t>
  </si>
  <si>
    <t>Tesla Model X P100D</t>
  </si>
  <si>
    <t>BMW i3</t>
  </si>
  <si>
    <t>Oct-Dec 2016</t>
  </si>
  <si>
    <t>2016/4</t>
  </si>
  <si>
    <t>Jan-Mar 2017</t>
  </si>
  <si>
    <t>2017/1</t>
  </si>
  <si>
    <t>Apr-June 2017</t>
  </si>
  <si>
    <t>2017/2</t>
  </si>
  <si>
    <t>Jul-Sep 2017</t>
  </si>
  <si>
    <t>2017/3</t>
  </si>
  <si>
    <t>Oct-Dec 2017</t>
  </si>
  <si>
    <t>2017/4</t>
  </si>
  <si>
    <t>Jan-Mar 2018</t>
  </si>
  <si>
    <t>2018/1</t>
  </si>
  <si>
    <t>Apr-June 2018</t>
  </si>
  <si>
    <t>2018/2</t>
  </si>
  <si>
    <t>Jul-Sep 2018</t>
  </si>
  <si>
    <t>2018/3</t>
  </si>
  <si>
    <t>Oct-Dec 2018</t>
  </si>
  <si>
    <t>2018/4</t>
  </si>
  <si>
    <t>Jan-Mar 2019</t>
  </si>
  <si>
    <t>2019/1</t>
  </si>
  <si>
    <t>Apr-June 2019</t>
  </si>
  <si>
    <t>2019/2</t>
  </si>
  <si>
    <t>% Change</t>
  </si>
  <si>
    <t>I-PACE Lower</t>
  </si>
  <si>
    <t>I-PACE2</t>
  </si>
  <si>
    <t>I-PACE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</si>
</sst>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\ ##0"/>
    <numFmt numFmtId="165" formatCode="0.0"/>
    <numFmt numFmtId="166" formatCode="#\ ###\ ##0"/>
    <numFmt numFmtId="167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595959"/>
      <name val="Calibri"/>
      <family val="2"/>
      <scheme val="minor"/>
    </font>
    <font>
      <sz val="10"/>
      <name val="System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DEBF7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medium">
        <color rgb="FF9BC2E6"/>
      </top>
      <bottom style="medium">
        <color rgb="FF9BC2E6"/>
      </bottom>
      <diagonal/>
    </border>
    <border>
      <left/>
      <right/>
      <top/>
      <bottom style="medium">
        <color rgb="FF9BC2E6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6" fillId="0" borderId="0"/>
  </cellStyleXfs>
  <cellXfs count="74">
    <xf numFmtId="0" fontId="0" fillId="0" borderId="0" xfId="0"/>
    <xf numFmtId="17" fontId="0" fillId="0" borderId="0" xfId="0" applyNumberFormat="1"/>
    <xf numFmtId="0" fontId="0" fillId="0" borderId="0" xfId="0" applyNumberFormat="1"/>
    <xf numFmtId="2" fontId="0" fillId="0" borderId="0" xfId="0" applyNumberFormat="1"/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7" fontId="0" fillId="2" borderId="1" xfId="0" applyNumberFormat="1" applyFont="1" applyFill="1" applyBorder="1"/>
    <xf numFmtId="17" fontId="0" fillId="2" borderId="1" xfId="0" applyNumberFormat="1" applyFont="1" applyFill="1" applyBorder="1" applyAlignment="1">
      <alignment horizontal="center"/>
    </xf>
    <xf numFmtId="165" fontId="7" fillId="6" borderId="0" xfId="2" applyNumberFormat="1" applyFont="1" applyFill="1" applyBorder="1" applyAlignment="1" applyProtection="1">
      <alignment horizontal="center"/>
      <protection locked="0"/>
    </xf>
    <xf numFmtId="166" fontId="7" fillId="6" borderId="0" xfId="0" applyNumberFormat="1" applyFont="1" applyFill="1" applyBorder="1" applyAlignment="1" applyProtection="1">
      <alignment horizontal="center"/>
    </xf>
    <xf numFmtId="0" fontId="0" fillId="0" borderId="0" xfId="0" applyFon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17" fontId="0" fillId="0" borderId="1" xfId="0" applyNumberFormat="1" applyFont="1" applyBorder="1"/>
    <xf numFmtId="17" fontId="0" fillId="0" borderId="1" xfId="0" applyNumberFormat="1" applyFont="1" applyBorder="1" applyAlignment="1">
      <alignment horizontal="center"/>
    </xf>
    <xf numFmtId="17" fontId="3" fillId="2" borderId="1" xfId="0" applyNumberFormat="1" applyFont="1" applyFill="1" applyBorder="1"/>
    <xf numFmtId="17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9" fontId="3" fillId="0" borderId="0" xfId="1" applyFont="1" applyAlignment="1">
      <alignment horizontal="center"/>
    </xf>
    <xf numFmtId="1" fontId="8" fillId="4" borderId="0" xfId="1" applyNumberFormat="1" applyFont="1" applyFill="1" applyAlignment="1">
      <alignment horizontal="center"/>
    </xf>
    <xf numFmtId="1" fontId="5" fillId="0" borderId="0" xfId="0" applyNumberFormat="1" applyFont="1" applyAlignment="1">
      <alignment vertical="center" readingOrder="1"/>
    </xf>
    <xf numFmtId="17" fontId="3" fillId="0" borderId="1" xfId="0" applyNumberFormat="1" applyFont="1" applyBorder="1"/>
    <xf numFmtId="0" fontId="3" fillId="0" borderId="0" xfId="0" applyFont="1" applyAlignment="1">
      <alignment horizontal="center"/>
    </xf>
    <xf numFmtId="1" fontId="8" fillId="0" borderId="0" xfId="1" applyNumberFormat="1" applyFont="1" applyAlignment="1">
      <alignment horizontal="center"/>
    </xf>
    <xf numFmtId="17" fontId="3" fillId="2" borderId="0" xfId="0" applyNumberFormat="1" applyFont="1" applyFill="1" applyBorder="1"/>
    <xf numFmtId="17" fontId="3" fillId="0" borderId="0" xfId="0" applyNumberFormat="1" applyFont="1" applyFill="1" applyBorder="1" applyAlignment="1">
      <alignment horizontal="center"/>
    </xf>
    <xf numFmtId="1" fontId="3" fillId="0" borderId="0" xfId="1" applyNumberFormat="1" applyFont="1" applyAlignment="1">
      <alignment horizontal="center"/>
    </xf>
    <xf numFmtId="17" fontId="0" fillId="0" borderId="3" xfId="0" applyNumberFormat="1" applyFont="1" applyBorder="1"/>
    <xf numFmtId="17" fontId="0" fillId="0" borderId="3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 vertical="center" wrapText="1"/>
    </xf>
    <xf numFmtId="0" fontId="0" fillId="0" borderId="0" xfId="1" applyNumberFormat="1" applyFont="1" applyBorder="1" applyAlignment="1">
      <alignment horizontal="center" vertical="center" wrapText="1"/>
    </xf>
    <xf numFmtId="9" fontId="4" fillId="5" borderId="2" xfId="1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0" fontId="10" fillId="8" borderId="5" xfId="0" applyFont="1" applyFill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17" fontId="11" fillId="2" borderId="1" xfId="0" applyNumberFormat="1" applyFont="1" applyFill="1" applyBorder="1"/>
    <xf numFmtId="17" fontId="11" fillId="0" borderId="1" xfId="0" applyNumberFormat="1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" fontId="11" fillId="2" borderId="1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9" fontId="11" fillId="0" borderId="0" xfId="1" applyFont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 wrapText="1"/>
    </xf>
    <xf numFmtId="0" fontId="12" fillId="8" borderId="5" xfId="0" applyFont="1" applyFill="1" applyBorder="1" applyAlignment="1">
      <alignment horizontal="right" vertical="center"/>
    </xf>
    <xf numFmtId="0" fontId="11" fillId="0" borderId="0" xfId="0" applyFont="1" applyAlignment="1">
      <alignment horizontal="center"/>
    </xf>
    <xf numFmtId="17" fontId="11" fillId="0" borderId="1" xfId="0" applyNumberFormat="1" applyFont="1" applyBorder="1"/>
    <xf numFmtId="1" fontId="11" fillId="0" borderId="0" xfId="0" applyNumberFormat="1" applyFont="1" applyAlignment="1">
      <alignment horizontal="center"/>
    </xf>
    <xf numFmtId="9" fontId="13" fillId="0" borderId="0" xfId="1" applyFont="1" applyAlignment="1">
      <alignment horizontal="center" vertical="center" wrapText="1"/>
    </xf>
    <xf numFmtId="1" fontId="3" fillId="4" borderId="7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/>
    </xf>
    <xf numFmtId="9" fontId="3" fillId="0" borderId="0" xfId="1" applyFont="1" applyAlignment="1">
      <alignment horizontal="center" vertical="center" wrapText="1"/>
    </xf>
    <xf numFmtId="0" fontId="14" fillId="8" borderId="5" xfId="0" applyFont="1" applyFill="1" applyBorder="1" applyAlignment="1">
      <alignment horizontal="right" vertical="center"/>
    </xf>
    <xf numFmtId="1" fontId="3" fillId="4" borderId="8" xfId="0" applyNumberFormat="1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right" vertical="center"/>
    </xf>
    <xf numFmtId="1" fontId="11" fillId="0" borderId="0" xfId="0" applyNumberFormat="1" applyFont="1" applyAlignment="1">
      <alignment horizontal="center" vertical="center" wrapText="1"/>
    </xf>
    <xf numFmtId="0" fontId="0" fillId="0" borderId="0" xfId="0" applyBorder="1"/>
    <xf numFmtId="0" fontId="0" fillId="0" borderId="0" xfId="0" applyFont="1" applyBorder="1" applyAlignment="1">
      <alignment horizontal="center" vertical="center" wrapText="1"/>
    </xf>
    <xf numFmtId="9" fontId="3" fillId="0" borderId="0" xfId="0" applyNumberFormat="1" applyFont="1" applyBorder="1" applyAlignment="1">
      <alignment horizontal="center" vertical="center" wrapText="1"/>
    </xf>
    <xf numFmtId="167" fontId="3" fillId="0" borderId="0" xfId="0" applyNumberFormat="1" applyFont="1" applyBorder="1" applyAlignment="1">
      <alignment horizontal="center" vertical="center" wrapText="1"/>
    </xf>
    <xf numFmtId="167" fontId="3" fillId="0" borderId="0" xfId="0" applyNumberFormat="1" applyFont="1" applyAlignment="1">
      <alignment horizontal="center" vertical="center" wrapText="1"/>
    </xf>
    <xf numFmtId="0" fontId="0" fillId="0" borderId="0" xfId="0" applyFont="1" applyBorder="1" applyAlignment="1">
      <alignment horizontal="center"/>
    </xf>
  </cellXfs>
  <cellStyles count="3">
    <cellStyle name="Normal" xfId="0" builtinId="0"/>
    <cellStyle name="Normal 16" xfId="2"/>
    <cellStyle name="Percent" xfId="1" builtinId="5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7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7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7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7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7" formatCode="0.000"/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\-yy"/>
      <alignment horizont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\-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 outline="0">
        <left/>
        <right/>
        <top/>
        <bottom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\-yy"/>
      <alignment horizont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2" formatCode="0.00"/>
    </dxf>
    <dxf>
      <numFmt numFmtId="2" formatCode="0.00"/>
    </dxf>
    <dxf>
      <numFmt numFmtId="0" formatCode="General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Fuel Cost vs BEV Registrations Percentage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[1]Sales!$G$7</c:f>
              <c:strCache>
                <c:ptCount val="1"/>
                <c:pt idx="0">
                  <c:v>Diesel Cost UK (p/L)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1B1-4EB1-B908-D1BFE7D7E6CD}"/>
              </c:ext>
            </c:extLst>
          </c:dPt>
          <c:cat>
            <c:numRef>
              <c:f>[1]Sales!$B$8:$B$32</c:f>
              <c:numCache>
                <c:formatCode>General</c:formatCode>
                <c:ptCount val="25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</c:numCache>
            </c:numRef>
          </c:cat>
          <c:val>
            <c:numRef>
              <c:f>[1]Sales!$G$8:$G$33</c:f>
              <c:numCache>
                <c:formatCode>General</c:formatCode>
                <c:ptCount val="26"/>
                <c:pt idx="0">
                  <c:v>116.9</c:v>
                </c:pt>
                <c:pt idx="1">
                  <c:v>118.4</c:v>
                </c:pt>
                <c:pt idx="2">
                  <c:v>117.5</c:v>
                </c:pt>
                <c:pt idx="3">
                  <c:v>122</c:v>
                </c:pt>
                <c:pt idx="4">
                  <c:v>122.3</c:v>
                </c:pt>
                <c:pt idx="5">
                  <c:v>121.8</c:v>
                </c:pt>
                <c:pt idx="6">
                  <c:v>120.5</c:v>
                </c:pt>
                <c:pt idx="7">
                  <c:v>117.4</c:v>
                </c:pt>
                <c:pt idx="8">
                  <c:v>117.4</c:v>
                </c:pt>
                <c:pt idx="9">
                  <c:v>115.4</c:v>
                </c:pt>
                <c:pt idx="10">
                  <c:v>117.4</c:v>
                </c:pt>
                <c:pt idx="11">
                  <c:v>120.5</c:v>
                </c:pt>
                <c:pt idx="12">
                  <c:v>120.3</c:v>
                </c:pt>
                <c:pt idx="13">
                  <c:v>122.6</c:v>
                </c:pt>
                <c:pt idx="14">
                  <c:v>123.2</c:v>
                </c:pt>
                <c:pt idx="15">
                  <c:v>124.4</c:v>
                </c:pt>
                <c:pt idx="16">
                  <c:v>124.4</c:v>
                </c:pt>
                <c:pt idx="17">
                  <c:v>122.6</c:v>
                </c:pt>
                <c:pt idx="18">
                  <c:v>124.2</c:v>
                </c:pt>
                <c:pt idx="19">
                  <c:v>128.30000000000001</c:v>
                </c:pt>
                <c:pt idx="20">
                  <c:v>131.69999999999999</c:v>
                </c:pt>
                <c:pt idx="21">
                  <c:v>131.6</c:v>
                </c:pt>
                <c:pt idx="22">
                  <c:v>132.30000000000001</c:v>
                </c:pt>
                <c:pt idx="23">
                  <c:v>134.4</c:v>
                </c:pt>
                <c:pt idx="24">
                  <c:v>136.69999999999999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1-4EB1-B908-D1BFE7D7E6CD}"/>
            </c:ext>
          </c:extLst>
        </c:ser>
        <c:ser>
          <c:idx val="2"/>
          <c:order val="2"/>
          <c:tx>
            <c:strRef>
              <c:f>[1]Sales!$F$7</c:f>
              <c:strCache>
                <c:ptCount val="1"/>
                <c:pt idx="0">
                  <c:v>Petrol Cost UK (p/L)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[1]Sales!$B$8:$B$32</c:f>
              <c:numCache>
                <c:formatCode>General</c:formatCode>
                <c:ptCount val="25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</c:numCache>
            </c:numRef>
          </c:cat>
          <c:val>
            <c:numRef>
              <c:f>[1]Sales!$F$8:$F$32</c:f>
              <c:numCache>
                <c:formatCode>General</c:formatCode>
                <c:ptCount val="25"/>
                <c:pt idx="0">
                  <c:v>115.1</c:v>
                </c:pt>
                <c:pt idx="1">
                  <c:v>116.6</c:v>
                </c:pt>
                <c:pt idx="2">
                  <c:v>115.1</c:v>
                </c:pt>
                <c:pt idx="3">
                  <c:v>119.5</c:v>
                </c:pt>
                <c:pt idx="4">
                  <c:v>120.1</c:v>
                </c:pt>
                <c:pt idx="5">
                  <c:v>119.7</c:v>
                </c:pt>
                <c:pt idx="6">
                  <c:v>118.7</c:v>
                </c:pt>
                <c:pt idx="7">
                  <c:v>116.3</c:v>
                </c:pt>
                <c:pt idx="8">
                  <c:v>116.4</c:v>
                </c:pt>
                <c:pt idx="9">
                  <c:v>114.7</c:v>
                </c:pt>
                <c:pt idx="10">
                  <c:v>116.5</c:v>
                </c:pt>
                <c:pt idx="11">
                  <c:v>119.8</c:v>
                </c:pt>
                <c:pt idx="12">
                  <c:v>118</c:v>
                </c:pt>
                <c:pt idx="13">
                  <c:v>120.2</c:v>
                </c:pt>
                <c:pt idx="14">
                  <c:v>120.7</c:v>
                </c:pt>
                <c:pt idx="15">
                  <c:v>121.7</c:v>
                </c:pt>
                <c:pt idx="16">
                  <c:v>121.9</c:v>
                </c:pt>
                <c:pt idx="17">
                  <c:v>119.7</c:v>
                </c:pt>
                <c:pt idx="18">
                  <c:v>121.4</c:v>
                </c:pt>
                <c:pt idx="19">
                  <c:v>125.5</c:v>
                </c:pt>
                <c:pt idx="20">
                  <c:v>128.80000000000001</c:v>
                </c:pt>
                <c:pt idx="21">
                  <c:v>128.4</c:v>
                </c:pt>
                <c:pt idx="22">
                  <c:v>129.5</c:v>
                </c:pt>
                <c:pt idx="23">
                  <c:v>131.30000000000001</c:v>
                </c:pt>
                <c:pt idx="24">
                  <c:v>131.6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B1-4EB1-B908-D1BFE7D7E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4046992"/>
        <c:axId val="394048304"/>
      </c:barChart>
      <c:lineChart>
        <c:grouping val="standard"/>
        <c:varyColors val="0"/>
        <c:ser>
          <c:idx val="0"/>
          <c:order val="0"/>
          <c:tx>
            <c:strRef>
              <c:f>[1]Sales!$K$7</c:f>
              <c:strCache>
                <c:ptCount val="1"/>
                <c:pt idx="0">
                  <c:v>BEV Registration Percentage UK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  <a:tailEnd type="arrow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[1]Sales!$B$8:$B$32</c:f>
              <c:numCache>
                <c:formatCode>General</c:formatCode>
                <c:ptCount val="25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</c:numCache>
            </c:numRef>
          </c:cat>
          <c:val>
            <c:numRef>
              <c:f>([1]Sales!$K$8:$K$32,[1]Sales!$G$7:$G$33)</c:f>
              <c:numCache>
                <c:formatCode>General</c:formatCode>
                <c:ptCount val="52"/>
                <c:pt idx="0">
                  <c:v>0.21868478309133699</c:v>
                </c:pt>
                <c:pt idx="1">
                  <c:v>0.32862396184702963</c:v>
                </c:pt>
                <c:pt idx="2">
                  <c:v>0.65048140117513564</c:v>
                </c:pt>
                <c:pt idx="3">
                  <c:v>0.57858435874521663</c:v>
                </c:pt>
                <c:pt idx="4">
                  <c:v>0.58112254105757088</c:v>
                </c:pt>
                <c:pt idx="5">
                  <c:v>0.55856185881419862</c:v>
                </c:pt>
                <c:pt idx="6">
                  <c:v>0.43925405718193533</c:v>
                </c:pt>
                <c:pt idx="7">
                  <c:v>0.49714116983867074</c:v>
                </c:pt>
                <c:pt idx="8">
                  <c:v>0.60216714451189957</c:v>
                </c:pt>
                <c:pt idx="9">
                  <c:v>0.53087402853139254</c:v>
                </c:pt>
                <c:pt idx="10">
                  <c:v>0.62268618447732293</c:v>
                </c:pt>
                <c:pt idx="11">
                  <c:v>0.49205716028814794</c:v>
                </c:pt>
                <c:pt idx="12">
                  <c:v>0.42480024274299583</c:v>
                </c:pt>
                <c:pt idx="13">
                  <c:v>0.50996386227306922</c:v>
                </c:pt>
                <c:pt idx="14">
                  <c:v>0.63224308566106791</c:v>
                </c:pt>
                <c:pt idx="15">
                  <c:v>0.38810622497937231</c:v>
                </c:pt>
                <c:pt idx="16">
                  <c:v>0.43932924942763446</c:v>
                </c:pt>
                <c:pt idx="17">
                  <c:v>0.61256905640318182</c:v>
                </c:pt>
                <c:pt idx="18">
                  <c:v>0.55326929146988579</c:v>
                </c:pt>
                <c:pt idx="19">
                  <c:v>0.57046753422026586</c:v>
                </c:pt>
                <c:pt idx="20">
                  <c:v>0.64653429526059292</c:v>
                </c:pt>
                <c:pt idx="21">
                  <c:v>0.53752943904135497</c:v>
                </c:pt>
                <c:pt idx="22">
                  <c:v>0.70036346632091317</c:v>
                </c:pt>
                <c:pt idx="23">
                  <c:v>0.67584717000064931</c:v>
                </c:pt>
                <c:pt idx="24">
                  <c:v>0.81771365698995435</c:v>
                </c:pt>
                <c:pt idx="25">
                  <c:v>0</c:v>
                </c:pt>
                <c:pt idx="26">
                  <c:v>116.9</c:v>
                </c:pt>
                <c:pt idx="27">
                  <c:v>118.4</c:v>
                </c:pt>
                <c:pt idx="28">
                  <c:v>117.5</c:v>
                </c:pt>
                <c:pt idx="29">
                  <c:v>122</c:v>
                </c:pt>
                <c:pt idx="30">
                  <c:v>122.3</c:v>
                </c:pt>
                <c:pt idx="31">
                  <c:v>121.8</c:v>
                </c:pt>
                <c:pt idx="32">
                  <c:v>120.5</c:v>
                </c:pt>
                <c:pt idx="33">
                  <c:v>117.4</c:v>
                </c:pt>
                <c:pt idx="34">
                  <c:v>117.4</c:v>
                </c:pt>
                <c:pt idx="35">
                  <c:v>115.4</c:v>
                </c:pt>
                <c:pt idx="36">
                  <c:v>117.4</c:v>
                </c:pt>
                <c:pt idx="37">
                  <c:v>120.5</c:v>
                </c:pt>
                <c:pt idx="38">
                  <c:v>120.3</c:v>
                </c:pt>
                <c:pt idx="39">
                  <c:v>122.6</c:v>
                </c:pt>
                <c:pt idx="40">
                  <c:v>123.2</c:v>
                </c:pt>
                <c:pt idx="41">
                  <c:v>124.4</c:v>
                </c:pt>
                <c:pt idx="42">
                  <c:v>124.4</c:v>
                </c:pt>
                <c:pt idx="43">
                  <c:v>122.6</c:v>
                </c:pt>
                <c:pt idx="44">
                  <c:v>124.2</c:v>
                </c:pt>
                <c:pt idx="45">
                  <c:v>128.30000000000001</c:v>
                </c:pt>
                <c:pt idx="46">
                  <c:v>131.69999999999999</c:v>
                </c:pt>
                <c:pt idx="47">
                  <c:v>131.6</c:v>
                </c:pt>
                <c:pt idx="48">
                  <c:v>132.30000000000001</c:v>
                </c:pt>
                <c:pt idx="49">
                  <c:v>134.4</c:v>
                </c:pt>
                <c:pt idx="50">
                  <c:v>136.69999999999999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B1-4EB1-B908-D1BFE7D7E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402112"/>
        <c:axId val="603401784"/>
      </c:lineChart>
      <c:valAx>
        <c:axId val="3940483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 (p/L)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46992"/>
        <c:crosses val="max"/>
        <c:crossBetween val="between"/>
      </c:valAx>
      <c:catAx>
        <c:axId val="39404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48304"/>
        <c:crosses val="autoZero"/>
        <c:auto val="1"/>
        <c:lblAlgn val="ctr"/>
        <c:lblOffset val="100"/>
        <c:noMultiLvlLbl val="0"/>
      </c:catAx>
      <c:valAx>
        <c:axId val="603401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BEV</a:t>
                </a:r>
                <a:r>
                  <a:rPr lang="en-GB" baseline="0"/>
                  <a:t> </a:t>
                </a:r>
                <a:r>
                  <a:rPr lang="en-GB"/>
                  <a:t>Registration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02112"/>
        <c:crosses val="autoZero"/>
        <c:crossBetween val="between"/>
      </c:valAx>
      <c:catAx>
        <c:axId val="60340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3401784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Lower</a:t>
            </a:r>
            <a:r>
              <a:rPr lang="en-GB" baseline="0"/>
              <a:t> Excel Forcasted BEV UK Registrations based on 2019 UK GDP Growth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'[1]GDP Lower Confidence'!$G$2</c:f>
              <c:strCache>
                <c:ptCount val="1"/>
                <c:pt idx="0">
                  <c:v>Tesla model X P100D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'[1]GDP Lower Confidence'!$A$3:$A$13</c:f>
              <c:strCache>
                <c:ptCount val="11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  <c:pt idx="7">
                  <c:v>2018/3</c:v>
                </c:pt>
                <c:pt idx="8">
                  <c:v>2018/4</c:v>
                </c:pt>
                <c:pt idx="9">
                  <c:v>2019/1</c:v>
                </c:pt>
                <c:pt idx="10">
                  <c:v>2019/2</c:v>
                </c:pt>
              </c:strCache>
            </c:strRef>
          </c:cat>
          <c:val>
            <c:numRef>
              <c:f>'[1]GDP Lower Confidence'!$G$3:$G$13</c:f>
              <c:numCache>
                <c:formatCode>General</c:formatCode>
                <c:ptCount val="11"/>
                <c:pt idx="0">
                  <c:v>8</c:v>
                </c:pt>
                <c:pt idx="1">
                  <c:v>120</c:v>
                </c:pt>
                <c:pt idx="2">
                  <c:v>161</c:v>
                </c:pt>
                <c:pt idx="3">
                  <c:v>205</c:v>
                </c:pt>
                <c:pt idx="4">
                  <c:v>246</c:v>
                </c:pt>
                <c:pt idx="5">
                  <c:v>274</c:v>
                </c:pt>
                <c:pt idx="6">
                  <c:v>301</c:v>
                </c:pt>
                <c:pt idx="7">
                  <c:v>319.10650325384995</c:v>
                </c:pt>
                <c:pt idx="8">
                  <c:v>344.6905420539897</c:v>
                </c:pt>
                <c:pt idx="9">
                  <c:v>364.11459853572524</c:v>
                </c:pt>
                <c:pt idx="10">
                  <c:v>378.68263256439059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4-4BE5-8DEF-5BC6D12A82FE}"/>
            </c:ext>
          </c:extLst>
        </c:ser>
        <c:ser>
          <c:idx val="1"/>
          <c:order val="2"/>
          <c:tx>
            <c:strRef>
              <c:f>'[1]GDP Lower Confidence'!$D$2</c:f>
              <c:strCache>
                <c:ptCount val="1"/>
                <c:pt idx="0">
                  <c:v>Tesla Model X 75D</c:v>
                </c:pt>
              </c:strCache>
            </c:strRef>
          </c:tx>
          <c:spPr>
            <a:solidFill>
              <a:srgbClr val="CCCCFF"/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'[1]GDP Lower Confidence'!$A$3:$A$13</c:f>
              <c:strCache>
                <c:ptCount val="11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  <c:pt idx="7">
                  <c:v>2018/3</c:v>
                </c:pt>
                <c:pt idx="8">
                  <c:v>2018/4</c:v>
                </c:pt>
                <c:pt idx="9">
                  <c:v>2019/1</c:v>
                </c:pt>
                <c:pt idx="10">
                  <c:v>2019/2</c:v>
                </c:pt>
              </c:strCache>
            </c:strRef>
          </c:cat>
          <c:val>
            <c:numRef>
              <c:f>'[1]GDP Lower Confidence'!$D$3:$D$13</c:f>
              <c:numCache>
                <c:formatCode>General</c:formatCode>
                <c:ptCount val="11"/>
                <c:pt idx="0">
                  <c:v>2</c:v>
                </c:pt>
                <c:pt idx="1">
                  <c:v>96</c:v>
                </c:pt>
                <c:pt idx="2">
                  <c:v>184</c:v>
                </c:pt>
                <c:pt idx="3">
                  <c:v>363</c:v>
                </c:pt>
                <c:pt idx="4">
                  <c:v>534</c:v>
                </c:pt>
                <c:pt idx="5">
                  <c:v>671</c:v>
                </c:pt>
                <c:pt idx="6">
                  <c:v>785</c:v>
                </c:pt>
                <c:pt idx="7">
                  <c:v>823.58014860004187</c:v>
                </c:pt>
                <c:pt idx="8">
                  <c:v>952.22510090470314</c:v>
                </c:pt>
                <c:pt idx="9">
                  <c:v>1055.5712993103079</c:v>
                </c:pt>
                <c:pt idx="10">
                  <c:v>1136.2957832836546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4-4BE5-8DEF-5BC6D12A82FE}"/>
            </c:ext>
          </c:extLst>
        </c:ser>
        <c:ser>
          <c:idx val="3"/>
          <c:order val="3"/>
          <c:tx>
            <c:strRef>
              <c:f>'[1]GDP Lower Confidence'!$H$2</c:f>
              <c:strCache>
                <c:ptCount val="1"/>
                <c:pt idx="0">
                  <c:v>BMW i3 120 Ah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'[1]GDP Lower Confidence'!$A$3:$A$13</c:f>
              <c:strCache>
                <c:ptCount val="11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  <c:pt idx="7">
                  <c:v>2018/3</c:v>
                </c:pt>
                <c:pt idx="8">
                  <c:v>2018/4</c:v>
                </c:pt>
                <c:pt idx="9">
                  <c:v>2019/1</c:v>
                </c:pt>
                <c:pt idx="10">
                  <c:v>2019/2</c:v>
                </c:pt>
              </c:strCache>
            </c:strRef>
          </c:cat>
          <c:val>
            <c:numRef>
              <c:f>'[1]GDP Lower Confidence'!$H$3:$H$13</c:f>
              <c:numCache>
                <c:formatCode>General</c:formatCode>
                <c:ptCount val="11"/>
                <c:pt idx="0">
                  <c:v>1660</c:v>
                </c:pt>
                <c:pt idx="1">
                  <c:v>1895</c:v>
                </c:pt>
                <c:pt idx="2">
                  <c:v>2133</c:v>
                </c:pt>
                <c:pt idx="3">
                  <c:v>2309</c:v>
                </c:pt>
                <c:pt idx="4">
                  <c:v>2572</c:v>
                </c:pt>
                <c:pt idx="5">
                  <c:v>2681</c:v>
                </c:pt>
                <c:pt idx="6">
                  <c:v>2779</c:v>
                </c:pt>
                <c:pt idx="7">
                  <c:v>2786.4958012201096</c:v>
                </c:pt>
                <c:pt idx="8">
                  <c:v>2894.7153939147829</c:v>
                </c:pt>
                <c:pt idx="9">
                  <c:v>2976.8784760361305</c:v>
                </c:pt>
                <c:pt idx="10">
                  <c:v>3038.5007523803797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4-4BE5-8DEF-5BC6D12A8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1581040"/>
        <c:axId val="671587272"/>
      </c:barChart>
      <c:lineChart>
        <c:grouping val="standard"/>
        <c:varyColors val="0"/>
        <c:ser>
          <c:idx val="0"/>
          <c:order val="0"/>
          <c:tx>
            <c:strRef>
              <c:f>'[1]GDP Lower Confidence'!$C$2</c:f>
              <c:strCache>
                <c:ptCount val="1"/>
                <c:pt idx="0">
                  <c:v>GDP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  <a:tailEnd type="arrow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'[1]GDP Lower Confidence'!$B$3:$B$13</c:f>
              <c:strCache>
                <c:ptCount val="11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  <c:pt idx="7">
                  <c:v>2018/3</c:v>
                </c:pt>
                <c:pt idx="8">
                  <c:v>2018/4</c:v>
                </c:pt>
                <c:pt idx="9">
                  <c:v>2019/1</c:v>
                </c:pt>
                <c:pt idx="10">
                  <c:v>2019/2</c:v>
                </c:pt>
              </c:strCache>
            </c:strRef>
          </c:cat>
          <c:val>
            <c:numRef>
              <c:f>'[1]GDP Lower Confidence'!$C$3:$C$13</c:f>
              <c:numCache>
                <c:formatCode>General</c:formatCode>
                <c:ptCount val="11"/>
                <c:pt idx="0">
                  <c:v>485897</c:v>
                </c:pt>
                <c:pt idx="1">
                  <c:v>487422</c:v>
                </c:pt>
                <c:pt idx="2">
                  <c:v>488624</c:v>
                </c:pt>
                <c:pt idx="3">
                  <c:v>490876</c:v>
                </c:pt>
                <c:pt idx="4">
                  <c:v>492785</c:v>
                </c:pt>
                <c:pt idx="5">
                  <c:v>493278</c:v>
                </c:pt>
                <c:pt idx="6">
                  <c:v>495251</c:v>
                </c:pt>
                <c:pt idx="7">
                  <c:v>494707.54366738151</c:v>
                </c:pt>
                <c:pt idx="8">
                  <c:v>495598.97359073133</c:v>
                </c:pt>
                <c:pt idx="9">
                  <c:v>496275.76998382318</c:v>
                </c:pt>
                <c:pt idx="10">
                  <c:v>496783.36698830628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04-4BE5-8DEF-5BC6D12A8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560376"/>
        <c:axId val="671559720"/>
      </c:lineChart>
      <c:catAx>
        <c:axId val="671560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Yearly  Quarters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59720"/>
        <c:crosses val="autoZero"/>
        <c:auto val="1"/>
        <c:lblAlgn val="ctr"/>
        <c:lblOffset val="100"/>
        <c:noMultiLvlLbl val="0"/>
      </c:catAx>
      <c:valAx>
        <c:axId val="67155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 9£/Million)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60376"/>
        <c:crosses val="autoZero"/>
        <c:crossBetween val="between"/>
      </c:valAx>
      <c:valAx>
        <c:axId val="671587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BEV UK Registrations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81040"/>
        <c:crosses val="max"/>
        <c:crossBetween val="between"/>
      </c:valAx>
      <c:catAx>
        <c:axId val="67158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1587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Excel Forcasted BEV UK Registrations</a:t>
            </a:r>
            <a:r>
              <a:rPr lang="en-GB" baseline="0"/>
              <a:t> based on 2019 UK GDP Growth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'[1]GDP Average'!$G$2</c:f>
              <c:strCache>
                <c:ptCount val="1"/>
                <c:pt idx="0">
                  <c:v>Tesla model X P100D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'[1]GDP Average'!$B$3:$B$13</c:f>
              <c:strCache>
                <c:ptCount val="11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  <c:pt idx="7">
                  <c:v>2018/3</c:v>
                </c:pt>
                <c:pt idx="8">
                  <c:v>2018/4</c:v>
                </c:pt>
                <c:pt idx="9">
                  <c:v>2019/1</c:v>
                </c:pt>
                <c:pt idx="10">
                  <c:v>2019/2</c:v>
                </c:pt>
              </c:strCache>
            </c:strRef>
          </c:cat>
          <c:val>
            <c:numRef>
              <c:f>'[1]GDP Average'!$G$3:$G$13</c:f>
              <c:numCache>
                <c:formatCode>General</c:formatCode>
                <c:ptCount val="11"/>
                <c:pt idx="0">
                  <c:v>8</c:v>
                </c:pt>
                <c:pt idx="1">
                  <c:v>120</c:v>
                </c:pt>
                <c:pt idx="2">
                  <c:v>161</c:v>
                </c:pt>
                <c:pt idx="3">
                  <c:v>205</c:v>
                </c:pt>
                <c:pt idx="4">
                  <c:v>246</c:v>
                </c:pt>
                <c:pt idx="5">
                  <c:v>274</c:v>
                </c:pt>
                <c:pt idx="6">
                  <c:v>301</c:v>
                </c:pt>
                <c:pt idx="7">
                  <c:v>380.22892405029597</c:v>
                </c:pt>
                <c:pt idx="8">
                  <c:v>421.0935680495495</c:v>
                </c:pt>
                <c:pt idx="9">
                  <c:v>461.95821204880122</c:v>
                </c:pt>
                <c:pt idx="10">
                  <c:v>502.82285604805475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0-4EDD-9E15-F87E1EDF35FF}"/>
            </c:ext>
          </c:extLst>
        </c:ser>
        <c:ser>
          <c:idx val="1"/>
          <c:order val="2"/>
          <c:tx>
            <c:strRef>
              <c:f>'[1]GDP Average'!$D$2</c:f>
              <c:strCache>
                <c:ptCount val="1"/>
                <c:pt idx="0">
                  <c:v>Tesla Model X 75D</c:v>
                </c:pt>
              </c:strCache>
            </c:strRef>
          </c:tx>
          <c:spPr>
            <a:solidFill>
              <a:srgbClr val="CCCCFF"/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'[1]GDP Average'!$B$3:$B$13</c:f>
              <c:strCache>
                <c:ptCount val="11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  <c:pt idx="7">
                  <c:v>2018/3</c:v>
                </c:pt>
                <c:pt idx="8">
                  <c:v>2018/4</c:v>
                </c:pt>
                <c:pt idx="9">
                  <c:v>2019/1</c:v>
                </c:pt>
                <c:pt idx="10">
                  <c:v>2019/2</c:v>
                </c:pt>
              </c:strCache>
            </c:strRef>
          </c:cat>
          <c:val>
            <c:numRef>
              <c:f>'[1]GDP Average'!$D$3:$D$13</c:f>
              <c:numCache>
                <c:formatCode>General</c:formatCode>
                <c:ptCount val="11"/>
                <c:pt idx="0">
                  <c:v>2</c:v>
                </c:pt>
                <c:pt idx="1">
                  <c:v>96</c:v>
                </c:pt>
                <c:pt idx="2">
                  <c:v>184</c:v>
                </c:pt>
                <c:pt idx="3">
                  <c:v>363</c:v>
                </c:pt>
                <c:pt idx="4">
                  <c:v>534</c:v>
                </c:pt>
                <c:pt idx="5">
                  <c:v>671</c:v>
                </c:pt>
                <c:pt idx="6">
                  <c:v>785</c:v>
                </c:pt>
                <c:pt idx="7">
                  <c:v>1145.0258704158477</c:v>
                </c:pt>
                <c:pt idx="8">
                  <c:v>1386.9919200767763</c:v>
                </c:pt>
                <c:pt idx="9">
                  <c:v>1650.6405675089918</c:v>
                </c:pt>
                <c:pt idx="10">
                  <c:v>1935.9718127131928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0-4EDD-9E15-F87E1EDF35FF}"/>
            </c:ext>
          </c:extLst>
        </c:ser>
        <c:ser>
          <c:idx val="3"/>
          <c:order val="3"/>
          <c:tx>
            <c:strRef>
              <c:f>'[1]GDP Average'!$H$2</c:f>
              <c:strCache>
                <c:ptCount val="1"/>
                <c:pt idx="0">
                  <c:v>BMW i3 120 Ah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'[1]GDP Average'!$B$3:$B$13</c:f>
              <c:strCache>
                <c:ptCount val="11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  <c:pt idx="7">
                  <c:v>2018/3</c:v>
                </c:pt>
                <c:pt idx="8">
                  <c:v>2018/4</c:v>
                </c:pt>
                <c:pt idx="9">
                  <c:v>2019/1</c:v>
                </c:pt>
                <c:pt idx="10">
                  <c:v>2019/2</c:v>
                </c:pt>
              </c:strCache>
            </c:strRef>
          </c:cat>
          <c:val>
            <c:numRef>
              <c:f>'[1]GDP Average'!$H$3:$H$13</c:f>
              <c:numCache>
                <c:formatCode>General</c:formatCode>
                <c:ptCount val="11"/>
                <c:pt idx="0">
                  <c:v>1660</c:v>
                </c:pt>
                <c:pt idx="1">
                  <c:v>1895</c:v>
                </c:pt>
                <c:pt idx="2">
                  <c:v>2133</c:v>
                </c:pt>
                <c:pt idx="3">
                  <c:v>2309</c:v>
                </c:pt>
                <c:pt idx="4">
                  <c:v>2572</c:v>
                </c:pt>
                <c:pt idx="5">
                  <c:v>2681</c:v>
                </c:pt>
                <c:pt idx="6">
                  <c:v>2779</c:v>
                </c:pt>
                <c:pt idx="7">
                  <c:v>3045.0415114880088</c:v>
                </c:pt>
                <c:pt idx="8">
                  <c:v>3217.8975317496588</c:v>
                </c:pt>
                <c:pt idx="9">
                  <c:v>3390.7535520113015</c:v>
                </c:pt>
                <c:pt idx="10">
                  <c:v>3563.6095722729515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0-4EDD-9E15-F87E1EDF3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4785032"/>
        <c:axId val="394783720"/>
      </c:barChart>
      <c:lineChart>
        <c:grouping val="standard"/>
        <c:varyColors val="0"/>
        <c:ser>
          <c:idx val="0"/>
          <c:order val="0"/>
          <c:tx>
            <c:strRef>
              <c:f>'[1]GDP Average'!$C$2</c:f>
              <c:strCache>
                <c:ptCount val="1"/>
                <c:pt idx="0">
                  <c:v>GDP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  <a:tailEnd type="arrow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'[1]GDP Average'!$B$3:$B$13</c:f>
              <c:strCache>
                <c:ptCount val="11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  <c:pt idx="7">
                  <c:v>2018/3</c:v>
                </c:pt>
                <c:pt idx="8">
                  <c:v>2018/4</c:v>
                </c:pt>
                <c:pt idx="9">
                  <c:v>2019/1</c:v>
                </c:pt>
                <c:pt idx="10">
                  <c:v>2019/2</c:v>
                </c:pt>
              </c:strCache>
            </c:strRef>
          </c:cat>
          <c:val>
            <c:numRef>
              <c:f>'[1]GDP Average'!$C$3:$C$13</c:f>
              <c:numCache>
                <c:formatCode>General</c:formatCode>
                <c:ptCount val="11"/>
                <c:pt idx="0">
                  <c:v>485897</c:v>
                </c:pt>
                <c:pt idx="1">
                  <c:v>487422</c:v>
                </c:pt>
                <c:pt idx="2">
                  <c:v>488624</c:v>
                </c:pt>
                <c:pt idx="3">
                  <c:v>490876</c:v>
                </c:pt>
                <c:pt idx="4">
                  <c:v>492785</c:v>
                </c:pt>
                <c:pt idx="5">
                  <c:v>493278</c:v>
                </c:pt>
                <c:pt idx="6">
                  <c:v>495251</c:v>
                </c:pt>
                <c:pt idx="7">
                  <c:v>496837.24474042846</c:v>
                </c:pt>
                <c:pt idx="8">
                  <c:v>498261.09993204003</c:v>
                </c:pt>
                <c:pt idx="9">
                  <c:v>499684.9551236516</c:v>
                </c:pt>
                <c:pt idx="10">
                  <c:v>501108.81031526322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D0-4EDD-9E15-F87E1EDF3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575136"/>
        <c:axId val="671577760"/>
      </c:lineChart>
      <c:catAx>
        <c:axId val="67157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Yearly Quarters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77760"/>
        <c:crosses val="autoZero"/>
        <c:auto val="1"/>
        <c:lblAlgn val="ctr"/>
        <c:lblOffset val="100"/>
        <c:noMultiLvlLbl val="0"/>
      </c:catAx>
      <c:valAx>
        <c:axId val="6715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(£/Million)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75136"/>
        <c:crosses val="autoZero"/>
        <c:crossBetween val="between"/>
      </c:valAx>
      <c:valAx>
        <c:axId val="3947837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 UK Registrations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85032"/>
        <c:crosses val="max"/>
        <c:crossBetween val="between"/>
      </c:valAx>
      <c:catAx>
        <c:axId val="394785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4783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Upper Excel</a:t>
            </a:r>
            <a:r>
              <a:rPr lang="en-GB" baseline="0"/>
              <a:t> Forcasted BEV UK Registrations based on 2019 UK GDP Growth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'[1]GDP Upper Confidence'!$G$2</c:f>
              <c:strCache>
                <c:ptCount val="1"/>
                <c:pt idx="0">
                  <c:v>Tesla model X P100D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'[1]GDP Upper Confidence'!$B$3:$B$13</c:f>
              <c:strCache>
                <c:ptCount val="11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  <c:pt idx="7">
                  <c:v>2018/3</c:v>
                </c:pt>
                <c:pt idx="8">
                  <c:v>2018/4</c:v>
                </c:pt>
                <c:pt idx="9">
                  <c:v>2019/1</c:v>
                </c:pt>
                <c:pt idx="10">
                  <c:v>2019/2</c:v>
                </c:pt>
              </c:strCache>
            </c:strRef>
          </c:cat>
          <c:val>
            <c:numRef>
              <c:f>'[1]GDP Upper Confidence'!$G$3:$G$13</c:f>
              <c:numCache>
                <c:formatCode>General</c:formatCode>
                <c:ptCount val="11"/>
                <c:pt idx="0">
                  <c:v>8</c:v>
                </c:pt>
                <c:pt idx="1">
                  <c:v>120</c:v>
                </c:pt>
                <c:pt idx="2">
                  <c:v>161</c:v>
                </c:pt>
                <c:pt idx="3">
                  <c:v>205</c:v>
                </c:pt>
                <c:pt idx="4">
                  <c:v>246</c:v>
                </c:pt>
                <c:pt idx="5">
                  <c:v>274</c:v>
                </c:pt>
                <c:pt idx="6">
                  <c:v>301</c:v>
                </c:pt>
                <c:pt idx="7">
                  <c:v>441.35134484674381</c:v>
                </c:pt>
                <c:pt idx="8">
                  <c:v>497.4965940451093</c:v>
                </c:pt>
                <c:pt idx="9">
                  <c:v>559.80182556187719</c:v>
                </c:pt>
                <c:pt idx="10">
                  <c:v>626.9630795317189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E-411D-986C-0A1D0E35A130}"/>
            </c:ext>
          </c:extLst>
        </c:ser>
        <c:ser>
          <c:idx val="1"/>
          <c:order val="2"/>
          <c:tx>
            <c:strRef>
              <c:f>'[1]GDP Upper Confidence'!$D$2</c:f>
              <c:strCache>
                <c:ptCount val="1"/>
                <c:pt idx="0">
                  <c:v>Tesla Model X 75D</c:v>
                </c:pt>
              </c:strCache>
            </c:strRef>
          </c:tx>
          <c:spPr>
            <a:solidFill>
              <a:srgbClr val="CCCCFF"/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'[1]GDP Upper Confidence'!$B$3:$B$13</c:f>
              <c:strCache>
                <c:ptCount val="11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  <c:pt idx="7">
                  <c:v>2018/3</c:v>
                </c:pt>
                <c:pt idx="8">
                  <c:v>2018/4</c:v>
                </c:pt>
                <c:pt idx="9">
                  <c:v>2019/1</c:v>
                </c:pt>
                <c:pt idx="10">
                  <c:v>2019/2</c:v>
                </c:pt>
              </c:strCache>
            </c:strRef>
          </c:cat>
          <c:val>
            <c:numRef>
              <c:f>'[1]GDP Upper Confidence'!$D$3:$D$13</c:f>
              <c:numCache>
                <c:formatCode>General</c:formatCode>
                <c:ptCount val="11"/>
                <c:pt idx="0">
                  <c:v>2</c:v>
                </c:pt>
                <c:pt idx="1">
                  <c:v>96</c:v>
                </c:pt>
                <c:pt idx="2">
                  <c:v>184</c:v>
                </c:pt>
                <c:pt idx="3">
                  <c:v>363</c:v>
                </c:pt>
                <c:pt idx="4">
                  <c:v>534</c:v>
                </c:pt>
                <c:pt idx="5">
                  <c:v>671</c:v>
                </c:pt>
                <c:pt idx="6">
                  <c:v>785</c:v>
                </c:pt>
                <c:pt idx="7">
                  <c:v>1514.9799940793309</c:v>
                </c:pt>
                <c:pt idx="8">
                  <c:v>1897.5531171343755</c:v>
                </c:pt>
                <c:pt idx="9">
                  <c:v>2370.0126154411118</c:v>
                </c:pt>
                <c:pt idx="10">
                  <c:v>2935.7449997623917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E-411D-986C-0A1D0E35A130}"/>
            </c:ext>
          </c:extLst>
        </c:ser>
        <c:ser>
          <c:idx val="3"/>
          <c:order val="3"/>
          <c:tx>
            <c:strRef>
              <c:f>'[1]GDP Upper Confidence'!$H$2</c:f>
              <c:strCache>
                <c:ptCount val="1"/>
                <c:pt idx="0">
                  <c:v>BMW i3 120 Ah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'[1]GDP Upper Confidence'!$B$3:$B$13</c:f>
              <c:strCache>
                <c:ptCount val="11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  <c:pt idx="7">
                  <c:v>2018/3</c:v>
                </c:pt>
                <c:pt idx="8">
                  <c:v>2018/4</c:v>
                </c:pt>
                <c:pt idx="9">
                  <c:v>2019/1</c:v>
                </c:pt>
                <c:pt idx="10">
                  <c:v>2019/2</c:v>
                </c:pt>
              </c:strCache>
            </c:strRef>
          </c:cat>
          <c:val>
            <c:numRef>
              <c:f>'[1]GDP Upper Confidence'!$H$3:$H$13</c:f>
              <c:numCache>
                <c:formatCode>General</c:formatCode>
                <c:ptCount val="11"/>
                <c:pt idx="0">
                  <c:v>1660</c:v>
                </c:pt>
                <c:pt idx="1">
                  <c:v>1895</c:v>
                </c:pt>
                <c:pt idx="2">
                  <c:v>2133</c:v>
                </c:pt>
                <c:pt idx="3">
                  <c:v>2309</c:v>
                </c:pt>
                <c:pt idx="4">
                  <c:v>2572</c:v>
                </c:pt>
                <c:pt idx="5">
                  <c:v>2681</c:v>
                </c:pt>
                <c:pt idx="6">
                  <c:v>2779</c:v>
                </c:pt>
                <c:pt idx="7">
                  <c:v>3303.5872217559081</c:v>
                </c:pt>
                <c:pt idx="8">
                  <c:v>3541.0796695845347</c:v>
                </c:pt>
                <c:pt idx="9">
                  <c:v>3804.6286279864726</c:v>
                </c:pt>
                <c:pt idx="10">
                  <c:v>4088.7183921655233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8E-411D-986C-0A1D0E35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9107904"/>
        <c:axId val="749104624"/>
      </c:barChart>
      <c:lineChart>
        <c:grouping val="standard"/>
        <c:varyColors val="0"/>
        <c:ser>
          <c:idx val="0"/>
          <c:order val="0"/>
          <c:tx>
            <c:strRef>
              <c:f>'[1]GDP Upper Confidence'!$C$2</c:f>
              <c:strCache>
                <c:ptCount val="1"/>
                <c:pt idx="0">
                  <c:v>GDP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  <a:headEnd type="none"/>
              <a:tailEnd type="arrow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'[1]GDP Upper Confidence'!$B$3:$B$13</c:f>
              <c:strCache>
                <c:ptCount val="11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  <c:pt idx="7">
                  <c:v>2018/3</c:v>
                </c:pt>
                <c:pt idx="8">
                  <c:v>2018/4</c:v>
                </c:pt>
                <c:pt idx="9">
                  <c:v>2019/1</c:v>
                </c:pt>
                <c:pt idx="10">
                  <c:v>2019/2</c:v>
                </c:pt>
              </c:strCache>
            </c:strRef>
          </c:cat>
          <c:val>
            <c:numRef>
              <c:f>'[1]GDP Upper Confidence'!$C$3:$C$13</c:f>
              <c:numCache>
                <c:formatCode>General</c:formatCode>
                <c:ptCount val="11"/>
                <c:pt idx="0">
                  <c:v>485897</c:v>
                </c:pt>
                <c:pt idx="1">
                  <c:v>487422</c:v>
                </c:pt>
                <c:pt idx="2">
                  <c:v>488624</c:v>
                </c:pt>
                <c:pt idx="3">
                  <c:v>490876</c:v>
                </c:pt>
                <c:pt idx="4">
                  <c:v>492785</c:v>
                </c:pt>
                <c:pt idx="5">
                  <c:v>493278</c:v>
                </c:pt>
                <c:pt idx="6">
                  <c:v>495251</c:v>
                </c:pt>
                <c:pt idx="7">
                  <c:v>498966.94581347541</c:v>
                </c:pt>
                <c:pt idx="8">
                  <c:v>500923.22627334873</c:v>
                </c:pt>
                <c:pt idx="9">
                  <c:v>503094.14026348002</c:v>
                </c:pt>
                <c:pt idx="10">
                  <c:v>505434.25364222017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8E-411D-986C-0A1D0E35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578680"/>
        <c:axId val="581580320"/>
      </c:lineChart>
      <c:catAx>
        <c:axId val="58157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Yearly Quarters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80320"/>
        <c:crosses val="autoZero"/>
        <c:auto val="1"/>
        <c:lblAlgn val="ctr"/>
        <c:lblOffset val="100"/>
        <c:noMultiLvlLbl val="0"/>
      </c:catAx>
      <c:valAx>
        <c:axId val="5815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(£/Million)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78680"/>
        <c:crosses val="autoZero"/>
        <c:crossBetween val="between"/>
      </c:valAx>
      <c:valAx>
        <c:axId val="749104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 UK Registrations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07904"/>
        <c:crosses val="max"/>
        <c:crossBetween val="between"/>
      </c:valAx>
      <c:catAx>
        <c:axId val="74910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9104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vs Registration</a:t>
            </a:r>
            <a:r>
              <a:rPr lang="en-US" baseline="0"/>
              <a:t> for </a:t>
            </a:r>
            <a:r>
              <a:rPr lang="en-US"/>
              <a:t>Tesla Model X 75D</a:t>
            </a:r>
          </a:p>
        </c:rich>
      </c:tx>
      <c:layout>
        <c:manualLayout>
          <c:xMode val="edge"/>
          <c:yMode val="edge"/>
          <c:x val="0.22993465155549656"/>
          <c:y val="2.35351892775901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'[6]GDP - Fully Predicted'!$F$2</c:f>
              <c:strCache>
                <c:ptCount val="1"/>
                <c:pt idx="0">
                  <c:v>Tesla Model X 75D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>
                  <a:lumMod val="50000"/>
                </a:schemeClr>
              </a:solidFill>
              <a:ln w="9525" cap="rnd">
                <a:solidFill>
                  <a:schemeClr val="accent6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25400" cap="rnd">
                <a:solidFill>
                  <a:srgbClr val="FF0000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6.9356134526438004E-2"/>
                  <c:y val="-9.045295973536811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>
                        <a:solidFill>
                          <a:sysClr val="windowText" lastClr="000000"/>
                        </a:solidFill>
                      </a:rPr>
                      <a:t>Sales</a:t>
                    </a:r>
                    <a:r>
                      <a:rPr lang="en-US" sz="1200" baseline="0">
                        <a:solidFill>
                          <a:sysClr val="windowText" lastClr="000000"/>
                        </a:solidFill>
                      </a:rPr>
                      <a:t> = 5.3475E-06(</a:t>
                    </a:r>
                    <a:r>
                      <a:rPr lang="en-US" sz="1200" b="1" baseline="0">
                        <a:solidFill>
                          <a:sysClr val="windowText" lastClr="000000"/>
                        </a:solidFill>
                      </a:rPr>
                      <a:t>GDP</a:t>
                    </a:r>
                    <a:r>
                      <a:rPr lang="en-US" sz="1200" baseline="0">
                        <a:solidFill>
                          <a:sysClr val="windowText" lastClr="000000"/>
                        </a:solidFill>
                      </a:rPr>
                      <a:t>)</a:t>
                    </a:r>
                    <a:r>
                      <a:rPr lang="en-US" sz="1200" baseline="30000">
                        <a:solidFill>
                          <a:sysClr val="windowText" lastClr="000000"/>
                        </a:solidFill>
                      </a:rPr>
                      <a:t>2</a:t>
                    </a:r>
                    <a:r>
                      <a:rPr lang="en-US" sz="1200" baseline="0">
                        <a:solidFill>
                          <a:sysClr val="windowText" lastClr="000000"/>
                        </a:solidFill>
                      </a:rPr>
                      <a:t> - 5.1513E+00(</a:t>
                    </a:r>
                    <a:r>
                      <a:rPr lang="en-US" sz="1200" b="1" baseline="0">
                        <a:solidFill>
                          <a:sysClr val="windowText" lastClr="000000"/>
                        </a:solidFill>
                      </a:rPr>
                      <a:t>GDP</a:t>
                    </a:r>
                    <a:r>
                      <a:rPr lang="en-US" sz="1200" baseline="0">
                        <a:solidFill>
                          <a:sysClr val="windowText" lastClr="000000"/>
                        </a:solidFill>
                      </a:rPr>
                      <a:t>) + 1.2405E+06</a:t>
                    </a:r>
                    <a:endParaRPr lang="en-US" sz="120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0.0000E+00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'[6]GDP - Fully Predicted'!$E$3:$E$8</c:f>
              <c:numCache>
                <c:formatCode>General</c:formatCode>
                <c:ptCount val="6"/>
                <c:pt idx="0">
                  <c:v>485897</c:v>
                </c:pt>
                <c:pt idx="1">
                  <c:v>487422</c:v>
                </c:pt>
                <c:pt idx="2">
                  <c:v>488624</c:v>
                </c:pt>
                <c:pt idx="3">
                  <c:v>490876</c:v>
                </c:pt>
                <c:pt idx="4">
                  <c:v>492785</c:v>
                </c:pt>
                <c:pt idx="5">
                  <c:v>493278</c:v>
                </c:pt>
              </c:numCache>
            </c:numRef>
          </c:xVal>
          <c:yVal>
            <c:numRef>
              <c:f>'[6]GDP - Fully Predicted'!$F$3:$F$8</c:f>
              <c:numCache>
                <c:formatCode>General</c:formatCode>
                <c:ptCount val="6"/>
                <c:pt idx="0">
                  <c:v>2</c:v>
                </c:pt>
                <c:pt idx="1">
                  <c:v>96</c:v>
                </c:pt>
                <c:pt idx="2">
                  <c:v>184</c:v>
                </c:pt>
                <c:pt idx="3">
                  <c:v>363</c:v>
                </c:pt>
                <c:pt idx="4">
                  <c:v>534</c:v>
                </c:pt>
                <c:pt idx="5">
                  <c:v>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0-4F32-8217-B6AF54AF0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71000"/>
        <c:axId val="539971328"/>
      </c:scatterChart>
      <c:valAx>
        <c:axId val="53997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1328"/>
        <c:crosses val="autoZero"/>
        <c:crossBetween val="midCat"/>
      </c:valAx>
      <c:valAx>
        <c:axId val="5399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Registered UK </a:t>
                </a:r>
                <a:r>
                  <a:rPr lang="en-GB" baseline="0"/>
                  <a:t>Vehicles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7715489242761253E-2"/>
              <c:y val="0.39195642845325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baseline="0">
                <a:effectLst/>
              </a:rPr>
              <a:t>Forecasted BEV UK Registrations based on 2019 UK GDP Growth</a:t>
            </a:r>
            <a:endParaRPr lang="en-GB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'[6]GDP - Fully Predicted'!$I$2</c:f>
              <c:strCache>
                <c:ptCount val="1"/>
                <c:pt idx="0">
                  <c:v>Tesla Model X P100D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'[6]GDP - Fully Predicted'!$C$3:$C$13</c:f>
              <c:strCache>
                <c:ptCount val="11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  <c:pt idx="7">
                  <c:v>2018/3</c:v>
                </c:pt>
                <c:pt idx="8">
                  <c:v>2018/4</c:v>
                </c:pt>
                <c:pt idx="9">
                  <c:v>2019/1</c:v>
                </c:pt>
                <c:pt idx="10">
                  <c:v>2019/2</c:v>
                </c:pt>
              </c:strCache>
            </c:strRef>
          </c:cat>
          <c:val>
            <c:numRef>
              <c:f>'[6]GDP - Fully Predicted'!$I$3:$I$13</c:f>
              <c:numCache>
                <c:formatCode>General</c:formatCode>
                <c:ptCount val="11"/>
                <c:pt idx="0">
                  <c:v>8</c:v>
                </c:pt>
                <c:pt idx="1">
                  <c:v>120</c:v>
                </c:pt>
                <c:pt idx="2">
                  <c:v>161</c:v>
                </c:pt>
                <c:pt idx="3">
                  <c:v>205</c:v>
                </c:pt>
                <c:pt idx="4">
                  <c:v>246</c:v>
                </c:pt>
                <c:pt idx="5">
                  <c:v>274</c:v>
                </c:pt>
                <c:pt idx="6">
                  <c:v>315.38167695345328</c:v>
                </c:pt>
                <c:pt idx="7">
                  <c:v>377.56203225734862</c:v>
                </c:pt>
                <c:pt idx="8">
                  <c:v>415.47148021909379</c:v>
                </c:pt>
                <c:pt idx="9">
                  <c:v>453.80805229003454</c:v>
                </c:pt>
                <c:pt idx="10">
                  <c:v>492.57491303766074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0-489C-8E2B-CA748A33DFDF}"/>
            </c:ext>
          </c:extLst>
        </c:ser>
        <c:ser>
          <c:idx val="0"/>
          <c:order val="1"/>
          <c:tx>
            <c:strRef>
              <c:f>'[6]GDP - Fully Predicted'!$F$2</c:f>
              <c:strCache>
                <c:ptCount val="1"/>
                <c:pt idx="0">
                  <c:v>Tesla Model X 75D</c:v>
                </c:pt>
              </c:strCache>
            </c:strRef>
          </c:tx>
          <c:spPr>
            <a:solidFill>
              <a:srgbClr val="CCCCFF"/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'[6]GDP - Fully Predicted'!$C$3:$C$13</c:f>
              <c:strCache>
                <c:ptCount val="11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  <c:pt idx="7">
                  <c:v>2018/3</c:v>
                </c:pt>
                <c:pt idx="8">
                  <c:v>2018/4</c:v>
                </c:pt>
                <c:pt idx="9">
                  <c:v>2019/1</c:v>
                </c:pt>
                <c:pt idx="10">
                  <c:v>2019/2</c:v>
                </c:pt>
              </c:strCache>
            </c:strRef>
          </c:cat>
          <c:val>
            <c:numRef>
              <c:f>'[6]GDP - Fully Predicted'!$F$3:$F$13</c:f>
              <c:numCache>
                <c:formatCode>General</c:formatCode>
                <c:ptCount val="11"/>
                <c:pt idx="0">
                  <c:v>2</c:v>
                </c:pt>
                <c:pt idx="1">
                  <c:v>96</c:v>
                </c:pt>
                <c:pt idx="2">
                  <c:v>184</c:v>
                </c:pt>
                <c:pt idx="3">
                  <c:v>363</c:v>
                </c:pt>
                <c:pt idx="4">
                  <c:v>534</c:v>
                </c:pt>
                <c:pt idx="5">
                  <c:v>671</c:v>
                </c:pt>
                <c:pt idx="6">
                  <c:v>901.01300341612659</c:v>
                </c:pt>
                <c:pt idx="7">
                  <c:v>1293.7503801714629</c:v>
                </c:pt>
                <c:pt idx="8">
                  <c:v>1562.2660677842796</c:v>
                </c:pt>
                <c:pt idx="9">
                  <c:v>1855.5401475350372</c:v>
                </c:pt>
                <c:pt idx="10">
                  <c:v>2173.7908272454515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0-489C-8E2B-CA748A33DFDF}"/>
            </c:ext>
          </c:extLst>
        </c:ser>
        <c:ser>
          <c:idx val="2"/>
          <c:order val="2"/>
          <c:tx>
            <c:strRef>
              <c:f>'[6]GDP - Fully Predicted'!$J$2</c:f>
              <c:strCache>
                <c:ptCount val="1"/>
                <c:pt idx="0">
                  <c:v>BMW i3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'[6]GDP - Fully Predicted'!$C$3:$C$13</c:f>
              <c:strCache>
                <c:ptCount val="11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  <c:pt idx="7">
                  <c:v>2018/3</c:v>
                </c:pt>
                <c:pt idx="8">
                  <c:v>2018/4</c:v>
                </c:pt>
                <c:pt idx="9">
                  <c:v>2019/1</c:v>
                </c:pt>
                <c:pt idx="10">
                  <c:v>2019/2</c:v>
                </c:pt>
              </c:strCache>
            </c:strRef>
          </c:cat>
          <c:val>
            <c:numRef>
              <c:f>'[6]GDP - Fully Predicted'!$J$3:$J$13</c:f>
              <c:numCache>
                <c:formatCode>General</c:formatCode>
                <c:ptCount val="11"/>
                <c:pt idx="0">
                  <c:v>1660</c:v>
                </c:pt>
                <c:pt idx="1">
                  <c:v>1895</c:v>
                </c:pt>
                <c:pt idx="2">
                  <c:v>2133</c:v>
                </c:pt>
                <c:pt idx="3">
                  <c:v>2309</c:v>
                </c:pt>
                <c:pt idx="4">
                  <c:v>2572</c:v>
                </c:pt>
                <c:pt idx="5">
                  <c:v>2681</c:v>
                </c:pt>
                <c:pt idx="6">
                  <c:v>2853.2500255407067</c:v>
                </c:pt>
                <c:pt idx="7">
                  <c:v>3080.637796760886</c:v>
                </c:pt>
                <c:pt idx="8">
                  <c:v>3200.6408716697479</c:v>
                </c:pt>
                <c:pt idx="9">
                  <c:v>3308.0721216109814</c:v>
                </c:pt>
                <c:pt idx="10">
                  <c:v>3402.8161237180466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B0-489C-8E2B-CA748A33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4603824"/>
        <c:axId val="754600544"/>
      </c:barChart>
      <c:lineChart>
        <c:grouping val="standard"/>
        <c:varyColors val="0"/>
        <c:ser>
          <c:idx val="3"/>
          <c:order val="3"/>
          <c:tx>
            <c:strRef>
              <c:f>'[6]GDP - Fully Predicted'!$E$2</c:f>
              <c:strCache>
                <c:ptCount val="1"/>
                <c:pt idx="0">
                  <c:v>GDP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  <a:tailEnd type="arrow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'[6]GDP - Fully Predicted'!$C$3:$C$13</c:f>
              <c:strCache>
                <c:ptCount val="11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  <c:pt idx="7">
                  <c:v>2018/3</c:v>
                </c:pt>
                <c:pt idx="8">
                  <c:v>2018/4</c:v>
                </c:pt>
                <c:pt idx="9">
                  <c:v>2019/1</c:v>
                </c:pt>
                <c:pt idx="10">
                  <c:v>2019/2</c:v>
                </c:pt>
              </c:strCache>
            </c:strRef>
          </c:cat>
          <c:val>
            <c:numRef>
              <c:f>'[6]GDP - Fully Predicted'!$E$3:$E$13</c:f>
              <c:numCache>
                <c:formatCode>General</c:formatCode>
                <c:ptCount val="11"/>
                <c:pt idx="0">
                  <c:v>485897</c:v>
                </c:pt>
                <c:pt idx="1">
                  <c:v>487422</c:v>
                </c:pt>
                <c:pt idx="2">
                  <c:v>488624</c:v>
                </c:pt>
                <c:pt idx="3">
                  <c:v>490876</c:v>
                </c:pt>
                <c:pt idx="4">
                  <c:v>492785</c:v>
                </c:pt>
                <c:pt idx="5">
                  <c:v>493278</c:v>
                </c:pt>
                <c:pt idx="6">
                  <c:v>495251.11200000002</c:v>
                </c:pt>
                <c:pt idx="7">
                  <c:v>497727.36755999998</c:v>
                </c:pt>
                <c:pt idx="8">
                  <c:v>499220.54966267996</c:v>
                </c:pt>
                <c:pt idx="9">
                  <c:v>500718.21131166792</c:v>
                </c:pt>
                <c:pt idx="10">
                  <c:v>502220.36594560288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B0-489C-8E2B-CA748A33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268256"/>
        <c:axId val="847264648"/>
      </c:lineChart>
      <c:catAx>
        <c:axId val="84726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Yearly</a:t>
                </a:r>
                <a:r>
                  <a:rPr lang="en-GB" baseline="0"/>
                  <a:t> Quarters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264648"/>
        <c:crosses val="autoZero"/>
        <c:auto val="1"/>
        <c:lblAlgn val="ctr"/>
        <c:lblOffset val="100"/>
        <c:noMultiLvlLbl val="0"/>
      </c:catAx>
      <c:valAx>
        <c:axId val="84726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268256"/>
        <c:crosses val="autoZero"/>
        <c:crossBetween val="between"/>
      </c:valAx>
      <c:valAx>
        <c:axId val="7546005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BEV</a:t>
                </a:r>
                <a:r>
                  <a:rPr lang="en-GB" baseline="0"/>
                  <a:t> UK Registrations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03824"/>
        <c:crosses val="max"/>
        <c:crossBetween val="between"/>
      </c:valAx>
      <c:catAx>
        <c:axId val="75460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4600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baseline="0">
                <a:effectLst/>
              </a:rPr>
              <a:t>Forecasted BEV UK Registrations based on 2019 UK GDP Growth</a:t>
            </a:r>
            <a:endParaRPr lang="en-GB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'[6]GDP - Incl. Real Data '!$L$2</c:f>
              <c:strCache>
                <c:ptCount val="1"/>
                <c:pt idx="0">
                  <c:v>Tesla Model X P100D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'[6]GDP - Incl. Real Data '!$C$3:$C$13</c:f>
              <c:strCache>
                <c:ptCount val="11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  <c:pt idx="7">
                  <c:v>2018/3</c:v>
                </c:pt>
                <c:pt idx="8">
                  <c:v>2018/4</c:v>
                </c:pt>
                <c:pt idx="9">
                  <c:v>2019/1</c:v>
                </c:pt>
                <c:pt idx="10">
                  <c:v>2019/2</c:v>
                </c:pt>
              </c:strCache>
            </c:strRef>
          </c:cat>
          <c:val>
            <c:numRef>
              <c:f>'[6]GDP - Incl. Real Data '!$L$3:$L$13</c:f>
              <c:numCache>
                <c:formatCode>General</c:formatCode>
                <c:ptCount val="11"/>
                <c:pt idx="0">
                  <c:v>8</c:v>
                </c:pt>
                <c:pt idx="1">
                  <c:v>120</c:v>
                </c:pt>
                <c:pt idx="2">
                  <c:v>161</c:v>
                </c:pt>
                <c:pt idx="3">
                  <c:v>205</c:v>
                </c:pt>
                <c:pt idx="4">
                  <c:v>246</c:v>
                </c:pt>
                <c:pt idx="5">
                  <c:v>274</c:v>
                </c:pt>
                <c:pt idx="6">
                  <c:v>301</c:v>
                </c:pt>
                <c:pt idx="7">
                  <c:v>402</c:v>
                </c:pt>
                <c:pt idx="8">
                  <c:v>445</c:v>
                </c:pt>
                <c:pt idx="9">
                  <c:v>488</c:v>
                </c:pt>
                <c:pt idx="10">
                  <c:v>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6-4FCA-AC3C-0723D095AED4}"/>
            </c:ext>
          </c:extLst>
        </c:ser>
        <c:ser>
          <c:idx val="0"/>
          <c:order val="1"/>
          <c:tx>
            <c:strRef>
              <c:f>'[6]GDP - Incl. Real Data '!$F$2</c:f>
              <c:strCache>
                <c:ptCount val="1"/>
                <c:pt idx="0">
                  <c:v>Tesla Model X 75D</c:v>
                </c:pt>
              </c:strCache>
            </c:strRef>
          </c:tx>
          <c:spPr>
            <a:solidFill>
              <a:srgbClr val="CCCCFF"/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'[6]GDP - Incl. Real Data '!$C$3:$C$13</c:f>
              <c:strCache>
                <c:ptCount val="11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  <c:pt idx="7">
                  <c:v>2018/3</c:v>
                </c:pt>
                <c:pt idx="8">
                  <c:v>2018/4</c:v>
                </c:pt>
                <c:pt idx="9">
                  <c:v>2019/1</c:v>
                </c:pt>
                <c:pt idx="10">
                  <c:v>2019/2</c:v>
                </c:pt>
              </c:strCache>
            </c:strRef>
          </c:cat>
          <c:val>
            <c:numRef>
              <c:f>'[6]GDP - Incl. Real Data '!$F$3:$F$13</c:f>
              <c:numCache>
                <c:formatCode>General</c:formatCode>
                <c:ptCount val="11"/>
                <c:pt idx="0">
                  <c:v>2</c:v>
                </c:pt>
                <c:pt idx="1">
                  <c:v>96</c:v>
                </c:pt>
                <c:pt idx="2">
                  <c:v>184</c:v>
                </c:pt>
                <c:pt idx="3">
                  <c:v>363</c:v>
                </c:pt>
                <c:pt idx="4">
                  <c:v>534</c:v>
                </c:pt>
                <c:pt idx="5">
                  <c:v>671</c:v>
                </c:pt>
                <c:pt idx="6">
                  <c:v>785</c:v>
                </c:pt>
                <c:pt idx="7">
                  <c:v>1380.1674407043029</c:v>
                </c:pt>
                <c:pt idx="8">
                  <c:v>1656.878986003343</c:v>
                </c:pt>
                <c:pt idx="9">
                  <c:v>1958.4212020810228</c:v>
                </c:pt>
                <c:pt idx="10">
                  <c:v>2285.0128001717385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6-4FCA-AC3C-0723D095AED4}"/>
            </c:ext>
          </c:extLst>
        </c:ser>
        <c:ser>
          <c:idx val="2"/>
          <c:order val="2"/>
          <c:tx>
            <c:strRef>
              <c:f>'[6]GDP - Incl. Real Data '!$M$2</c:f>
              <c:strCache>
                <c:ptCount val="1"/>
                <c:pt idx="0">
                  <c:v>BMW i3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'[6]GDP - Incl. Real Data '!$C$3:$C$13</c:f>
              <c:strCache>
                <c:ptCount val="11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  <c:pt idx="7">
                  <c:v>2018/3</c:v>
                </c:pt>
                <c:pt idx="8">
                  <c:v>2018/4</c:v>
                </c:pt>
                <c:pt idx="9">
                  <c:v>2019/1</c:v>
                </c:pt>
                <c:pt idx="10">
                  <c:v>2019/2</c:v>
                </c:pt>
              </c:strCache>
            </c:strRef>
          </c:cat>
          <c:val>
            <c:numRef>
              <c:f>'[6]GDP - Incl. Real Data '!$M$3:$M$13</c:f>
              <c:numCache>
                <c:formatCode>General</c:formatCode>
                <c:ptCount val="11"/>
                <c:pt idx="0">
                  <c:v>1660</c:v>
                </c:pt>
                <c:pt idx="1">
                  <c:v>1895</c:v>
                </c:pt>
                <c:pt idx="2">
                  <c:v>2133</c:v>
                </c:pt>
                <c:pt idx="3">
                  <c:v>2309</c:v>
                </c:pt>
                <c:pt idx="4">
                  <c:v>2572</c:v>
                </c:pt>
                <c:pt idx="5">
                  <c:v>2681</c:v>
                </c:pt>
                <c:pt idx="6">
                  <c:v>2779</c:v>
                </c:pt>
                <c:pt idx="7">
                  <c:v>3213.2259067807972</c:v>
                </c:pt>
                <c:pt idx="8">
                  <c:v>3394.67858450114</c:v>
                </c:pt>
                <c:pt idx="9">
                  <c:v>3576.6756202546312</c:v>
                </c:pt>
                <c:pt idx="10">
                  <c:v>3759.2186471153836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96-4FCA-AC3C-0723D095A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1"/>
        <c:overlap val="-24"/>
        <c:axId val="746137800"/>
        <c:axId val="746141736"/>
      </c:barChart>
      <c:lineChart>
        <c:grouping val="standard"/>
        <c:varyColors val="0"/>
        <c:ser>
          <c:idx val="3"/>
          <c:order val="3"/>
          <c:tx>
            <c:strRef>
              <c:f>'[6]GDP - Incl. Real Data '!$E$2</c:f>
              <c:strCache>
                <c:ptCount val="1"/>
                <c:pt idx="0">
                  <c:v>GDP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  <a:tailEnd type="arrow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'[6]GDP - Incl. Real Data '!$C$3:$C$13</c:f>
              <c:strCache>
                <c:ptCount val="11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  <c:pt idx="7">
                  <c:v>2018/3</c:v>
                </c:pt>
                <c:pt idx="8">
                  <c:v>2018/4</c:v>
                </c:pt>
                <c:pt idx="9">
                  <c:v>2019/1</c:v>
                </c:pt>
                <c:pt idx="10">
                  <c:v>2019/2</c:v>
                </c:pt>
              </c:strCache>
            </c:strRef>
          </c:cat>
          <c:val>
            <c:numRef>
              <c:f>'[6]GDP - Incl. Real Data '!$E$3:$E$13</c:f>
              <c:numCache>
                <c:formatCode>General</c:formatCode>
                <c:ptCount val="11"/>
                <c:pt idx="0">
                  <c:v>485897</c:v>
                </c:pt>
                <c:pt idx="1">
                  <c:v>487422</c:v>
                </c:pt>
                <c:pt idx="2">
                  <c:v>488624</c:v>
                </c:pt>
                <c:pt idx="3">
                  <c:v>490876</c:v>
                </c:pt>
                <c:pt idx="4">
                  <c:v>492785</c:v>
                </c:pt>
                <c:pt idx="5">
                  <c:v>493278</c:v>
                </c:pt>
                <c:pt idx="6">
                  <c:v>495251.11200000002</c:v>
                </c:pt>
                <c:pt idx="7">
                  <c:v>498222.61867200001</c:v>
                </c:pt>
                <c:pt idx="8">
                  <c:v>499717.28652801597</c:v>
                </c:pt>
                <c:pt idx="9">
                  <c:v>501216.43838759995</c:v>
                </c:pt>
                <c:pt idx="10">
                  <c:v>502720.08770276268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96-4FCA-AC3C-0723D095A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524752"/>
        <c:axId val="848525408"/>
      </c:lineChart>
      <c:catAx>
        <c:axId val="84852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Yearly Quarters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25408"/>
        <c:crosses val="autoZero"/>
        <c:auto val="1"/>
        <c:lblAlgn val="ctr"/>
        <c:lblOffset val="100"/>
        <c:noMultiLvlLbl val="0"/>
      </c:catAx>
      <c:valAx>
        <c:axId val="8485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 (£/Million)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24752"/>
        <c:crosses val="autoZero"/>
        <c:crossBetween val="between"/>
      </c:valAx>
      <c:valAx>
        <c:axId val="7461417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BEV UK Registrations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37800"/>
        <c:crosses val="max"/>
        <c:crossBetween val="between"/>
      </c:valAx>
      <c:catAx>
        <c:axId val="746137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6141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Forecasted UK Sales Volume</a:t>
            </a:r>
            <a:r>
              <a:rPr lang="en-GB" baseline="0"/>
              <a:t> </a:t>
            </a:r>
            <a:r>
              <a:rPr lang="en-GB"/>
              <a:t>of the Jaguar</a:t>
            </a:r>
            <a:r>
              <a:rPr lang="en-GB" baseline="0"/>
              <a:t> I-Pace for FY2019</a:t>
            </a:r>
            <a:endParaRPr lang="en-GB"/>
          </a:p>
        </c:rich>
      </c:tx>
      <c:layout>
        <c:manualLayout>
          <c:xMode val="edge"/>
          <c:yMode val="edge"/>
          <c:x val="0.13218354108764521"/>
          <c:y val="1.864801408438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52987333041609"/>
          <c:y val="0.18299526262130386"/>
          <c:w val="0.80552544717771102"/>
          <c:h val="0.66304188755100668"/>
        </c:manualLayout>
      </c:layout>
      <c:barChart>
        <c:barDir val="col"/>
        <c:grouping val="stacked"/>
        <c:varyColors val="0"/>
        <c:ser>
          <c:idx val="0"/>
          <c:order val="0"/>
          <c:tx>
            <c:v>Lower Forecast Sales</c:v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CCFF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23-4E23-8C74-6C7B5BC2908E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89872B3B-5D80-4D5D-90B4-FB6A6DFD040D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C23-4E23-8C74-6C7B5BC290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'[6]GDP - Incl. Real Data '!$C$9:$C$13</c:f>
              <c:strCache>
                <c:ptCount val="5"/>
                <c:pt idx="0">
                  <c:v>2018/2</c:v>
                </c:pt>
                <c:pt idx="1">
                  <c:v>2018/3</c:v>
                </c:pt>
                <c:pt idx="2">
                  <c:v>2018/4</c:v>
                </c:pt>
                <c:pt idx="3">
                  <c:v>2019/1</c:v>
                </c:pt>
                <c:pt idx="4">
                  <c:v>2019/2</c:v>
                </c:pt>
              </c:strCache>
            </c:strRef>
          </c:cat>
          <c:val>
            <c:numRef>
              <c:f>'[6]GDP - Incl. Real Data '!$I$9:$I$13</c:f>
              <c:numCache>
                <c:formatCode>General</c:formatCode>
                <c:ptCount val="5"/>
                <c:pt idx="0">
                  <c:v>48</c:v>
                </c:pt>
                <c:pt idx="1">
                  <c:v>76.265271457329021</c:v>
                </c:pt>
                <c:pt idx="2">
                  <c:v>94.068897668084745</c:v>
                </c:pt>
                <c:pt idx="3">
                  <c:v>113.47012972006942</c:v>
                </c:pt>
                <c:pt idx="4">
                  <c:v>134.48303949836131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3-4E23-8C74-6C7B5BC2908E}"/>
            </c:ext>
          </c:extLst>
        </c:ser>
        <c:ser>
          <c:idx val="1"/>
          <c:order val="1"/>
          <c:tx>
            <c:v>Forecast Sales</c:v>
          </c:tx>
          <c:spPr>
            <a:solidFill>
              <a:srgbClr val="CCCCFF"/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23-4E23-8C74-6C7B5BC2908E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89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C23-4E23-8C74-6C7B5BC2908E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107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C23-4E23-8C74-6C7B5BC2908E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126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C23-4E23-8C74-6C7B5BC2908E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147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C23-4E23-8C74-6C7B5BC290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'[6]GDP - Incl. Real Data '!$C$9:$C$13</c:f>
              <c:strCache>
                <c:ptCount val="5"/>
                <c:pt idx="0">
                  <c:v>2018/2</c:v>
                </c:pt>
                <c:pt idx="1">
                  <c:v>2018/3</c:v>
                </c:pt>
                <c:pt idx="2">
                  <c:v>2018/4</c:v>
                </c:pt>
                <c:pt idx="3">
                  <c:v>2019/1</c:v>
                </c:pt>
                <c:pt idx="4">
                  <c:v>2019/2</c:v>
                </c:pt>
              </c:strCache>
            </c:strRef>
          </c:cat>
          <c:val>
            <c:numRef>
              <c:f>'[6]GDP - Incl. Real Data '!$J$9:$J$13</c:f>
              <c:numCache>
                <c:formatCode>General</c:formatCode>
                <c:ptCount val="5"/>
                <c:pt idx="0">
                  <c:v>0</c:v>
                </c:pt>
                <c:pt idx="1">
                  <c:v>12.535</c:v>
                </c:pt>
                <c:pt idx="2">
                  <c:v>12.535</c:v>
                </c:pt>
                <c:pt idx="3">
                  <c:v>12.535</c:v>
                </c:pt>
                <c:pt idx="4">
                  <c:v>12.535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23-4E23-8C74-6C7B5BC2908E}"/>
            </c:ext>
          </c:extLst>
        </c:ser>
        <c:ser>
          <c:idx val="2"/>
          <c:order val="2"/>
          <c:tx>
            <c:v>Upper Forecast Sales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23-4E23-8C74-6C7B5BC2908E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101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1C23-4E23-8C74-6C7B5BC2908E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119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1C23-4E23-8C74-6C7B5BC2908E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138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1C23-4E23-8C74-6C7B5BC2908E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159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1C23-4E23-8C74-6C7B5BC290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'[6]GDP - Incl. Real Data '!$C$9:$C$13</c:f>
              <c:strCache>
                <c:ptCount val="5"/>
                <c:pt idx="0">
                  <c:v>2018/2</c:v>
                </c:pt>
                <c:pt idx="1">
                  <c:v>2018/3</c:v>
                </c:pt>
                <c:pt idx="2">
                  <c:v>2018/4</c:v>
                </c:pt>
                <c:pt idx="3">
                  <c:v>2019/1</c:v>
                </c:pt>
                <c:pt idx="4">
                  <c:v>2019/2</c:v>
                </c:pt>
              </c:strCache>
            </c:strRef>
          </c:cat>
          <c:val>
            <c:numRef>
              <c:f>'[6]GDP - Incl. Real Data '!$K$9:$K$13</c:f>
              <c:numCache>
                <c:formatCode>General</c:formatCode>
                <c:ptCount val="5"/>
                <c:pt idx="0">
                  <c:v>0</c:v>
                </c:pt>
                <c:pt idx="1">
                  <c:v>12.535</c:v>
                </c:pt>
                <c:pt idx="2">
                  <c:v>12.535</c:v>
                </c:pt>
                <c:pt idx="3">
                  <c:v>12.535</c:v>
                </c:pt>
                <c:pt idx="4">
                  <c:v>12.535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C23-4E23-8C74-6C7B5BC290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9"/>
        <c:overlap val="100"/>
        <c:axId val="746119760"/>
        <c:axId val="746121400"/>
      </c:barChart>
      <c:lineChart>
        <c:grouping val="standard"/>
        <c:varyColors val="0"/>
        <c:ser>
          <c:idx val="3"/>
          <c:order val="3"/>
          <c:tx>
            <c:v>GDP</c:v>
          </c:tx>
          <c:spPr>
            <a:ln w="34925" cap="rnd">
              <a:solidFill>
                <a:schemeClr val="tx1"/>
              </a:solidFill>
              <a:round/>
              <a:tailEnd type="arrow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'[6]GDP - Incl. Real Data '!$C$9:$C$13</c:f>
              <c:strCache>
                <c:ptCount val="5"/>
                <c:pt idx="0">
                  <c:v>2018/2</c:v>
                </c:pt>
                <c:pt idx="1">
                  <c:v>2018/3</c:v>
                </c:pt>
                <c:pt idx="2">
                  <c:v>2018/4</c:v>
                </c:pt>
                <c:pt idx="3">
                  <c:v>2019/1</c:v>
                </c:pt>
                <c:pt idx="4">
                  <c:v>2019/2</c:v>
                </c:pt>
              </c:strCache>
            </c:strRef>
          </c:cat>
          <c:val>
            <c:numRef>
              <c:f>'[6]GDP - Incl. Real Data '!$E$9:$E$13</c:f>
              <c:numCache>
                <c:formatCode>General</c:formatCode>
                <c:ptCount val="5"/>
                <c:pt idx="0">
                  <c:v>495251.11200000002</c:v>
                </c:pt>
                <c:pt idx="1">
                  <c:v>498222.61867200001</c:v>
                </c:pt>
                <c:pt idx="2">
                  <c:v>499717.28652801597</c:v>
                </c:pt>
                <c:pt idx="3">
                  <c:v>501216.43838759995</c:v>
                </c:pt>
                <c:pt idx="4">
                  <c:v>502720.08770276268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23-4E23-8C74-6C7B5BC29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464184"/>
        <c:axId val="572466152"/>
      </c:lineChart>
      <c:catAx>
        <c:axId val="572464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Yearly Quarters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66152"/>
        <c:crosses val="autoZero"/>
        <c:auto val="1"/>
        <c:lblAlgn val="ctr"/>
        <c:lblOffset val="100"/>
        <c:noMultiLvlLbl val="0"/>
      </c:catAx>
      <c:valAx>
        <c:axId val="57246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 (£/Millions)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64184"/>
        <c:crosses val="autoZero"/>
        <c:crossBetween val="between"/>
      </c:valAx>
      <c:valAx>
        <c:axId val="746121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BEV UK Registrations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19760"/>
        <c:crosses val="max"/>
        <c:crossBetween val="between"/>
      </c:valAx>
      <c:catAx>
        <c:axId val="74611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6121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54074107147178"/>
          <c:y val="9.4887311666070354E-2"/>
          <c:w val="0.75291851785705644"/>
          <c:h val="5.2447906699237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Inflation Rate UK vs BEV Registrations</a:t>
            </a:r>
            <a:r>
              <a:rPr lang="en-GB" baseline="0"/>
              <a:t> UK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'[1]Car Sector'!$L$7</c:f>
              <c:strCache>
                <c:ptCount val="1"/>
                <c:pt idx="0">
                  <c:v>Tesla model X P100D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'[1]Car Sector'!$B$8:$B$14</c:f>
              <c:strCache>
                <c:ptCount val="7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</c:strCache>
            </c:strRef>
          </c:cat>
          <c:val>
            <c:numRef>
              <c:f>'[1]Car Sector'!$L$8:$L$14</c:f>
              <c:numCache>
                <c:formatCode>General</c:formatCode>
                <c:ptCount val="7"/>
                <c:pt idx="0">
                  <c:v>8</c:v>
                </c:pt>
                <c:pt idx="1">
                  <c:v>120</c:v>
                </c:pt>
                <c:pt idx="2">
                  <c:v>161</c:v>
                </c:pt>
                <c:pt idx="3">
                  <c:v>205</c:v>
                </c:pt>
                <c:pt idx="4">
                  <c:v>246</c:v>
                </c:pt>
                <c:pt idx="5">
                  <c:v>274</c:v>
                </c:pt>
                <c:pt idx="6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5-4DE9-9566-A19B0BF41F71}"/>
            </c:ext>
          </c:extLst>
        </c:ser>
        <c:ser>
          <c:idx val="1"/>
          <c:order val="2"/>
          <c:tx>
            <c:strRef>
              <c:f>'[1]Car Sector'!$J$7</c:f>
              <c:strCache>
                <c:ptCount val="1"/>
                <c:pt idx="0">
                  <c:v>Tesla Model X 75D</c:v>
                </c:pt>
              </c:strCache>
            </c:strRef>
          </c:tx>
          <c:spPr>
            <a:solidFill>
              <a:srgbClr val="CCCCFF"/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'[1]Car Sector'!$B$8:$B$14</c:f>
              <c:strCache>
                <c:ptCount val="7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</c:strCache>
            </c:strRef>
          </c:cat>
          <c:val>
            <c:numRef>
              <c:f>'[1]Car Sector'!$J$8:$J$14</c:f>
              <c:numCache>
                <c:formatCode>General</c:formatCode>
                <c:ptCount val="7"/>
                <c:pt idx="0">
                  <c:v>2</c:v>
                </c:pt>
                <c:pt idx="1">
                  <c:v>96</c:v>
                </c:pt>
                <c:pt idx="2">
                  <c:v>184</c:v>
                </c:pt>
                <c:pt idx="3">
                  <c:v>363</c:v>
                </c:pt>
                <c:pt idx="4">
                  <c:v>534</c:v>
                </c:pt>
                <c:pt idx="5">
                  <c:v>671</c:v>
                </c:pt>
                <c:pt idx="6">
                  <c:v>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5-4DE9-9566-A19B0BF41F71}"/>
            </c:ext>
          </c:extLst>
        </c:ser>
        <c:ser>
          <c:idx val="3"/>
          <c:order val="3"/>
          <c:tx>
            <c:strRef>
              <c:f>'[1]Car Sector'!$N$7</c:f>
              <c:strCache>
                <c:ptCount val="1"/>
                <c:pt idx="0">
                  <c:v>BMW i3 120 Ah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'[1]Car Sector'!$B$8:$B$14</c:f>
              <c:strCache>
                <c:ptCount val="7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</c:strCache>
            </c:strRef>
          </c:cat>
          <c:val>
            <c:numRef>
              <c:f>'[1]Car Sector'!$N$8:$N$14</c:f>
              <c:numCache>
                <c:formatCode>General</c:formatCode>
                <c:ptCount val="7"/>
                <c:pt idx="0">
                  <c:v>1660</c:v>
                </c:pt>
                <c:pt idx="1">
                  <c:v>1895</c:v>
                </c:pt>
                <c:pt idx="2">
                  <c:v>2133</c:v>
                </c:pt>
                <c:pt idx="3">
                  <c:v>2309</c:v>
                </c:pt>
                <c:pt idx="4">
                  <c:v>2572</c:v>
                </c:pt>
                <c:pt idx="5">
                  <c:v>2681</c:v>
                </c:pt>
                <c:pt idx="6">
                  <c:v>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45-4DE9-9566-A19B0BF41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1574040"/>
        <c:axId val="611573712"/>
      </c:barChart>
      <c:lineChart>
        <c:grouping val="standard"/>
        <c:varyColors val="0"/>
        <c:ser>
          <c:idx val="0"/>
          <c:order val="0"/>
          <c:tx>
            <c:strRef>
              <c:f>'[1]Car Sector'!$E$7</c:f>
              <c:strCache>
                <c:ptCount val="1"/>
                <c:pt idx="0">
                  <c:v>Inflation Rate UK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  <a:tailEnd type="arrow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'[1]Car Sector'!$B$8:$B$14</c:f>
              <c:strCache>
                <c:ptCount val="7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</c:strCache>
            </c:strRef>
          </c:cat>
          <c:val>
            <c:numRef>
              <c:f>'[1]Car Sector'!$E$8:$E$14</c:f>
              <c:numCache>
                <c:formatCode>General</c:formatCode>
                <c:ptCount val="7"/>
                <c:pt idx="0">
                  <c:v>1.2</c:v>
                </c:pt>
                <c:pt idx="1">
                  <c:v>2.1</c:v>
                </c:pt>
                <c:pt idx="2">
                  <c:v>2.8</c:v>
                </c:pt>
                <c:pt idx="3">
                  <c:v>2.8</c:v>
                </c:pt>
                <c:pt idx="4">
                  <c:v>3</c:v>
                </c:pt>
                <c:pt idx="5">
                  <c:v>2.7</c:v>
                </c:pt>
                <c:pt idx="6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45-4DE9-9566-A19B0BF41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04296"/>
        <c:axId val="525704624"/>
      </c:lineChart>
      <c:catAx>
        <c:axId val="525704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Yearly Quarters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04624"/>
        <c:crosses val="autoZero"/>
        <c:auto val="1"/>
        <c:lblAlgn val="ctr"/>
        <c:lblOffset val="100"/>
        <c:noMultiLvlLbl val="0"/>
      </c:catAx>
      <c:valAx>
        <c:axId val="5257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Inflation</a:t>
                </a:r>
                <a:r>
                  <a:rPr lang="en-GB" baseline="0"/>
                  <a:t> Rate  (%)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04296"/>
        <c:crosses val="autoZero"/>
        <c:crossBetween val="between"/>
      </c:valAx>
      <c:valAx>
        <c:axId val="6115737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BEV UK</a:t>
                </a:r>
                <a:r>
                  <a:rPr lang="en-GB" baseline="0"/>
                  <a:t> Registrations</a:t>
                </a:r>
                <a:r>
                  <a:rPr lang="en-GB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4040"/>
        <c:crosses val="max"/>
        <c:crossBetween val="between"/>
      </c:valAx>
      <c:catAx>
        <c:axId val="611574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1573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UK Net</a:t>
            </a:r>
            <a:r>
              <a:rPr lang="en-GB" baseline="0"/>
              <a:t> Disposable Income per capita vs BEV UK Registrations 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'[1]Car Sector'!$L$7</c:f>
              <c:strCache>
                <c:ptCount val="1"/>
                <c:pt idx="0">
                  <c:v>Tesla model X P100D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'[1]Car Sector'!$B$8:$B$14</c:f>
              <c:strCache>
                <c:ptCount val="7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</c:strCache>
            </c:strRef>
          </c:cat>
          <c:val>
            <c:numRef>
              <c:f>'[1]Car Sector'!$L$8:$L$14</c:f>
              <c:numCache>
                <c:formatCode>General</c:formatCode>
                <c:ptCount val="7"/>
                <c:pt idx="0">
                  <c:v>8</c:v>
                </c:pt>
                <c:pt idx="1">
                  <c:v>120</c:v>
                </c:pt>
                <c:pt idx="2">
                  <c:v>161</c:v>
                </c:pt>
                <c:pt idx="3">
                  <c:v>205</c:v>
                </c:pt>
                <c:pt idx="4">
                  <c:v>246</c:v>
                </c:pt>
                <c:pt idx="5">
                  <c:v>274</c:v>
                </c:pt>
                <c:pt idx="6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5-434A-B1C0-0CE2C149DB63}"/>
            </c:ext>
          </c:extLst>
        </c:ser>
        <c:ser>
          <c:idx val="1"/>
          <c:order val="2"/>
          <c:tx>
            <c:strRef>
              <c:f>'[1]Car Sector'!$J$7</c:f>
              <c:strCache>
                <c:ptCount val="1"/>
                <c:pt idx="0">
                  <c:v>Tesla Model X 75D</c:v>
                </c:pt>
              </c:strCache>
            </c:strRef>
          </c:tx>
          <c:spPr>
            <a:solidFill>
              <a:srgbClr val="CCCCFF"/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'[1]Car Sector'!$B$8:$B$14</c:f>
              <c:strCache>
                <c:ptCount val="7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</c:strCache>
            </c:strRef>
          </c:cat>
          <c:val>
            <c:numRef>
              <c:f>'[1]Car Sector'!$J$8:$J$14</c:f>
              <c:numCache>
                <c:formatCode>General</c:formatCode>
                <c:ptCount val="7"/>
                <c:pt idx="0">
                  <c:v>2</c:v>
                </c:pt>
                <c:pt idx="1">
                  <c:v>96</c:v>
                </c:pt>
                <c:pt idx="2">
                  <c:v>184</c:v>
                </c:pt>
                <c:pt idx="3">
                  <c:v>363</c:v>
                </c:pt>
                <c:pt idx="4">
                  <c:v>534</c:v>
                </c:pt>
                <c:pt idx="5">
                  <c:v>671</c:v>
                </c:pt>
                <c:pt idx="6">
                  <c:v>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5-434A-B1C0-0CE2C149DB63}"/>
            </c:ext>
          </c:extLst>
        </c:ser>
        <c:ser>
          <c:idx val="5"/>
          <c:order val="3"/>
          <c:tx>
            <c:strRef>
              <c:f>'[1]Car Sector'!$N$7</c:f>
              <c:strCache>
                <c:ptCount val="1"/>
                <c:pt idx="0">
                  <c:v>BMW i3 120 Ah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'[1]Car Sector'!$B$8:$B$14</c:f>
              <c:strCache>
                <c:ptCount val="7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</c:strCache>
            </c:strRef>
          </c:cat>
          <c:val>
            <c:numRef>
              <c:f>'[1]Car Sector'!$N$8:$N$14</c:f>
              <c:numCache>
                <c:formatCode>General</c:formatCode>
                <c:ptCount val="7"/>
                <c:pt idx="0">
                  <c:v>1660</c:v>
                </c:pt>
                <c:pt idx="1">
                  <c:v>1895</c:v>
                </c:pt>
                <c:pt idx="2">
                  <c:v>2133</c:v>
                </c:pt>
                <c:pt idx="3">
                  <c:v>2309</c:v>
                </c:pt>
                <c:pt idx="4">
                  <c:v>2572</c:v>
                </c:pt>
                <c:pt idx="5">
                  <c:v>2681</c:v>
                </c:pt>
                <c:pt idx="6">
                  <c:v>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35-434A-B1C0-0CE2C149D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6389360"/>
        <c:axId val="576384440"/>
      </c:barChart>
      <c:lineChart>
        <c:grouping val="standard"/>
        <c:varyColors val="0"/>
        <c:ser>
          <c:idx val="0"/>
          <c:order val="0"/>
          <c:tx>
            <c:strRef>
              <c:f>'[1]Car Sector'!$C$7</c:f>
              <c:strCache>
                <c:ptCount val="1"/>
                <c:pt idx="0">
                  <c:v>UK Real net national disposable income per capita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  <a:tailEnd type="arrow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'[1]Car Sector'!$B$8:$B$14</c:f>
              <c:strCache>
                <c:ptCount val="7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</c:strCache>
            </c:strRef>
          </c:cat>
          <c:val>
            <c:numRef>
              <c:f>'[1]Car Sector'!$C$8:$C$14</c:f>
              <c:numCache>
                <c:formatCode>General</c:formatCode>
                <c:ptCount val="7"/>
                <c:pt idx="0">
                  <c:v>6430</c:v>
                </c:pt>
                <c:pt idx="1">
                  <c:v>6499</c:v>
                </c:pt>
                <c:pt idx="2">
                  <c:v>6398</c:v>
                </c:pt>
                <c:pt idx="3">
                  <c:v>6446</c:v>
                </c:pt>
                <c:pt idx="4">
                  <c:v>6433</c:v>
                </c:pt>
                <c:pt idx="5">
                  <c:v>6489</c:v>
                </c:pt>
                <c:pt idx="6">
                  <c:v>6478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35-434A-B1C0-0CE2C149D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314048"/>
        <c:axId val="597315360"/>
        <c:extLst/>
      </c:lineChart>
      <c:catAx>
        <c:axId val="59731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Yearly Quarters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15360"/>
        <c:crosses val="autoZero"/>
        <c:auto val="1"/>
        <c:lblAlgn val="ctr"/>
        <c:lblOffset val="100"/>
        <c:noMultiLvlLbl val="0"/>
      </c:catAx>
      <c:valAx>
        <c:axId val="5973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Net</a:t>
                </a:r>
                <a:r>
                  <a:rPr lang="en-GB" baseline="0"/>
                  <a:t> Disposable Income (£)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14048"/>
        <c:crosses val="autoZero"/>
        <c:crossBetween val="between"/>
      </c:valAx>
      <c:valAx>
        <c:axId val="576384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BEV UK</a:t>
                </a:r>
                <a:r>
                  <a:rPr lang="en-GB" baseline="0"/>
                  <a:t> Registrations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89360"/>
        <c:crosses val="max"/>
        <c:crossBetween val="between"/>
      </c:valAx>
      <c:catAx>
        <c:axId val="57638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6384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UK GDP vs BEV UK Registrations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'[1]Car Sector'!$L$7</c:f>
              <c:strCache>
                <c:ptCount val="1"/>
                <c:pt idx="0">
                  <c:v>Tesla model X P100D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'[1]Car Sector'!$B$8:$B$14</c:f>
              <c:strCache>
                <c:ptCount val="7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</c:strCache>
            </c:strRef>
          </c:cat>
          <c:val>
            <c:numRef>
              <c:f>'[1]Car Sector'!$L$8:$L$14</c:f>
              <c:numCache>
                <c:formatCode>General</c:formatCode>
                <c:ptCount val="7"/>
                <c:pt idx="0">
                  <c:v>8</c:v>
                </c:pt>
                <c:pt idx="1">
                  <c:v>120</c:v>
                </c:pt>
                <c:pt idx="2">
                  <c:v>161</c:v>
                </c:pt>
                <c:pt idx="3">
                  <c:v>205</c:v>
                </c:pt>
                <c:pt idx="4">
                  <c:v>246</c:v>
                </c:pt>
                <c:pt idx="5">
                  <c:v>274</c:v>
                </c:pt>
                <c:pt idx="6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4-4A40-A15F-92885B07849D}"/>
            </c:ext>
          </c:extLst>
        </c:ser>
        <c:ser>
          <c:idx val="1"/>
          <c:order val="2"/>
          <c:tx>
            <c:strRef>
              <c:f>'[1]Car Sector'!$J$7</c:f>
              <c:strCache>
                <c:ptCount val="1"/>
                <c:pt idx="0">
                  <c:v>Tesla Model X 75D</c:v>
                </c:pt>
              </c:strCache>
            </c:strRef>
          </c:tx>
          <c:spPr>
            <a:solidFill>
              <a:srgbClr val="CCCCFF"/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'[1]Car Sector'!$B$8:$B$14</c:f>
              <c:strCache>
                <c:ptCount val="7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</c:strCache>
            </c:strRef>
          </c:cat>
          <c:val>
            <c:numRef>
              <c:f>'[1]Car Sector'!$J$8:$J$14</c:f>
              <c:numCache>
                <c:formatCode>General</c:formatCode>
                <c:ptCount val="7"/>
                <c:pt idx="0">
                  <c:v>2</c:v>
                </c:pt>
                <c:pt idx="1">
                  <c:v>96</c:v>
                </c:pt>
                <c:pt idx="2">
                  <c:v>184</c:v>
                </c:pt>
                <c:pt idx="3">
                  <c:v>363</c:v>
                </c:pt>
                <c:pt idx="4">
                  <c:v>534</c:v>
                </c:pt>
                <c:pt idx="5">
                  <c:v>671</c:v>
                </c:pt>
                <c:pt idx="6">
                  <c:v>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4-4A40-A15F-92885B07849D}"/>
            </c:ext>
          </c:extLst>
        </c:ser>
        <c:ser>
          <c:idx val="5"/>
          <c:order val="3"/>
          <c:tx>
            <c:strRef>
              <c:f>'[1]Car Sector'!$N$7</c:f>
              <c:strCache>
                <c:ptCount val="1"/>
                <c:pt idx="0">
                  <c:v>BMW i3 120 Ah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'[1]Car Sector'!$B$8:$B$14</c:f>
              <c:strCache>
                <c:ptCount val="7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</c:strCache>
              <c:extLst xmlns:c15="http://schemas.microsoft.com/office/drawing/2012/chart"/>
            </c:strRef>
          </c:cat>
          <c:val>
            <c:numRef>
              <c:f>'[1]Car Sector'!$N$8:$N$14</c:f>
              <c:numCache>
                <c:formatCode>General</c:formatCode>
                <c:ptCount val="7"/>
                <c:pt idx="0">
                  <c:v>1660</c:v>
                </c:pt>
                <c:pt idx="1">
                  <c:v>1895</c:v>
                </c:pt>
                <c:pt idx="2">
                  <c:v>2133</c:v>
                </c:pt>
                <c:pt idx="3">
                  <c:v>2309</c:v>
                </c:pt>
                <c:pt idx="4">
                  <c:v>2572</c:v>
                </c:pt>
                <c:pt idx="5">
                  <c:v>2681</c:v>
                </c:pt>
                <c:pt idx="6">
                  <c:v>2779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DF4-4A40-A15F-92885B078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1582352"/>
        <c:axId val="671589240"/>
        <c:extLst/>
      </c:barChart>
      <c:lineChart>
        <c:grouping val="standard"/>
        <c:varyColors val="0"/>
        <c:ser>
          <c:idx val="0"/>
          <c:order val="0"/>
          <c:tx>
            <c:strRef>
              <c:f>'[1]Car Sector'!$D$7</c:f>
              <c:strCache>
                <c:ptCount val="1"/>
                <c:pt idx="0">
                  <c:v>GDP UK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  <a:tailEnd type="arrow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2540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'[1]Car Sector'!$B$8:$B$14</c:f>
              <c:strCache>
                <c:ptCount val="7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</c:strCache>
            </c:strRef>
          </c:cat>
          <c:val>
            <c:numRef>
              <c:f>'[1]Car Sector'!$D$8:$D$14</c:f>
              <c:numCache>
                <c:formatCode>General</c:formatCode>
                <c:ptCount val="7"/>
                <c:pt idx="0">
                  <c:v>485897</c:v>
                </c:pt>
                <c:pt idx="1">
                  <c:v>487422</c:v>
                </c:pt>
                <c:pt idx="2">
                  <c:v>488624</c:v>
                </c:pt>
                <c:pt idx="3">
                  <c:v>490876</c:v>
                </c:pt>
                <c:pt idx="4">
                  <c:v>492785</c:v>
                </c:pt>
                <c:pt idx="5">
                  <c:v>493278</c:v>
                </c:pt>
                <c:pt idx="6">
                  <c:v>495251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F4-4A40-A15F-92885B078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720664"/>
        <c:axId val="603722960"/>
      </c:lineChart>
      <c:catAx>
        <c:axId val="603720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Yearly Quarters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22960"/>
        <c:crosses val="autoZero"/>
        <c:auto val="1"/>
        <c:lblAlgn val="ctr"/>
        <c:lblOffset val="100"/>
        <c:noMultiLvlLbl val="0"/>
      </c:catAx>
      <c:valAx>
        <c:axId val="6037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(£/Million)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20664"/>
        <c:crosses val="autoZero"/>
        <c:crossBetween val="between"/>
      </c:valAx>
      <c:valAx>
        <c:axId val="671589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BEV UK Registrations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82352"/>
        <c:crosses val="max"/>
        <c:crossBetween val="between"/>
      </c:valAx>
      <c:catAx>
        <c:axId val="67158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1589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UK</a:t>
            </a:r>
            <a:r>
              <a:rPr lang="en-GB" baseline="0"/>
              <a:t> Fuel Cost vs BEV UK Registrations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232120472946142E-2"/>
          <c:y val="0.10669623059866963"/>
          <c:w val="0.87560715460463079"/>
          <c:h val="0.75413633162816951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'[1]Car Sector'!$L$7</c:f>
              <c:strCache>
                <c:ptCount val="1"/>
                <c:pt idx="0">
                  <c:v>Tesla model X P100D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'[1]Car Sector'!$B$8:$B$14</c:f>
              <c:strCache>
                <c:ptCount val="7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</c:strCache>
            </c:strRef>
          </c:cat>
          <c:val>
            <c:numRef>
              <c:f>'[1]Car Sector'!$L$8:$L$14</c:f>
              <c:numCache>
                <c:formatCode>General</c:formatCode>
                <c:ptCount val="7"/>
                <c:pt idx="0">
                  <c:v>8</c:v>
                </c:pt>
                <c:pt idx="1">
                  <c:v>120</c:v>
                </c:pt>
                <c:pt idx="2">
                  <c:v>161</c:v>
                </c:pt>
                <c:pt idx="3">
                  <c:v>205</c:v>
                </c:pt>
                <c:pt idx="4">
                  <c:v>246</c:v>
                </c:pt>
                <c:pt idx="5">
                  <c:v>274</c:v>
                </c:pt>
                <c:pt idx="6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A-4447-9D77-2C0747B75BFD}"/>
            </c:ext>
          </c:extLst>
        </c:ser>
        <c:ser>
          <c:idx val="1"/>
          <c:order val="1"/>
          <c:tx>
            <c:strRef>
              <c:f>'[1]Car Sector'!$J$7</c:f>
              <c:strCache>
                <c:ptCount val="1"/>
                <c:pt idx="0">
                  <c:v>Tesla Model X 75D</c:v>
                </c:pt>
              </c:strCache>
            </c:strRef>
          </c:tx>
          <c:spPr>
            <a:solidFill>
              <a:srgbClr val="CCCCFF"/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'[1]Car Sector'!$B$8:$B$14</c:f>
              <c:strCache>
                <c:ptCount val="7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</c:strCache>
            </c:strRef>
          </c:cat>
          <c:val>
            <c:numRef>
              <c:f>'[1]Car Sector'!$J$8:$J$14</c:f>
              <c:numCache>
                <c:formatCode>General</c:formatCode>
                <c:ptCount val="7"/>
                <c:pt idx="0">
                  <c:v>2</c:v>
                </c:pt>
                <c:pt idx="1">
                  <c:v>96</c:v>
                </c:pt>
                <c:pt idx="2">
                  <c:v>184</c:v>
                </c:pt>
                <c:pt idx="3">
                  <c:v>363</c:v>
                </c:pt>
                <c:pt idx="4">
                  <c:v>534</c:v>
                </c:pt>
                <c:pt idx="5">
                  <c:v>671</c:v>
                </c:pt>
                <c:pt idx="6">
                  <c:v>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A-4447-9D77-2C0747B75BFD}"/>
            </c:ext>
          </c:extLst>
        </c:ser>
        <c:ser>
          <c:idx val="5"/>
          <c:order val="2"/>
          <c:tx>
            <c:strRef>
              <c:f>'[1]Car Sector'!$N$7</c:f>
              <c:strCache>
                <c:ptCount val="1"/>
                <c:pt idx="0">
                  <c:v>BMW i3 120 Ah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'[1]Car Sector'!$B$8:$B$14</c:f>
              <c:strCache>
                <c:ptCount val="7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</c:strCache>
            </c:strRef>
          </c:cat>
          <c:val>
            <c:numRef>
              <c:f>'[1]Car Sector'!$N$8:$N$14</c:f>
              <c:numCache>
                <c:formatCode>General</c:formatCode>
                <c:ptCount val="7"/>
                <c:pt idx="0">
                  <c:v>1660</c:v>
                </c:pt>
                <c:pt idx="1">
                  <c:v>1895</c:v>
                </c:pt>
                <c:pt idx="2">
                  <c:v>2133</c:v>
                </c:pt>
                <c:pt idx="3">
                  <c:v>2309</c:v>
                </c:pt>
                <c:pt idx="4">
                  <c:v>2572</c:v>
                </c:pt>
                <c:pt idx="5">
                  <c:v>2681</c:v>
                </c:pt>
                <c:pt idx="6">
                  <c:v>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4A-4447-9D77-2C0747B75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7320280"/>
        <c:axId val="597319952"/>
        <c:extLst/>
      </c:barChart>
      <c:lineChart>
        <c:grouping val="standard"/>
        <c:varyColors val="0"/>
        <c:ser>
          <c:idx val="0"/>
          <c:order val="3"/>
          <c:tx>
            <c:strRef>
              <c:f>'[1]Car Sector'!$F$7</c:f>
              <c:strCache>
                <c:ptCount val="1"/>
                <c:pt idx="0">
                  <c:v>Petrol Cost (p/L)</c:v>
                </c:pt>
              </c:strCache>
            </c:strRef>
          </c:tx>
          <c:spPr>
            <a:ln w="34925" cap="rnd">
              <a:solidFill>
                <a:schemeClr val="bg1">
                  <a:lumMod val="65000"/>
                </a:schemeClr>
              </a:solidFill>
              <a:round/>
              <a:tailEnd type="arrow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'[1]Car Sector'!$B$8:$B$14</c:f>
              <c:strCache>
                <c:ptCount val="7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</c:strCache>
            </c:strRef>
          </c:cat>
          <c:val>
            <c:numRef>
              <c:f>'[1]Car Sector'!$F$8:$F$14</c:f>
              <c:numCache>
                <c:formatCode>General</c:formatCode>
                <c:ptCount val="7"/>
                <c:pt idx="0">
                  <c:v>115.6</c:v>
                </c:pt>
                <c:pt idx="1">
                  <c:v>119.8</c:v>
                </c:pt>
                <c:pt idx="2">
                  <c:v>117.1</c:v>
                </c:pt>
                <c:pt idx="3">
                  <c:v>117</c:v>
                </c:pt>
                <c:pt idx="4">
                  <c:v>119.6</c:v>
                </c:pt>
                <c:pt idx="5">
                  <c:v>121.1</c:v>
                </c:pt>
                <c:pt idx="6">
                  <c:v>125.2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4A-4447-9D77-2C0747B75BFD}"/>
            </c:ext>
          </c:extLst>
        </c:ser>
        <c:ser>
          <c:idx val="6"/>
          <c:order val="4"/>
          <c:tx>
            <c:strRef>
              <c:f>'[1]Car Sector'!$G$7</c:f>
              <c:strCache>
                <c:ptCount val="1"/>
                <c:pt idx="0">
                  <c:v>Diesel Cost (p/L)</c:v>
                </c:pt>
              </c:strCache>
            </c:strRef>
          </c:tx>
          <c:spPr>
            <a:ln w="34925" cap="rnd" cmpd="sng">
              <a:solidFill>
                <a:schemeClr val="tx1"/>
              </a:solidFill>
              <a:round/>
              <a:tailEnd type="arrow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'[1]Car Sector'!$B$8:$B$14</c:f>
              <c:strCache>
                <c:ptCount val="7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</c:strCache>
            </c:strRef>
          </c:cat>
          <c:val>
            <c:numRef>
              <c:f>'[1]Car Sector'!$G$8:$G$14</c:f>
              <c:numCache>
                <c:formatCode>General</c:formatCode>
                <c:ptCount val="7"/>
                <c:pt idx="0">
                  <c:v>117.6</c:v>
                </c:pt>
                <c:pt idx="1">
                  <c:v>122</c:v>
                </c:pt>
                <c:pt idx="2">
                  <c:v>118.4</c:v>
                </c:pt>
                <c:pt idx="3">
                  <c:v>117.8</c:v>
                </c:pt>
                <c:pt idx="4">
                  <c:v>122</c:v>
                </c:pt>
                <c:pt idx="5">
                  <c:v>123.8</c:v>
                </c:pt>
                <c:pt idx="6">
                  <c:v>128.1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4A-4447-9D77-2C0747B75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720664"/>
        <c:axId val="603722960"/>
        <c:extLst/>
      </c:lineChart>
      <c:catAx>
        <c:axId val="603720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Yearly Quarters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22960"/>
        <c:crosses val="autoZero"/>
        <c:auto val="1"/>
        <c:lblAlgn val="ctr"/>
        <c:lblOffset val="100"/>
        <c:noMultiLvlLbl val="0"/>
      </c:catAx>
      <c:valAx>
        <c:axId val="6037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Cost (p/L)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20664"/>
        <c:crosses val="autoZero"/>
        <c:crossBetween val="between"/>
      </c:valAx>
      <c:valAx>
        <c:axId val="597319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 UK Registrations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20280"/>
        <c:crosses val="max"/>
        <c:crossBetween val="between"/>
      </c:valAx>
      <c:catAx>
        <c:axId val="597320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7319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Automative Industry Market</a:t>
            </a:r>
            <a:r>
              <a:rPr lang="en-GB" baseline="0"/>
              <a:t> Share UK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'[3]Share and Sales Comparison'!$B$12</c:f>
              <c:strCache>
                <c:ptCount val="1"/>
                <c:pt idx="0">
                  <c:v>Mitsubishi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'[3]Share and Sales Comparison'!$C$11:$L$11</c15:sqref>
                  </c15:fullRef>
                </c:ext>
              </c:extLst>
              <c:f>('[3]Share and Sales Comparison'!$D$11,'[3]Share and Sales Comparison'!$F$11,'[3]Share and Sales Comparison'!$H$11,'[3]Share and Sales Comparison'!$J$11,'[3]Share and Sales Comparison'!$L$11)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'[3]Share and Sales Comparison'!$C$12:$L$12</c15:sqref>
                  </c15:fullRef>
                </c:ext>
              </c:extLst>
              <c:f>('[3]Share and Sales Comparison'!$D$12,'[3]Share and Sales Comparison'!$F$12,'[3]Share and Sales Comparison'!$H$12,'[3]Share and Sales Comparison'!$J$12,'[3]Share and Sales Comparison'!$L$12)</c:f>
              <c:numCache>
                <c:formatCode>General</c:formatCode>
                <c:ptCount val="5"/>
                <c:pt idx="0">
                  <c:v>0.4</c:v>
                </c:pt>
                <c:pt idx="1">
                  <c:v>0.64</c:v>
                </c:pt>
                <c:pt idx="2">
                  <c:v>0.86</c:v>
                </c:pt>
                <c:pt idx="3">
                  <c:v>0.68</c:v>
                </c:pt>
                <c:pt idx="4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2-4775-8F10-82AE648E5EFD}"/>
            </c:ext>
          </c:extLst>
        </c:ser>
        <c:ser>
          <c:idx val="1"/>
          <c:order val="1"/>
          <c:tx>
            <c:strRef>
              <c:f>'[3]Share and Sales Comparison'!$B$13</c:f>
              <c:strCache>
                <c:ptCount val="1"/>
                <c:pt idx="0">
                  <c:v>Jaguar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492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'[3]Share and Sales Comparison'!$C$11:$L$11</c15:sqref>
                  </c15:fullRef>
                </c:ext>
              </c:extLst>
              <c:f>('[3]Share and Sales Comparison'!$D$11,'[3]Share and Sales Comparison'!$F$11,'[3]Share and Sales Comparison'!$H$11,'[3]Share and Sales Comparison'!$J$11,'[3]Share and Sales Comparison'!$L$11)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'[3]Share and Sales Comparison'!$C$13:$L$13</c15:sqref>
                  </c15:fullRef>
                </c:ext>
              </c:extLst>
              <c:f>('[3]Share and Sales Comparison'!$D$13,'[3]Share and Sales Comparison'!$F$13,'[3]Share and Sales Comparison'!$H$13,'[3]Share and Sales Comparison'!$J$13,'[3]Share and Sales Comparison'!$L$13)</c:f>
              <c:numCache>
                <c:formatCode>General</c:formatCode>
                <c:ptCount val="5"/>
                <c:pt idx="0">
                  <c:v>0.72</c:v>
                </c:pt>
                <c:pt idx="1">
                  <c:v>0.74</c:v>
                </c:pt>
                <c:pt idx="2">
                  <c:v>0.91</c:v>
                </c:pt>
                <c:pt idx="3">
                  <c:v>1.29</c:v>
                </c:pt>
                <c:pt idx="4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2-4775-8F10-82AE648E5EFD}"/>
            </c:ext>
          </c:extLst>
        </c:ser>
        <c:ser>
          <c:idx val="2"/>
          <c:order val="2"/>
          <c:tx>
            <c:strRef>
              <c:f>'[3]Share and Sales Comparison'!$B$14</c:f>
              <c:strCache>
                <c:ptCount val="1"/>
                <c:pt idx="0">
                  <c:v>Kia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'[3]Share and Sales Comparison'!$C$11:$L$11</c15:sqref>
                  </c15:fullRef>
                </c:ext>
              </c:extLst>
              <c:f>('[3]Share and Sales Comparison'!$D$11,'[3]Share and Sales Comparison'!$F$11,'[3]Share and Sales Comparison'!$H$11,'[3]Share and Sales Comparison'!$J$11,'[3]Share and Sales Comparison'!$L$11)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'[3]Share and Sales Comparison'!$C$14:$L$14</c15:sqref>
                  </c15:fullRef>
                </c:ext>
              </c:extLst>
              <c:f>('[3]Share and Sales Comparison'!$D$14,'[3]Share and Sales Comparison'!$F$14,'[3]Share and Sales Comparison'!$H$14,'[3]Share and Sales Comparison'!$J$14,'[3]Share and Sales Comparison'!$L$14)</c:f>
              <c:numCache>
                <c:formatCode>General</c:formatCode>
                <c:ptCount val="5"/>
                <c:pt idx="0">
                  <c:v>3.18</c:v>
                </c:pt>
                <c:pt idx="1">
                  <c:v>3.13</c:v>
                </c:pt>
                <c:pt idx="2">
                  <c:v>2.98</c:v>
                </c:pt>
                <c:pt idx="3">
                  <c:v>3.32</c:v>
                </c:pt>
                <c:pt idx="4">
                  <c:v>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02-4775-8F10-82AE648E5EFD}"/>
            </c:ext>
          </c:extLst>
        </c:ser>
        <c:ser>
          <c:idx val="3"/>
          <c:order val="3"/>
          <c:tx>
            <c:strRef>
              <c:f>'[3]Share and Sales Comparison'!$B$15</c:f>
              <c:strCache>
                <c:ptCount val="1"/>
                <c:pt idx="0">
                  <c:v>Hyundai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'[3]Share and Sales Comparison'!$C$11:$L$11</c15:sqref>
                  </c15:fullRef>
                </c:ext>
              </c:extLst>
              <c:f>('[3]Share and Sales Comparison'!$D$11,'[3]Share and Sales Comparison'!$F$11,'[3]Share and Sales Comparison'!$H$11,'[3]Share and Sales Comparison'!$J$11,'[3]Share and Sales Comparison'!$L$11)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'[3]Share and Sales Comparison'!$C$15:$L$15</c15:sqref>
                  </c15:fullRef>
                </c:ext>
              </c:extLst>
              <c:f>('[3]Share and Sales Comparison'!$D$15,'[3]Share and Sales Comparison'!$F$15,'[3]Share and Sales Comparison'!$H$15,'[3]Share and Sales Comparison'!$J$15,'[3]Share and Sales Comparison'!$L$15)</c:f>
              <c:numCache>
                <c:formatCode>General</c:formatCode>
                <c:ptCount val="5"/>
                <c:pt idx="0">
                  <c:v>3.4</c:v>
                </c:pt>
                <c:pt idx="1">
                  <c:v>3.31</c:v>
                </c:pt>
                <c:pt idx="2">
                  <c:v>3.35</c:v>
                </c:pt>
                <c:pt idx="3">
                  <c:v>3.43</c:v>
                </c:pt>
                <c:pt idx="4">
                  <c:v>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02-4775-8F10-82AE648E5EFD}"/>
            </c:ext>
          </c:extLst>
        </c:ser>
        <c:ser>
          <c:idx val="4"/>
          <c:order val="4"/>
          <c:tx>
            <c:strRef>
              <c:f>'[3]Share and Sales Comparison'!$B$16</c:f>
              <c:strCache>
                <c:ptCount val="1"/>
                <c:pt idx="0">
                  <c:v>BMW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'[3]Share and Sales Comparison'!$C$11:$L$11</c15:sqref>
                  </c15:fullRef>
                </c:ext>
              </c:extLst>
              <c:f>('[3]Share and Sales Comparison'!$D$11,'[3]Share and Sales Comparison'!$F$11,'[3]Share and Sales Comparison'!$H$11,'[3]Share and Sales Comparison'!$J$11,'[3]Share and Sales Comparison'!$L$11)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'[3]Share and Sales Comparison'!$C$16:$L$16</c15:sqref>
                  </c15:fullRef>
                </c:ext>
              </c:extLst>
              <c:f>('[3]Share and Sales Comparison'!$D$16,'[3]Share and Sales Comparison'!$F$16,'[3]Share and Sales Comparison'!$H$16,'[3]Share and Sales Comparison'!$J$16,'[3]Share and Sales Comparison'!$L$16)</c:f>
              <c:numCache>
                <c:formatCode>General</c:formatCode>
                <c:ptCount val="5"/>
                <c:pt idx="0">
                  <c:v>5.99</c:v>
                </c:pt>
                <c:pt idx="1">
                  <c:v>6.01</c:v>
                </c:pt>
                <c:pt idx="2">
                  <c:v>6.36</c:v>
                </c:pt>
                <c:pt idx="3">
                  <c:v>6.78</c:v>
                </c:pt>
                <c:pt idx="4">
                  <c:v>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02-4775-8F10-82AE648E5EFD}"/>
            </c:ext>
          </c:extLst>
        </c:ser>
        <c:ser>
          <c:idx val="5"/>
          <c:order val="5"/>
          <c:tx>
            <c:strRef>
              <c:f>'[3]Share and Sales Comparison'!$B$17</c:f>
              <c:strCache>
                <c:ptCount val="1"/>
                <c:pt idx="0">
                  <c:v>Audi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'[3]Share and Sales Comparison'!$C$11:$L$11</c15:sqref>
                  </c15:fullRef>
                </c:ext>
              </c:extLst>
              <c:f>('[3]Share and Sales Comparison'!$D$11,'[3]Share and Sales Comparison'!$F$11,'[3]Share and Sales Comparison'!$H$11,'[3]Share and Sales Comparison'!$J$11,'[3]Share and Sales Comparison'!$L$11)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'[3]Share and Sales Comparison'!$C$17:$L$17</c15:sqref>
                  </c15:fullRef>
                </c:ext>
              </c:extLst>
              <c:f>('[3]Share and Sales Comparison'!$D$17,'[3]Share and Sales Comparison'!$F$17,'[3]Share and Sales Comparison'!$H$17,'[3]Share and Sales Comparison'!$J$17,'[3]Share and Sales Comparison'!$L$17)</c:f>
              <c:numCache>
                <c:formatCode>General</c:formatCode>
                <c:ptCount val="5"/>
                <c:pt idx="0">
                  <c:v>6.27</c:v>
                </c:pt>
                <c:pt idx="1">
                  <c:v>6.42</c:v>
                </c:pt>
                <c:pt idx="2">
                  <c:v>6.33</c:v>
                </c:pt>
                <c:pt idx="3">
                  <c:v>6.58</c:v>
                </c:pt>
                <c:pt idx="4">
                  <c:v>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02-4775-8F10-82AE648E5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3690272"/>
        <c:axId val="583686008"/>
      </c:barChart>
      <c:catAx>
        <c:axId val="58369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86008"/>
        <c:crosses val="autoZero"/>
        <c:auto val="1"/>
        <c:lblAlgn val="ctr"/>
        <c:lblOffset val="100"/>
        <c:noMultiLvlLbl val="0"/>
      </c:catAx>
      <c:valAx>
        <c:axId val="58368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Market Share UK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Registered</a:t>
            </a:r>
            <a:r>
              <a:rPr lang="en-GB" baseline="0"/>
              <a:t> Electric Vehicles </a:t>
            </a:r>
            <a:r>
              <a:rPr lang="en-GB"/>
              <a:t>as a % of Registered UK Vehicles</a:t>
            </a:r>
          </a:p>
        </c:rich>
      </c:tx>
      <c:layout>
        <c:manualLayout>
          <c:xMode val="edge"/>
          <c:yMode val="edge"/>
          <c:x val="0.18686754295800997"/>
          <c:y val="5.52497877432174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21617026555459"/>
          <c:y val="0.19137226693826886"/>
          <c:w val="0.77796460696670444"/>
          <c:h val="0.70576510127692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'[4]Car Sector'!$L$7</c:f>
              <c:strCache>
                <c:ptCount val="1"/>
                <c:pt idx="0">
                  <c:v>UK Registered BEVs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'[4]Car Sector'!$B$8:$B$14</c:f>
              <c:strCache>
                <c:ptCount val="7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</c:strCache>
            </c:strRef>
          </c:cat>
          <c:val>
            <c:numRef>
              <c:f>'[4]Car Sector'!$L$8:$L$14</c:f>
              <c:numCache>
                <c:formatCode>General</c:formatCode>
                <c:ptCount val="7"/>
                <c:pt idx="0">
                  <c:v>3.977569238655998E-3</c:v>
                </c:pt>
                <c:pt idx="1">
                  <c:v>5.651109246648846E-3</c:v>
                </c:pt>
                <c:pt idx="2">
                  <c:v>5.2595845615723748E-3</c:v>
                </c:pt>
                <c:pt idx="3">
                  <c:v>5.1654353681106213E-3</c:v>
                </c:pt>
                <c:pt idx="4">
                  <c:v>5.208706764570672E-3</c:v>
                </c:pt>
                <c:pt idx="5">
                  <c:v>5.4197071910634682E-3</c:v>
                </c:pt>
                <c:pt idx="6">
                  <c:v>5.9562891999227546E-3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1-45AD-A434-7720CCA14C86}"/>
            </c:ext>
          </c:extLst>
        </c:ser>
        <c:ser>
          <c:idx val="1"/>
          <c:order val="1"/>
          <c:tx>
            <c:strRef>
              <c:f>'[4]Car Sector'!$M$7</c:f>
              <c:strCache>
                <c:ptCount val="1"/>
                <c:pt idx="0">
                  <c:v>UK Registered Non-BEVs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'[4]Car Sector'!$B$8:$B$14</c:f>
              <c:strCache>
                <c:ptCount val="7"/>
                <c:pt idx="0">
                  <c:v>2016/4</c:v>
                </c:pt>
                <c:pt idx="1">
                  <c:v>2017/1</c:v>
                </c:pt>
                <c:pt idx="2">
                  <c:v>2017/2</c:v>
                </c:pt>
                <c:pt idx="3">
                  <c:v>2017/3</c:v>
                </c:pt>
                <c:pt idx="4">
                  <c:v>2017/4</c:v>
                </c:pt>
                <c:pt idx="5">
                  <c:v>2018/1</c:v>
                </c:pt>
                <c:pt idx="6">
                  <c:v>2018/2</c:v>
                </c:pt>
              </c:strCache>
            </c:strRef>
          </c:cat>
          <c:val>
            <c:numRef>
              <c:f>'[4]Car Sector'!$M$8:$M$14</c:f>
              <c:numCache>
                <c:formatCode>General</c:formatCode>
                <c:ptCount val="7"/>
                <c:pt idx="0">
                  <c:v>0.996022430761344</c:v>
                </c:pt>
                <c:pt idx="1">
                  <c:v>0.9943488907533512</c:v>
                </c:pt>
                <c:pt idx="2">
                  <c:v>0.99474041543842762</c:v>
                </c:pt>
                <c:pt idx="3">
                  <c:v>0.99483456463188935</c:v>
                </c:pt>
                <c:pt idx="4">
                  <c:v>0.99479129323542936</c:v>
                </c:pt>
                <c:pt idx="5">
                  <c:v>0.99458029280893656</c:v>
                </c:pt>
                <c:pt idx="6">
                  <c:v>0.99404371080007725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1-45AD-A434-7720CCA14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42113704"/>
        <c:axId val="742114032"/>
      </c:barChart>
      <c:catAx>
        <c:axId val="742113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Yearly Quarter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14032"/>
        <c:crosses val="autoZero"/>
        <c:auto val="1"/>
        <c:lblAlgn val="ctr"/>
        <c:lblOffset val="100"/>
        <c:noMultiLvlLbl val="0"/>
      </c:catAx>
      <c:valAx>
        <c:axId val="7421140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Registered</a:t>
                </a:r>
                <a:r>
                  <a:rPr lang="en-GB" baseline="0"/>
                  <a:t> UK Vehicles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1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180400810218116"/>
          <c:y val="0.12924438734063526"/>
          <c:w val="0.41571657108361004"/>
          <c:h val="5.1320021331259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UK Brand Awareness for</a:t>
            </a:r>
            <a:r>
              <a:rPr lang="en-US" sz="1600" b="1" baseline="0"/>
              <a:t> FY2016/17 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683579764499512E-2"/>
          <c:y val="0.13930857032853003"/>
          <c:w val="0.87833474057638061"/>
          <c:h val="0.745239295893022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'[5]Consumer Awareness 2'!$B$3</c:f>
              <c:strCache>
                <c:ptCount val="1"/>
                <c:pt idx="0">
                  <c:v>Tesla (UK)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'[5]Consumer Awareness 2'!$A$4:$A$124</c:f>
              <c:numCache>
                <c:formatCode>General</c:formatCode>
                <c:ptCount val="121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  <c:pt idx="12">
                  <c:v>42463</c:v>
                </c:pt>
                <c:pt idx="13">
                  <c:v>42470</c:v>
                </c:pt>
                <c:pt idx="14">
                  <c:v>42477</c:v>
                </c:pt>
                <c:pt idx="15">
                  <c:v>42484</c:v>
                </c:pt>
                <c:pt idx="16">
                  <c:v>42491</c:v>
                </c:pt>
                <c:pt idx="17">
                  <c:v>42498</c:v>
                </c:pt>
                <c:pt idx="18">
                  <c:v>42505</c:v>
                </c:pt>
                <c:pt idx="19">
                  <c:v>42512</c:v>
                </c:pt>
                <c:pt idx="20">
                  <c:v>42519</c:v>
                </c:pt>
                <c:pt idx="21">
                  <c:v>42526</c:v>
                </c:pt>
                <c:pt idx="22">
                  <c:v>42533</c:v>
                </c:pt>
                <c:pt idx="23">
                  <c:v>42540</c:v>
                </c:pt>
                <c:pt idx="24">
                  <c:v>42547</c:v>
                </c:pt>
                <c:pt idx="25">
                  <c:v>42554</c:v>
                </c:pt>
                <c:pt idx="26">
                  <c:v>42561</c:v>
                </c:pt>
                <c:pt idx="27">
                  <c:v>42568</c:v>
                </c:pt>
                <c:pt idx="28">
                  <c:v>42575</c:v>
                </c:pt>
                <c:pt idx="29">
                  <c:v>42582</c:v>
                </c:pt>
                <c:pt idx="30">
                  <c:v>42589</c:v>
                </c:pt>
                <c:pt idx="31">
                  <c:v>42596</c:v>
                </c:pt>
                <c:pt idx="32">
                  <c:v>42603</c:v>
                </c:pt>
                <c:pt idx="33">
                  <c:v>42610</c:v>
                </c:pt>
                <c:pt idx="34">
                  <c:v>42617</c:v>
                </c:pt>
                <c:pt idx="35">
                  <c:v>42624</c:v>
                </c:pt>
                <c:pt idx="36">
                  <c:v>42631</c:v>
                </c:pt>
                <c:pt idx="37">
                  <c:v>42638</c:v>
                </c:pt>
                <c:pt idx="38">
                  <c:v>42645</c:v>
                </c:pt>
                <c:pt idx="39">
                  <c:v>42652</c:v>
                </c:pt>
                <c:pt idx="40">
                  <c:v>42659</c:v>
                </c:pt>
                <c:pt idx="41">
                  <c:v>42666</c:v>
                </c:pt>
                <c:pt idx="42">
                  <c:v>42673</c:v>
                </c:pt>
                <c:pt idx="43">
                  <c:v>42680</c:v>
                </c:pt>
                <c:pt idx="44">
                  <c:v>42687</c:v>
                </c:pt>
                <c:pt idx="45">
                  <c:v>42694</c:v>
                </c:pt>
                <c:pt idx="46">
                  <c:v>42701</c:v>
                </c:pt>
                <c:pt idx="47">
                  <c:v>42708</c:v>
                </c:pt>
                <c:pt idx="48">
                  <c:v>42715</c:v>
                </c:pt>
                <c:pt idx="49">
                  <c:v>42722</c:v>
                </c:pt>
                <c:pt idx="50">
                  <c:v>42729</c:v>
                </c:pt>
                <c:pt idx="51">
                  <c:v>42736</c:v>
                </c:pt>
                <c:pt idx="52">
                  <c:v>42743</c:v>
                </c:pt>
                <c:pt idx="53">
                  <c:v>42750</c:v>
                </c:pt>
                <c:pt idx="54">
                  <c:v>42757</c:v>
                </c:pt>
                <c:pt idx="55">
                  <c:v>42764</c:v>
                </c:pt>
                <c:pt idx="56">
                  <c:v>42771</c:v>
                </c:pt>
                <c:pt idx="57">
                  <c:v>42778</c:v>
                </c:pt>
                <c:pt idx="58">
                  <c:v>42785</c:v>
                </c:pt>
                <c:pt idx="59">
                  <c:v>42792</c:v>
                </c:pt>
                <c:pt idx="60">
                  <c:v>42799</c:v>
                </c:pt>
                <c:pt idx="61">
                  <c:v>42806</c:v>
                </c:pt>
                <c:pt idx="62">
                  <c:v>42813</c:v>
                </c:pt>
                <c:pt idx="63">
                  <c:v>42820</c:v>
                </c:pt>
                <c:pt idx="64">
                  <c:v>42827</c:v>
                </c:pt>
                <c:pt idx="65">
                  <c:v>42834</c:v>
                </c:pt>
                <c:pt idx="66">
                  <c:v>42841</c:v>
                </c:pt>
                <c:pt idx="67">
                  <c:v>42848</c:v>
                </c:pt>
                <c:pt idx="68">
                  <c:v>42855</c:v>
                </c:pt>
                <c:pt idx="69">
                  <c:v>42862</c:v>
                </c:pt>
                <c:pt idx="70">
                  <c:v>42869</c:v>
                </c:pt>
                <c:pt idx="71">
                  <c:v>42876</c:v>
                </c:pt>
                <c:pt idx="72">
                  <c:v>42883</c:v>
                </c:pt>
                <c:pt idx="73">
                  <c:v>42890</c:v>
                </c:pt>
                <c:pt idx="74">
                  <c:v>42897</c:v>
                </c:pt>
                <c:pt idx="75">
                  <c:v>42904</c:v>
                </c:pt>
                <c:pt idx="76">
                  <c:v>42911</c:v>
                </c:pt>
                <c:pt idx="77">
                  <c:v>42918</c:v>
                </c:pt>
                <c:pt idx="78">
                  <c:v>42925</c:v>
                </c:pt>
                <c:pt idx="79">
                  <c:v>42932</c:v>
                </c:pt>
                <c:pt idx="80">
                  <c:v>42939</c:v>
                </c:pt>
                <c:pt idx="81">
                  <c:v>42946</c:v>
                </c:pt>
                <c:pt idx="82">
                  <c:v>42953</c:v>
                </c:pt>
                <c:pt idx="83">
                  <c:v>42960</c:v>
                </c:pt>
                <c:pt idx="84">
                  <c:v>42967</c:v>
                </c:pt>
                <c:pt idx="85">
                  <c:v>42974</c:v>
                </c:pt>
                <c:pt idx="86">
                  <c:v>42981</c:v>
                </c:pt>
                <c:pt idx="87">
                  <c:v>42988</c:v>
                </c:pt>
                <c:pt idx="88">
                  <c:v>42995</c:v>
                </c:pt>
                <c:pt idx="89">
                  <c:v>43002</c:v>
                </c:pt>
                <c:pt idx="90">
                  <c:v>43009</c:v>
                </c:pt>
                <c:pt idx="91">
                  <c:v>43016</c:v>
                </c:pt>
                <c:pt idx="92">
                  <c:v>43023</c:v>
                </c:pt>
                <c:pt idx="93">
                  <c:v>43030</c:v>
                </c:pt>
                <c:pt idx="94">
                  <c:v>43037</c:v>
                </c:pt>
                <c:pt idx="95">
                  <c:v>43044</c:v>
                </c:pt>
                <c:pt idx="96">
                  <c:v>43051</c:v>
                </c:pt>
                <c:pt idx="97">
                  <c:v>43058</c:v>
                </c:pt>
                <c:pt idx="98">
                  <c:v>43065</c:v>
                </c:pt>
                <c:pt idx="99">
                  <c:v>43072</c:v>
                </c:pt>
                <c:pt idx="100">
                  <c:v>43079</c:v>
                </c:pt>
                <c:pt idx="101">
                  <c:v>43086</c:v>
                </c:pt>
                <c:pt idx="102">
                  <c:v>43093</c:v>
                </c:pt>
                <c:pt idx="103">
                  <c:v>43100</c:v>
                </c:pt>
                <c:pt idx="104">
                  <c:v>43107</c:v>
                </c:pt>
                <c:pt idx="105">
                  <c:v>43114</c:v>
                </c:pt>
                <c:pt idx="106">
                  <c:v>43121</c:v>
                </c:pt>
                <c:pt idx="107">
                  <c:v>43128</c:v>
                </c:pt>
                <c:pt idx="108">
                  <c:v>43135</c:v>
                </c:pt>
                <c:pt idx="109">
                  <c:v>43142</c:v>
                </c:pt>
                <c:pt idx="110">
                  <c:v>43149</c:v>
                </c:pt>
                <c:pt idx="111">
                  <c:v>43156</c:v>
                </c:pt>
                <c:pt idx="112">
                  <c:v>43163</c:v>
                </c:pt>
                <c:pt idx="113">
                  <c:v>43170</c:v>
                </c:pt>
                <c:pt idx="114">
                  <c:v>43177</c:v>
                </c:pt>
                <c:pt idx="115">
                  <c:v>43184</c:v>
                </c:pt>
                <c:pt idx="116">
                  <c:v>43191</c:v>
                </c:pt>
                <c:pt idx="117">
                  <c:v>43198</c:v>
                </c:pt>
                <c:pt idx="118">
                  <c:v>43205</c:v>
                </c:pt>
                <c:pt idx="119">
                  <c:v>43212</c:v>
                </c:pt>
                <c:pt idx="120">
                  <c:v>43219</c:v>
                </c:pt>
              </c:numCache>
            </c:numRef>
          </c:xVal>
          <c:yVal>
            <c:numRef>
              <c:f>'[5]Consumer Awareness 2'!$B$4:$B$124</c:f>
              <c:numCache>
                <c:formatCode>General</c:formatCode>
                <c:ptCount val="12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29</c:v>
                </c:pt>
                <c:pt idx="12">
                  <c:v>21</c:v>
                </c:pt>
                <c:pt idx="13">
                  <c:v>12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11</c:v>
                </c:pt>
                <c:pt idx="24">
                  <c:v>10</c:v>
                </c:pt>
                <c:pt idx="25">
                  <c:v>9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9</c:v>
                </c:pt>
                <c:pt idx="44">
                  <c:v>9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10</c:v>
                </c:pt>
                <c:pt idx="51">
                  <c:v>10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  <c:pt idx="61">
                  <c:v>9</c:v>
                </c:pt>
                <c:pt idx="62">
                  <c:v>9</c:v>
                </c:pt>
                <c:pt idx="63">
                  <c:v>10</c:v>
                </c:pt>
                <c:pt idx="64">
                  <c:v>13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10</c:v>
                </c:pt>
                <c:pt idx="71">
                  <c:v>9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10</c:v>
                </c:pt>
                <c:pt idx="76">
                  <c:v>10</c:v>
                </c:pt>
                <c:pt idx="77">
                  <c:v>19</c:v>
                </c:pt>
                <c:pt idx="78">
                  <c:v>17</c:v>
                </c:pt>
                <c:pt idx="79">
                  <c:v>12</c:v>
                </c:pt>
                <c:pt idx="80">
                  <c:v>23</c:v>
                </c:pt>
                <c:pt idx="81">
                  <c:v>23</c:v>
                </c:pt>
                <c:pt idx="82">
                  <c:v>15</c:v>
                </c:pt>
                <c:pt idx="83">
                  <c:v>13</c:v>
                </c:pt>
                <c:pt idx="84">
                  <c:v>14</c:v>
                </c:pt>
                <c:pt idx="85">
                  <c:v>12</c:v>
                </c:pt>
                <c:pt idx="86">
                  <c:v>13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12</c:v>
                </c:pt>
                <c:pt idx="91">
                  <c:v>12</c:v>
                </c:pt>
                <c:pt idx="92">
                  <c:v>11</c:v>
                </c:pt>
                <c:pt idx="93">
                  <c:v>11</c:v>
                </c:pt>
                <c:pt idx="94">
                  <c:v>13</c:v>
                </c:pt>
                <c:pt idx="95">
                  <c:v>12</c:v>
                </c:pt>
                <c:pt idx="96">
                  <c:v>32</c:v>
                </c:pt>
                <c:pt idx="97">
                  <c:v>24</c:v>
                </c:pt>
                <c:pt idx="98">
                  <c:v>17</c:v>
                </c:pt>
                <c:pt idx="99">
                  <c:v>14</c:v>
                </c:pt>
                <c:pt idx="100">
                  <c:v>13</c:v>
                </c:pt>
                <c:pt idx="101">
                  <c:v>12</c:v>
                </c:pt>
                <c:pt idx="102">
                  <c:v>13</c:v>
                </c:pt>
                <c:pt idx="103">
                  <c:v>12</c:v>
                </c:pt>
                <c:pt idx="104">
                  <c:v>12</c:v>
                </c:pt>
                <c:pt idx="105">
                  <c:v>11</c:v>
                </c:pt>
                <c:pt idx="106">
                  <c:v>12</c:v>
                </c:pt>
                <c:pt idx="107">
                  <c:v>12</c:v>
                </c:pt>
                <c:pt idx="108">
                  <c:v>29</c:v>
                </c:pt>
                <c:pt idx="109">
                  <c:v>18</c:v>
                </c:pt>
                <c:pt idx="110">
                  <c:v>15</c:v>
                </c:pt>
                <c:pt idx="111">
                  <c:v>12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14</c:v>
                </c:pt>
                <c:pt idx="116">
                  <c:v>15</c:v>
                </c:pt>
                <c:pt idx="117">
                  <c:v>11</c:v>
                </c:pt>
                <c:pt idx="118">
                  <c:v>12</c:v>
                </c:pt>
                <c:pt idx="119">
                  <c:v>11</c:v>
                </c:pt>
                <c:pt idx="120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A-48BF-9DD5-D51A286A1C3E}"/>
            </c:ext>
          </c:extLst>
        </c:ser>
        <c:ser>
          <c:idx val="1"/>
          <c:order val="1"/>
          <c:tx>
            <c:strRef>
              <c:f>'[5]Consumer Awareness 2'!$C$3</c:f>
              <c:strCache>
                <c:ptCount val="1"/>
                <c:pt idx="0">
                  <c:v>Jaguar (UK)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'[5]Consumer Awareness 2'!$A$4:$A$124</c:f>
              <c:numCache>
                <c:formatCode>General</c:formatCode>
                <c:ptCount val="121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  <c:pt idx="12">
                  <c:v>42463</c:v>
                </c:pt>
                <c:pt idx="13">
                  <c:v>42470</c:v>
                </c:pt>
                <c:pt idx="14">
                  <c:v>42477</c:v>
                </c:pt>
                <c:pt idx="15">
                  <c:v>42484</c:v>
                </c:pt>
                <c:pt idx="16">
                  <c:v>42491</c:v>
                </c:pt>
                <c:pt idx="17">
                  <c:v>42498</c:v>
                </c:pt>
                <c:pt idx="18">
                  <c:v>42505</c:v>
                </c:pt>
                <c:pt idx="19">
                  <c:v>42512</c:v>
                </c:pt>
                <c:pt idx="20">
                  <c:v>42519</c:v>
                </c:pt>
                <c:pt idx="21">
                  <c:v>42526</c:v>
                </c:pt>
                <c:pt idx="22">
                  <c:v>42533</c:v>
                </c:pt>
                <c:pt idx="23">
                  <c:v>42540</c:v>
                </c:pt>
                <c:pt idx="24">
                  <c:v>42547</c:v>
                </c:pt>
                <c:pt idx="25">
                  <c:v>42554</c:v>
                </c:pt>
                <c:pt idx="26">
                  <c:v>42561</c:v>
                </c:pt>
                <c:pt idx="27">
                  <c:v>42568</c:v>
                </c:pt>
                <c:pt idx="28">
                  <c:v>42575</c:v>
                </c:pt>
                <c:pt idx="29">
                  <c:v>42582</c:v>
                </c:pt>
                <c:pt idx="30">
                  <c:v>42589</c:v>
                </c:pt>
                <c:pt idx="31">
                  <c:v>42596</c:v>
                </c:pt>
                <c:pt idx="32">
                  <c:v>42603</c:v>
                </c:pt>
                <c:pt idx="33">
                  <c:v>42610</c:v>
                </c:pt>
                <c:pt idx="34">
                  <c:v>42617</c:v>
                </c:pt>
                <c:pt idx="35">
                  <c:v>42624</c:v>
                </c:pt>
                <c:pt idx="36">
                  <c:v>42631</c:v>
                </c:pt>
                <c:pt idx="37">
                  <c:v>42638</c:v>
                </c:pt>
                <c:pt idx="38">
                  <c:v>42645</c:v>
                </c:pt>
                <c:pt idx="39">
                  <c:v>42652</c:v>
                </c:pt>
                <c:pt idx="40">
                  <c:v>42659</c:v>
                </c:pt>
                <c:pt idx="41">
                  <c:v>42666</c:v>
                </c:pt>
                <c:pt idx="42">
                  <c:v>42673</c:v>
                </c:pt>
                <c:pt idx="43">
                  <c:v>42680</c:v>
                </c:pt>
                <c:pt idx="44">
                  <c:v>42687</c:v>
                </c:pt>
                <c:pt idx="45">
                  <c:v>42694</c:v>
                </c:pt>
                <c:pt idx="46">
                  <c:v>42701</c:v>
                </c:pt>
                <c:pt idx="47">
                  <c:v>42708</c:v>
                </c:pt>
                <c:pt idx="48">
                  <c:v>42715</c:v>
                </c:pt>
                <c:pt idx="49">
                  <c:v>42722</c:v>
                </c:pt>
                <c:pt idx="50">
                  <c:v>42729</c:v>
                </c:pt>
                <c:pt idx="51">
                  <c:v>42736</c:v>
                </c:pt>
                <c:pt idx="52">
                  <c:v>42743</c:v>
                </c:pt>
                <c:pt idx="53">
                  <c:v>42750</c:v>
                </c:pt>
                <c:pt idx="54">
                  <c:v>42757</c:v>
                </c:pt>
                <c:pt idx="55">
                  <c:v>42764</c:v>
                </c:pt>
                <c:pt idx="56">
                  <c:v>42771</c:v>
                </c:pt>
                <c:pt idx="57">
                  <c:v>42778</c:v>
                </c:pt>
                <c:pt idx="58">
                  <c:v>42785</c:v>
                </c:pt>
                <c:pt idx="59">
                  <c:v>42792</c:v>
                </c:pt>
                <c:pt idx="60">
                  <c:v>42799</c:v>
                </c:pt>
                <c:pt idx="61">
                  <c:v>42806</c:v>
                </c:pt>
                <c:pt idx="62">
                  <c:v>42813</c:v>
                </c:pt>
                <c:pt idx="63">
                  <c:v>42820</c:v>
                </c:pt>
                <c:pt idx="64">
                  <c:v>42827</c:v>
                </c:pt>
                <c:pt idx="65">
                  <c:v>42834</c:v>
                </c:pt>
                <c:pt idx="66">
                  <c:v>42841</c:v>
                </c:pt>
                <c:pt idx="67">
                  <c:v>42848</c:v>
                </c:pt>
                <c:pt idx="68">
                  <c:v>42855</c:v>
                </c:pt>
                <c:pt idx="69">
                  <c:v>42862</c:v>
                </c:pt>
                <c:pt idx="70">
                  <c:v>42869</c:v>
                </c:pt>
                <c:pt idx="71">
                  <c:v>42876</c:v>
                </c:pt>
                <c:pt idx="72">
                  <c:v>42883</c:v>
                </c:pt>
                <c:pt idx="73">
                  <c:v>42890</c:v>
                </c:pt>
                <c:pt idx="74">
                  <c:v>42897</c:v>
                </c:pt>
                <c:pt idx="75">
                  <c:v>42904</c:v>
                </c:pt>
                <c:pt idx="76">
                  <c:v>42911</c:v>
                </c:pt>
                <c:pt idx="77">
                  <c:v>42918</c:v>
                </c:pt>
                <c:pt idx="78">
                  <c:v>42925</c:v>
                </c:pt>
                <c:pt idx="79">
                  <c:v>42932</c:v>
                </c:pt>
                <c:pt idx="80">
                  <c:v>42939</c:v>
                </c:pt>
                <c:pt idx="81">
                  <c:v>42946</c:v>
                </c:pt>
                <c:pt idx="82">
                  <c:v>42953</c:v>
                </c:pt>
                <c:pt idx="83">
                  <c:v>42960</c:v>
                </c:pt>
                <c:pt idx="84">
                  <c:v>42967</c:v>
                </c:pt>
                <c:pt idx="85">
                  <c:v>42974</c:v>
                </c:pt>
                <c:pt idx="86">
                  <c:v>42981</c:v>
                </c:pt>
                <c:pt idx="87">
                  <c:v>42988</c:v>
                </c:pt>
                <c:pt idx="88">
                  <c:v>42995</c:v>
                </c:pt>
                <c:pt idx="89">
                  <c:v>43002</c:v>
                </c:pt>
                <c:pt idx="90">
                  <c:v>43009</c:v>
                </c:pt>
                <c:pt idx="91">
                  <c:v>43016</c:v>
                </c:pt>
                <c:pt idx="92">
                  <c:v>43023</c:v>
                </c:pt>
                <c:pt idx="93">
                  <c:v>43030</c:v>
                </c:pt>
                <c:pt idx="94">
                  <c:v>43037</c:v>
                </c:pt>
                <c:pt idx="95">
                  <c:v>43044</c:v>
                </c:pt>
                <c:pt idx="96">
                  <c:v>43051</c:v>
                </c:pt>
                <c:pt idx="97">
                  <c:v>43058</c:v>
                </c:pt>
                <c:pt idx="98">
                  <c:v>43065</c:v>
                </c:pt>
                <c:pt idx="99">
                  <c:v>43072</c:v>
                </c:pt>
                <c:pt idx="100">
                  <c:v>43079</c:v>
                </c:pt>
                <c:pt idx="101">
                  <c:v>43086</c:v>
                </c:pt>
                <c:pt idx="102">
                  <c:v>43093</c:v>
                </c:pt>
                <c:pt idx="103">
                  <c:v>43100</c:v>
                </c:pt>
                <c:pt idx="104">
                  <c:v>43107</c:v>
                </c:pt>
                <c:pt idx="105">
                  <c:v>43114</c:v>
                </c:pt>
                <c:pt idx="106">
                  <c:v>43121</c:v>
                </c:pt>
                <c:pt idx="107">
                  <c:v>43128</c:v>
                </c:pt>
                <c:pt idx="108">
                  <c:v>43135</c:v>
                </c:pt>
                <c:pt idx="109">
                  <c:v>43142</c:v>
                </c:pt>
                <c:pt idx="110">
                  <c:v>43149</c:v>
                </c:pt>
                <c:pt idx="111">
                  <c:v>43156</c:v>
                </c:pt>
                <c:pt idx="112">
                  <c:v>43163</c:v>
                </c:pt>
                <c:pt idx="113">
                  <c:v>43170</c:v>
                </c:pt>
                <c:pt idx="114">
                  <c:v>43177</c:v>
                </c:pt>
                <c:pt idx="115">
                  <c:v>43184</c:v>
                </c:pt>
                <c:pt idx="116">
                  <c:v>43191</c:v>
                </c:pt>
                <c:pt idx="117">
                  <c:v>43198</c:v>
                </c:pt>
                <c:pt idx="118">
                  <c:v>43205</c:v>
                </c:pt>
                <c:pt idx="119">
                  <c:v>43212</c:v>
                </c:pt>
                <c:pt idx="120">
                  <c:v>43219</c:v>
                </c:pt>
              </c:numCache>
            </c:numRef>
          </c:xVal>
          <c:yVal>
            <c:numRef>
              <c:f>'[5]Consumer Awareness 2'!$C$4:$C$124</c:f>
              <c:numCache>
                <c:formatCode>General</c:formatCode>
                <c:ptCount val="121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19</c:v>
                </c:pt>
                <c:pt idx="10">
                  <c:v>22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20</c:v>
                </c:pt>
                <c:pt idx="26">
                  <c:v>19</c:v>
                </c:pt>
                <c:pt idx="27">
                  <c:v>21</c:v>
                </c:pt>
                <c:pt idx="28">
                  <c:v>20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19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22</c:v>
                </c:pt>
                <c:pt idx="37">
                  <c:v>22</c:v>
                </c:pt>
                <c:pt idx="38">
                  <c:v>21</c:v>
                </c:pt>
                <c:pt idx="39">
                  <c:v>20</c:v>
                </c:pt>
                <c:pt idx="40">
                  <c:v>20</c:v>
                </c:pt>
                <c:pt idx="41">
                  <c:v>19</c:v>
                </c:pt>
                <c:pt idx="42">
                  <c:v>19</c:v>
                </c:pt>
                <c:pt idx="43">
                  <c:v>18</c:v>
                </c:pt>
                <c:pt idx="44">
                  <c:v>22</c:v>
                </c:pt>
                <c:pt idx="45">
                  <c:v>19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20</c:v>
                </c:pt>
                <c:pt idx="53">
                  <c:v>19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22</c:v>
                </c:pt>
                <c:pt idx="59">
                  <c:v>22</c:v>
                </c:pt>
                <c:pt idx="60">
                  <c:v>21</c:v>
                </c:pt>
                <c:pt idx="61">
                  <c:v>22</c:v>
                </c:pt>
                <c:pt idx="62">
                  <c:v>21</c:v>
                </c:pt>
                <c:pt idx="63">
                  <c:v>21</c:v>
                </c:pt>
                <c:pt idx="64">
                  <c:v>20</c:v>
                </c:pt>
                <c:pt idx="65">
                  <c:v>20</c:v>
                </c:pt>
                <c:pt idx="66">
                  <c:v>19</c:v>
                </c:pt>
                <c:pt idx="67">
                  <c:v>19</c:v>
                </c:pt>
                <c:pt idx="68">
                  <c:v>20</c:v>
                </c:pt>
                <c:pt idx="69">
                  <c:v>19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19</c:v>
                </c:pt>
                <c:pt idx="74">
                  <c:v>21</c:v>
                </c:pt>
                <c:pt idx="75">
                  <c:v>22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21</c:v>
                </c:pt>
                <c:pt idx="81">
                  <c:v>20</c:v>
                </c:pt>
                <c:pt idx="82">
                  <c:v>20</c:v>
                </c:pt>
                <c:pt idx="83">
                  <c:v>19</c:v>
                </c:pt>
                <c:pt idx="84">
                  <c:v>20</c:v>
                </c:pt>
                <c:pt idx="85">
                  <c:v>19</c:v>
                </c:pt>
                <c:pt idx="86">
                  <c:v>21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19</c:v>
                </c:pt>
                <c:pt idx="91">
                  <c:v>20</c:v>
                </c:pt>
                <c:pt idx="92">
                  <c:v>18</c:v>
                </c:pt>
                <c:pt idx="93">
                  <c:v>18</c:v>
                </c:pt>
                <c:pt idx="94">
                  <c:v>19</c:v>
                </c:pt>
                <c:pt idx="95">
                  <c:v>20</c:v>
                </c:pt>
                <c:pt idx="96">
                  <c:v>19</c:v>
                </c:pt>
                <c:pt idx="97">
                  <c:v>17</c:v>
                </c:pt>
                <c:pt idx="98">
                  <c:v>19</c:v>
                </c:pt>
                <c:pt idx="99">
                  <c:v>17</c:v>
                </c:pt>
                <c:pt idx="100">
                  <c:v>17</c:v>
                </c:pt>
                <c:pt idx="101">
                  <c:v>19</c:v>
                </c:pt>
                <c:pt idx="102">
                  <c:v>17</c:v>
                </c:pt>
                <c:pt idx="103">
                  <c:v>18</c:v>
                </c:pt>
                <c:pt idx="104">
                  <c:v>21</c:v>
                </c:pt>
                <c:pt idx="105">
                  <c:v>22</c:v>
                </c:pt>
                <c:pt idx="106">
                  <c:v>23</c:v>
                </c:pt>
                <c:pt idx="107">
                  <c:v>25</c:v>
                </c:pt>
                <c:pt idx="108">
                  <c:v>27</c:v>
                </c:pt>
                <c:pt idx="109">
                  <c:v>25</c:v>
                </c:pt>
                <c:pt idx="110">
                  <c:v>24</c:v>
                </c:pt>
                <c:pt idx="111">
                  <c:v>25</c:v>
                </c:pt>
                <c:pt idx="112">
                  <c:v>24</c:v>
                </c:pt>
                <c:pt idx="113">
                  <c:v>22</c:v>
                </c:pt>
                <c:pt idx="114">
                  <c:v>23</c:v>
                </c:pt>
                <c:pt idx="115">
                  <c:v>25</c:v>
                </c:pt>
                <c:pt idx="116">
                  <c:v>22</c:v>
                </c:pt>
                <c:pt idx="117">
                  <c:v>20</c:v>
                </c:pt>
                <c:pt idx="118">
                  <c:v>21</c:v>
                </c:pt>
                <c:pt idx="119">
                  <c:v>20</c:v>
                </c:pt>
                <c:pt idx="12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BA-48BF-9DD5-D51A286A1C3E}"/>
            </c:ext>
          </c:extLst>
        </c:ser>
        <c:ser>
          <c:idx val="2"/>
          <c:order val="2"/>
          <c:tx>
            <c:strRef>
              <c:f>'[5]Consumer Awareness 2'!$D$3</c:f>
              <c:strCache>
                <c:ptCount val="1"/>
                <c:pt idx="0">
                  <c:v>BMW (UK)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'[5]Consumer Awareness 2'!$A$4:$A$124</c:f>
              <c:numCache>
                <c:formatCode>General</c:formatCode>
                <c:ptCount val="121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  <c:pt idx="12">
                  <c:v>42463</c:v>
                </c:pt>
                <c:pt idx="13">
                  <c:v>42470</c:v>
                </c:pt>
                <c:pt idx="14">
                  <c:v>42477</c:v>
                </c:pt>
                <c:pt idx="15">
                  <c:v>42484</c:v>
                </c:pt>
                <c:pt idx="16">
                  <c:v>42491</c:v>
                </c:pt>
                <c:pt idx="17">
                  <c:v>42498</c:v>
                </c:pt>
                <c:pt idx="18">
                  <c:v>42505</c:v>
                </c:pt>
                <c:pt idx="19">
                  <c:v>42512</c:v>
                </c:pt>
                <c:pt idx="20">
                  <c:v>42519</c:v>
                </c:pt>
                <c:pt idx="21">
                  <c:v>42526</c:v>
                </c:pt>
                <c:pt idx="22">
                  <c:v>42533</c:v>
                </c:pt>
                <c:pt idx="23">
                  <c:v>42540</c:v>
                </c:pt>
                <c:pt idx="24">
                  <c:v>42547</c:v>
                </c:pt>
                <c:pt idx="25">
                  <c:v>42554</c:v>
                </c:pt>
                <c:pt idx="26">
                  <c:v>42561</c:v>
                </c:pt>
                <c:pt idx="27">
                  <c:v>42568</c:v>
                </c:pt>
                <c:pt idx="28">
                  <c:v>42575</c:v>
                </c:pt>
                <c:pt idx="29">
                  <c:v>42582</c:v>
                </c:pt>
                <c:pt idx="30">
                  <c:v>42589</c:v>
                </c:pt>
                <c:pt idx="31">
                  <c:v>42596</c:v>
                </c:pt>
                <c:pt idx="32">
                  <c:v>42603</c:v>
                </c:pt>
                <c:pt idx="33">
                  <c:v>42610</c:v>
                </c:pt>
                <c:pt idx="34">
                  <c:v>42617</c:v>
                </c:pt>
                <c:pt idx="35">
                  <c:v>42624</c:v>
                </c:pt>
                <c:pt idx="36">
                  <c:v>42631</c:v>
                </c:pt>
                <c:pt idx="37">
                  <c:v>42638</c:v>
                </c:pt>
                <c:pt idx="38">
                  <c:v>42645</c:v>
                </c:pt>
                <c:pt idx="39">
                  <c:v>42652</c:v>
                </c:pt>
                <c:pt idx="40">
                  <c:v>42659</c:v>
                </c:pt>
                <c:pt idx="41">
                  <c:v>42666</c:v>
                </c:pt>
                <c:pt idx="42">
                  <c:v>42673</c:v>
                </c:pt>
                <c:pt idx="43">
                  <c:v>42680</c:v>
                </c:pt>
                <c:pt idx="44">
                  <c:v>42687</c:v>
                </c:pt>
                <c:pt idx="45">
                  <c:v>42694</c:v>
                </c:pt>
                <c:pt idx="46">
                  <c:v>42701</c:v>
                </c:pt>
                <c:pt idx="47">
                  <c:v>42708</c:v>
                </c:pt>
                <c:pt idx="48">
                  <c:v>42715</c:v>
                </c:pt>
                <c:pt idx="49">
                  <c:v>42722</c:v>
                </c:pt>
                <c:pt idx="50">
                  <c:v>42729</c:v>
                </c:pt>
                <c:pt idx="51">
                  <c:v>42736</c:v>
                </c:pt>
                <c:pt idx="52">
                  <c:v>42743</c:v>
                </c:pt>
                <c:pt idx="53">
                  <c:v>42750</c:v>
                </c:pt>
                <c:pt idx="54">
                  <c:v>42757</c:v>
                </c:pt>
                <c:pt idx="55">
                  <c:v>42764</c:v>
                </c:pt>
                <c:pt idx="56">
                  <c:v>42771</c:v>
                </c:pt>
                <c:pt idx="57">
                  <c:v>42778</c:v>
                </c:pt>
                <c:pt idx="58">
                  <c:v>42785</c:v>
                </c:pt>
                <c:pt idx="59">
                  <c:v>42792</c:v>
                </c:pt>
                <c:pt idx="60">
                  <c:v>42799</c:v>
                </c:pt>
                <c:pt idx="61">
                  <c:v>42806</c:v>
                </c:pt>
                <c:pt idx="62">
                  <c:v>42813</c:v>
                </c:pt>
                <c:pt idx="63">
                  <c:v>42820</c:v>
                </c:pt>
                <c:pt idx="64">
                  <c:v>42827</c:v>
                </c:pt>
                <c:pt idx="65">
                  <c:v>42834</c:v>
                </c:pt>
                <c:pt idx="66">
                  <c:v>42841</c:v>
                </c:pt>
                <c:pt idx="67">
                  <c:v>42848</c:v>
                </c:pt>
                <c:pt idx="68">
                  <c:v>42855</c:v>
                </c:pt>
                <c:pt idx="69">
                  <c:v>42862</c:v>
                </c:pt>
                <c:pt idx="70">
                  <c:v>42869</c:v>
                </c:pt>
                <c:pt idx="71">
                  <c:v>42876</c:v>
                </c:pt>
                <c:pt idx="72">
                  <c:v>42883</c:v>
                </c:pt>
                <c:pt idx="73">
                  <c:v>42890</c:v>
                </c:pt>
                <c:pt idx="74">
                  <c:v>42897</c:v>
                </c:pt>
                <c:pt idx="75">
                  <c:v>42904</c:v>
                </c:pt>
                <c:pt idx="76">
                  <c:v>42911</c:v>
                </c:pt>
                <c:pt idx="77">
                  <c:v>42918</c:v>
                </c:pt>
                <c:pt idx="78">
                  <c:v>42925</c:v>
                </c:pt>
                <c:pt idx="79">
                  <c:v>42932</c:v>
                </c:pt>
                <c:pt idx="80">
                  <c:v>42939</c:v>
                </c:pt>
                <c:pt idx="81">
                  <c:v>42946</c:v>
                </c:pt>
                <c:pt idx="82">
                  <c:v>42953</c:v>
                </c:pt>
                <c:pt idx="83">
                  <c:v>42960</c:v>
                </c:pt>
                <c:pt idx="84">
                  <c:v>42967</c:v>
                </c:pt>
                <c:pt idx="85">
                  <c:v>42974</c:v>
                </c:pt>
                <c:pt idx="86">
                  <c:v>42981</c:v>
                </c:pt>
                <c:pt idx="87">
                  <c:v>42988</c:v>
                </c:pt>
                <c:pt idx="88">
                  <c:v>42995</c:v>
                </c:pt>
                <c:pt idx="89">
                  <c:v>43002</c:v>
                </c:pt>
                <c:pt idx="90">
                  <c:v>43009</c:v>
                </c:pt>
                <c:pt idx="91">
                  <c:v>43016</c:v>
                </c:pt>
                <c:pt idx="92">
                  <c:v>43023</c:v>
                </c:pt>
                <c:pt idx="93">
                  <c:v>43030</c:v>
                </c:pt>
                <c:pt idx="94">
                  <c:v>43037</c:v>
                </c:pt>
                <c:pt idx="95">
                  <c:v>43044</c:v>
                </c:pt>
                <c:pt idx="96">
                  <c:v>43051</c:v>
                </c:pt>
                <c:pt idx="97">
                  <c:v>43058</c:v>
                </c:pt>
                <c:pt idx="98">
                  <c:v>43065</c:v>
                </c:pt>
                <c:pt idx="99">
                  <c:v>43072</c:v>
                </c:pt>
                <c:pt idx="100">
                  <c:v>43079</c:v>
                </c:pt>
                <c:pt idx="101">
                  <c:v>43086</c:v>
                </c:pt>
                <c:pt idx="102">
                  <c:v>43093</c:v>
                </c:pt>
                <c:pt idx="103">
                  <c:v>43100</c:v>
                </c:pt>
                <c:pt idx="104">
                  <c:v>43107</c:v>
                </c:pt>
                <c:pt idx="105">
                  <c:v>43114</c:v>
                </c:pt>
                <c:pt idx="106">
                  <c:v>43121</c:v>
                </c:pt>
                <c:pt idx="107">
                  <c:v>43128</c:v>
                </c:pt>
                <c:pt idx="108">
                  <c:v>43135</c:v>
                </c:pt>
                <c:pt idx="109">
                  <c:v>43142</c:v>
                </c:pt>
                <c:pt idx="110">
                  <c:v>43149</c:v>
                </c:pt>
                <c:pt idx="111">
                  <c:v>43156</c:v>
                </c:pt>
                <c:pt idx="112">
                  <c:v>43163</c:v>
                </c:pt>
                <c:pt idx="113">
                  <c:v>43170</c:v>
                </c:pt>
                <c:pt idx="114">
                  <c:v>43177</c:v>
                </c:pt>
                <c:pt idx="115">
                  <c:v>43184</c:v>
                </c:pt>
                <c:pt idx="116">
                  <c:v>43191</c:v>
                </c:pt>
                <c:pt idx="117">
                  <c:v>43198</c:v>
                </c:pt>
                <c:pt idx="118">
                  <c:v>43205</c:v>
                </c:pt>
                <c:pt idx="119">
                  <c:v>43212</c:v>
                </c:pt>
                <c:pt idx="120">
                  <c:v>43219</c:v>
                </c:pt>
              </c:numCache>
            </c:numRef>
          </c:xVal>
          <c:yVal>
            <c:numRef>
              <c:f>'[5]Consumer Awareness 2'!$D$4:$D$124</c:f>
              <c:numCache>
                <c:formatCode>General</c:formatCode>
                <c:ptCount val="121"/>
                <c:pt idx="0">
                  <c:v>81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89</c:v>
                </c:pt>
                <c:pt idx="6">
                  <c:v>87</c:v>
                </c:pt>
                <c:pt idx="7">
                  <c:v>86</c:v>
                </c:pt>
                <c:pt idx="8">
                  <c:v>89</c:v>
                </c:pt>
                <c:pt idx="9">
                  <c:v>89</c:v>
                </c:pt>
                <c:pt idx="10">
                  <c:v>86</c:v>
                </c:pt>
                <c:pt idx="11">
                  <c:v>85</c:v>
                </c:pt>
                <c:pt idx="12">
                  <c:v>85</c:v>
                </c:pt>
                <c:pt idx="13">
                  <c:v>88</c:v>
                </c:pt>
                <c:pt idx="14">
                  <c:v>86</c:v>
                </c:pt>
                <c:pt idx="15">
                  <c:v>85</c:v>
                </c:pt>
                <c:pt idx="16">
                  <c:v>83</c:v>
                </c:pt>
                <c:pt idx="17">
                  <c:v>83</c:v>
                </c:pt>
                <c:pt idx="18">
                  <c:v>85</c:v>
                </c:pt>
                <c:pt idx="19">
                  <c:v>91</c:v>
                </c:pt>
                <c:pt idx="20">
                  <c:v>87</c:v>
                </c:pt>
                <c:pt idx="21">
                  <c:v>83</c:v>
                </c:pt>
                <c:pt idx="22">
                  <c:v>81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82</c:v>
                </c:pt>
                <c:pt idx="28">
                  <c:v>82</c:v>
                </c:pt>
                <c:pt idx="29">
                  <c:v>85</c:v>
                </c:pt>
                <c:pt idx="30">
                  <c:v>82</c:v>
                </c:pt>
                <c:pt idx="31">
                  <c:v>76</c:v>
                </c:pt>
                <c:pt idx="32">
                  <c:v>81</c:v>
                </c:pt>
                <c:pt idx="33">
                  <c:v>81</c:v>
                </c:pt>
                <c:pt idx="34">
                  <c:v>90</c:v>
                </c:pt>
                <c:pt idx="35">
                  <c:v>85</c:v>
                </c:pt>
                <c:pt idx="36">
                  <c:v>81</c:v>
                </c:pt>
                <c:pt idx="37">
                  <c:v>82</c:v>
                </c:pt>
                <c:pt idx="38">
                  <c:v>80</c:v>
                </c:pt>
                <c:pt idx="39">
                  <c:v>82</c:v>
                </c:pt>
                <c:pt idx="40">
                  <c:v>78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74</c:v>
                </c:pt>
                <c:pt idx="46">
                  <c:v>73</c:v>
                </c:pt>
                <c:pt idx="47">
                  <c:v>70</c:v>
                </c:pt>
                <c:pt idx="48">
                  <c:v>73</c:v>
                </c:pt>
                <c:pt idx="49">
                  <c:v>75</c:v>
                </c:pt>
                <c:pt idx="50">
                  <c:v>70</c:v>
                </c:pt>
                <c:pt idx="51">
                  <c:v>77</c:v>
                </c:pt>
                <c:pt idx="52">
                  <c:v>79</c:v>
                </c:pt>
                <c:pt idx="53">
                  <c:v>81</c:v>
                </c:pt>
                <c:pt idx="54">
                  <c:v>84</c:v>
                </c:pt>
                <c:pt idx="55">
                  <c:v>82</c:v>
                </c:pt>
                <c:pt idx="56">
                  <c:v>84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89</c:v>
                </c:pt>
                <c:pt idx="61">
                  <c:v>86</c:v>
                </c:pt>
                <c:pt idx="62">
                  <c:v>84</c:v>
                </c:pt>
                <c:pt idx="63">
                  <c:v>86</c:v>
                </c:pt>
                <c:pt idx="64">
                  <c:v>82</c:v>
                </c:pt>
                <c:pt idx="65">
                  <c:v>85</c:v>
                </c:pt>
                <c:pt idx="66">
                  <c:v>85</c:v>
                </c:pt>
                <c:pt idx="67">
                  <c:v>80</c:v>
                </c:pt>
                <c:pt idx="68">
                  <c:v>80</c:v>
                </c:pt>
                <c:pt idx="69">
                  <c:v>82</c:v>
                </c:pt>
                <c:pt idx="70">
                  <c:v>81</c:v>
                </c:pt>
                <c:pt idx="71">
                  <c:v>86</c:v>
                </c:pt>
                <c:pt idx="72">
                  <c:v>83</c:v>
                </c:pt>
                <c:pt idx="73">
                  <c:v>73</c:v>
                </c:pt>
                <c:pt idx="74">
                  <c:v>77</c:v>
                </c:pt>
                <c:pt idx="75">
                  <c:v>83</c:v>
                </c:pt>
                <c:pt idx="76">
                  <c:v>83</c:v>
                </c:pt>
                <c:pt idx="77">
                  <c:v>81</c:v>
                </c:pt>
                <c:pt idx="78">
                  <c:v>83</c:v>
                </c:pt>
                <c:pt idx="79">
                  <c:v>80</c:v>
                </c:pt>
                <c:pt idx="80">
                  <c:v>84</c:v>
                </c:pt>
                <c:pt idx="81">
                  <c:v>79</c:v>
                </c:pt>
                <c:pt idx="82">
                  <c:v>81</c:v>
                </c:pt>
                <c:pt idx="83">
                  <c:v>80</c:v>
                </c:pt>
                <c:pt idx="84">
                  <c:v>83</c:v>
                </c:pt>
                <c:pt idx="85">
                  <c:v>79</c:v>
                </c:pt>
                <c:pt idx="86">
                  <c:v>82</c:v>
                </c:pt>
                <c:pt idx="87">
                  <c:v>84</c:v>
                </c:pt>
                <c:pt idx="88">
                  <c:v>84</c:v>
                </c:pt>
                <c:pt idx="89">
                  <c:v>77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74</c:v>
                </c:pt>
                <c:pt idx="94">
                  <c:v>76</c:v>
                </c:pt>
                <c:pt idx="95">
                  <c:v>73</c:v>
                </c:pt>
                <c:pt idx="96">
                  <c:v>74</c:v>
                </c:pt>
                <c:pt idx="97">
                  <c:v>68</c:v>
                </c:pt>
                <c:pt idx="98">
                  <c:v>70</c:v>
                </c:pt>
                <c:pt idx="99">
                  <c:v>67</c:v>
                </c:pt>
                <c:pt idx="100">
                  <c:v>67</c:v>
                </c:pt>
                <c:pt idx="101">
                  <c:v>67</c:v>
                </c:pt>
                <c:pt idx="102">
                  <c:v>66</c:v>
                </c:pt>
                <c:pt idx="103">
                  <c:v>71</c:v>
                </c:pt>
                <c:pt idx="104">
                  <c:v>77</c:v>
                </c:pt>
                <c:pt idx="105">
                  <c:v>79</c:v>
                </c:pt>
                <c:pt idx="106">
                  <c:v>81</c:v>
                </c:pt>
                <c:pt idx="107">
                  <c:v>80</c:v>
                </c:pt>
                <c:pt idx="108">
                  <c:v>83</c:v>
                </c:pt>
                <c:pt idx="109">
                  <c:v>81</c:v>
                </c:pt>
                <c:pt idx="110">
                  <c:v>85</c:v>
                </c:pt>
                <c:pt idx="111">
                  <c:v>78</c:v>
                </c:pt>
                <c:pt idx="112">
                  <c:v>86</c:v>
                </c:pt>
                <c:pt idx="113">
                  <c:v>87</c:v>
                </c:pt>
                <c:pt idx="114">
                  <c:v>88</c:v>
                </c:pt>
                <c:pt idx="115">
                  <c:v>88</c:v>
                </c:pt>
                <c:pt idx="116">
                  <c:v>83</c:v>
                </c:pt>
                <c:pt idx="117">
                  <c:v>82</c:v>
                </c:pt>
                <c:pt idx="118">
                  <c:v>81</c:v>
                </c:pt>
                <c:pt idx="119">
                  <c:v>79</c:v>
                </c:pt>
                <c:pt idx="120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BA-48BF-9DD5-D51A286A1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916568"/>
        <c:axId val="861912960"/>
      </c:scatterChart>
      <c:valAx>
        <c:axId val="861916568"/>
        <c:scaling>
          <c:orientation val="minMax"/>
          <c:max val="43230"/>
          <c:min val="424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layout>
            <c:manualLayout>
              <c:xMode val="edge"/>
              <c:yMode val="edge"/>
              <c:x val="0.51712529699373611"/>
              <c:y val="0.9354080918776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m\ 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12960"/>
        <c:crosses val="autoZero"/>
        <c:crossBetween val="midCat"/>
        <c:majorUnit val="130"/>
        <c:minorUnit val="10"/>
      </c:valAx>
      <c:valAx>
        <c:axId val="8619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Engagement </a:t>
                </a:r>
              </a:p>
            </c:rich>
          </c:tx>
          <c:layout>
            <c:manualLayout>
              <c:xMode val="edge"/>
              <c:yMode val="edge"/>
              <c:x val="9.2596834486598258E-3"/>
              <c:y val="0.42106481938815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16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Excel Forcasted GDP UK 2019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096173582047644E-2"/>
          <c:y val="0.23589835361488906"/>
          <c:w val="0.93565370377298918"/>
          <c:h val="0.55574386090101435"/>
        </c:manualLayout>
      </c:layout>
      <c:lineChart>
        <c:grouping val="standard"/>
        <c:varyColors val="0"/>
        <c:ser>
          <c:idx val="0"/>
          <c:order val="0"/>
          <c:tx>
            <c:strRef>
              <c:f>'[1]GDP Forcast Data'!$C$1</c:f>
              <c:strCache>
                <c:ptCount val="1"/>
                <c:pt idx="0">
                  <c:v>GDP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'[1]GDP Forcast Data'!$C$2:$C$24</c:f>
              <c:numCache>
                <c:formatCode>General</c:formatCode>
                <c:ptCount val="23"/>
                <c:pt idx="0">
                  <c:v>455814</c:v>
                </c:pt>
                <c:pt idx="1">
                  <c:v>459702</c:v>
                </c:pt>
                <c:pt idx="2">
                  <c:v>463201</c:v>
                </c:pt>
                <c:pt idx="3">
                  <c:v>466727</c:v>
                </c:pt>
                <c:pt idx="4">
                  <c:v>468326</c:v>
                </c:pt>
                <c:pt idx="5">
                  <c:v>471018</c:v>
                </c:pt>
                <c:pt idx="6">
                  <c:v>472980</c:v>
                </c:pt>
                <c:pt idx="7">
                  <c:v>476413</c:v>
                </c:pt>
                <c:pt idx="8">
                  <c:v>477421</c:v>
                </c:pt>
                <c:pt idx="9">
                  <c:v>479693</c:v>
                </c:pt>
                <c:pt idx="10">
                  <c:v>482288</c:v>
                </c:pt>
                <c:pt idx="11">
                  <c:v>485897</c:v>
                </c:pt>
                <c:pt idx="12">
                  <c:v>487422</c:v>
                </c:pt>
                <c:pt idx="13">
                  <c:v>488624</c:v>
                </c:pt>
                <c:pt idx="14">
                  <c:v>490876</c:v>
                </c:pt>
                <c:pt idx="15">
                  <c:v>492785</c:v>
                </c:pt>
                <c:pt idx="16">
                  <c:v>493278</c:v>
                </c:pt>
                <c:pt idx="17">
                  <c:v>495251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5-4CFB-B545-4FA3D33FDC08}"/>
            </c:ext>
          </c:extLst>
        </c:ser>
        <c:ser>
          <c:idx val="1"/>
          <c:order val="1"/>
          <c:tx>
            <c:strRef>
              <c:f>'[1]GDP Forcast Data'!$D$1</c:f>
              <c:strCache>
                <c:ptCount val="1"/>
                <c:pt idx="0">
                  <c:v>Forecast(GDP)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'[1]GDP Forcast Data'!$B$2:$B$24</c:f>
              <c:numCache>
                <c:formatCode>General</c:formatCode>
                <c:ptCount val="23"/>
                <c:pt idx="0">
                  <c:v>41640</c:v>
                </c:pt>
                <c:pt idx="1">
                  <c:v>41730</c:v>
                </c:pt>
                <c:pt idx="2">
                  <c:v>41821</c:v>
                </c:pt>
                <c:pt idx="3">
                  <c:v>41913</c:v>
                </c:pt>
                <c:pt idx="4">
                  <c:v>42005</c:v>
                </c:pt>
                <c:pt idx="5">
                  <c:v>42095</c:v>
                </c:pt>
                <c:pt idx="6">
                  <c:v>42186</c:v>
                </c:pt>
                <c:pt idx="7">
                  <c:v>42278</c:v>
                </c:pt>
                <c:pt idx="8">
                  <c:v>42370</c:v>
                </c:pt>
                <c:pt idx="9">
                  <c:v>42461</c:v>
                </c:pt>
                <c:pt idx="10">
                  <c:v>42552</c:v>
                </c:pt>
                <c:pt idx="11">
                  <c:v>42644</c:v>
                </c:pt>
                <c:pt idx="12">
                  <c:v>42736</c:v>
                </c:pt>
                <c:pt idx="13">
                  <c:v>42826</c:v>
                </c:pt>
                <c:pt idx="14">
                  <c:v>42917</c:v>
                </c:pt>
                <c:pt idx="15">
                  <c:v>43009</c:v>
                </c:pt>
                <c:pt idx="16">
                  <c:v>43101</c:v>
                </c:pt>
                <c:pt idx="17">
                  <c:v>43191</c:v>
                </c:pt>
                <c:pt idx="18">
                  <c:v>43282</c:v>
                </c:pt>
                <c:pt idx="19">
                  <c:v>43374</c:v>
                </c:pt>
                <c:pt idx="20">
                  <c:v>43466</c:v>
                </c:pt>
                <c:pt idx="21">
                  <c:v>43556</c:v>
                </c:pt>
                <c:pt idx="22">
                  <c:v>43647</c:v>
                </c:pt>
              </c:numCache>
            </c:numRef>
          </c:cat>
          <c:val>
            <c:numRef>
              <c:f>'[1]GDP Forcast Data'!$D$2:$D$24</c:f>
              <c:numCache>
                <c:formatCode>General</c:formatCode>
                <c:ptCount val="23"/>
                <c:pt idx="17">
                  <c:v>495251</c:v>
                </c:pt>
                <c:pt idx="18">
                  <c:v>496837.24474042846</c:v>
                </c:pt>
                <c:pt idx="19">
                  <c:v>498261.09993204003</c:v>
                </c:pt>
                <c:pt idx="20">
                  <c:v>499684.9551236516</c:v>
                </c:pt>
                <c:pt idx="21">
                  <c:v>501108.81031526322</c:v>
                </c:pt>
                <c:pt idx="22">
                  <c:v>502532.66550687479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5-4CFB-B545-4FA3D33FDC08}"/>
            </c:ext>
          </c:extLst>
        </c:ser>
        <c:ser>
          <c:idx val="2"/>
          <c:order val="2"/>
          <c:tx>
            <c:strRef>
              <c:f>'[1]GDP Forcast Data'!$E$1</c:f>
              <c:strCache>
                <c:ptCount val="1"/>
                <c:pt idx="0">
                  <c:v>Lower Confidence Bound(GDP)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'[1]GDP Forcast Data'!$B$2:$B$24</c:f>
              <c:numCache>
                <c:formatCode>General</c:formatCode>
                <c:ptCount val="23"/>
                <c:pt idx="0">
                  <c:v>41640</c:v>
                </c:pt>
                <c:pt idx="1">
                  <c:v>41730</c:v>
                </c:pt>
                <c:pt idx="2">
                  <c:v>41821</c:v>
                </c:pt>
                <c:pt idx="3">
                  <c:v>41913</c:v>
                </c:pt>
                <c:pt idx="4">
                  <c:v>42005</c:v>
                </c:pt>
                <c:pt idx="5">
                  <c:v>42095</c:v>
                </c:pt>
                <c:pt idx="6">
                  <c:v>42186</c:v>
                </c:pt>
                <c:pt idx="7">
                  <c:v>42278</c:v>
                </c:pt>
                <c:pt idx="8">
                  <c:v>42370</c:v>
                </c:pt>
                <c:pt idx="9">
                  <c:v>42461</c:v>
                </c:pt>
                <c:pt idx="10">
                  <c:v>42552</c:v>
                </c:pt>
                <c:pt idx="11">
                  <c:v>42644</c:v>
                </c:pt>
                <c:pt idx="12">
                  <c:v>42736</c:v>
                </c:pt>
                <c:pt idx="13">
                  <c:v>42826</c:v>
                </c:pt>
                <c:pt idx="14">
                  <c:v>42917</c:v>
                </c:pt>
                <c:pt idx="15">
                  <c:v>43009</c:v>
                </c:pt>
                <c:pt idx="16">
                  <c:v>43101</c:v>
                </c:pt>
                <c:pt idx="17">
                  <c:v>43191</c:v>
                </c:pt>
                <c:pt idx="18">
                  <c:v>43282</c:v>
                </c:pt>
                <c:pt idx="19">
                  <c:v>43374</c:v>
                </c:pt>
                <c:pt idx="20">
                  <c:v>43466</c:v>
                </c:pt>
                <c:pt idx="21">
                  <c:v>43556</c:v>
                </c:pt>
                <c:pt idx="22">
                  <c:v>43647</c:v>
                </c:pt>
              </c:numCache>
            </c:numRef>
          </c:cat>
          <c:val>
            <c:numRef>
              <c:f>'[1]GDP Forcast Data'!$E$2:$E$24</c:f>
              <c:numCache>
                <c:formatCode>General</c:formatCode>
                <c:ptCount val="23"/>
                <c:pt idx="17">
                  <c:v>495251</c:v>
                </c:pt>
                <c:pt idx="18">
                  <c:v>494707.54366738151</c:v>
                </c:pt>
                <c:pt idx="19">
                  <c:v>495598.97359073133</c:v>
                </c:pt>
                <c:pt idx="20">
                  <c:v>496275.76998382318</c:v>
                </c:pt>
                <c:pt idx="21">
                  <c:v>496783.36698830628</c:v>
                </c:pt>
                <c:pt idx="22">
                  <c:v>497155.43388075661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65-4CFB-B545-4FA3D33FDC08}"/>
            </c:ext>
          </c:extLst>
        </c:ser>
        <c:ser>
          <c:idx val="3"/>
          <c:order val="3"/>
          <c:tx>
            <c:strRef>
              <c:f>'[1]GDP Forcast Data'!$F$1</c:f>
              <c:strCache>
                <c:ptCount val="1"/>
                <c:pt idx="0">
                  <c:v>Upper Confidence Bound(GDP)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'[1]GDP Forcast Data'!$B$2:$B$24</c:f>
              <c:numCache>
                <c:formatCode>General</c:formatCode>
                <c:ptCount val="23"/>
                <c:pt idx="0">
                  <c:v>41640</c:v>
                </c:pt>
                <c:pt idx="1">
                  <c:v>41730</c:v>
                </c:pt>
                <c:pt idx="2">
                  <c:v>41821</c:v>
                </c:pt>
                <c:pt idx="3">
                  <c:v>41913</c:v>
                </c:pt>
                <c:pt idx="4">
                  <c:v>42005</c:v>
                </c:pt>
                <c:pt idx="5">
                  <c:v>42095</c:v>
                </c:pt>
                <c:pt idx="6">
                  <c:v>42186</c:v>
                </c:pt>
                <c:pt idx="7">
                  <c:v>42278</c:v>
                </c:pt>
                <c:pt idx="8">
                  <c:v>42370</c:v>
                </c:pt>
                <c:pt idx="9">
                  <c:v>42461</c:v>
                </c:pt>
                <c:pt idx="10">
                  <c:v>42552</c:v>
                </c:pt>
                <c:pt idx="11">
                  <c:v>42644</c:v>
                </c:pt>
                <c:pt idx="12">
                  <c:v>42736</c:v>
                </c:pt>
                <c:pt idx="13">
                  <c:v>42826</c:v>
                </c:pt>
                <c:pt idx="14">
                  <c:v>42917</c:v>
                </c:pt>
                <c:pt idx="15">
                  <c:v>43009</c:v>
                </c:pt>
                <c:pt idx="16">
                  <c:v>43101</c:v>
                </c:pt>
                <c:pt idx="17">
                  <c:v>43191</c:v>
                </c:pt>
                <c:pt idx="18">
                  <c:v>43282</c:v>
                </c:pt>
                <c:pt idx="19">
                  <c:v>43374</c:v>
                </c:pt>
                <c:pt idx="20">
                  <c:v>43466</c:v>
                </c:pt>
                <c:pt idx="21">
                  <c:v>43556</c:v>
                </c:pt>
                <c:pt idx="22">
                  <c:v>43647</c:v>
                </c:pt>
              </c:numCache>
            </c:numRef>
          </c:cat>
          <c:val>
            <c:numRef>
              <c:f>'[1]GDP Forcast Data'!$F$2:$F$24</c:f>
              <c:numCache>
                <c:formatCode>General</c:formatCode>
                <c:ptCount val="23"/>
                <c:pt idx="17">
                  <c:v>495251</c:v>
                </c:pt>
                <c:pt idx="18">
                  <c:v>498966.94581347541</c:v>
                </c:pt>
                <c:pt idx="19">
                  <c:v>500923.22627334873</c:v>
                </c:pt>
                <c:pt idx="20">
                  <c:v>503094.14026348002</c:v>
                </c:pt>
                <c:pt idx="21">
                  <c:v>505434.25364222017</c:v>
                </c:pt>
                <c:pt idx="22">
                  <c:v>507909.89713299298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65-4CFB-B545-4FA3D33FD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994264"/>
        <c:axId val="574001152"/>
      </c:lineChart>
      <c:catAx>
        <c:axId val="573994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Yearly</a:t>
                </a:r>
                <a:r>
                  <a:rPr lang="en-GB" baseline="0"/>
                  <a:t> Quarters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01152"/>
        <c:crosses val="autoZero"/>
        <c:auto val="1"/>
        <c:lblAlgn val="ctr"/>
        <c:lblOffset val="100"/>
        <c:noMultiLvlLbl val="0"/>
      </c:catAx>
      <c:valAx>
        <c:axId val="574001152"/>
        <c:scaling>
          <c:orientation val="minMax"/>
          <c:min val="4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(£/Million)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9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304800</xdr:colOff>
      <xdr:row>21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18</xdr:col>
      <xdr:colOff>38099</xdr:colOff>
      <xdr:row>43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17</xdr:col>
      <xdr:colOff>552450</xdr:colOff>
      <xdr:row>71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17</xdr:col>
      <xdr:colOff>519113</xdr:colOff>
      <xdr:row>95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17</xdr:col>
      <xdr:colOff>519113</xdr:colOff>
      <xdr:row>119</xdr:row>
      <xdr:rowOff>104775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12</xdr:col>
      <xdr:colOff>100012</xdr:colOff>
      <xdr:row>143</xdr:row>
      <xdr:rowOff>66675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11</xdr:col>
      <xdr:colOff>530000</xdr:colOff>
      <xdr:row>166</xdr:row>
      <xdr:rowOff>175531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11</xdr:col>
      <xdr:colOff>190500</xdr:colOff>
      <xdr:row>191</xdr:row>
      <xdr:rowOff>161926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25</xdr:col>
      <xdr:colOff>466724</xdr:colOff>
      <xdr:row>19</xdr:row>
      <xdr:rowOff>180976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10</xdr:col>
      <xdr:colOff>217950</xdr:colOff>
      <xdr:row>46</xdr:row>
      <xdr:rowOff>150000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48</xdr:row>
      <xdr:rowOff>0</xdr:rowOff>
    </xdr:from>
    <xdr:to>
      <xdr:col>10</xdr:col>
      <xdr:colOff>180974</xdr:colOff>
      <xdr:row>68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10</xdr:col>
      <xdr:colOff>217950</xdr:colOff>
      <xdr:row>90</xdr:row>
      <xdr:rowOff>150000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355981</xdr:colOff>
      <xdr:row>25</xdr:row>
      <xdr:rowOff>9522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13</xdr:col>
      <xdr:colOff>921809</xdr:colOff>
      <xdr:row>62</xdr:row>
      <xdr:rowOff>91018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13</xdr:col>
      <xdr:colOff>1276351</xdr:colOff>
      <xdr:row>99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11</xdr:col>
      <xdr:colOff>309563</xdr:colOff>
      <xdr:row>122</xdr:row>
      <xdr:rowOff>85726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LR%20Project%2014.11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re%20and%20Sales%20Comparison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ubrick\market%20shar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berRigg/AppData/Local/Microsoft/Windows/INetCache/Content.Outlook/TPXQL157/Electric%20Vehicle%20as%20a%20%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berRigg/AppData/Local/Microsoft/Windows/INetCache/Content.Outlook/TPXQL157/Consumer%20Awareness%202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Copy%20of%20JLR%20Project%20Combined%20(Recovered)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  <sheetName val="Car Sector"/>
      <sheetName val="Jaguar Q1-Q2"/>
      <sheetName val="Graphs"/>
      <sheetName val="GDP Forcast"/>
      <sheetName val="GDP Forcast Data"/>
      <sheetName val="GDP Lower Confidence"/>
      <sheetName val="GDP Upper Confidence"/>
      <sheetName val="GDP Average"/>
      <sheetName val="GDP - Fully Predicted"/>
      <sheetName val="GDP - Incl. Real Data "/>
    </sheetNames>
    <sheetDataSet>
      <sheetData sheetId="0">
        <row r="7">
          <cell r="F7" t="str">
            <v>Petrol Cost UK (p/L)</v>
          </cell>
          <cell r="G7" t="str">
            <v>Diesel Cost UK (p/L)</v>
          </cell>
          <cell r="K7" t="str">
            <v>BEV Registration Percentage UK</v>
          </cell>
        </row>
        <row r="8">
          <cell r="B8">
            <v>42644</v>
          </cell>
          <cell r="F8">
            <v>115.1</v>
          </cell>
          <cell r="G8">
            <v>116.9</v>
          </cell>
          <cell r="K8">
            <v>0.21868478309133699</v>
          </cell>
        </row>
        <row r="9">
          <cell r="B9">
            <v>42675</v>
          </cell>
          <cell r="F9">
            <v>116.6</v>
          </cell>
          <cell r="G9">
            <v>118.4</v>
          </cell>
          <cell r="K9">
            <v>0.32862396184702963</v>
          </cell>
        </row>
        <row r="10">
          <cell r="B10">
            <v>42705</v>
          </cell>
          <cell r="F10">
            <v>115.1</v>
          </cell>
          <cell r="G10">
            <v>117.5</v>
          </cell>
          <cell r="K10">
            <v>0.65048140117513564</v>
          </cell>
        </row>
        <row r="11">
          <cell r="B11">
            <v>42736</v>
          </cell>
          <cell r="F11">
            <v>119.5</v>
          </cell>
          <cell r="G11">
            <v>122</v>
          </cell>
          <cell r="K11">
            <v>0.57858435874521663</v>
          </cell>
        </row>
        <row r="12">
          <cell r="B12">
            <v>42767</v>
          </cell>
          <cell r="F12">
            <v>120.1</v>
          </cell>
          <cell r="G12">
            <v>122.3</v>
          </cell>
          <cell r="K12">
            <v>0.58112254105757088</v>
          </cell>
        </row>
        <row r="13">
          <cell r="B13">
            <v>42795</v>
          </cell>
          <cell r="F13">
            <v>119.7</v>
          </cell>
          <cell r="G13">
            <v>121.8</v>
          </cell>
          <cell r="K13">
            <v>0.55856185881419862</v>
          </cell>
        </row>
        <row r="14">
          <cell r="B14">
            <v>42826</v>
          </cell>
          <cell r="F14">
            <v>118.7</v>
          </cell>
          <cell r="G14">
            <v>120.5</v>
          </cell>
          <cell r="K14">
            <v>0.43925405718193533</v>
          </cell>
        </row>
        <row r="15">
          <cell r="B15">
            <v>42856</v>
          </cell>
          <cell r="F15">
            <v>116.3</v>
          </cell>
          <cell r="G15">
            <v>117.4</v>
          </cell>
          <cell r="K15">
            <v>0.49714116983867074</v>
          </cell>
        </row>
        <row r="16">
          <cell r="B16">
            <v>42887</v>
          </cell>
          <cell r="F16">
            <v>116.4</v>
          </cell>
          <cell r="G16">
            <v>117.4</v>
          </cell>
          <cell r="K16">
            <v>0.60216714451189957</v>
          </cell>
        </row>
        <row r="17">
          <cell r="B17">
            <v>42917</v>
          </cell>
          <cell r="F17">
            <v>114.7</v>
          </cell>
          <cell r="G17">
            <v>115.4</v>
          </cell>
          <cell r="K17">
            <v>0.53087402853139254</v>
          </cell>
        </row>
        <row r="18">
          <cell r="B18">
            <v>42948</v>
          </cell>
          <cell r="F18">
            <v>116.5</v>
          </cell>
          <cell r="G18">
            <v>117.4</v>
          </cell>
          <cell r="K18">
            <v>0.62268618447732293</v>
          </cell>
        </row>
        <row r="19">
          <cell r="B19">
            <v>42979</v>
          </cell>
          <cell r="F19">
            <v>119.8</v>
          </cell>
          <cell r="G19">
            <v>120.5</v>
          </cell>
          <cell r="K19">
            <v>0.49205716028814794</v>
          </cell>
        </row>
        <row r="20">
          <cell r="B20">
            <v>43009</v>
          </cell>
          <cell r="F20">
            <v>118</v>
          </cell>
          <cell r="G20">
            <v>120.3</v>
          </cell>
          <cell r="K20">
            <v>0.42480024274299583</v>
          </cell>
        </row>
        <row r="21">
          <cell r="B21">
            <v>43040</v>
          </cell>
          <cell r="F21">
            <v>120.2</v>
          </cell>
          <cell r="G21">
            <v>122.6</v>
          </cell>
          <cell r="K21">
            <v>0.50996386227306922</v>
          </cell>
        </row>
        <row r="22">
          <cell r="B22">
            <v>43070</v>
          </cell>
          <cell r="F22">
            <v>120.7</v>
          </cell>
          <cell r="G22">
            <v>123.2</v>
          </cell>
          <cell r="K22">
            <v>0.63224308566106791</v>
          </cell>
        </row>
        <row r="23">
          <cell r="B23">
            <v>43101</v>
          </cell>
          <cell r="F23">
            <v>121.7</v>
          </cell>
          <cell r="G23">
            <v>124.4</v>
          </cell>
          <cell r="K23">
            <v>0.38810622497937231</v>
          </cell>
        </row>
        <row r="24">
          <cell r="B24">
            <v>43132</v>
          </cell>
          <cell r="F24">
            <v>121.9</v>
          </cell>
          <cell r="G24">
            <v>124.4</v>
          </cell>
          <cell r="K24">
            <v>0.43932924942763446</v>
          </cell>
        </row>
        <row r="25">
          <cell r="B25">
            <v>43160</v>
          </cell>
          <cell r="F25">
            <v>119.7</v>
          </cell>
          <cell r="G25">
            <v>122.6</v>
          </cell>
          <cell r="K25">
            <v>0.61256905640318182</v>
          </cell>
        </row>
        <row r="26">
          <cell r="B26">
            <v>43191</v>
          </cell>
          <cell r="F26">
            <v>121.4</v>
          </cell>
          <cell r="G26">
            <v>124.2</v>
          </cell>
          <cell r="K26">
            <v>0.55326929146988579</v>
          </cell>
        </row>
        <row r="27">
          <cell r="B27">
            <v>43221</v>
          </cell>
          <cell r="F27">
            <v>125.5</v>
          </cell>
          <cell r="G27">
            <v>128.30000000000001</v>
          </cell>
          <cell r="K27">
            <v>0.57046753422026586</v>
          </cell>
        </row>
        <row r="28">
          <cell r="B28">
            <v>43252</v>
          </cell>
          <cell r="F28">
            <v>128.80000000000001</v>
          </cell>
          <cell r="G28">
            <v>131.69999999999999</v>
          </cell>
          <cell r="K28">
            <v>0.64653429526059292</v>
          </cell>
        </row>
        <row r="29">
          <cell r="B29">
            <v>43282</v>
          </cell>
          <cell r="F29">
            <v>128.4</v>
          </cell>
          <cell r="G29">
            <v>131.6</v>
          </cell>
          <cell r="K29">
            <v>0.53752943904135497</v>
          </cell>
        </row>
        <row r="30">
          <cell r="B30">
            <v>43313</v>
          </cell>
          <cell r="F30">
            <v>129.5</v>
          </cell>
          <cell r="G30">
            <v>132.30000000000001</v>
          </cell>
          <cell r="K30">
            <v>0.70036346632091317</v>
          </cell>
        </row>
        <row r="31">
          <cell r="B31">
            <v>43344</v>
          </cell>
          <cell r="F31">
            <v>131.30000000000001</v>
          </cell>
          <cell r="G31">
            <v>134.4</v>
          </cell>
          <cell r="K31">
            <v>0.67584717000064931</v>
          </cell>
        </row>
        <row r="32">
          <cell r="B32">
            <v>43374</v>
          </cell>
          <cell r="F32">
            <v>131.6</v>
          </cell>
          <cell r="G32">
            <v>136.69999999999999</v>
          </cell>
          <cell r="K32">
            <v>0.81771365698995435</v>
          </cell>
        </row>
      </sheetData>
      <sheetData sheetId="1">
        <row r="7">
          <cell r="C7" t="str">
            <v>UK Real net national disposable income per capita</v>
          </cell>
          <cell r="D7" t="str">
            <v>GDP UK</v>
          </cell>
          <cell r="E7" t="str">
            <v>Inflation Rate UK</v>
          </cell>
          <cell r="F7" t="str">
            <v>Petrol Cost (p/L)</v>
          </cell>
          <cell r="G7" t="str">
            <v>Diesel Cost (p/L)</v>
          </cell>
          <cell r="J7" t="str">
            <v>Tesla Model X 75D</v>
          </cell>
          <cell r="K7" t="str">
            <v>Column1</v>
          </cell>
          <cell r="L7" t="str">
            <v>Tesla model X P100D</v>
          </cell>
          <cell r="M7" t="str">
            <v>Ipace</v>
          </cell>
          <cell r="N7" t="str">
            <v>BMW i3 120 Ah</v>
          </cell>
        </row>
        <row r="8">
          <cell r="B8" t="str">
            <v>2016/4</v>
          </cell>
          <cell r="C8">
            <v>6430</v>
          </cell>
          <cell r="D8">
            <v>485897</v>
          </cell>
          <cell r="E8">
            <v>1.2</v>
          </cell>
          <cell r="F8">
            <v>115.6</v>
          </cell>
          <cell r="G8">
            <v>117.6</v>
          </cell>
          <cell r="J8">
            <v>2</v>
          </cell>
          <cell r="K8">
            <v>2</v>
          </cell>
          <cell r="L8">
            <v>8</v>
          </cell>
          <cell r="N8">
            <v>1660</v>
          </cell>
        </row>
        <row r="9">
          <cell r="B9" t="str">
            <v>2017/1</v>
          </cell>
          <cell r="C9">
            <v>6499</v>
          </cell>
          <cell r="D9">
            <v>487422</v>
          </cell>
          <cell r="E9">
            <v>2.1</v>
          </cell>
          <cell r="F9">
            <v>119.8</v>
          </cell>
          <cell r="G9">
            <v>122</v>
          </cell>
          <cell r="J9">
            <v>96</v>
          </cell>
          <cell r="K9">
            <v>96</v>
          </cell>
          <cell r="L9">
            <v>120</v>
          </cell>
          <cell r="N9">
            <v>1895</v>
          </cell>
        </row>
        <row r="10">
          <cell r="B10" t="str">
            <v>2017/2</v>
          </cell>
          <cell r="C10">
            <v>6398</v>
          </cell>
          <cell r="D10">
            <v>488624</v>
          </cell>
          <cell r="E10">
            <v>2.8</v>
          </cell>
          <cell r="F10">
            <v>117.1</v>
          </cell>
          <cell r="G10">
            <v>118.4</v>
          </cell>
          <cell r="J10">
            <v>184</v>
          </cell>
          <cell r="K10">
            <v>88</v>
          </cell>
          <cell r="L10">
            <v>161</v>
          </cell>
          <cell r="N10">
            <v>2133</v>
          </cell>
        </row>
        <row r="11">
          <cell r="B11" t="str">
            <v>2017/3</v>
          </cell>
          <cell r="C11">
            <v>6446</v>
          </cell>
          <cell r="D11">
            <v>490876</v>
          </cell>
          <cell r="E11">
            <v>2.8</v>
          </cell>
          <cell r="F11">
            <v>117</v>
          </cell>
          <cell r="G11">
            <v>117.8</v>
          </cell>
          <cell r="J11">
            <v>363</v>
          </cell>
          <cell r="K11">
            <v>179</v>
          </cell>
          <cell r="L11">
            <v>205</v>
          </cell>
          <cell r="N11">
            <v>2309</v>
          </cell>
        </row>
        <row r="12">
          <cell r="B12" t="str">
            <v>2017/4</v>
          </cell>
          <cell r="C12">
            <v>6433</v>
          </cell>
          <cell r="D12">
            <v>492785</v>
          </cell>
          <cell r="E12">
            <v>3</v>
          </cell>
          <cell r="F12">
            <v>119.6</v>
          </cell>
          <cell r="G12">
            <v>122</v>
          </cell>
          <cell r="J12">
            <v>534</v>
          </cell>
          <cell r="K12">
            <v>171</v>
          </cell>
          <cell r="L12">
            <v>246</v>
          </cell>
          <cell r="N12">
            <v>2572</v>
          </cell>
        </row>
        <row r="13">
          <cell r="B13" t="str">
            <v>2018/1</v>
          </cell>
          <cell r="C13">
            <v>6489</v>
          </cell>
          <cell r="D13">
            <v>493278</v>
          </cell>
          <cell r="E13">
            <v>2.7</v>
          </cell>
          <cell r="F13">
            <v>121.1</v>
          </cell>
          <cell r="G13">
            <v>123.8</v>
          </cell>
          <cell r="J13">
            <v>671</v>
          </cell>
          <cell r="K13">
            <v>671</v>
          </cell>
          <cell r="L13">
            <v>274</v>
          </cell>
          <cell r="N13">
            <v>2681</v>
          </cell>
        </row>
        <row r="14">
          <cell r="B14" t="str">
            <v>2018/2</v>
          </cell>
          <cell r="C14">
            <v>6478</v>
          </cell>
          <cell r="D14">
            <v>495251</v>
          </cell>
          <cell r="E14">
            <v>2.4</v>
          </cell>
          <cell r="F14">
            <v>125.2</v>
          </cell>
          <cell r="G14">
            <v>128.1</v>
          </cell>
          <cell r="J14">
            <v>785</v>
          </cell>
          <cell r="K14">
            <v>114</v>
          </cell>
          <cell r="L14">
            <v>301</v>
          </cell>
          <cell r="M14">
            <v>46</v>
          </cell>
          <cell r="N14">
            <v>2779</v>
          </cell>
        </row>
      </sheetData>
      <sheetData sheetId="2" refreshError="1"/>
      <sheetData sheetId="3" refreshError="1"/>
      <sheetData sheetId="4" refreshError="1"/>
      <sheetData sheetId="5">
        <row r="1">
          <cell r="C1" t="str">
            <v>GDP</v>
          </cell>
          <cell r="D1" t="str">
            <v>Forecast(GDP)</v>
          </cell>
          <cell r="E1" t="str">
            <v>Lower Confidence Bound(GDP)</v>
          </cell>
          <cell r="F1" t="str">
            <v>Upper Confidence Bound(GDP)</v>
          </cell>
        </row>
        <row r="2">
          <cell r="B2">
            <v>41640</v>
          </cell>
          <cell r="C2">
            <v>455814</v>
          </cell>
        </row>
        <row r="3">
          <cell r="B3">
            <v>41730</v>
          </cell>
          <cell r="C3">
            <v>459702</v>
          </cell>
        </row>
        <row r="4">
          <cell r="B4">
            <v>41821</v>
          </cell>
          <cell r="C4">
            <v>463201</v>
          </cell>
        </row>
        <row r="5">
          <cell r="B5">
            <v>41913</v>
          </cell>
          <cell r="C5">
            <v>466727</v>
          </cell>
        </row>
        <row r="6">
          <cell r="B6">
            <v>42005</v>
          </cell>
          <cell r="C6">
            <v>468326</v>
          </cell>
        </row>
        <row r="7">
          <cell r="B7">
            <v>42095</v>
          </cell>
          <cell r="C7">
            <v>471018</v>
          </cell>
        </row>
        <row r="8">
          <cell r="B8">
            <v>42186</v>
          </cell>
          <cell r="C8">
            <v>472980</v>
          </cell>
        </row>
        <row r="9">
          <cell r="B9">
            <v>42278</v>
          </cell>
          <cell r="C9">
            <v>476413</v>
          </cell>
        </row>
        <row r="10">
          <cell r="B10">
            <v>42370</v>
          </cell>
          <cell r="C10">
            <v>477421</v>
          </cell>
        </row>
        <row r="11">
          <cell r="B11">
            <v>42461</v>
          </cell>
          <cell r="C11">
            <v>479693</v>
          </cell>
        </row>
        <row r="12">
          <cell r="B12">
            <v>42552</v>
          </cell>
          <cell r="C12">
            <v>482288</v>
          </cell>
        </row>
        <row r="13">
          <cell r="B13">
            <v>42644</v>
          </cell>
          <cell r="C13">
            <v>485897</v>
          </cell>
        </row>
        <row r="14">
          <cell r="B14">
            <v>42736</v>
          </cell>
          <cell r="C14">
            <v>487422</v>
          </cell>
        </row>
        <row r="15">
          <cell r="B15">
            <v>42826</v>
          </cell>
          <cell r="C15">
            <v>488624</v>
          </cell>
        </row>
        <row r="16">
          <cell r="B16">
            <v>42917</v>
          </cell>
          <cell r="C16">
            <v>490876</v>
          </cell>
        </row>
        <row r="17">
          <cell r="B17">
            <v>43009</v>
          </cell>
          <cell r="C17">
            <v>492785</v>
          </cell>
        </row>
        <row r="18">
          <cell r="B18">
            <v>43101</v>
          </cell>
          <cell r="C18">
            <v>493278</v>
          </cell>
        </row>
        <row r="19">
          <cell r="B19">
            <v>43191</v>
          </cell>
          <cell r="C19">
            <v>495251</v>
          </cell>
          <cell r="D19">
            <v>495251</v>
          </cell>
          <cell r="E19">
            <v>495251</v>
          </cell>
          <cell r="F19">
            <v>495251</v>
          </cell>
        </row>
        <row r="20">
          <cell r="B20">
            <v>43282</v>
          </cell>
          <cell r="D20">
            <v>496837.24474042846</v>
          </cell>
          <cell r="E20">
            <v>494707.54366738151</v>
          </cell>
          <cell r="F20">
            <v>498966.94581347541</v>
          </cell>
        </row>
        <row r="21">
          <cell r="B21">
            <v>43374</v>
          </cell>
          <cell r="D21">
            <v>498261.09993204003</v>
          </cell>
          <cell r="E21">
            <v>495598.97359073133</v>
          </cell>
          <cell r="F21">
            <v>500923.22627334873</v>
          </cell>
        </row>
        <row r="22">
          <cell r="B22">
            <v>43466</v>
          </cell>
          <cell r="D22">
            <v>499684.9551236516</v>
          </cell>
          <cell r="E22">
            <v>496275.76998382318</v>
          </cell>
          <cell r="F22">
            <v>503094.14026348002</v>
          </cell>
        </row>
        <row r="23">
          <cell r="B23">
            <v>43556</v>
          </cell>
          <cell r="D23">
            <v>501108.81031526322</v>
          </cell>
          <cell r="E23">
            <v>496783.36698830628</v>
          </cell>
          <cell r="F23">
            <v>505434.25364222017</v>
          </cell>
        </row>
        <row r="24">
          <cell r="B24">
            <v>43647</v>
          </cell>
          <cell r="D24">
            <v>502532.66550687479</v>
          </cell>
          <cell r="E24">
            <v>497155.43388075661</v>
          </cell>
          <cell r="F24">
            <v>507909.89713299298</v>
          </cell>
        </row>
      </sheetData>
      <sheetData sheetId="6">
        <row r="2">
          <cell r="C2" t="str">
            <v>GDP</v>
          </cell>
          <cell r="D2" t="str">
            <v>Tesla Model X 75D</v>
          </cell>
          <cell r="G2" t="str">
            <v>Tesla model X P100D</v>
          </cell>
          <cell r="H2" t="str">
            <v>BMW i3 120 Ah</v>
          </cell>
        </row>
        <row r="3">
          <cell r="A3" t="str">
            <v>2016/4</v>
          </cell>
          <cell r="B3" t="str">
            <v>2016/4</v>
          </cell>
          <cell r="C3">
            <v>485897</v>
          </cell>
          <cell r="D3">
            <v>2</v>
          </cell>
          <cell r="G3">
            <v>8</v>
          </cell>
          <cell r="H3">
            <v>1660</v>
          </cell>
        </row>
        <row r="4">
          <cell r="A4" t="str">
            <v>2017/1</v>
          </cell>
          <cell r="B4" t="str">
            <v>2017/1</v>
          </cell>
          <cell r="C4">
            <v>487422</v>
          </cell>
          <cell r="D4">
            <v>96</v>
          </cell>
          <cell r="G4">
            <v>120</v>
          </cell>
          <cell r="H4">
            <v>1895</v>
          </cell>
        </row>
        <row r="5">
          <cell r="A5" t="str">
            <v>2017/2</v>
          </cell>
          <cell r="B5" t="str">
            <v>2017/2</v>
          </cell>
          <cell r="C5">
            <v>488624</v>
          </cell>
          <cell r="D5">
            <v>184</v>
          </cell>
          <cell r="G5">
            <v>161</v>
          </cell>
          <cell r="H5">
            <v>2133</v>
          </cell>
        </row>
        <row r="6">
          <cell r="A6" t="str">
            <v>2017/3</v>
          </cell>
          <cell r="B6" t="str">
            <v>2017/3</v>
          </cell>
          <cell r="C6">
            <v>490876</v>
          </cell>
          <cell r="D6">
            <v>363</v>
          </cell>
          <cell r="G6">
            <v>205</v>
          </cell>
          <cell r="H6">
            <v>2309</v>
          </cell>
        </row>
        <row r="7">
          <cell r="A7" t="str">
            <v>2017/4</v>
          </cell>
          <cell r="B7" t="str">
            <v>2017/4</v>
          </cell>
          <cell r="C7">
            <v>492785</v>
          </cell>
          <cell r="D7">
            <v>534</v>
          </cell>
          <cell r="G7">
            <v>246</v>
          </cell>
          <cell r="H7">
            <v>2572</v>
          </cell>
        </row>
        <row r="8">
          <cell r="A8" t="str">
            <v>2018/1</v>
          </cell>
          <cell r="B8" t="str">
            <v>2018/1</v>
          </cell>
          <cell r="C8">
            <v>493278</v>
          </cell>
          <cell r="D8">
            <v>671</v>
          </cell>
          <cell r="G8">
            <v>274</v>
          </cell>
          <cell r="H8">
            <v>2681</v>
          </cell>
        </row>
        <row r="9">
          <cell r="A9" t="str">
            <v>2018/2</v>
          </cell>
          <cell r="B9" t="str">
            <v>2018/2</v>
          </cell>
          <cell r="C9">
            <v>495251</v>
          </cell>
          <cell r="D9">
            <v>785</v>
          </cell>
          <cell r="G9">
            <v>301</v>
          </cell>
          <cell r="H9">
            <v>2779</v>
          </cell>
        </row>
        <row r="10">
          <cell r="A10" t="str">
            <v>2018/3</v>
          </cell>
          <cell r="B10" t="str">
            <v>2018/3</v>
          </cell>
          <cell r="C10">
            <v>494707.54366738151</v>
          </cell>
          <cell r="D10">
            <v>823.58014860004187</v>
          </cell>
          <cell r="G10">
            <v>319.10650325384995</v>
          </cell>
          <cell r="H10">
            <v>2786.4958012201096</v>
          </cell>
        </row>
        <row r="11">
          <cell r="A11" t="str">
            <v>2018/4</v>
          </cell>
          <cell r="B11" t="str">
            <v>2018/4</v>
          </cell>
          <cell r="C11">
            <v>495598.97359073133</v>
          </cell>
          <cell r="D11">
            <v>952.22510090470314</v>
          </cell>
          <cell r="G11">
            <v>344.6905420539897</v>
          </cell>
          <cell r="H11">
            <v>2894.7153939147829</v>
          </cell>
        </row>
        <row r="12">
          <cell r="A12" t="str">
            <v>2019/1</v>
          </cell>
          <cell r="B12" t="str">
            <v>2019/1</v>
          </cell>
          <cell r="C12">
            <v>496275.76998382318</v>
          </cell>
          <cell r="D12">
            <v>1055.5712993103079</v>
          </cell>
          <cell r="G12">
            <v>364.11459853572524</v>
          </cell>
          <cell r="H12">
            <v>2976.8784760361305</v>
          </cell>
        </row>
        <row r="13">
          <cell r="A13" t="str">
            <v>2019/2</v>
          </cell>
          <cell r="B13" t="str">
            <v>2019/2</v>
          </cell>
          <cell r="C13">
            <v>496783.36698830628</v>
          </cell>
          <cell r="D13">
            <v>1136.2957832836546</v>
          </cell>
          <cell r="G13">
            <v>378.68263256439059</v>
          </cell>
          <cell r="H13">
            <v>3038.5007523803797</v>
          </cell>
        </row>
      </sheetData>
      <sheetData sheetId="7">
        <row r="2">
          <cell r="C2" t="str">
            <v>GDP</v>
          </cell>
          <cell r="D2" t="str">
            <v>Tesla Model X 75D</v>
          </cell>
          <cell r="G2" t="str">
            <v>Tesla model X P100D</v>
          </cell>
          <cell r="H2" t="str">
            <v>BMW i3 120 Ah</v>
          </cell>
        </row>
        <row r="3">
          <cell r="B3" t="str">
            <v>2016/4</v>
          </cell>
          <cell r="C3">
            <v>485897</v>
          </cell>
          <cell r="D3">
            <v>2</v>
          </cell>
          <cell r="G3">
            <v>8</v>
          </cell>
          <cell r="H3">
            <v>1660</v>
          </cell>
        </row>
        <row r="4">
          <cell r="B4" t="str">
            <v>2017/1</v>
          </cell>
          <cell r="C4">
            <v>487422</v>
          </cell>
          <cell r="D4">
            <v>96</v>
          </cell>
          <cell r="G4">
            <v>120</v>
          </cell>
          <cell r="H4">
            <v>1895</v>
          </cell>
        </row>
        <row r="5">
          <cell r="B5" t="str">
            <v>2017/2</v>
          </cell>
          <cell r="C5">
            <v>488624</v>
          </cell>
          <cell r="D5">
            <v>184</v>
          </cell>
          <cell r="G5">
            <v>161</v>
          </cell>
          <cell r="H5">
            <v>2133</v>
          </cell>
        </row>
        <row r="6">
          <cell r="B6" t="str">
            <v>2017/3</v>
          </cell>
          <cell r="C6">
            <v>490876</v>
          </cell>
          <cell r="D6">
            <v>363</v>
          </cell>
          <cell r="G6">
            <v>205</v>
          </cell>
          <cell r="H6">
            <v>2309</v>
          </cell>
        </row>
        <row r="7">
          <cell r="B7" t="str">
            <v>2017/4</v>
          </cell>
          <cell r="C7">
            <v>492785</v>
          </cell>
          <cell r="D7">
            <v>534</v>
          </cell>
          <cell r="G7">
            <v>246</v>
          </cell>
          <cell r="H7">
            <v>2572</v>
          </cell>
        </row>
        <row r="8">
          <cell r="B8" t="str">
            <v>2018/1</v>
          </cell>
          <cell r="C8">
            <v>493278</v>
          </cell>
          <cell r="D8">
            <v>671</v>
          </cell>
          <cell r="G8">
            <v>274</v>
          </cell>
          <cell r="H8">
            <v>2681</v>
          </cell>
        </row>
        <row r="9">
          <cell r="B9" t="str">
            <v>2018/2</v>
          </cell>
          <cell r="C9">
            <v>495251</v>
          </cell>
          <cell r="D9">
            <v>785</v>
          </cell>
          <cell r="G9">
            <v>301</v>
          </cell>
          <cell r="H9">
            <v>2779</v>
          </cell>
        </row>
        <row r="10">
          <cell r="B10" t="str">
            <v>2018/3</v>
          </cell>
          <cell r="C10">
            <v>498966.94581347541</v>
          </cell>
          <cell r="D10">
            <v>1514.9799940793309</v>
          </cell>
          <cell r="G10">
            <v>441.35134484674381</v>
          </cell>
          <cell r="H10">
            <v>3303.5872217559081</v>
          </cell>
        </row>
        <row r="11">
          <cell r="B11" t="str">
            <v>2018/4</v>
          </cell>
          <cell r="C11">
            <v>500923.22627334873</v>
          </cell>
          <cell r="D11">
            <v>1897.5531171343755</v>
          </cell>
          <cell r="G11">
            <v>497.4965940451093</v>
          </cell>
          <cell r="H11">
            <v>3541.0796695845347</v>
          </cell>
        </row>
        <row r="12">
          <cell r="B12" t="str">
            <v>2019/1</v>
          </cell>
          <cell r="C12">
            <v>503094.14026348002</v>
          </cell>
          <cell r="D12">
            <v>2370.0126154411118</v>
          </cell>
          <cell r="G12">
            <v>559.80182556187719</v>
          </cell>
          <cell r="H12">
            <v>3804.6286279864726</v>
          </cell>
        </row>
        <row r="13">
          <cell r="B13" t="str">
            <v>2019/2</v>
          </cell>
          <cell r="C13">
            <v>505434.25364222017</v>
          </cell>
          <cell r="D13">
            <v>2935.7449997623917</v>
          </cell>
          <cell r="G13">
            <v>626.9630795317189</v>
          </cell>
          <cell r="H13">
            <v>4088.7183921655233</v>
          </cell>
        </row>
      </sheetData>
      <sheetData sheetId="8">
        <row r="2">
          <cell r="C2" t="str">
            <v>GDP</v>
          </cell>
          <cell r="D2" t="str">
            <v>Tesla Model X 75D</v>
          </cell>
          <cell r="G2" t="str">
            <v>Tesla model X P100D</v>
          </cell>
          <cell r="H2" t="str">
            <v>BMW i3 120 Ah</v>
          </cell>
        </row>
        <row r="3">
          <cell r="B3" t="str">
            <v>2016/4</v>
          </cell>
          <cell r="C3">
            <v>485897</v>
          </cell>
          <cell r="D3">
            <v>2</v>
          </cell>
          <cell r="G3">
            <v>8</v>
          </cell>
          <cell r="H3">
            <v>1660</v>
          </cell>
        </row>
        <row r="4">
          <cell r="B4" t="str">
            <v>2017/1</v>
          </cell>
          <cell r="C4">
            <v>487422</v>
          </cell>
          <cell r="D4">
            <v>96</v>
          </cell>
          <cell r="G4">
            <v>120</v>
          </cell>
          <cell r="H4">
            <v>1895</v>
          </cell>
        </row>
        <row r="5">
          <cell r="B5" t="str">
            <v>2017/2</v>
          </cell>
          <cell r="C5">
            <v>488624</v>
          </cell>
          <cell r="D5">
            <v>184</v>
          </cell>
          <cell r="G5">
            <v>161</v>
          </cell>
          <cell r="H5">
            <v>2133</v>
          </cell>
        </row>
        <row r="6">
          <cell r="B6" t="str">
            <v>2017/3</v>
          </cell>
          <cell r="C6">
            <v>490876</v>
          </cell>
          <cell r="D6">
            <v>363</v>
          </cell>
          <cell r="G6">
            <v>205</v>
          </cell>
          <cell r="H6">
            <v>2309</v>
          </cell>
        </row>
        <row r="7">
          <cell r="B7" t="str">
            <v>2017/4</v>
          </cell>
          <cell r="C7">
            <v>492785</v>
          </cell>
          <cell r="D7">
            <v>534</v>
          </cell>
          <cell r="G7">
            <v>246</v>
          </cell>
          <cell r="H7">
            <v>2572</v>
          </cell>
        </row>
        <row r="8">
          <cell r="B8" t="str">
            <v>2018/1</v>
          </cell>
          <cell r="C8">
            <v>493278</v>
          </cell>
          <cell r="D8">
            <v>671</v>
          </cell>
          <cell r="G8">
            <v>274</v>
          </cell>
          <cell r="H8">
            <v>2681</v>
          </cell>
        </row>
        <row r="9">
          <cell r="B9" t="str">
            <v>2018/2</v>
          </cell>
          <cell r="C9">
            <v>495251</v>
          </cell>
          <cell r="D9">
            <v>785</v>
          </cell>
          <cell r="G9">
            <v>301</v>
          </cell>
          <cell r="H9">
            <v>2779</v>
          </cell>
        </row>
        <row r="10">
          <cell r="B10" t="str">
            <v>2018/3</v>
          </cell>
          <cell r="C10">
            <v>496837.24474042846</v>
          </cell>
          <cell r="D10">
            <v>1145.0258704158477</v>
          </cell>
          <cell r="G10">
            <v>380.22892405029597</v>
          </cell>
          <cell r="H10">
            <v>3045.0415114880088</v>
          </cell>
        </row>
        <row r="11">
          <cell r="B11" t="str">
            <v>2018/4</v>
          </cell>
          <cell r="C11">
            <v>498261.09993204003</v>
          </cell>
          <cell r="D11">
            <v>1386.9919200767763</v>
          </cell>
          <cell r="G11">
            <v>421.0935680495495</v>
          </cell>
          <cell r="H11">
            <v>3217.8975317496588</v>
          </cell>
        </row>
        <row r="12">
          <cell r="B12" t="str">
            <v>2019/1</v>
          </cell>
          <cell r="C12">
            <v>499684.9551236516</v>
          </cell>
          <cell r="D12">
            <v>1650.6405675089918</v>
          </cell>
          <cell r="G12">
            <v>461.95821204880122</v>
          </cell>
          <cell r="H12">
            <v>3390.7535520113015</v>
          </cell>
        </row>
        <row r="13">
          <cell r="B13" t="str">
            <v>2019/2</v>
          </cell>
          <cell r="C13">
            <v>501108.81031526322</v>
          </cell>
          <cell r="D13">
            <v>1935.9718127131928</v>
          </cell>
          <cell r="G13">
            <v>502.82285604805475</v>
          </cell>
          <cell r="H13">
            <v>3563.6095722729515</v>
          </cell>
        </row>
      </sheetData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are and Sales Comparison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3"/>
      <sheetName val="2014"/>
      <sheetName val="Share and Sales Comparison"/>
      <sheetName val="Sheet1"/>
      <sheetName val="Sheet8"/>
      <sheetName val="Sheet7"/>
      <sheetName val="Sheet2"/>
      <sheetName val="2015"/>
      <sheetName val="2016"/>
      <sheetName val="2017"/>
    </sheetNames>
    <sheetDataSet>
      <sheetData sheetId="0" refreshError="1"/>
      <sheetData sheetId="1" refreshError="1"/>
      <sheetData sheetId="2">
        <row r="11">
          <cell r="C11" t="str">
            <v>2013 sales</v>
          </cell>
          <cell r="D11">
            <v>2013</v>
          </cell>
          <cell r="E11" t="str">
            <v>2014 sales</v>
          </cell>
          <cell r="F11">
            <v>2014</v>
          </cell>
          <cell r="G11" t="str">
            <v>2015 sales</v>
          </cell>
          <cell r="H11">
            <v>2015</v>
          </cell>
          <cell r="I11" t="str">
            <v>2016 sales</v>
          </cell>
          <cell r="J11">
            <v>2016</v>
          </cell>
          <cell r="K11" t="str">
            <v>2017 sales</v>
          </cell>
          <cell r="L11">
            <v>2017</v>
          </cell>
        </row>
        <row r="12">
          <cell r="B12" t="str">
            <v>Mitsubishi</v>
          </cell>
          <cell r="C12">
            <v>9044</v>
          </cell>
          <cell r="D12">
            <v>0.4</v>
          </cell>
          <cell r="E12">
            <v>15805</v>
          </cell>
          <cell r="F12">
            <v>0.64</v>
          </cell>
          <cell r="G12">
            <v>22693</v>
          </cell>
          <cell r="H12">
            <v>0.86</v>
          </cell>
          <cell r="I12">
            <v>18237</v>
          </cell>
          <cell r="J12">
            <v>0.68</v>
          </cell>
          <cell r="K12">
            <v>16092</v>
          </cell>
          <cell r="L12">
            <v>0.63</v>
          </cell>
        </row>
        <row r="13">
          <cell r="B13" t="str">
            <v>Jaguar</v>
          </cell>
          <cell r="C13">
            <v>16210</v>
          </cell>
          <cell r="D13">
            <v>0.72</v>
          </cell>
          <cell r="E13">
            <v>18401</v>
          </cell>
          <cell r="F13">
            <v>0.74</v>
          </cell>
          <cell r="G13">
            <v>23954</v>
          </cell>
          <cell r="H13">
            <v>0.91</v>
          </cell>
          <cell r="I13">
            <v>34822</v>
          </cell>
          <cell r="J13">
            <v>1.29</v>
          </cell>
          <cell r="K13">
            <v>35544</v>
          </cell>
          <cell r="L13">
            <v>1.4</v>
          </cell>
        </row>
        <row r="14">
          <cell r="B14" t="str">
            <v>Kia</v>
          </cell>
          <cell r="C14">
            <v>72090</v>
          </cell>
          <cell r="D14">
            <v>3.18</v>
          </cell>
          <cell r="E14">
            <v>77525</v>
          </cell>
          <cell r="F14">
            <v>3.13</v>
          </cell>
          <cell r="G14">
            <v>78489</v>
          </cell>
          <cell r="H14">
            <v>2.98</v>
          </cell>
          <cell r="I14">
            <v>89364</v>
          </cell>
          <cell r="J14">
            <v>3.32</v>
          </cell>
          <cell r="K14">
            <v>93222</v>
          </cell>
          <cell r="L14">
            <v>3.67</v>
          </cell>
        </row>
        <row r="15">
          <cell r="B15" t="str">
            <v>Hyundai</v>
          </cell>
          <cell r="C15">
            <v>76918</v>
          </cell>
          <cell r="D15">
            <v>3.4</v>
          </cell>
          <cell r="E15">
            <v>81986</v>
          </cell>
          <cell r="F15">
            <v>3.31</v>
          </cell>
          <cell r="G15">
            <v>88117</v>
          </cell>
          <cell r="H15">
            <v>3.35</v>
          </cell>
          <cell r="I15">
            <v>92419</v>
          </cell>
          <cell r="J15">
            <v>3.43</v>
          </cell>
          <cell r="K15">
            <v>93403</v>
          </cell>
          <cell r="L15">
            <v>3.68</v>
          </cell>
        </row>
        <row r="16">
          <cell r="B16" t="str">
            <v>BMW</v>
          </cell>
          <cell r="C16">
            <v>135583</v>
          </cell>
          <cell r="D16">
            <v>5.99</v>
          </cell>
          <cell r="E16">
            <v>148878</v>
          </cell>
          <cell r="F16">
            <v>6.01</v>
          </cell>
          <cell r="G16">
            <v>167391</v>
          </cell>
          <cell r="H16">
            <v>6.36</v>
          </cell>
          <cell r="I16">
            <v>182593</v>
          </cell>
          <cell r="J16">
            <v>6.78</v>
          </cell>
          <cell r="K16">
            <v>175101</v>
          </cell>
          <cell r="L16">
            <v>6.89</v>
          </cell>
        </row>
        <row r="17">
          <cell r="B17" t="str">
            <v>Audi</v>
          </cell>
          <cell r="C17">
            <v>142040</v>
          </cell>
          <cell r="D17">
            <v>6.27</v>
          </cell>
          <cell r="E17">
            <v>158987</v>
          </cell>
          <cell r="F17">
            <v>6.42</v>
          </cell>
          <cell r="G17">
            <v>166709</v>
          </cell>
          <cell r="H17">
            <v>6.33</v>
          </cell>
          <cell r="I17">
            <v>177304</v>
          </cell>
          <cell r="J17">
            <v>6.58</v>
          </cell>
          <cell r="K17">
            <v>174982</v>
          </cell>
          <cell r="L17">
            <v>6.89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  <sheetName val="BUZZ"/>
      <sheetName val="Car Sector"/>
      <sheetName val="GDP - Fully Predicted"/>
      <sheetName val="GDP - Incl. Real Data (Q2+3)"/>
      <sheetName val="EV Car Sector"/>
    </sheetNames>
    <sheetDataSet>
      <sheetData sheetId="0"/>
      <sheetData sheetId="1"/>
      <sheetData sheetId="2">
        <row r="7">
          <cell r="L7" t="str">
            <v>UK Registered BEVs</v>
          </cell>
          <cell r="M7" t="str">
            <v>UK Registered Non-BEVs</v>
          </cell>
        </row>
        <row r="8">
          <cell r="B8" t="str">
            <v>2016/4</v>
          </cell>
          <cell r="L8">
            <v>3.977569238655998E-3</v>
          </cell>
          <cell r="M8">
            <v>0.996022430761344</v>
          </cell>
        </row>
        <row r="9">
          <cell r="B9" t="str">
            <v>2017/1</v>
          </cell>
          <cell r="L9">
            <v>5.651109246648846E-3</v>
          </cell>
          <cell r="M9">
            <v>0.9943488907533512</v>
          </cell>
        </row>
        <row r="10">
          <cell r="B10" t="str">
            <v>2017/2</v>
          </cell>
          <cell r="L10">
            <v>5.2595845615723748E-3</v>
          </cell>
          <cell r="M10">
            <v>0.99474041543842762</v>
          </cell>
        </row>
        <row r="11">
          <cell r="B11" t="str">
            <v>2017/3</v>
          </cell>
          <cell r="L11">
            <v>5.1654353681106213E-3</v>
          </cell>
          <cell r="M11">
            <v>0.99483456463188935</v>
          </cell>
        </row>
        <row r="12">
          <cell r="B12" t="str">
            <v>2017/4</v>
          </cell>
          <cell r="L12">
            <v>5.208706764570672E-3</v>
          </cell>
          <cell r="M12">
            <v>0.99479129323542936</v>
          </cell>
        </row>
        <row r="13">
          <cell r="B13" t="str">
            <v>2018/1</v>
          </cell>
          <cell r="L13">
            <v>5.4197071910634682E-3</v>
          </cell>
          <cell r="M13">
            <v>0.99458029280893656</v>
          </cell>
        </row>
        <row r="14">
          <cell r="B14" t="str">
            <v>2018/2</v>
          </cell>
          <cell r="L14">
            <v>5.9562891999227546E-3</v>
          </cell>
          <cell r="M14">
            <v>0.99404371080007725</v>
          </cell>
        </row>
      </sheetData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mer Awareness 2"/>
    </sheetNames>
    <sheetDataSet>
      <sheetData sheetId="0">
        <row r="3">
          <cell r="B3" t="str">
            <v>Tesla (UK)</v>
          </cell>
          <cell r="C3" t="str">
            <v>Jaguar (UK)</v>
          </cell>
          <cell r="D3" t="str">
            <v>BMW (UK)</v>
          </cell>
        </row>
        <row r="4">
          <cell r="A4">
            <v>42379</v>
          </cell>
          <cell r="B4">
            <v>7</v>
          </cell>
          <cell r="C4">
            <v>18</v>
          </cell>
          <cell r="D4">
            <v>81</v>
          </cell>
        </row>
        <row r="5">
          <cell r="A5">
            <v>42386</v>
          </cell>
          <cell r="B5">
            <v>7</v>
          </cell>
          <cell r="C5">
            <v>20</v>
          </cell>
          <cell r="D5">
            <v>84</v>
          </cell>
        </row>
        <row r="6">
          <cell r="A6">
            <v>42393</v>
          </cell>
          <cell r="B6">
            <v>7</v>
          </cell>
          <cell r="C6">
            <v>20</v>
          </cell>
          <cell r="D6">
            <v>84</v>
          </cell>
        </row>
        <row r="7">
          <cell r="A7">
            <v>42400</v>
          </cell>
          <cell r="B7">
            <v>8</v>
          </cell>
          <cell r="C7">
            <v>21</v>
          </cell>
          <cell r="D7">
            <v>84</v>
          </cell>
        </row>
        <row r="8">
          <cell r="A8">
            <v>42407</v>
          </cell>
          <cell r="B8">
            <v>9</v>
          </cell>
          <cell r="C8">
            <v>20</v>
          </cell>
          <cell r="D8">
            <v>84</v>
          </cell>
        </row>
        <row r="9">
          <cell r="A9">
            <v>42414</v>
          </cell>
          <cell r="B9">
            <v>7</v>
          </cell>
          <cell r="C9">
            <v>21</v>
          </cell>
          <cell r="D9">
            <v>89</v>
          </cell>
        </row>
        <row r="10">
          <cell r="A10">
            <v>42421</v>
          </cell>
          <cell r="B10">
            <v>6</v>
          </cell>
          <cell r="C10">
            <v>21</v>
          </cell>
          <cell r="D10">
            <v>87</v>
          </cell>
        </row>
        <row r="11">
          <cell r="A11">
            <v>42428</v>
          </cell>
          <cell r="B11">
            <v>6</v>
          </cell>
          <cell r="C11">
            <v>20</v>
          </cell>
          <cell r="D11">
            <v>86</v>
          </cell>
        </row>
        <row r="12">
          <cell r="A12">
            <v>42435</v>
          </cell>
          <cell r="B12">
            <v>7</v>
          </cell>
          <cell r="C12">
            <v>21</v>
          </cell>
          <cell r="D12">
            <v>89</v>
          </cell>
        </row>
        <row r="13">
          <cell r="A13">
            <v>42442</v>
          </cell>
          <cell r="B13">
            <v>7</v>
          </cell>
          <cell r="C13">
            <v>19</v>
          </cell>
          <cell r="D13">
            <v>89</v>
          </cell>
        </row>
        <row r="14">
          <cell r="A14">
            <v>42449</v>
          </cell>
          <cell r="B14">
            <v>7</v>
          </cell>
          <cell r="C14">
            <v>22</v>
          </cell>
          <cell r="D14">
            <v>86</v>
          </cell>
        </row>
        <row r="15">
          <cell r="A15">
            <v>42456</v>
          </cell>
          <cell r="B15">
            <v>29</v>
          </cell>
          <cell r="C15">
            <v>19</v>
          </cell>
          <cell r="D15">
            <v>85</v>
          </cell>
        </row>
        <row r="16">
          <cell r="A16">
            <v>42463</v>
          </cell>
          <cell r="B16">
            <v>21</v>
          </cell>
          <cell r="C16">
            <v>20</v>
          </cell>
          <cell r="D16">
            <v>85</v>
          </cell>
        </row>
        <row r="17">
          <cell r="A17">
            <v>42470</v>
          </cell>
          <cell r="B17">
            <v>12</v>
          </cell>
          <cell r="C17">
            <v>21</v>
          </cell>
          <cell r="D17">
            <v>88</v>
          </cell>
        </row>
        <row r="18">
          <cell r="A18">
            <v>42477</v>
          </cell>
          <cell r="B18">
            <v>10</v>
          </cell>
          <cell r="C18">
            <v>21</v>
          </cell>
          <cell r="D18">
            <v>86</v>
          </cell>
        </row>
        <row r="19">
          <cell r="A19">
            <v>42484</v>
          </cell>
          <cell r="B19">
            <v>9</v>
          </cell>
          <cell r="C19">
            <v>20</v>
          </cell>
          <cell r="D19">
            <v>85</v>
          </cell>
        </row>
        <row r="20">
          <cell r="A20">
            <v>42491</v>
          </cell>
          <cell r="B20">
            <v>9</v>
          </cell>
          <cell r="C20">
            <v>20</v>
          </cell>
          <cell r="D20">
            <v>83</v>
          </cell>
        </row>
        <row r="21">
          <cell r="A21">
            <v>42498</v>
          </cell>
          <cell r="B21">
            <v>8</v>
          </cell>
          <cell r="C21">
            <v>21</v>
          </cell>
          <cell r="D21">
            <v>83</v>
          </cell>
        </row>
        <row r="22">
          <cell r="A22">
            <v>42505</v>
          </cell>
          <cell r="B22">
            <v>8</v>
          </cell>
          <cell r="C22">
            <v>21</v>
          </cell>
          <cell r="D22">
            <v>85</v>
          </cell>
        </row>
        <row r="23">
          <cell r="A23">
            <v>42512</v>
          </cell>
          <cell r="B23">
            <v>8</v>
          </cell>
          <cell r="C23">
            <v>20</v>
          </cell>
          <cell r="D23">
            <v>91</v>
          </cell>
        </row>
        <row r="24">
          <cell r="A24">
            <v>42519</v>
          </cell>
          <cell r="B24">
            <v>8</v>
          </cell>
          <cell r="C24">
            <v>21</v>
          </cell>
          <cell r="D24">
            <v>87</v>
          </cell>
        </row>
        <row r="25">
          <cell r="A25">
            <v>42526</v>
          </cell>
          <cell r="B25">
            <v>8</v>
          </cell>
          <cell r="C25">
            <v>22</v>
          </cell>
          <cell r="D25">
            <v>83</v>
          </cell>
        </row>
        <row r="26">
          <cell r="A26">
            <v>42533</v>
          </cell>
          <cell r="B26">
            <v>7</v>
          </cell>
          <cell r="C26">
            <v>19</v>
          </cell>
          <cell r="D26">
            <v>81</v>
          </cell>
        </row>
        <row r="27">
          <cell r="A27">
            <v>42540</v>
          </cell>
          <cell r="B27">
            <v>11</v>
          </cell>
          <cell r="C27">
            <v>20</v>
          </cell>
          <cell r="D27">
            <v>80</v>
          </cell>
        </row>
        <row r="28">
          <cell r="A28">
            <v>42547</v>
          </cell>
          <cell r="B28">
            <v>10</v>
          </cell>
          <cell r="C28">
            <v>21</v>
          </cell>
          <cell r="D28">
            <v>80</v>
          </cell>
        </row>
        <row r="29">
          <cell r="A29">
            <v>42554</v>
          </cell>
          <cell r="B29">
            <v>9</v>
          </cell>
          <cell r="C29">
            <v>20</v>
          </cell>
          <cell r="D29">
            <v>80</v>
          </cell>
        </row>
        <row r="30">
          <cell r="A30">
            <v>42561</v>
          </cell>
          <cell r="B30">
            <v>8</v>
          </cell>
          <cell r="C30">
            <v>19</v>
          </cell>
          <cell r="D30">
            <v>80</v>
          </cell>
        </row>
        <row r="31">
          <cell r="A31">
            <v>42568</v>
          </cell>
          <cell r="B31">
            <v>8</v>
          </cell>
          <cell r="C31">
            <v>21</v>
          </cell>
          <cell r="D31">
            <v>82</v>
          </cell>
        </row>
        <row r="32">
          <cell r="A32">
            <v>42575</v>
          </cell>
          <cell r="B32">
            <v>9</v>
          </cell>
          <cell r="C32">
            <v>20</v>
          </cell>
          <cell r="D32">
            <v>82</v>
          </cell>
        </row>
        <row r="33">
          <cell r="A33">
            <v>42582</v>
          </cell>
          <cell r="B33">
            <v>8</v>
          </cell>
          <cell r="C33">
            <v>20</v>
          </cell>
          <cell r="D33">
            <v>85</v>
          </cell>
        </row>
        <row r="34">
          <cell r="A34">
            <v>42589</v>
          </cell>
          <cell r="B34">
            <v>7</v>
          </cell>
          <cell r="C34">
            <v>19</v>
          </cell>
          <cell r="D34">
            <v>82</v>
          </cell>
        </row>
        <row r="35">
          <cell r="A35">
            <v>42596</v>
          </cell>
          <cell r="B35">
            <v>6</v>
          </cell>
          <cell r="C35">
            <v>18</v>
          </cell>
          <cell r="D35">
            <v>76</v>
          </cell>
        </row>
        <row r="36">
          <cell r="A36">
            <v>42603</v>
          </cell>
          <cell r="B36">
            <v>9</v>
          </cell>
          <cell r="C36">
            <v>19</v>
          </cell>
          <cell r="D36">
            <v>81</v>
          </cell>
        </row>
        <row r="37">
          <cell r="A37">
            <v>42610</v>
          </cell>
          <cell r="B37">
            <v>8</v>
          </cell>
          <cell r="C37">
            <v>21</v>
          </cell>
          <cell r="D37">
            <v>81</v>
          </cell>
        </row>
        <row r="38">
          <cell r="A38">
            <v>42617</v>
          </cell>
          <cell r="B38">
            <v>8</v>
          </cell>
          <cell r="C38">
            <v>22</v>
          </cell>
          <cell r="D38">
            <v>90</v>
          </cell>
        </row>
        <row r="39">
          <cell r="A39">
            <v>42624</v>
          </cell>
          <cell r="B39">
            <v>8</v>
          </cell>
          <cell r="C39">
            <v>23</v>
          </cell>
          <cell r="D39">
            <v>85</v>
          </cell>
        </row>
        <row r="40">
          <cell r="A40">
            <v>42631</v>
          </cell>
          <cell r="B40">
            <v>8</v>
          </cell>
          <cell r="C40">
            <v>22</v>
          </cell>
          <cell r="D40">
            <v>81</v>
          </cell>
        </row>
        <row r="41">
          <cell r="A41">
            <v>42638</v>
          </cell>
          <cell r="B41">
            <v>8</v>
          </cell>
          <cell r="C41">
            <v>22</v>
          </cell>
          <cell r="D41">
            <v>82</v>
          </cell>
        </row>
        <row r="42">
          <cell r="A42">
            <v>42645</v>
          </cell>
          <cell r="B42">
            <v>8</v>
          </cell>
          <cell r="C42">
            <v>21</v>
          </cell>
          <cell r="D42">
            <v>80</v>
          </cell>
        </row>
        <row r="43">
          <cell r="A43">
            <v>42652</v>
          </cell>
          <cell r="B43">
            <v>9</v>
          </cell>
          <cell r="C43">
            <v>20</v>
          </cell>
          <cell r="D43">
            <v>82</v>
          </cell>
        </row>
        <row r="44">
          <cell r="A44">
            <v>42659</v>
          </cell>
          <cell r="B44">
            <v>11</v>
          </cell>
          <cell r="C44">
            <v>20</v>
          </cell>
          <cell r="D44">
            <v>78</v>
          </cell>
        </row>
        <row r="45">
          <cell r="A45">
            <v>42666</v>
          </cell>
          <cell r="B45">
            <v>11</v>
          </cell>
          <cell r="C45">
            <v>19</v>
          </cell>
          <cell r="D45">
            <v>77</v>
          </cell>
        </row>
        <row r="46">
          <cell r="A46">
            <v>42673</v>
          </cell>
          <cell r="B46">
            <v>12</v>
          </cell>
          <cell r="C46">
            <v>19</v>
          </cell>
          <cell r="D46">
            <v>77</v>
          </cell>
        </row>
        <row r="47">
          <cell r="A47">
            <v>42680</v>
          </cell>
          <cell r="B47">
            <v>9</v>
          </cell>
          <cell r="C47">
            <v>18</v>
          </cell>
          <cell r="D47">
            <v>77</v>
          </cell>
        </row>
        <row r="48">
          <cell r="A48">
            <v>42687</v>
          </cell>
          <cell r="B48">
            <v>9</v>
          </cell>
          <cell r="C48">
            <v>22</v>
          </cell>
          <cell r="D48">
            <v>77</v>
          </cell>
        </row>
        <row r="49">
          <cell r="A49">
            <v>42694</v>
          </cell>
          <cell r="B49">
            <v>8</v>
          </cell>
          <cell r="C49">
            <v>19</v>
          </cell>
          <cell r="D49">
            <v>74</v>
          </cell>
        </row>
        <row r="50">
          <cell r="A50">
            <v>42701</v>
          </cell>
          <cell r="B50">
            <v>8</v>
          </cell>
          <cell r="C50">
            <v>17</v>
          </cell>
          <cell r="D50">
            <v>73</v>
          </cell>
        </row>
        <row r="51">
          <cell r="A51">
            <v>42708</v>
          </cell>
          <cell r="B51">
            <v>8</v>
          </cell>
          <cell r="C51">
            <v>17</v>
          </cell>
          <cell r="D51">
            <v>70</v>
          </cell>
        </row>
        <row r="52">
          <cell r="A52">
            <v>42715</v>
          </cell>
          <cell r="B52">
            <v>8</v>
          </cell>
          <cell r="C52">
            <v>17</v>
          </cell>
          <cell r="D52">
            <v>73</v>
          </cell>
        </row>
        <row r="53">
          <cell r="A53">
            <v>42722</v>
          </cell>
          <cell r="B53">
            <v>8</v>
          </cell>
          <cell r="C53">
            <v>18</v>
          </cell>
          <cell r="D53">
            <v>75</v>
          </cell>
        </row>
        <row r="54">
          <cell r="A54">
            <v>42729</v>
          </cell>
          <cell r="B54">
            <v>10</v>
          </cell>
          <cell r="C54">
            <v>17</v>
          </cell>
          <cell r="D54">
            <v>70</v>
          </cell>
        </row>
        <row r="55">
          <cell r="A55">
            <v>42736</v>
          </cell>
          <cell r="B55">
            <v>10</v>
          </cell>
          <cell r="C55">
            <v>17</v>
          </cell>
          <cell r="D55">
            <v>77</v>
          </cell>
        </row>
        <row r="56">
          <cell r="A56">
            <v>42743</v>
          </cell>
          <cell r="B56">
            <v>8</v>
          </cell>
          <cell r="C56">
            <v>20</v>
          </cell>
          <cell r="D56">
            <v>79</v>
          </cell>
        </row>
        <row r="57">
          <cell r="A57">
            <v>42750</v>
          </cell>
          <cell r="B57">
            <v>8</v>
          </cell>
          <cell r="C57">
            <v>19</v>
          </cell>
          <cell r="D57">
            <v>81</v>
          </cell>
        </row>
        <row r="58">
          <cell r="A58">
            <v>42757</v>
          </cell>
          <cell r="B58">
            <v>9</v>
          </cell>
          <cell r="C58">
            <v>22</v>
          </cell>
          <cell r="D58">
            <v>84</v>
          </cell>
        </row>
        <row r="59">
          <cell r="A59">
            <v>42764</v>
          </cell>
          <cell r="B59">
            <v>9</v>
          </cell>
          <cell r="C59">
            <v>23</v>
          </cell>
          <cell r="D59">
            <v>82</v>
          </cell>
        </row>
        <row r="60">
          <cell r="A60">
            <v>42771</v>
          </cell>
          <cell r="B60">
            <v>9</v>
          </cell>
          <cell r="C60">
            <v>22</v>
          </cell>
          <cell r="D60">
            <v>84</v>
          </cell>
        </row>
        <row r="61">
          <cell r="A61">
            <v>42778</v>
          </cell>
          <cell r="B61">
            <v>9</v>
          </cell>
          <cell r="C61">
            <v>23</v>
          </cell>
          <cell r="D61">
            <v>86</v>
          </cell>
        </row>
        <row r="62">
          <cell r="A62">
            <v>42785</v>
          </cell>
          <cell r="B62">
            <v>9</v>
          </cell>
          <cell r="C62">
            <v>22</v>
          </cell>
          <cell r="D62">
            <v>86</v>
          </cell>
        </row>
        <row r="63">
          <cell r="A63">
            <v>42792</v>
          </cell>
          <cell r="B63">
            <v>9</v>
          </cell>
          <cell r="C63">
            <v>22</v>
          </cell>
          <cell r="D63">
            <v>86</v>
          </cell>
        </row>
        <row r="64">
          <cell r="A64">
            <v>42799</v>
          </cell>
          <cell r="B64">
            <v>10</v>
          </cell>
          <cell r="C64">
            <v>21</v>
          </cell>
          <cell r="D64">
            <v>89</v>
          </cell>
        </row>
        <row r="65">
          <cell r="A65">
            <v>42806</v>
          </cell>
          <cell r="B65">
            <v>9</v>
          </cell>
          <cell r="C65">
            <v>22</v>
          </cell>
          <cell r="D65">
            <v>86</v>
          </cell>
        </row>
        <row r="66">
          <cell r="A66">
            <v>42813</v>
          </cell>
          <cell r="B66">
            <v>9</v>
          </cell>
          <cell r="C66">
            <v>21</v>
          </cell>
          <cell r="D66">
            <v>84</v>
          </cell>
        </row>
        <row r="67">
          <cell r="A67">
            <v>42820</v>
          </cell>
          <cell r="B67">
            <v>10</v>
          </cell>
          <cell r="C67">
            <v>21</v>
          </cell>
          <cell r="D67">
            <v>86</v>
          </cell>
        </row>
        <row r="68">
          <cell r="A68">
            <v>42827</v>
          </cell>
          <cell r="B68">
            <v>13</v>
          </cell>
          <cell r="C68">
            <v>20</v>
          </cell>
          <cell r="D68">
            <v>82</v>
          </cell>
        </row>
        <row r="69">
          <cell r="A69">
            <v>42834</v>
          </cell>
          <cell r="B69">
            <v>11</v>
          </cell>
          <cell r="C69">
            <v>20</v>
          </cell>
          <cell r="D69">
            <v>85</v>
          </cell>
        </row>
        <row r="70">
          <cell r="A70">
            <v>42841</v>
          </cell>
          <cell r="B70">
            <v>11</v>
          </cell>
          <cell r="C70">
            <v>19</v>
          </cell>
          <cell r="D70">
            <v>85</v>
          </cell>
        </row>
        <row r="71">
          <cell r="A71">
            <v>42848</v>
          </cell>
          <cell r="B71">
            <v>10</v>
          </cell>
          <cell r="C71">
            <v>19</v>
          </cell>
          <cell r="D71">
            <v>80</v>
          </cell>
        </row>
        <row r="72">
          <cell r="A72">
            <v>42855</v>
          </cell>
          <cell r="B72">
            <v>11</v>
          </cell>
          <cell r="C72">
            <v>20</v>
          </cell>
          <cell r="D72">
            <v>80</v>
          </cell>
        </row>
        <row r="73">
          <cell r="A73">
            <v>42862</v>
          </cell>
          <cell r="B73">
            <v>11</v>
          </cell>
          <cell r="C73">
            <v>19</v>
          </cell>
          <cell r="D73">
            <v>82</v>
          </cell>
        </row>
        <row r="74">
          <cell r="A74">
            <v>42869</v>
          </cell>
          <cell r="B74">
            <v>10</v>
          </cell>
          <cell r="C74">
            <v>19</v>
          </cell>
          <cell r="D74">
            <v>81</v>
          </cell>
        </row>
        <row r="75">
          <cell r="A75">
            <v>42876</v>
          </cell>
          <cell r="B75">
            <v>9</v>
          </cell>
          <cell r="C75">
            <v>18</v>
          </cell>
          <cell r="D75">
            <v>86</v>
          </cell>
        </row>
        <row r="76">
          <cell r="A76">
            <v>42883</v>
          </cell>
          <cell r="B76">
            <v>9</v>
          </cell>
          <cell r="C76">
            <v>19</v>
          </cell>
          <cell r="D76">
            <v>83</v>
          </cell>
        </row>
        <row r="77">
          <cell r="A77">
            <v>42890</v>
          </cell>
          <cell r="B77">
            <v>10</v>
          </cell>
          <cell r="C77">
            <v>19</v>
          </cell>
          <cell r="D77">
            <v>73</v>
          </cell>
        </row>
        <row r="78">
          <cell r="A78">
            <v>42897</v>
          </cell>
          <cell r="B78">
            <v>9</v>
          </cell>
          <cell r="C78">
            <v>21</v>
          </cell>
          <cell r="D78">
            <v>77</v>
          </cell>
        </row>
        <row r="79">
          <cell r="A79">
            <v>42904</v>
          </cell>
          <cell r="B79">
            <v>10</v>
          </cell>
          <cell r="C79">
            <v>22</v>
          </cell>
          <cell r="D79">
            <v>83</v>
          </cell>
        </row>
        <row r="80">
          <cell r="A80">
            <v>42911</v>
          </cell>
          <cell r="B80">
            <v>10</v>
          </cell>
          <cell r="C80">
            <v>22</v>
          </cell>
          <cell r="D80">
            <v>83</v>
          </cell>
        </row>
        <row r="81">
          <cell r="A81">
            <v>42918</v>
          </cell>
          <cell r="B81">
            <v>19</v>
          </cell>
          <cell r="C81">
            <v>21</v>
          </cell>
          <cell r="D81">
            <v>81</v>
          </cell>
        </row>
        <row r="82">
          <cell r="A82">
            <v>42925</v>
          </cell>
          <cell r="B82">
            <v>17</v>
          </cell>
          <cell r="C82">
            <v>26</v>
          </cell>
          <cell r="D82">
            <v>83</v>
          </cell>
        </row>
        <row r="83">
          <cell r="A83">
            <v>42932</v>
          </cell>
          <cell r="B83">
            <v>12</v>
          </cell>
          <cell r="C83">
            <v>22</v>
          </cell>
          <cell r="D83">
            <v>80</v>
          </cell>
        </row>
        <row r="84">
          <cell r="A84">
            <v>42939</v>
          </cell>
          <cell r="B84">
            <v>23</v>
          </cell>
          <cell r="C84">
            <v>21</v>
          </cell>
          <cell r="D84">
            <v>84</v>
          </cell>
        </row>
        <row r="85">
          <cell r="A85">
            <v>42946</v>
          </cell>
          <cell r="B85">
            <v>23</v>
          </cell>
          <cell r="C85">
            <v>20</v>
          </cell>
          <cell r="D85">
            <v>79</v>
          </cell>
        </row>
        <row r="86">
          <cell r="A86">
            <v>42953</v>
          </cell>
          <cell r="B86">
            <v>15</v>
          </cell>
          <cell r="C86">
            <v>20</v>
          </cell>
          <cell r="D86">
            <v>81</v>
          </cell>
        </row>
        <row r="87">
          <cell r="A87">
            <v>42960</v>
          </cell>
          <cell r="B87">
            <v>13</v>
          </cell>
          <cell r="C87">
            <v>19</v>
          </cell>
          <cell r="D87">
            <v>80</v>
          </cell>
        </row>
        <row r="88">
          <cell r="A88">
            <v>42967</v>
          </cell>
          <cell r="B88">
            <v>14</v>
          </cell>
          <cell r="C88">
            <v>20</v>
          </cell>
          <cell r="D88">
            <v>83</v>
          </cell>
        </row>
        <row r="89">
          <cell r="A89">
            <v>42974</v>
          </cell>
          <cell r="B89">
            <v>12</v>
          </cell>
          <cell r="C89">
            <v>19</v>
          </cell>
          <cell r="D89">
            <v>79</v>
          </cell>
        </row>
        <row r="90">
          <cell r="A90">
            <v>42981</v>
          </cell>
          <cell r="B90">
            <v>13</v>
          </cell>
          <cell r="C90">
            <v>21</v>
          </cell>
          <cell r="D90">
            <v>82</v>
          </cell>
        </row>
        <row r="91">
          <cell r="A91">
            <v>42988</v>
          </cell>
          <cell r="B91">
            <v>13</v>
          </cell>
          <cell r="C91">
            <v>20</v>
          </cell>
          <cell r="D91">
            <v>84</v>
          </cell>
        </row>
        <row r="92">
          <cell r="A92">
            <v>42995</v>
          </cell>
          <cell r="B92">
            <v>12</v>
          </cell>
          <cell r="C92">
            <v>20</v>
          </cell>
          <cell r="D92">
            <v>84</v>
          </cell>
        </row>
        <row r="93">
          <cell r="A93">
            <v>43002</v>
          </cell>
          <cell r="B93">
            <v>11</v>
          </cell>
          <cell r="C93">
            <v>20</v>
          </cell>
          <cell r="D93">
            <v>77</v>
          </cell>
        </row>
        <row r="94">
          <cell r="A94">
            <v>43009</v>
          </cell>
          <cell r="B94">
            <v>12</v>
          </cell>
          <cell r="C94">
            <v>19</v>
          </cell>
          <cell r="D94">
            <v>75</v>
          </cell>
        </row>
        <row r="95">
          <cell r="A95">
            <v>43016</v>
          </cell>
          <cell r="B95">
            <v>12</v>
          </cell>
          <cell r="C95">
            <v>20</v>
          </cell>
          <cell r="D95">
            <v>75</v>
          </cell>
        </row>
        <row r="96">
          <cell r="A96">
            <v>43023</v>
          </cell>
          <cell r="B96">
            <v>11</v>
          </cell>
          <cell r="C96">
            <v>18</v>
          </cell>
          <cell r="D96">
            <v>75</v>
          </cell>
        </row>
        <row r="97">
          <cell r="A97">
            <v>43030</v>
          </cell>
          <cell r="B97">
            <v>11</v>
          </cell>
          <cell r="C97">
            <v>18</v>
          </cell>
          <cell r="D97">
            <v>74</v>
          </cell>
        </row>
        <row r="98">
          <cell r="A98">
            <v>43037</v>
          </cell>
          <cell r="B98">
            <v>13</v>
          </cell>
          <cell r="C98">
            <v>19</v>
          </cell>
          <cell r="D98">
            <v>76</v>
          </cell>
        </row>
        <row r="99">
          <cell r="A99">
            <v>43044</v>
          </cell>
          <cell r="B99">
            <v>12</v>
          </cell>
          <cell r="C99">
            <v>20</v>
          </cell>
          <cell r="D99">
            <v>73</v>
          </cell>
        </row>
        <row r="100">
          <cell r="A100">
            <v>43051</v>
          </cell>
          <cell r="B100">
            <v>32</v>
          </cell>
          <cell r="C100">
            <v>19</v>
          </cell>
          <cell r="D100">
            <v>74</v>
          </cell>
        </row>
        <row r="101">
          <cell r="A101">
            <v>43058</v>
          </cell>
          <cell r="B101">
            <v>24</v>
          </cell>
          <cell r="C101">
            <v>17</v>
          </cell>
          <cell r="D101">
            <v>68</v>
          </cell>
        </row>
        <row r="102">
          <cell r="A102">
            <v>43065</v>
          </cell>
          <cell r="B102">
            <v>17</v>
          </cell>
          <cell r="C102">
            <v>19</v>
          </cell>
          <cell r="D102">
            <v>70</v>
          </cell>
        </row>
        <row r="103">
          <cell r="A103">
            <v>43072</v>
          </cell>
          <cell r="B103">
            <v>14</v>
          </cell>
          <cell r="C103">
            <v>17</v>
          </cell>
          <cell r="D103">
            <v>67</v>
          </cell>
        </row>
        <row r="104">
          <cell r="A104">
            <v>43079</v>
          </cell>
          <cell r="B104">
            <v>13</v>
          </cell>
          <cell r="C104">
            <v>17</v>
          </cell>
          <cell r="D104">
            <v>67</v>
          </cell>
        </row>
        <row r="105">
          <cell r="A105">
            <v>43086</v>
          </cell>
          <cell r="B105">
            <v>12</v>
          </cell>
          <cell r="C105">
            <v>19</v>
          </cell>
          <cell r="D105">
            <v>67</v>
          </cell>
        </row>
        <row r="106">
          <cell r="A106">
            <v>43093</v>
          </cell>
          <cell r="B106">
            <v>13</v>
          </cell>
          <cell r="C106">
            <v>17</v>
          </cell>
          <cell r="D106">
            <v>66</v>
          </cell>
        </row>
        <row r="107">
          <cell r="A107">
            <v>43100</v>
          </cell>
          <cell r="B107">
            <v>12</v>
          </cell>
          <cell r="C107">
            <v>18</v>
          </cell>
          <cell r="D107">
            <v>71</v>
          </cell>
        </row>
        <row r="108">
          <cell r="A108">
            <v>43107</v>
          </cell>
          <cell r="B108">
            <v>12</v>
          </cell>
          <cell r="C108">
            <v>21</v>
          </cell>
          <cell r="D108">
            <v>77</v>
          </cell>
        </row>
        <row r="109">
          <cell r="A109">
            <v>43114</v>
          </cell>
          <cell r="B109">
            <v>11</v>
          </cell>
          <cell r="C109">
            <v>22</v>
          </cell>
          <cell r="D109">
            <v>79</v>
          </cell>
        </row>
        <row r="110">
          <cell r="A110">
            <v>43121</v>
          </cell>
          <cell r="B110">
            <v>12</v>
          </cell>
          <cell r="C110">
            <v>23</v>
          </cell>
          <cell r="D110">
            <v>81</v>
          </cell>
        </row>
        <row r="111">
          <cell r="A111">
            <v>43128</v>
          </cell>
          <cell r="B111">
            <v>12</v>
          </cell>
          <cell r="C111">
            <v>25</v>
          </cell>
          <cell r="D111">
            <v>80</v>
          </cell>
        </row>
        <row r="112">
          <cell r="A112">
            <v>43135</v>
          </cell>
          <cell r="B112">
            <v>29</v>
          </cell>
          <cell r="C112">
            <v>27</v>
          </cell>
          <cell r="D112">
            <v>83</v>
          </cell>
        </row>
        <row r="113">
          <cell r="A113">
            <v>43142</v>
          </cell>
          <cell r="B113">
            <v>18</v>
          </cell>
          <cell r="C113">
            <v>25</v>
          </cell>
          <cell r="D113">
            <v>81</v>
          </cell>
        </row>
        <row r="114">
          <cell r="A114">
            <v>43149</v>
          </cell>
          <cell r="B114">
            <v>15</v>
          </cell>
          <cell r="C114">
            <v>24</v>
          </cell>
          <cell r="D114">
            <v>85</v>
          </cell>
        </row>
        <row r="115">
          <cell r="A115">
            <v>43156</v>
          </cell>
          <cell r="B115">
            <v>12</v>
          </cell>
          <cell r="C115">
            <v>25</v>
          </cell>
          <cell r="D115">
            <v>78</v>
          </cell>
        </row>
        <row r="116">
          <cell r="A116">
            <v>43163</v>
          </cell>
          <cell r="B116">
            <v>13</v>
          </cell>
          <cell r="C116">
            <v>24</v>
          </cell>
          <cell r="D116">
            <v>86</v>
          </cell>
        </row>
        <row r="117">
          <cell r="A117">
            <v>43170</v>
          </cell>
          <cell r="B117">
            <v>13</v>
          </cell>
          <cell r="C117">
            <v>22</v>
          </cell>
          <cell r="D117">
            <v>87</v>
          </cell>
        </row>
        <row r="118">
          <cell r="A118">
            <v>43177</v>
          </cell>
          <cell r="B118">
            <v>13</v>
          </cell>
          <cell r="C118">
            <v>23</v>
          </cell>
          <cell r="D118">
            <v>88</v>
          </cell>
        </row>
        <row r="119">
          <cell r="A119">
            <v>43184</v>
          </cell>
          <cell r="B119">
            <v>14</v>
          </cell>
          <cell r="C119">
            <v>25</v>
          </cell>
          <cell r="D119">
            <v>88</v>
          </cell>
        </row>
        <row r="120">
          <cell r="A120">
            <v>43191</v>
          </cell>
          <cell r="B120">
            <v>15</v>
          </cell>
          <cell r="C120">
            <v>22</v>
          </cell>
          <cell r="D120">
            <v>83</v>
          </cell>
        </row>
        <row r="121">
          <cell r="A121">
            <v>43198</v>
          </cell>
          <cell r="B121">
            <v>11</v>
          </cell>
          <cell r="C121">
            <v>20</v>
          </cell>
          <cell r="D121">
            <v>82</v>
          </cell>
        </row>
        <row r="122">
          <cell r="A122">
            <v>43205</v>
          </cell>
          <cell r="B122">
            <v>12</v>
          </cell>
          <cell r="C122">
            <v>21</v>
          </cell>
          <cell r="D122">
            <v>81</v>
          </cell>
        </row>
        <row r="123">
          <cell r="A123">
            <v>43212</v>
          </cell>
          <cell r="B123">
            <v>11</v>
          </cell>
          <cell r="C123">
            <v>20</v>
          </cell>
          <cell r="D123">
            <v>79</v>
          </cell>
        </row>
        <row r="124">
          <cell r="A124">
            <v>43219</v>
          </cell>
          <cell r="B124">
            <v>14</v>
          </cell>
          <cell r="C124">
            <v>21</v>
          </cell>
          <cell r="D124">
            <v>82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  <sheetName val="Car Sector"/>
      <sheetName val="Jaguar Q1-Q2"/>
      <sheetName val="Graphs"/>
      <sheetName val="GDP Forcast Data"/>
      <sheetName val="GDP Lower Confidence"/>
      <sheetName val="GDP Upper Confidence"/>
      <sheetName val="GDP Average"/>
      <sheetName val="GDP - Fully Predicted"/>
      <sheetName val="GDP - Incl. Real Data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E2" t="str">
            <v>GDP</v>
          </cell>
          <cell r="F2" t="str">
            <v>Tesla Model X 75D</v>
          </cell>
          <cell r="I2" t="str">
            <v>Tesla Model X P100D</v>
          </cell>
          <cell r="J2" t="str">
            <v>BMW i3</v>
          </cell>
        </row>
        <row r="3">
          <cell r="C3" t="str">
            <v>2016/4</v>
          </cell>
          <cell r="E3">
            <v>485897</v>
          </cell>
          <cell r="F3">
            <v>2</v>
          </cell>
          <cell r="I3">
            <v>8</v>
          </cell>
          <cell r="J3">
            <v>1660</v>
          </cell>
        </row>
        <row r="4">
          <cell r="C4" t="str">
            <v>2017/1</v>
          </cell>
          <cell r="E4">
            <v>487422</v>
          </cell>
          <cell r="F4">
            <v>96</v>
          </cell>
          <cell r="I4">
            <v>120</v>
          </cell>
          <cell r="J4">
            <v>1895</v>
          </cell>
        </row>
        <row r="5">
          <cell r="C5" t="str">
            <v>2017/2</v>
          </cell>
          <cell r="E5">
            <v>488624</v>
          </cell>
          <cell r="F5">
            <v>184</v>
          </cell>
          <cell r="I5">
            <v>161</v>
          </cell>
          <cell r="J5">
            <v>2133</v>
          </cell>
        </row>
        <row r="6">
          <cell r="C6" t="str">
            <v>2017/3</v>
          </cell>
          <cell r="E6">
            <v>490876</v>
          </cell>
          <cell r="F6">
            <v>363</v>
          </cell>
          <cell r="I6">
            <v>205</v>
          </cell>
          <cell r="J6">
            <v>2309</v>
          </cell>
        </row>
        <row r="7">
          <cell r="C7" t="str">
            <v>2017/4</v>
          </cell>
          <cell r="E7">
            <v>492785</v>
          </cell>
          <cell r="F7">
            <v>534</v>
          </cell>
          <cell r="I7">
            <v>246</v>
          </cell>
          <cell r="J7">
            <v>2572</v>
          </cell>
        </row>
        <row r="8">
          <cell r="C8" t="str">
            <v>2018/1</v>
          </cell>
          <cell r="E8">
            <v>493278</v>
          </cell>
          <cell r="F8">
            <v>671</v>
          </cell>
          <cell r="I8">
            <v>274</v>
          </cell>
          <cell r="J8">
            <v>2681</v>
          </cell>
        </row>
        <row r="9">
          <cell r="C9" t="str">
            <v>2018/2</v>
          </cell>
          <cell r="E9">
            <v>495251.11200000002</v>
          </cell>
          <cell r="F9">
            <v>901.01300341612659</v>
          </cell>
          <cell r="I9">
            <v>315.38167695345328</v>
          </cell>
          <cell r="J9">
            <v>2853.2500255407067</v>
          </cell>
        </row>
        <row r="10">
          <cell r="C10" t="str">
            <v>2018/3</v>
          </cell>
          <cell r="E10">
            <v>497727.36755999998</v>
          </cell>
          <cell r="F10">
            <v>1293.7503801714629</v>
          </cell>
          <cell r="I10">
            <v>377.56203225734862</v>
          </cell>
          <cell r="J10">
            <v>3080.637796760886</v>
          </cell>
        </row>
        <row r="11">
          <cell r="C11" t="str">
            <v>2018/4</v>
          </cell>
          <cell r="E11">
            <v>499220.54966267996</v>
          </cell>
          <cell r="F11">
            <v>1562.2660677842796</v>
          </cell>
          <cell r="I11">
            <v>415.47148021909379</v>
          </cell>
          <cell r="J11">
            <v>3200.6408716697479</v>
          </cell>
        </row>
        <row r="12">
          <cell r="C12" t="str">
            <v>2019/1</v>
          </cell>
          <cell r="E12">
            <v>500718.21131166792</v>
          </cell>
          <cell r="F12">
            <v>1855.5401475350372</v>
          </cell>
          <cell r="I12">
            <v>453.80805229003454</v>
          </cell>
          <cell r="J12">
            <v>3308.0721216109814</v>
          </cell>
        </row>
        <row r="13">
          <cell r="C13" t="str">
            <v>2019/2</v>
          </cell>
          <cell r="E13">
            <v>502220.36594560288</v>
          </cell>
          <cell r="F13">
            <v>2173.7908272454515</v>
          </cell>
          <cell r="I13">
            <v>492.57491303766074</v>
          </cell>
          <cell r="J13">
            <v>3402.8161237180466</v>
          </cell>
        </row>
      </sheetData>
      <sheetData sheetId="9">
        <row r="2">
          <cell r="E2" t="str">
            <v>GDP</v>
          </cell>
          <cell r="F2" t="str">
            <v>Tesla Model X 75D</v>
          </cell>
          <cell r="L2" t="str">
            <v>Tesla Model X P100D</v>
          </cell>
          <cell r="M2" t="str">
            <v>BMW i3</v>
          </cell>
        </row>
        <row r="3">
          <cell r="C3" t="str">
            <v>2016/4</v>
          </cell>
          <cell r="E3">
            <v>485897</v>
          </cell>
          <cell r="F3">
            <v>2</v>
          </cell>
          <cell r="L3">
            <v>8</v>
          </cell>
          <cell r="M3">
            <v>1660</v>
          </cell>
        </row>
        <row r="4">
          <cell r="C4" t="str">
            <v>2017/1</v>
          </cell>
          <cell r="E4">
            <v>487422</v>
          </cell>
          <cell r="F4">
            <v>96</v>
          </cell>
          <cell r="L4">
            <v>120</v>
          </cell>
          <cell r="M4">
            <v>1895</v>
          </cell>
        </row>
        <row r="5">
          <cell r="C5" t="str">
            <v>2017/2</v>
          </cell>
          <cell r="E5">
            <v>488624</v>
          </cell>
          <cell r="F5">
            <v>184</v>
          </cell>
          <cell r="L5">
            <v>161</v>
          </cell>
          <cell r="M5">
            <v>2133</v>
          </cell>
        </row>
        <row r="6">
          <cell r="C6" t="str">
            <v>2017/3</v>
          </cell>
          <cell r="E6">
            <v>490876</v>
          </cell>
          <cell r="F6">
            <v>363</v>
          </cell>
          <cell r="L6">
            <v>205</v>
          </cell>
          <cell r="M6">
            <v>2309</v>
          </cell>
        </row>
        <row r="7">
          <cell r="C7" t="str">
            <v>2017/4</v>
          </cell>
          <cell r="E7">
            <v>492785</v>
          </cell>
          <cell r="F7">
            <v>534</v>
          </cell>
          <cell r="L7">
            <v>246</v>
          </cell>
          <cell r="M7">
            <v>2572</v>
          </cell>
        </row>
        <row r="8">
          <cell r="C8" t="str">
            <v>2018/1</v>
          </cell>
          <cell r="E8">
            <v>493278</v>
          </cell>
          <cell r="F8">
            <v>671</v>
          </cell>
          <cell r="L8">
            <v>274</v>
          </cell>
          <cell r="M8">
            <v>2681</v>
          </cell>
        </row>
        <row r="9">
          <cell r="C9" t="str">
            <v>2018/2</v>
          </cell>
          <cell r="E9">
            <v>495251.11200000002</v>
          </cell>
          <cell r="F9">
            <v>785</v>
          </cell>
          <cell r="I9">
            <v>48</v>
          </cell>
          <cell r="J9">
            <v>0</v>
          </cell>
          <cell r="K9">
            <v>0</v>
          </cell>
          <cell r="L9">
            <v>301</v>
          </cell>
          <cell r="M9">
            <v>2779</v>
          </cell>
        </row>
        <row r="10">
          <cell r="C10" t="str">
            <v>2018/3</v>
          </cell>
          <cell r="E10">
            <v>498222.61867200001</v>
          </cell>
          <cell r="F10">
            <v>1380.1674407043029</v>
          </cell>
          <cell r="I10">
            <v>76.265271457329021</v>
          </cell>
          <cell r="J10">
            <v>12.535</v>
          </cell>
          <cell r="K10">
            <v>12.535</v>
          </cell>
          <cell r="L10">
            <v>402</v>
          </cell>
          <cell r="M10">
            <v>3213.2259067807972</v>
          </cell>
        </row>
        <row r="11">
          <cell r="C11" t="str">
            <v>2018/4</v>
          </cell>
          <cell r="E11">
            <v>499717.28652801597</v>
          </cell>
          <cell r="F11">
            <v>1656.878986003343</v>
          </cell>
          <cell r="I11">
            <v>94.068897668084745</v>
          </cell>
          <cell r="J11">
            <v>12.535</v>
          </cell>
          <cell r="K11">
            <v>12.535</v>
          </cell>
          <cell r="L11">
            <v>445</v>
          </cell>
          <cell r="M11">
            <v>3394.67858450114</v>
          </cell>
        </row>
        <row r="12">
          <cell r="C12" t="str">
            <v>2019/1</v>
          </cell>
          <cell r="E12">
            <v>501216.43838759995</v>
          </cell>
          <cell r="F12">
            <v>1958.4212020810228</v>
          </cell>
          <cell r="I12">
            <v>113.47012972006942</v>
          </cell>
          <cell r="J12">
            <v>12.535</v>
          </cell>
          <cell r="K12">
            <v>12.535</v>
          </cell>
          <cell r="L12">
            <v>488</v>
          </cell>
          <cell r="M12">
            <v>3576.6756202546312</v>
          </cell>
        </row>
        <row r="13">
          <cell r="C13" t="str">
            <v>2019/2</v>
          </cell>
          <cell r="E13">
            <v>502720.08770276268</v>
          </cell>
          <cell r="F13">
            <v>2285.0128001717385</v>
          </cell>
          <cell r="I13">
            <v>134.48303949836131</v>
          </cell>
          <cell r="J13">
            <v>12.535</v>
          </cell>
          <cell r="K13">
            <v>12.535</v>
          </cell>
          <cell r="L13">
            <v>531</v>
          </cell>
          <cell r="M13">
            <v>3759.2186471153836</v>
          </cell>
        </row>
      </sheetData>
    </sheetDataSet>
  </externalBook>
</externalLink>
</file>

<file path=xl/tables/table1.xml><?xml version="1.0" encoding="utf-8"?>
<table xmlns="http://schemas.openxmlformats.org/spreadsheetml/2006/main" id="2" name="Table22" displayName="Table22" ref="B2:F25" totalsRowShown="0">
  <autoFilter ref="B2:F25"/>
  <tableColumns count="5">
    <tableColumn id="1" name="Date" dataDxfId="37"/>
    <tableColumn id="2" name="GDP"/>
    <tableColumn id="3" name="Forecast(GDP)" dataDxfId="36">
      <calculatedColumnFormula>_xlfn.FORECAST.ETS(B3,$C$2:$C$19,$B$2:$B$19,1,1)</calculatedColumnFormula>
    </tableColumn>
    <tableColumn id="4" name="Lower Confidence Bound(GDP)" dataDxfId="35">
      <calculatedColumnFormula>D3-_xlfn.FORECAST.ETS.CONFINT(B3,$C$2:$C$19,$B$2:$B$19,0.95,1,1)</calculatedColumnFormula>
    </tableColumn>
    <tableColumn id="5" name="Upper Confidence Bound(GDP)" dataDxfId="34">
      <calculatedColumnFormula>D3+_xlfn.FORECAST.ETS.CONFINT(B3,$C$2:$C$19,$B$2:$B$19,0.95,1,1)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M2:N5" totalsRowShown="0">
  <autoFilter ref="M2:N5"/>
  <tableColumns count="2">
    <tableColumn id="1" name="Model"/>
    <tableColumn id="2" name="Equ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e3" displayName="Table3" ref="B27:J39" totalsRowShown="0" headerRowBorderDxfId="32" tableBorderDxfId="33">
  <autoFilter ref="B27:J39"/>
  <tableColumns count="9">
    <tableColumn id="1" name="Month"/>
    <tableColumn id="2" name="Quarter" dataDxfId="31"/>
    <tableColumn id="5" name="Growth (%)" dataDxfId="30"/>
    <tableColumn id="4" name="GDP" dataDxfId="29"/>
    <tableColumn id="6" name="Tesla Model X 75D" dataDxfId="28"/>
    <tableColumn id="9" name="Percentage Increase" dataDxfId="27">
      <calculatedColumnFormula>Table3[[#This Row],[Tesla Model X 75D]]/F27</calculatedColumnFormula>
    </tableColumn>
    <tableColumn id="10" name="I-PACE" dataDxfId="26" dataCellStyle="Percent"/>
    <tableColumn id="7" name="Tesla Model X P100D" dataDxfId="25"/>
    <tableColumn id="8" name="BMW i3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Table310" displayName="Table310" ref="B64:M76" totalsRowCount="1" headerRowBorderDxfId="22" tableBorderDxfId="23">
  <autoFilter ref="B64:M75"/>
  <tableColumns count="12">
    <tableColumn id="1" name="Month" totalsRowDxfId="21"/>
    <tableColumn id="2" name="Quarter" dataDxfId="19" totalsRowDxfId="20"/>
    <tableColumn id="5" name="Growth (%)" dataDxfId="17" totalsRowDxfId="18"/>
    <tableColumn id="4" name="GDP" dataDxfId="15" totalsRowDxfId="16"/>
    <tableColumn id="6" name="Tesla Model X 75D" dataDxfId="13" totalsRowDxfId="14"/>
    <tableColumn id="10" name="% Change" dataDxfId="11" totalsRowDxfId="12" dataCellStyle="Percent">
      <calculatedColumnFormula>Table310[[#This Row],[Tesla Model X 75D]]/F64</calculatedColumnFormula>
    </tableColumn>
    <tableColumn id="9" name="I-PACE" totalsRowFunction="custom" dataDxfId="9" totalsRowDxfId="10">
      <totalsRowFormula>STDEV(H72:H75)/SQRT(COUNT(H72:H75))</totalsRowFormula>
    </tableColumn>
    <tableColumn id="11" name="I-PACE Lower" dataDxfId="7" totalsRowDxfId="8">
      <calculatedColumnFormula>Table310[[#This Row],[I-PACE]]-Table310[[#Totals],[I-PACE]]</calculatedColumnFormula>
    </tableColumn>
    <tableColumn id="13" name="I-PACE2" dataDxfId="5" totalsRowDxfId="6"/>
    <tableColumn id="7" name="I-PACE Upper" dataDxfId="3" totalsRowDxfId="4"/>
    <tableColumn id="3" name="Tesla Model X P100D" totalsRowDxfId="2"/>
    <tableColumn id="8" name="BMW i3" dataDxfId="0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M164" sqref="M16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topLeftCell="A82" workbookViewId="0">
      <selection activeCell="B71" sqref="B71"/>
    </sheetView>
  </sheetViews>
  <sheetFormatPr defaultRowHeight="15" x14ac:dyDescent="0.25"/>
  <cols>
    <col min="3" max="3" width="7.140625" bestFit="1" customWidth="1"/>
    <col min="4" max="4" width="16.140625" bestFit="1" customWidth="1"/>
    <col min="5" max="5" width="31.28515625" bestFit="1" customWidth="1"/>
    <col min="6" max="6" width="31.42578125" bestFit="1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s="1">
        <v>41640</v>
      </c>
      <c r="C3" s="2">
        <v>455814</v>
      </c>
    </row>
    <row r="4" spans="2:6" x14ac:dyDescent="0.25">
      <c r="B4" s="1">
        <v>41730</v>
      </c>
      <c r="C4" s="2">
        <v>459702</v>
      </c>
    </row>
    <row r="5" spans="2:6" x14ac:dyDescent="0.25">
      <c r="B5" s="1">
        <v>41821</v>
      </c>
      <c r="C5" s="2">
        <v>463201</v>
      </c>
    </row>
    <row r="6" spans="2:6" x14ac:dyDescent="0.25">
      <c r="B6" s="1">
        <v>41913</v>
      </c>
      <c r="C6" s="2">
        <v>466727</v>
      </c>
    </row>
    <row r="7" spans="2:6" x14ac:dyDescent="0.25">
      <c r="B7" s="1">
        <v>42005</v>
      </c>
      <c r="C7" s="2">
        <v>468326</v>
      </c>
    </row>
    <row r="8" spans="2:6" x14ac:dyDescent="0.25">
      <c r="B8" s="1">
        <v>42095</v>
      </c>
      <c r="C8" s="2">
        <v>471018</v>
      </c>
    </row>
    <row r="9" spans="2:6" x14ac:dyDescent="0.25">
      <c r="B9" s="1">
        <v>42186</v>
      </c>
      <c r="C9" s="2">
        <v>472980</v>
      </c>
    </row>
    <row r="10" spans="2:6" x14ac:dyDescent="0.25">
      <c r="B10" s="1">
        <v>42278</v>
      </c>
      <c r="C10" s="2">
        <v>476413</v>
      </c>
    </row>
    <row r="11" spans="2:6" x14ac:dyDescent="0.25">
      <c r="B11" s="1">
        <v>42370</v>
      </c>
      <c r="C11" s="2">
        <v>477421</v>
      </c>
    </row>
    <row r="12" spans="2:6" x14ac:dyDescent="0.25">
      <c r="B12" s="1">
        <v>42461</v>
      </c>
      <c r="C12" s="2">
        <v>479693</v>
      </c>
    </row>
    <row r="13" spans="2:6" x14ac:dyDescent="0.25">
      <c r="B13" s="1">
        <v>42552</v>
      </c>
      <c r="C13" s="2">
        <v>482288</v>
      </c>
    </row>
    <row r="14" spans="2:6" x14ac:dyDescent="0.25">
      <c r="B14" s="1">
        <v>42644</v>
      </c>
      <c r="C14" s="2">
        <v>485897</v>
      </c>
    </row>
    <row r="15" spans="2:6" x14ac:dyDescent="0.25">
      <c r="B15" s="1">
        <v>42736</v>
      </c>
      <c r="C15" s="2">
        <v>487422</v>
      </c>
    </row>
    <row r="16" spans="2:6" x14ac:dyDescent="0.25">
      <c r="B16" s="1">
        <v>42826</v>
      </c>
      <c r="C16" s="2">
        <v>488624</v>
      </c>
    </row>
    <row r="17" spans="2:6" x14ac:dyDescent="0.25">
      <c r="B17" s="1">
        <v>42917</v>
      </c>
      <c r="C17" s="2">
        <v>490876</v>
      </c>
    </row>
    <row r="18" spans="2:6" x14ac:dyDescent="0.25">
      <c r="B18" s="1">
        <v>43009</v>
      </c>
      <c r="C18" s="2">
        <v>492785</v>
      </c>
    </row>
    <row r="19" spans="2:6" x14ac:dyDescent="0.25">
      <c r="B19" s="1">
        <v>43101</v>
      </c>
      <c r="C19" s="2">
        <v>493278</v>
      </c>
    </row>
    <row r="20" spans="2:6" x14ac:dyDescent="0.25">
      <c r="B20" s="1">
        <v>43191</v>
      </c>
      <c r="C20" s="2">
        <v>495251</v>
      </c>
      <c r="D20" s="2">
        <v>495251</v>
      </c>
      <c r="E20" s="3">
        <v>495251</v>
      </c>
      <c r="F20" s="3">
        <v>495251</v>
      </c>
    </row>
    <row r="21" spans="2:6" x14ac:dyDescent="0.25">
      <c r="B21" s="1">
        <v>43282</v>
      </c>
      <c r="D21" s="2">
        <f>_xlfn.FORECAST.ETS(B21,$C$2:$C$19,$B$2:$B$19,1,1)</f>
        <v>497081.30581683188</v>
      </c>
      <c r="E21" s="3">
        <f>D21-_xlfn.FORECAST.ETS.CONFINT(B21,$C$2:$C$19,$B$2:$B$19,0.95,1,1)</f>
        <v>494373.19006372272</v>
      </c>
      <c r="F21" s="3">
        <f>D21+_xlfn.FORECAST.ETS.CONFINT(B21,$C$2:$C$19,$B$2:$B$19,0.95,1,1)</f>
        <v>499789.42156994104</v>
      </c>
    </row>
    <row r="22" spans="2:6" x14ac:dyDescent="0.25">
      <c r="B22" s="1">
        <v>43374</v>
      </c>
      <c r="D22" s="2">
        <f>_xlfn.FORECAST.ETS(B22,$C$2:$C$19,$B$2:$B$19,1,1)</f>
        <v>498586.44410329306</v>
      </c>
      <c r="E22" s="3">
        <f>D22-_xlfn.FORECAST.ETS.CONFINT(B22,$C$2:$C$19,$B$2:$B$19,0.95,1,1)</f>
        <v>495118.36377999169</v>
      </c>
      <c r="F22" s="3">
        <f>D22+_xlfn.FORECAST.ETS.CONFINT(B22,$C$2:$C$19,$B$2:$B$19,0.95,1,1)</f>
        <v>502054.52442659443</v>
      </c>
    </row>
    <row r="23" spans="2:6" x14ac:dyDescent="0.25">
      <c r="B23" s="1">
        <v>43466</v>
      </c>
      <c r="D23" s="2">
        <f>_xlfn.FORECAST.ETS(B23,$C$2:$C$19,$B$2:$B$19,1,1)</f>
        <v>500091.58238975424</v>
      </c>
      <c r="E23" s="3">
        <f>D23-_xlfn.FORECAST.ETS.CONFINT(B23,$C$2:$C$19,$B$2:$B$19,0.95,1,1)</f>
        <v>495691.41511326254</v>
      </c>
      <c r="F23" s="3">
        <f>D23+_xlfn.FORECAST.ETS.CONFINT(B23,$C$2:$C$19,$B$2:$B$19,0.95,1,1)</f>
        <v>504491.74966624595</v>
      </c>
    </row>
    <row r="24" spans="2:6" x14ac:dyDescent="0.25">
      <c r="B24" s="1">
        <v>43556</v>
      </c>
      <c r="D24" s="2">
        <f>_xlfn.FORECAST.ETS(B24,$C$2:$C$19,$B$2:$B$19,1,1)</f>
        <v>501596.72067621542</v>
      </c>
      <c r="E24" s="3">
        <f>D24-_xlfn.FORECAST.ETS.CONFINT(B24,$C$2:$C$19,$B$2:$B$19,0.95,1,1)</f>
        <v>496126.59499177901</v>
      </c>
      <c r="F24" s="3">
        <f>D24+_xlfn.FORECAST.ETS.CONFINT(B24,$C$2:$C$19,$B$2:$B$19,0.95,1,1)</f>
        <v>507066.84636065183</v>
      </c>
    </row>
    <row r="25" spans="2:6" x14ac:dyDescent="0.25">
      <c r="B25" s="1">
        <v>43647</v>
      </c>
      <c r="D25" s="2">
        <f>_xlfn.FORECAST.ETS(B25,$C$2:$C$19,$B$2:$B$19,1,1)</f>
        <v>503101.8589626766</v>
      </c>
      <c r="E25" s="3">
        <f>D25-_xlfn.FORECAST.ETS.CONFINT(B25,$C$2:$C$19,$B$2:$B$19,0.95,1,1)</f>
        <v>496446.28226108884</v>
      </c>
      <c r="F25" s="3">
        <f>D25+_xlfn.FORECAST.ETS.CONFINT(B25,$C$2:$C$19,$B$2:$B$19,0.95,1,1)</f>
        <v>509757.43566426437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76"/>
  <sheetViews>
    <sheetView tabSelected="1" topLeftCell="A55" workbookViewId="0">
      <selection activeCell="N46" sqref="N46"/>
    </sheetView>
  </sheetViews>
  <sheetFormatPr defaultRowHeight="15" x14ac:dyDescent="0.25"/>
  <cols>
    <col min="13" max="13" width="13.140625" bestFit="1" customWidth="1"/>
    <col min="14" max="14" width="88.140625" bestFit="1" customWidth="1"/>
  </cols>
  <sheetData>
    <row r="2" spans="13:14" x14ac:dyDescent="0.25">
      <c r="M2" t="s">
        <v>5</v>
      </c>
      <c r="N2" t="s">
        <v>6</v>
      </c>
    </row>
    <row r="3" spans="13:14" x14ac:dyDescent="0.25">
      <c r="M3" t="s">
        <v>7</v>
      </c>
      <c r="N3" t="s">
        <v>12</v>
      </c>
    </row>
    <row r="4" spans="13:14" x14ac:dyDescent="0.25">
      <c r="M4" t="s">
        <v>8</v>
      </c>
      <c r="N4" t="s">
        <v>9</v>
      </c>
    </row>
    <row r="5" spans="13:14" x14ac:dyDescent="0.25">
      <c r="M5" t="s">
        <v>10</v>
      </c>
      <c r="N5" t="s">
        <v>11</v>
      </c>
    </row>
    <row r="27" spans="2:10" ht="45" x14ac:dyDescent="0.25">
      <c r="B27" s="4" t="s">
        <v>13</v>
      </c>
      <c r="C27" s="4" t="s">
        <v>14</v>
      </c>
      <c r="D27" s="5" t="s">
        <v>15</v>
      </c>
      <c r="E27" s="5" t="s">
        <v>1</v>
      </c>
      <c r="F27" s="6" t="s">
        <v>16</v>
      </c>
      <c r="G27" s="7" t="s">
        <v>17</v>
      </c>
      <c r="H27" s="8" t="s">
        <v>18</v>
      </c>
      <c r="I27" s="9" t="s">
        <v>19</v>
      </c>
      <c r="J27" s="10" t="s">
        <v>20</v>
      </c>
    </row>
    <row r="28" spans="2:10" x14ac:dyDescent="0.25">
      <c r="B28" s="11" t="s">
        <v>21</v>
      </c>
      <c r="C28" s="12" t="s">
        <v>22</v>
      </c>
      <c r="D28" s="13">
        <v>0.7</v>
      </c>
      <c r="E28" s="14">
        <v>485897</v>
      </c>
      <c r="F28" s="15">
        <v>2</v>
      </c>
      <c r="G28" s="16"/>
      <c r="H28" s="17"/>
      <c r="I28" s="18">
        <v>8</v>
      </c>
      <c r="J28" s="19">
        <v>1660</v>
      </c>
    </row>
    <row r="29" spans="2:10" x14ac:dyDescent="0.25">
      <c r="B29" s="20" t="s">
        <v>23</v>
      </c>
      <c r="C29" s="21" t="s">
        <v>24</v>
      </c>
      <c r="D29" s="13">
        <v>0.3</v>
      </c>
      <c r="E29" s="14">
        <v>487422</v>
      </c>
      <c r="F29" s="15">
        <v>96</v>
      </c>
      <c r="G29" s="16"/>
      <c r="H29" s="17"/>
      <c r="I29" s="18">
        <v>120</v>
      </c>
      <c r="J29" s="19">
        <v>1895</v>
      </c>
    </row>
    <row r="30" spans="2:10" x14ac:dyDescent="0.25">
      <c r="B30" s="11" t="s">
        <v>25</v>
      </c>
      <c r="C30" s="21" t="s">
        <v>26</v>
      </c>
      <c r="D30" s="13">
        <v>0.2</v>
      </c>
      <c r="E30" s="14">
        <v>488624</v>
      </c>
      <c r="F30" s="15">
        <v>184</v>
      </c>
      <c r="G30" s="16"/>
      <c r="H30" s="17"/>
      <c r="I30" s="18">
        <v>161</v>
      </c>
      <c r="J30" s="19">
        <v>2133</v>
      </c>
    </row>
    <row r="31" spans="2:10" x14ac:dyDescent="0.25">
      <c r="B31" s="20" t="s">
        <v>27</v>
      </c>
      <c r="C31" s="21" t="s">
        <v>28</v>
      </c>
      <c r="D31" s="13">
        <v>0.5</v>
      </c>
      <c r="E31" s="14">
        <v>490876</v>
      </c>
      <c r="F31" s="15">
        <v>363</v>
      </c>
      <c r="G31" s="16"/>
      <c r="H31" s="17"/>
      <c r="I31" s="18">
        <v>205</v>
      </c>
      <c r="J31" s="19">
        <v>2309</v>
      </c>
    </row>
    <row r="32" spans="2:10" x14ac:dyDescent="0.25">
      <c r="B32" s="11" t="s">
        <v>29</v>
      </c>
      <c r="C32" s="21" t="s">
        <v>30</v>
      </c>
      <c r="D32" s="13">
        <v>0.4</v>
      </c>
      <c r="E32" s="14">
        <v>492785</v>
      </c>
      <c r="F32" s="15">
        <v>534</v>
      </c>
      <c r="G32" s="16"/>
      <c r="H32" s="17"/>
      <c r="I32" s="18">
        <v>246</v>
      </c>
      <c r="J32" s="19">
        <v>2572</v>
      </c>
    </row>
    <row r="33" spans="2:10" x14ac:dyDescent="0.25">
      <c r="B33" s="20" t="s">
        <v>31</v>
      </c>
      <c r="C33" s="21" t="s">
        <v>32</v>
      </c>
      <c r="D33" s="13">
        <v>0.1</v>
      </c>
      <c r="E33" s="14">
        <v>493278</v>
      </c>
      <c r="F33" s="15">
        <v>671</v>
      </c>
      <c r="G33" s="16"/>
      <c r="H33" s="17"/>
      <c r="I33" s="18">
        <v>274</v>
      </c>
      <c r="J33" s="19">
        <v>2681</v>
      </c>
    </row>
    <row r="34" spans="2:10" x14ac:dyDescent="0.25">
      <c r="B34" s="22" t="s">
        <v>33</v>
      </c>
      <c r="C34" s="23" t="s">
        <v>34</v>
      </c>
      <c r="D34" s="24">
        <v>0.4</v>
      </c>
      <c r="E34" s="25">
        <f>E33*1.004</f>
        <v>495251.11200000002</v>
      </c>
      <c r="F34" s="26">
        <f>(5.34748618854819E-06)*(E34^2)-(5.15133739455078*E34)+1240509.05562289</f>
        <v>901.01300341612659</v>
      </c>
      <c r="G34" s="27">
        <f>Table3[[#This Row],[Tesla Model X 75D]]/F33</f>
        <v>1.3427913612758966</v>
      </c>
      <c r="H34" s="28">
        <v>48</v>
      </c>
      <c r="I34" s="29">
        <f>(6.996578157462E-08*(E34)^2-(0.0443638780790551*E34)+5125.87803119847)</f>
        <v>315.38167695345328</v>
      </c>
      <c r="J34" s="26">
        <f>(-2.88703928573919E-06*(E34)^2)+(2.9585951436485*E34)-754279.581280185</f>
        <v>2853.2500255407067</v>
      </c>
    </row>
    <row r="35" spans="2:10" x14ac:dyDescent="0.25">
      <c r="B35" s="30" t="s">
        <v>35</v>
      </c>
      <c r="C35" s="21" t="s">
        <v>36</v>
      </c>
      <c r="D35" s="31">
        <v>0.5</v>
      </c>
      <c r="E35" s="26">
        <f>E34*1.005</f>
        <v>497727.36755999998</v>
      </c>
      <c r="F35" s="26">
        <f>(5.34748618854819E-06)*(E35^2)-(5.15133739455078*E35)+1240509.05562289</f>
        <v>1293.7503801714629</v>
      </c>
      <c r="G35" s="27">
        <f>Table3[[#This Row],[Tesla Model X 75D]]/F34</f>
        <v>1.4358842494684323</v>
      </c>
      <c r="H35" s="32">
        <f>H34*185%</f>
        <v>88.800000000000011</v>
      </c>
      <c r="I35" s="29">
        <f>(6.996578157462E-08*(E35)^2-(0.0443638780790551*E35)+5125.87803119847)</f>
        <v>377.56203225734862</v>
      </c>
      <c r="J35" s="26">
        <f>(-2.88703928573919E-06*(E35)^2)+(2.9585951436485*E35)-754279.581280185</f>
        <v>3080.637796760886</v>
      </c>
    </row>
    <row r="36" spans="2:10" x14ac:dyDescent="0.25">
      <c r="B36" s="22" t="s">
        <v>37</v>
      </c>
      <c r="C36" s="23" t="s">
        <v>38</v>
      </c>
      <c r="D36" s="31">
        <v>0.3</v>
      </c>
      <c r="E36" s="26">
        <f>E35*1.003</f>
        <v>499220.54966267996</v>
      </c>
      <c r="F36" s="26">
        <f>(5.34748618854819E-06)*(E36^2)-(5.15133739455078*E36)+1240509.05562289</f>
        <v>1562.2660677842796</v>
      </c>
      <c r="G36" s="27">
        <f>Table3[[#This Row],[Tesla Model X 75D]]/F35</f>
        <v>1.2075482965865718</v>
      </c>
      <c r="H36" s="32">
        <f>H35*Table3[[#This Row],[Percentage Increase]]</f>
        <v>107.23028873688759</v>
      </c>
      <c r="I36" s="29">
        <f>(6.996578157462E-08*(E36)^2-(0.0443638780790551*E36)+5125.87803119847)</f>
        <v>415.47148021909379</v>
      </c>
      <c r="J36" s="26">
        <f>(-2.88703928573919E-06*(E36)^2)+(2.9585951436485*E36)-754279.581280185</f>
        <v>3200.6408716697479</v>
      </c>
    </row>
    <row r="37" spans="2:10" x14ac:dyDescent="0.25">
      <c r="B37" s="30" t="s">
        <v>39</v>
      </c>
      <c r="C37" s="23" t="s">
        <v>40</v>
      </c>
      <c r="D37" s="31">
        <v>0.3</v>
      </c>
      <c r="E37" s="26">
        <f>E36*1.003</f>
        <v>500718.21131166792</v>
      </c>
      <c r="F37" s="26">
        <f>(5.34748618854819E-06)*(E37^2)-(5.15133739455078*E37)+1240509.05562289</f>
        <v>1855.5401475350372</v>
      </c>
      <c r="G37" s="27">
        <f>Table3[[#This Row],[Tesla Model X 75D]]/F36</f>
        <v>1.1877235163704865</v>
      </c>
      <c r="H37" s="32">
        <f>H36*Table3[[#This Row],[Percentage Increase]]</f>
        <v>127.35993559999869</v>
      </c>
      <c r="I37" s="29">
        <f>(6.996578157462E-08*(E37)^2-(0.0443638780790551*E37)+5125.87803119847)</f>
        <v>453.80805229003454</v>
      </c>
      <c r="J37" s="26">
        <f>(-2.88703928573919E-06*(E37)^2)+(2.9585951436485*E37)-754279.581280185</f>
        <v>3308.0721216109814</v>
      </c>
    </row>
    <row r="38" spans="2:10" x14ac:dyDescent="0.25">
      <c r="B38" s="33" t="s">
        <v>41</v>
      </c>
      <c r="C38" s="34" t="s">
        <v>42</v>
      </c>
      <c r="D38" s="31">
        <v>0.3</v>
      </c>
      <c r="E38" s="26">
        <f>E37*1.003</f>
        <v>502220.36594560288</v>
      </c>
      <c r="F38" s="26">
        <f>(5.34748618854819E-06)*(E38^2)-(5.15133739455078*E38)+1240509.05562289</f>
        <v>2173.7908272454515</v>
      </c>
      <c r="G38" s="27">
        <f>Table3[[#This Row],[Tesla Model X 75D]]/F37</f>
        <v>1.1715137665618227</v>
      </c>
      <c r="H38" s="35">
        <f>H37*Table3[[#This Row],[Percentage Increase]]</f>
        <v>149.20391786382564</v>
      </c>
      <c r="I38" s="29">
        <f>(6.996578157462E-08*(E38)^2-(0.0443638780790551*E38)+5125.87803119847)</f>
        <v>492.57491303766074</v>
      </c>
      <c r="J38" s="26">
        <f>(-2.88703928573919E-06*(E38)^2)+(2.9585951436485*E38)-754279.581280185</f>
        <v>3402.8161237180466</v>
      </c>
    </row>
    <row r="39" spans="2:10" x14ac:dyDescent="0.25">
      <c r="B39" s="36"/>
      <c r="C39" s="37"/>
      <c r="D39" s="38"/>
      <c r="E39" s="38"/>
      <c r="F39" s="39"/>
      <c r="G39" s="39"/>
      <c r="H39" s="40">
        <f>STDEV(H35:H38)/SQRT(COUNT(H35:H38))</f>
        <v>13.005868271478649</v>
      </c>
      <c r="I39" s="39"/>
      <c r="J39" s="39"/>
    </row>
    <row r="63" spans="2:13" ht="15.75" thickBot="1" x14ac:dyDescent="0.3"/>
    <row r="64" spans="2:13" ht="45.75" thickBot="1" x14ac:dyDescent="0.3">
      <c r="B64" s="4" t="s">
        <v>13</v>
      </c>
      <c r="C64" s="4" t="s">
        <v>14</v>
      </c>
      <c r="D64" s="5" t="s">
        <v>15</v>
      </c>
      <c r="E64" s="5" t="s">
        <v>1</v>
      </c>
      <c r="F64" s="6" t="s">
        <v>16</v>
      </c>
      <c r="G64" s="41" t="s">
        <v>43</v>
      </c>
      <c r="H64" s="7" t="s">
        <v>18</v>
      </c>
      <c r="I64" s="7" t="s">
        <v>44</v>
      </c>
      <c r="J64" s="7" t="s">
        <v>45</v>
      </c>
      <c r="K64" s="7" t="s">
        <v>46</v>
      </c>
      <c r="L64" s="42" t="s">
        <v>19</v>
      </c>
      <c r="M64" s="10" t="s">
        <v>20</v>
      </c>
    </row>
    <row r="65" spans="2:13" ht="15.75" thickBot="1" x14ac:dyDescent="0.3">
      <c r="B65" s="11" t="s">
        <v>21</v>
      </c>
      <c r="C65" s="12" t="s">
        <v>22</v>
      </c>
      <c r="D65" s="13">
        <v>0.7</v>
      </c>
      <c r="E65" s="14">
        <v>485897</v>
      </c>
      <c r="F65" s="15">
        <v>2</v>
      </c>
      <c r="G65" s="43"/>
      <c r="H65" s="15"/>
      <c r="I65" s="15"/>
      <c r="J65" s="15"/>
      <c r="K65" s="16"/>
      <c r="L65" s="44">
        <v>8</v>
      </c>
      <c r="M65" s="19">
        <v>1660</v>
      </c>
    </row>
    <row r="66" spans="2:13" ht="15.75" thickBot="1" x14ac:dyDescent="0.3">
      <c r="B66" s="20" t="s">
        <v>23</v>
      </c>
      <c r="C66" s="21" t="s">
        <v>24</v>
      </c>
      <c r="D66" s="13">
        <v>0.3</v>
      </c>
      <c r="E66" s="14">
        <v>487422</v>
      </c>
      <c r="F66" s="15">
        <v>96</v>
      </c>
      <c r="G66" s="43"/>
      <c r="H66" s="15"/>
      <c r="I66" s="15"/>
      <c r="J66" s="15"/>
      <c r="K66" s="16"/>
      <c r="L66" s="45">
        <v>120</v>
      </c>
      <c r="M66" s="19">
        <v>1895</v>
      </c>
    </row>
    <row r="67" spans="2:13" ht="15.75" thickBot="1" x14ac:dyDescent="0.3">
      <c r="B67" s="11" t="s">
        <v>25</v>
      </c>
      <c r="C67" s="21" t="s">
        <v>26</v>
      </c>
      <c r="D67" s="13">
        <v>0.2</v>
      </c>
      <c r="E67" s="14">
        <v>488624</v>
      </c>
      <c r="F67" s="15">
        <v>184</v>
      </c>
      <c r="G67" s="43"/>
      <c r="H67" s="15"/>
      <c r="I67" s="15"/>
      <c r="J67" s="15"/>
      <c r="K67" s="16"/>
      <c r="L67" s="44">
        <v>161</v>
      </c>
      <c r="M67" s="19">
        <v>2133</v>
      </c>
    </row>
    <row r="68" spans="2:13" ht="15.75" thickBot="1" x14ac:dyDescent="0.3">
      <c r="B68" s="20" t="s">
        <v>27</v>
      </c>
      <c r="C68" s="21" t="s">
        <v>28</v>
      </c>
      <c r="D68" s="13">
        <v>0.5</v>
      </c>
      <c r="E68" s="14">
        <v>490876</v>
      </c>
      <c r="F68" s="15">
        <v>363</v>
      </c>
      <c r="G68" s="43"/>
      <c r="H68" s="15"/>
      <c r="I68" s="15"/>
      <c r="J68" s="15"/>
      <c r="K68" s="16"/>
      <c r="L68" s="45">
        <v>205</v>
      </c>
      <c r="M68" s="19">
        <v>2309</v>
      </c>
    </row>
    <row r="69" spans="2:13" ht="15.75" thickBot="1" x14ac:dyDescent="0.3">
      <c r="B69" s="11" t="s">
        <v>29</v>
      </c>
      <c r="C69" s="21" t="s">
        <v>30</v>
      </c>
      <c r="D69" s="13">
        <v>0.4</v>
      </c>
      <c r="E69" s="14">
        <v>492785</v>
      </c>
      <c r="F69" s="15">
        <v>534</v>
      </c>
      <c r="G69" s="43"/>
      <c r="H69" s="15"/>
      <c r="I69" s="15"/>
      <c r="J69" s="15"/>
      <c r="K69" s="16"/>
      <c r="L69" s="44">
        <v>246</v>
      </c>
      <c r="M69" s="19">
        <v>2572</v>
      </c>
    </row>
    <row r="70" spans="2:13" ht="15.75" thickBot="1" x14ac:dyDescent="0.3">
      <c r="B70" s="20" t="s">
        <v>31</v>
      </c>
      <c r="C70" s="21" t="s">
        <v>32</v>
      </c>
      <c r="D70" s="13">
        <v>0.1</v>
      </c>
      <c r="E70" s="14">
        <v>493278</v>
      </c>
      <c r="F70" s="15">
        <v>671</v>
      </c>
      <c r="G70" s="43"/>
      <c r="H70" s="15"/>
      <c r="I70" s="15"/>
      <c r="J70" s="15"/>
      <c r="K70" s="16"/>
      <c r="L70" s="45">
        <v>274</v>
      </c>
      <c r="M70" s="19">
        <v>2681</v>
      </c>
    </row>
    <row r="71" spans="2:13" ht="15.75" thickBot="1" x14ac:dyDescent="0.3">
      <c r="B71" s="46" t="s">
        <v>33</v>
      </c>
      <c r="C71" s="47" t="s">
        <v>34</v>
      </c>
      <c r="D71" s="48">
        <v>0.4</v>
      </c>
      <c r="E71" s="49">
        <f>E70*1.004</f>
        <v>495251.11200000002</v>
      </c>
      <c r="F71" s="50">
        <v>785</v>
      </c>
      <c r="G71" s="51"/>
      <c r="H71" s="52">
        <v>48</v>
      </c>
      <c r="I71" s="53">
        <v>48</v>
      </c>
      <c r="J71" s="53">
        <v>0</v>
      </c>
      <c r="K71" s="54">
        <v>0</v>
      </c>
      <c r="L71" s="55">
        <v>301</v>
      </c>
      <c r="M71" s="56">
        <v>2779</v>
      </c>
    </row>
    <row r="72" spans="2:13" ht="15.75" thickBot="1" x14ac:dyDescent="0.3">
      <c r="B72" s="57" t="s">
        <v>35</v>
      </c>
      <c r="C72" s="47" t="s">
        <v>36</v>
      </c>
      <c r="D72" s="56">
        <v>0.6</v>
      </c>
      <c r="E72" s="58">
        <f>E71*1.006</f>
        <v>498222.61867200001</v>
      </c>
      <c r="F72" s="26">
        <f>(5.34748618854819E-06)*(E72^2)-(5.15133739455078*E72)+1240509.05562289</f>
        <v>1380.1674407043029</v>
      </c>
      <c r="G72" s="59">
        <v>1.85</v>
      </c>
      <c r="H72" s="60">
        <f>H71*185%</f>
        <v>88.800000000000011</v>
      </c>
      <c r="I72" s="61">
        <f>Table310[[#This Row],[I-PACE]]-Table310[[#Totals],[I-PACE]]</f>
        <v>76.265271457329021</v>
      </c>
      <c r="J72" s="61">
        <v>12.535</v>
      </c>
      <c r="K72" s="61">
        <v>12.535</v>
      </c>
      <c r="L72" s="62">
        <v>402</v>
      </c>
      <c r="M72" s="58">
        <f>(0.1214*Table310[[#This Row],[GDP]])-57271</f>
        <v>3213.2259067807972</v>
      </c>
    </row>
    <row r="73" spans="2:13" ht="15.75" thickBot="1" x14ac:dyDescent="0.3">
      <c r="B73" s="22" t="s">
        <v>37</v>
      </c>
      <c r="C73" s="23" t="s">
        <v>38</v>
      </c>
      <c r="D73" s="31">
        <v>0.3</v>
      </c>
      <c r="E73" s="26">
        <f>E72*1.003</f>
        <v>499717.28652801597</v>
      </c>
      <c r="F73" s="26">
        <f>(5.34748618854819E-06)*(E73^2)-(5.15133739455078*E73)+1240509.05562289</f>
        <v>1656.878986003343</v>
      </c>
      <c r="G73" s="63">
        <f>Table310[[#This Row],[Tesla Model X 75D]]/F72</f>
        <v>1.2004912861571591</v>
      </c>
      <c r="H73" s="60">
        <f>H72*Table310[[#This Row],[% Change]]</f>
        <v>106.60362621075573</v>
      </c>
      <c r="I73" s="61">
        <f>Table310[[#This Row],[I-PACE]]-Table310[[#Totals],[I-PACE]]</f>
        <v>94.068897668084745</v>
      </c>
      <c r="J73" s="61">
        <v>12.535</v>
      </c>
      <c r="K73" s="61">
        <v>12.535</v>
      </c>
      <c r="L73" s="64">
        <v>445</v>
      </c>
      <c r="M73" s="26">
        <f>(0.1214*Table310[[#This Row],[GDP]])-57271</f>
        <v>3394.67858450114</v>
      </c>
    </row>
    <row r="74" spans="2:13" ht="15.75" thickBot="1" x14ac:dyDescent="0.3">
      <c r="B74" s="30" t="s">
        <v>39</v>
      </c>
      <c r="C74" s="23" t="s">
        <v>40</v>
      </c>
      <c r="D74" s="31">
        <v>0.3</v>
      </c>
      <c r="E74" s="26">
        <f>E73*1.003</f>
        <v>501216.43838759995</v>
      </c>
      <c r="F74" s="26">
        <f>(5.34748618854819E-06)*(E74^2)-(5.15133739455078*E74)+1240509.05562289</f>
        <v>1958.4212020810228</v>
      </c>
      <c r="G74" s="63">
        <f>Table310[[#This Row],[Tesla Model X 75D]]/F73</f>
        <v>1.1819941097841116</v>
      </c>
      <c r="H74" s="65">
        <f>H73*Table310[[#This Row],[% Change]]</f>
        <v>126.00485826274041</v>
      </c>
      <c r="I74" s="61">
        <f>Table310[[#This Row],[I-PACE]]-Table310[[#Totals],[I-PACE]]</f>
        <v>113.47012972006942</v>
      </c>
      <c r="J74" s="61">
        <v>12.535</v>
      </c>
      <c r="K74" s="61">
        <v>12.535</v>
      </c>
      <c r="L74" s="66">
        <v>488</v>
      </c>
      <c r="M74" s="26">
        <f>(0.1214*Table310[[#This Row],[GDP]])-57271</f>
        <v>3576.6756202546312</v>
      </c>
    </row>
    <row r="75" spans="2:13" ht="15.75" thickBot="1" x14ac:dyDescent="0.3">
      <c r="B75" s="33" t="s">
        <v>41</v>
      </c>
      <c r="C75" s="34" t="s">
        <v>42</v>
      </c>
      <c r="D75" s="31">
        <v>0.3</v>
      </c>
      <c r="E75" s="26">
        <f>E74*1.003</f>
        <v>502720.08770276268</v>
      </c>
      <c r="F75" s="26">
        <f>(5.34748618854819E-06)*(E75^2)-(5.15133739455078*E75)+1240509.05562289</f>
        <v>2285.0128001717385</v>
      </c>
      <c r="G75" s="63">
        <f>Table310[[#This Row],[Tesla Model X 75D]]/F74</f>
        <v>1.1667626952484371</v>
      </c>
      <c r="H75" s="67">
        <f>H74*Table310[[#This Row],[% Change]]</f>
        <v>147.0177680410323</v>
      </c>
      <c r="I75" s="67">
        <f>Table310[[#This Row],[I-PACE]]-Table310[[#Totals],[I-PACE]]</f>
        <v>134.48303949836131</v>
      </c>
      <c r="J75" s="61">
        <v>12.535</v>
      </c>
      <c r="K75" s="61">
        <v>12.535</v>
      </c>
      <c r="L75" s="64">
        <v>531</v>
      </c>
      <c r="M75" s="26">
        <f>(0.1214*Table310[[#This Row],[GDP]])-57271</f>
        <v>3759.2186471153836</v>
      </c>
    </row>
    <row r="76" spans="2:13" x14ac:dyDescent="0.25">
      <c r="B76" s="68"/>
      <c r="C76" s="37"/>
      <c r="D76" s="38"/>
      <c r="E76" s="38"/>
      <c r="F76" s="69"/>
      <c r="G76" s="70"/>
      <c r="H76" s="71">
        <f>STDEV(H72:H75)/SQRT(COUNT(H72:H75))</f>
        <v>12.534728542670985</v>
      </c>
      <c r="I76" s="72"/>
      <c r="J76" s="72"/>
      <c r="K76" s="72"/>
      <c r="L76" s="72"/>
      <c r="M76" s="73"/>
    </row>
  </sheetData>
  <pageMargins left="0.7" right="0.7" top="0.75" bottom="0.75" header="0.3" footer="0.3"/>
  <drawing r:id="rId1"/>
  <legacy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Observations</vt:lpstr>
      <vt:lpstr>Amber GDP</vt:lpstr>
      <vt:lpstr>Ellen 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Rigg</dc:creator>
  <cp:lastModifiedBy>Amber Rigg</cp:lastModifiedBy>
  <dcterms:created xsi:type="dcterms:W3CDTF">2018-11-14T11:40:14Z</dcterms:created>
  <dcterms:modified xsi:type="dcterms:W3CDTF">2018-11-14T17:27:03Z</dcterms:modified>
</cp:coreProperties>
</file>